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Deep Creek IBS\2023 Year\Masters\"/>
    </mc:Choice>
  </mc:AlternateContent>
  <xr:revisionPtr revIDLastSave="0" documentId="13_ncr:1_{F0EB613C-24CA-49B0-9AC1-02532F6D8C90}" xr6:coauthVersionLast="47" xr6:coauthVersionMax="47" xr10:uidLastSave="{00000000-0000-0000-0000-000000000000}"/>
  <bookViews>
    <workbookView xWindow="28680" yWindow="-120" windowWidth="29040" windowHeight="15840" tabRatio="500" xr2:uid="{00000000-000D-0000-FFFF-FFFF00000000}"/>
  </bookViews>
  <sheets>
    <sheet name="Competitor List" sheetId="1" r:id="rId1"/>
    <sheet name="Light Gun" sheetId="2" r:id="rId2"/>
    <sheet name="Heavy Gun" sheetId="3" r:id="rId3"/>
    <sheet name="2-Gun" sheetId="4" r:id="rId4"/>
    <sheet name="LG Equipment" sheetId="5" r:id="rId5"/>
    <sheet name="HG Equipment" sheetId="6" r:id="rId6"/>
    <sheet name="Instructions_Notes" sheetId="7" r:id="rId7"/>
    <sheet name="IBS points guidelines" sheetId="9" r:id="rId8"/>
  </sheets>
  <externalReferences>
    <externalReference r:id="rId9"/>
    <externalReference r:id="rId10"/>
  </externalReferences>
  <definedNames>
    <definedName name="Action">'[1]LG Equip'!$P$2:$P$33</definedName>
    <definedName name="Barrel">'[1]LG Equip'!$R$2:$R$33</definedName>
    <definedName name="Bullet">'[1]LG Equip'!$Z$2:$Z$33</definedName>
    <definedName name="Caliber">'[1]LG Equip'!$N$2:$N$33</definedName>
    <definedName name="Gunsmith">'[1]LG Equip'!$AB$2:$AB$33</definedName>
    <definedName name="powder">'[1]LG Equip'!$X$2:$X$33</definedName>
    <definedName name="Power">'[1]LG Equip'!#REF!</definedName>
    <definedName name="Primer">'[1]LG Equip'!#REF!</definedName>
    <definedName name="_xlnm.Print_Area" localSheetId="7">'IBS points guidelines'!$A$1:$K$68</definedName>
    <definedName name="Scope">'[1]LG Equip'!$V$2:$V$33</definedName>
    <definedName name="shooters" localSheetId="7">'[1]Competitor List'!$V$4:$V$154</definedName>
    <definedName name="shooters">'[2]Competitor List'!$V$4:$V$154</definedName>
    <definedName name="Stock">'[1]LG Equip'!$T$2:$T$33</definedName>
    <definedName name="Weight">'[1]LG Equip'!#REF!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O10" i="9" l="1"/>
  <c r="I187" i="9"/>
  <c r="H187" i="9"/>
  <c r="G187" i="9"/>
  <c r="F187" i="9"/>
  <c r="D187" i="9"/>
  <c r="C187" i="9"/>
  <c r="A187" i="9"/>
  <c r="I186" i="9"/>
  <c r="H186" i="9"/>
  <c r="G186" i="9"/>
  <c r="F186" i="9"/>
  <c r="D186" i="9"/>
  <c r="C186" i="9"/>
  <c r="A186" i="9"/>
  <c r="I185" i="9"/>
  <c r="H185" i="9"/>
  <c r="G185" i="9"/>
  <c r="F185" i="9"/>
  <c r="D185" i="9"/>
  <c r="C185" i="9"/>
  <c r="A185" i="9"/>
  <c r="I184" i="9"/>
  <c r="H184" i="9"/>
  <c r="G184" i="9"/>
  <c r="F184" i="9"/>
  <c r="D184" i="9"/>
  <c r="C184" i="9"/>
  <c r="A184" i="9"/>
  <c r="I183" i="9"/>
  <c r="H183" i="9"/>
  <c r="G183" i="9"/>
  <c r="F183" i="9"/>
  <c r="D183" i="9"/>
  <c r="C183" i="9"/>
  <c r="A183" i="9"/>
  <c r="I182" i="9"/>
  <c r="H182" i="9"/>
  <c r="G182" i="9"/>
  <c r="F182" i="9"/>
  <c r="D182" i="9"/>
  <c r="C182" i="9"/>
  <c r="A182" i="9"/>
  <c r="I181" i="9"/>
  <c r="H181" i="9"/>
  <c r="G181" i="9"/>
  <c r="F181" i="9"/>
  <c r="D181" i="9"/>
  <c r="C181" i="9"/>
  <c r="A181" i="9"/>
  <c r="I180" i="9"/>
  <c r="H180" i="9"/>
  <c r="G180" i="9"/>
  <c r="F180" i="9"/>
  <c r="D180" i="9"/>
  <c r="C180" i="9"/>
  <c r="A180" i="9"/>
  <c r="I179" i="9"/>
  <c r="H179" i="9"/>
  <c r="G179" i="9"/>
  <c r="F179" i="9"/>
  <c r="D179" i="9"/>
  <c r="C179" i="9"/>
  <c r="A179" i="9"/>
  <c r="I178" i="9"/>
  <c r="H178" i="9"/>
  <c r="G178" i="9"/>
  <c r="F178" i="9"/>
  <c r="D178" i="9"/>
  <c r="C178" i="9"/>
  <c r="A178" i="9"/>
  <c r="I177" i="9"/>
  <c r="H177" i="9"/>
  <c r="G177" i="9"/>
  <c r="F177" i="9"/>
  <c r="D177" i="9"/>
  <c r="C177" i="9"/>
  <c r="A177" i="9"/>
  <c r="I176" i="9"/>
  <c r="H176" i="9"/>
  <c r="G176" i="9"/>
  <c r="F176" i="9"/>
  <c r="D176" i="9"/>
  <c r="C176" i="9"/>
  <c r="A176" i="9"/>
  <c r="I175" i="9"/>
  <c r="H175" i="9"/>
  <c r="G175" i="9"/>
  <c r="F175" i="9"/>
  <c r="D175" i="9"/>
  <c r="C175" i="9"/>
  <c r="A175" i="9"/>
  <c r="I174" i="9"/>
  <c r="H174" i="9"/>
  <c r="G174" i="9"/>
  <c r="F174" i="9"/>
  <c r="D174" i="9"/>
  <c r="C174" i="9"/>
  <c r="A174" i="9"/>
  <c r="I173" i="9"/>
  <c r="H173" i="9"/>
  <c r="G173" i="9"/>
  <c r="F173" i="9"/>
  <c r="D173" i="9"/>
  <c r="C173" i="9"/>
  <c r="A173" i="9"/>
  <c r="I172" i="9"/>
  <c r="H172" i="9"/>
  <c r="G172" i="9"/>
  <c r="F172" i="9"/>
  <c r="D172" i="9"/>
  <c r="C172" i="9"/>
  <c r="A172" i="9"/>
  <c r="I171" i="9"/>
  <c r="H171" i="9"/>
  <c r="G171" i="9"/>
  <c r="F171" i="9"/>
  <c r="D171" i="9"/>
  <c r="C171" i="9"/>
  <c r="A171" i="9"/>
  <c r="I170" i="9"/>
  <c r="H170" i="9"/>
  <c r="G170" i="9"/>
  <c r="F170" i="9"/>
  <c r="D170" i="9"/>
  <c r="C170" i="9"/>
  <c r="A170" i="9"/>
  <c r="I169" i="9"/>
  <c r="H169" i="9"/>
  <c r="G169" i="9"/>
  <c r="F169" i="9"/>
  <c r="D169" i="9"/>
  <c r="C169" i="9"/>
  <c r="A169" i="9"/>
  <c r="I168" i="9"/>
  <c r="H168" i="9"/>
  <c r="G168" i="9"/>
  <c r="F168" i="9"/>
  <c r="D168" i="9"/>
  <c r="C168" i="9"/>
  <c r="A168" i="9"/>
  <c r="I167" i="9"/>
  <c r="H167" i="9"/>
  <c r="G167" i="9"/>
  <c r="F167" i="9"/>
  <c r="D167" i="9"/>
  <c r="C167" i="9"/>
  <c r="A167" i="9"/>
  <c r="I166" i="9"/>
  <c r="H166" i="9"/>
  <c r="G166" i="9"/>
  <c r="F166" i="9"/>
  <c r="D166" i="9"/>
  <c r="C166" i="9"/>
  <c r="A166" i="9"/>
  <c r="I165" i="9"/>
  <c r="H165" i="9"/>
  <c r="G165" i="9"/>
  <c r="F165" i="9"/>
  <c r="D165" i="9"/>
  <c r="C165" i="9"/>
  <c r="A165" i="9"/>
  <c r="I164" i="9"/>
  <c r="H164" i="9"/>
  <c r="G164" i="9"/>
  <c r="F164" i="9"/>
  <c r="D164" i="9"/>
  <c r="C164" i="9"/>
  <c r="A164" i="9"/>
  <c r="I163" i="9"/>
  <c r="H163" i="9"/>
  <c r="G163" i="9"/>
  <c r="F163" i="9"/>
  <c r="D163" i="9"/>
  <c r="C163" i="9"/>
  <c r="A163" i="9"/>
  <c r="I162" i="9"/>
  <c r="H162" i="9"/>
  <c r="G162" i="9"/>
  <c r="F162" i="9"/>
  <c r="D162" i="9"/>
  <c r="C162" i="9"/>
  <c r="A162" i="9"/>
  <c r="I161" i="9"/>
  <c r="H161" i="9"/>
  <c r="G161" i="9"/>
  <c r="F161" i="9"/>
  <c r="D161" i="9"/>
  <c r="C161" i="9"/>
  <c r="A161" i="9"/>
  <c r="I160" i="9"/>
  <c r="H160" i="9"/>
  <c r="G160" i="9"/>
  <c r="F160" i="9"/>
  <c r="D160" i="9"/>
  <c r="C160" i="9"/>
  <c r="A160" i="9"/>
  <c r="I159" i="9"/>
  <c r="H159" i="9"/>
  <c r="G159" i="9"/>
  <c r="F159" i="9"/>
  <c r="D159" i="9"/>
  <c r="C159" i="9"/>
  <c r="A159" i="9"/>
  <c r="I158" i="9"/>
  <c r="H158" i="9"/>
  <c r="G158" i="9"/>
  <c r="F158" i="9"/>
  <c r="D158" i="9"/>
  <c r="C158" i="9"/>
  <c r="A158" i="9"/>
  <c r="I157" i="9"/>
  <c r="H157" i="9"/>
  <c r="G157" i="9"/>
  <c r="F157" i="9"/>
  <c r="D157" i="9"/>
  <c r="C157" i="9"/>
  <c r="A157" i="9"/>
  <c r="I156" i="9"/>
  <c r="H156" i="9"/>
  <c r="G156" i="9"/>
  <c r="F156" i="9"/>
  <c r="D156" i="9"/>
  <c r="C156" i="9"/>
  <c r="A156" i="9"/>
  <c r="I155" i="9"/>
  <c r="H155" i="9"/>
  <c r="G155" i="9"/>
  <c r="F155" i="9"/>
  <c r="D155" i="9"/>
  <c r="C155" i="9"/>
  <c r="A155" i="9"/>
  <c r="I154" i="9"/>
  <c r="H154" i="9"/>
  <c r="G154" i="9"/>
  <c r="F154" i="9"/>
  <c r="D154" i="9"/>
  <c r="C154" i="9"/>
  <c r="A154" i="9"/>
  <c r="I153" i="9"/>
  <c r="H153" i="9"/>
  <c r="G153" i="9"/>
  <c r="F153" i="9"/>
  <c r="D153" i="9"/>
  <c r="C153" i="9"/>
  <c r="A153" i="9"/>
  <c r="I152" i="9"/>
  <c r="H152" i="9"/>
  <c r="G152" i="9"/>
  <c r="F152" i="9"/>
  <c r="D152" i="9"/>
  <c r="C152" i="9"/>
  <c r="A152" i="9"/>
  <c r="I151" i="9"/>
  <c r="H151" i="9"/>
  <c r="G151" i="9"/>
  <c r="F151" i="9"/>
  <c r="D151" i="9"/>
  <c r="C151" i="9"/>
  <c r="A151" i="9"/>
  <c r="I150" i="9"/>
  <c r="H150" i="9"/>
  <c r="G150" i="9"/>
  <c r="F150" i="9"/>
  <c r="D150" i="9"/>
  <c r="C150" i="9"/>
  <c r="A150" i="9"/>
  <c r="I149" i="9"/>
  <c r="H149" i="9"/>
  <c r="G149" i="9"/>
  <c r="F149" i="9"/>
  <c r="D149" i="9"/>
  <c r="C149" i="9"/>
  <c r="A149" i="9"/>
  <c r="I148" i="9"/>
  <c r="H148" i="9"/>
  <c r="G148" i="9"/>
  <c r="F148" i="9"/>
  <c r="D148" i="9"/>
  <c r="C148" i="9"/>
  <c r="A148" i="9"/>
  <c r="I147" i="9"/>
  <c r="H147" i="9"/>
  <c r="G147" i="9"/>
  <c r="F147" i="9"/>
  <c r="D147" i="9"/>
  <c r="C147" i="9"/>
  <c r="A147" i="9"/>
  <c r="I146" i="9"/>
  <c r="H146" i="9"/>
  <c r="G146" i="9"/>
  <c r="F146" i="9"/>
  <c r="D146" i="9"/>
  <c r="C146" i="9"/>
  <c r="A146" i="9"/>
  <c r="I145" i="9"/>
  <c r="H145" i="9"/>
  <c r="G145" i="9"/>
  <c r="F145" i="9"/>
  <c r="D145" i="9"/>
  <c r="C145" i="9"/>
  <c r="A145" i="9"/>
  <c r="I144" i="9"/>
  <c r="H144" i="9"/>
  <c r="G144" i="9"/>
  <c r="F144" i="9"/>
  <c r="D144" i="9"/>
  <c r="C144" i="9"/>
  <c r="A144" i="9"/>
  <c r="I143" i="9"/>
  <c r="H143" i="9"/>
  <c r="G143" i="9"/>
  <c r="F143" i="9"/>
  <c r="D143" i="9"/>
  <c r="C143" i="9"/>
  <c r="A143" i="9"/>
  <c r="I142" i="9"/>
  <c r="H142" i="9"/>
  <c r="G142" i="9"/>
  <c r="F142" i="9"/>
  <c r="D142" i="9"/>
  <c r="C142" i="9"/>
  <c r="A142" i="9"/>
  <c r="I141" i="9"/>
  <c r="H141" i="9"/>
  <c r="G141" i="9"/>
  <c r="F141" i="9"/>
  <c r="D141" i="9"/>
  <c r="C141" i="9"/>
  <c r="A141" i="9"/>
  <c r="I140" i="9"/>
  <c r="H140" i="9"/>
  <c r="G140" i="9"/>
  <c r="F140" i="9"/>
  <c r="D140" i="9"/>
  <c r="C140" i="9"/>
  <c r="A140" i="9"/>
  <c r="I139" i="9"/>
  <c r="H139" i="9"/>
  <c r="G139" i="9"/>
  <c r="F139" i="9"/>
  <c r="D139" i="9"/>
  <c r="C139" i="9"/>
  <c r="A139" i="9"/>
  <c r="I138" i="9"/>
  <c r="H138" i="9"/>
  <c r="G138" i="9"/>
  <c r="F138" i="9"/>
  <c r="D138" i="9"/>
  <c r="C138" i="9"/>
  <c r="A138" i="9"/>
  <c r="I137" i="9"/>
  <c r="H137" i="9"/>
  <c r="G137" i="9"/>
  <c r="F137" i="9"/>
  <c r="D137" i="9"/>
  <c r="C137" i="9"/>
  <c r="A137" i="9"/>
  <c r="I136" i="9"/>
  <c r="H136" i="9"/>
  <c r="G136" i="9"/>
  <c r="F136" i="9"/>
  <c r="D136" i="9"/>
  <c r="C136" i="9"/>
  <c r="A136" i="9"/>
  <c r="I135" i="9"/>
  <c r="H135" i="9"/>
  <c r="G135" i="9"/>
  <c r="F135" i="9"/>
  <c r="D135" i="9"/>
  <c r="C135" i="9"/>
  <c r="A135" i="9"/>
  <c r="I134" i="9"/>
  <c r="H134" i="9"/>
  <c r="G134" i="9"/>
  <c r="F134" i="9"/>
  <c r="D134" i="9"/>
  <c r="C134" i="9"/>
  <c r="A134" i="9"/>
  <c r="I133" i="9"/>
  <c r="H133" i="9"/>
  <c r="G133" i="9"/>
  <c r="F133" i="9"/>
  <c r="D133" i="9"/>
  <c r="C133" i="9"/>
  <c r="A133" i="9"/>
  <c r="I132" i="9"/>
  <c r="H132" i="9"/>
  <c r="G132" i="9"/>
  <c r="F132" i="9"/>
  <c r="D132" i="9"/>
  <c r="C132" i="9"/>
  <c r="A132" i="9"/>
  <c r="I131" i="9"/>
  <c r="H131" i="9"/>
  <c r="G131" i="9"/>
  <c r="F131" i="9"/>
  <c r="D131" i="9"/>
  <c r="C131" i="9"/>
  <c r="A131" i="9"/>
  <c r="I130" i="9"/>
  <c r="H130" i="9"/>
  <c r="G130" i="9"/>
  <c r="F130" i="9"/>
  <c r="D130" i="9"/>
  <c r="C130" i="9"/>
  <c r="A130" i="9"/>
  <c r="I129" i="9"/>
  <c r="H129" i="9"/>
  <c r="G129" i="9"/>
  <c r="F129" i="9"/>
  <c r="D129" i="9"/>
  <c r="C129" i="9"/>
  <c r="A129" i="9"/>
  <c r="I128" i="9"/>
  <c r="H128" i="9"/>
  <c r="G128" i="9"/>
  <c r="F128" i="9"/>
  <c r="D128" i="9"/>
  <c r="C128" i="9"/>
  <c r="A128" i="9"/>
  <c r="I127" i="9"/>
  <c r="H127" i="9"/>
  <c r="G127" i="9"/>
  <c r="F127" i="9"/>
  <c r="D127" i="9"/>
  <c r="C127" i="9"/>
  <c r="A127" i="9"/>
  <c r="I126" i="9"/>
  <c r="H126" i="9"/>
  <c r="G126" i="9"/>
  <c r="F126" i="9"/>
  <c r="D126" i="9"/>
  <c r="C126" i="9"/>
  <c r="A126" i="9"/>
  <c r="I125" i="9"/>
  <c r="H125" i="9"/>
  <c r="G125" i="9"/>
  <c r="F125" i="9"/>
  <c r="D125" i="9"/>
  <c r="C125" i="9"/>
  <c r="A125" i="9"/>
  <c r="I124" i="9"/>
  <c r="H124" i="9"/>
  <c r="G124" i="9"/>
  <c r="F124" i="9"/>
  <c r="D124" i="9"/>
  <c r="C124" i="9"/>
  <c r="A124" i="9"/>
  <c r="I123" i="9"/>
  <c r="H123" i="9"/>
  <c r="G123" i="9"/>
  <c r="F123" i="9"/>
  <c r="D123" i="9"/>
  <c r="C123" i="9"/>
  <c r="A123" i="9"/>
  <c r="I122" i="9"/>
  <c r="H122" i="9"/>
  <c r="G122" i="9"/>
  <c r="F122" i="9"/>
  <c r="D122" i="9"/>
  <c r="C122" i="9"/>
  <c r="A122" i="9"/>
  <c r="I121" i="9"/>
  <c r="H121" i="9"/>
  <c r="G121" i="9"/>
  <c r="F121" i="9"/>
  <c r="D121" i="9"/>
  <c r="C121" i="9"/>
  <c r="A121" i="9"/>
  <c r="I120" i="9"/>
  <c r="H120" i="9"/>
  <c r="G120" i="9"/>
  <c r="F120" i="9"/>
  <c r="D120" i="9"/>
  <c r="C120" i="9"/>
  <c r="A120" i="9"/>
  <c r="I119" i="9"/>
  <c r="H119" i="9"/>
  <c r="G119" i="9"/>
  <c r="F119" i="9"/>
  <c r="D119" i="9"/>
  <c r="C119" i="9"/>
  <c r="A119" i="9"/>
  <c r="I118" i="9"/>
  <c r="H118" i="9"/>
  <c r="G118" i="9"/>
  <c r="F118" i="9"/>
  <c r="D118" i="9"/>
  <c r="C118" i="9"/>
  <c r="A118" i="9"/>
  <c r="I117" i="9"/>
  <c r="H117" i="9"/>
  <c r="G117" i="9"/>
  <c r="F117" i="9"/>
  <c r="D117" i="9"/>
  <c r="C117" i="9"/>
  <c r="A117" i="9"/>
  <c r="I116" i="9"/>
  <c r="H116" i="9"/>
  <c r="G116" i="9"/>
  <c r="F116" i="9"/>
  <c r="D116" i="9"/>
  <c r="C116" i="9"/>
  <c r="A116" i="9"/>
  <c r="I115" i="9"/>
  <c r="H115" i="9"/>
  <c r="G115" i="9"/>
  <c r="F115" i="9"/>
  <c r="D115" i="9"/>
  <c r="C115" i="9"/>
  <c r="A115" i="9"/>
  <c r="I114" i="9"/>
  <c r="H114" i="9"/>
  <c r="G114" i="9"/>
  <c r="F114" i="9"/>
  <c r="D114" i="9"/>
  <c r="C114" i="9"/>
  <c r="A114" i="9"/>
  <c r="I113" i="9"/>
  <c r="H113" i="9"/>
  <c r="G113" i="9"/>
  <c r="F113" i="9"/>
  <c r="D113" i="9"/>
  <c r="C113" i="9"/>
  <c r="A113" i="9"/>
  <c r="I112" i="9"/>
  <c r="H112" i="9"/>
  <c r="G112" i="9"/>
  <c r="F112" i="9"/>
  <c r="D112" i="9"/>
  <c r="C112" i="9"/>
  <c r="A112" i="9"/>
  <c r="I111" i="9"/>
  <c r="H111" i="9"/>
  <c r="G111" i="9"/>
  <c r="F111" i="9"/>
  <c r="D111" i="9"/>
  <c r="C111" i="9"/>
  <c r="A111" i="9"/>
  <c r="I110" i="9"/>
  <c r="H110" i="9"/>
  <c r="G110" i="9"/>
  <c r="F110" i="9"/>
  <c r="D110" i="9"/>
  <c r="C110" i="9"/>
  <c r="A110" i="9"/>
  <c r="I109" i="9"/>
  <c r="H109" i="9"/>
  <c r="G109" i="9"/>
  <c r="F109" i="9"/>
  <c r="D109" i="9"/>
  <c r="C109" i="9"/>
  <c r="A109" i="9"/>
  <c r="I108" i="9"/>
  <c r="H108" i="9"/>
  <c r="G108" i="9"/>
  <c r="F108" i="9"/>
  <c r="D108" i="9"/>
  <c r="C108" i="9"/>
  <c r="A108" i="9"/>
  <c r="I107" i="9"/>
  <c r="H107" i="9"/>
  <c r="G107" i="9"/>
  <c r="F107" i="9"/>
  <c r="D107" i="9"/>
  <c r="C107" i="9"/>
  <c r="A107" i="9"/>
  <c r="I106" i="9"/>
  <c r="H106" i="9"/>
  <c r="G106" i="9"/>
  <c r="F106" i="9"/>
  <c r="D106" i="9"/>
  <c r="C106" i="9"/>
  <c r="A106" i="9"/>
  <c r="U104" i="9"/>
  <c r="U103" i="9"/>
  <c r="U101" i="9"/>
  <c r="U100" i="9"/>
  <c r="U98" i="9"/>
  <c r="I98" i="9"/>
  <c r="H98" i="9"/>
  <c r="G98" i="9"/>
  <c r="F98" i="9"/>
  <c r="D98" i="9"/>
  <c r="C98" i="9"/>
  <c r="A98" i="9"/>
  <c r="U97" i="9"/>
  <c r="I97" i="9"/>
  <c r="H97" i="9"/>
  <c r="G97" i="9"/>
  <c r="F97" i="9"/>
  <c r="D97" i="9"/>
  <c r="C97" i="9"/>
  <c r="A97" i="9"/>
  <c r="I96" i="9"/>
  <c r="H96" i="9"/>
  <c r="G96" i="9"/>
  <c r="F96" i="9"/>
  <c r="D96" i="9"/>
  <c r="C96" i="9"/>
  <c r="A96" i="9"/>
  <c r="U95" i="9"/>
  <c r="I95" i="9"/>
  <c r="H95" i="9"/>
  <c r="G95" i="9"/>
  <c r="F95" i="9"/>
  <c r="D95" i="9"/>
  <c r="C95" i="9"/>
  <c r="A95" i="9"/>
  <c r="U94" i="9"/>
  <c r="I94" i="9"/>
  <c r="H94" i="9"/>
  <c r="G94" i="9"/>
  <c r="F94" i="9"/>
  <c r="D94" i="9"/>
  <c r="C94" i="9"/>
  <c r="A94" i="9"/>
  <c r="I93" i="9"/>
  <c r="H93" i="9"/>
  <c r="G93" i="9"/>
  <c r="F93" i="9"/>
  <c r="D93" i="9"/>
  <c r="C93" i="9"/>
  <c r="A93" i="9"/>
  <c r="U92" i="9"/>
  <c r="I92" i="9"/>
  <c r="H92" i="9"/>
  <c r="G92" i="9"/>
  <c r="F92" i="9"/>
  <c r="D92" i="9"/>
  <c r="C92" i="9"/>
  <c r="A92" i="9"/>
  <c r="U91" i="9"/>
  <c r="I91" i="9"/>
  <c r="H91" i="9"/>
  <c r="G91" i="9"/>
  <c r="F91" i="9"/>
  <c r="D91" i="9"/>
  <c r="C91" i="9"/>
  <c r="A91" i="9"/>
  <c r="I90" i="9"/>
  <c r="H90" i="9"/>
  <c r="G90" i="9"/>
  <c r="F90" i="9"/>
  <c r="D90" i="9"/>
  <c r="C90" i="9"/>
  <c r="A90" i="9"/>
  <c r="U89" i="9"/>
  <c r="I89" i="9"/>
  <c r="H89" i="9"/>
  <c r="G89" i="9"/>
  <c r="F89" i="9"/>
  <c r="D89" i="9"/>
  <c r="C89" i="9"/>
  <c r="A89" i="9"/>
  <c r="U88" i="9"/>
  <c r="I88" i="9"/>
  <c r="H88" i="9"/>
  <c r="G88" i="9"/>
  <c r="F88" i="9"/>
  <c r="D88" i="9"/>
  <c r="C88" i="9"/>
  <c r="A88" i="9"/>
  <c r="I87" i="9"/>
  <c r="H87" i="9"/>
  <c r="G87" i="9"/>
  <c r="F87" i="9"/>
  <c r="D87" i="9"/>
  <c r="C87" i="9"/>
  <c r="A87" i="9"/>
  <c r="I86" i="9"/>
  <c r="H86" i="9"/>
  <c r="G86" i="9"/>
  <c r="F86" i="9"/>
  <c r="D86" i="9"/>
  <c r="C86" i="9"/>
  <c r="A86" i="9"/>
  <c r="I85" i="9"/>
  <c r="H85" i="9"/>
  <c r="G85" i="9"/>
  <c r="F85" i="9"/>
  <c r="D85" i="9"/>
  <c r="C85" i="9"/>
  <c r="A85" i="9"/>
  <c r="I84" i="9"/>
  <c r="H84" i="9"/>
  <c r="G84" i="9"/>
  <c r="F84" i="9"/>
  <c r="D84" i="9"/>
  <c r="C84" i="9"/>
  <c r="A84" i="9"/>
  <c r="I83" i="9"/>
  <c r="H83" i="9"/>
  <c r="G83" i="9"/>
  <c r="F83" i="9"/>
  <c r="D83" i="9"/>
  <c r="C83" i="9"/>
  <c r="A83" i="9"/>
  <c r="U81" i="9"/>
  <c r="U80" i="9"/>
  <c r="U78" i="9"/>
  <c r="U77" i="9"/>
  <c r="U75" i="9"/>
  <c r="I75" i="9"/>
  <c r="H75" i="9"/>
  <c r="G75" i="9"/>
  <c r="F75" i="9"/>
  <c r="D75" i="9"/>
  <c r="C75" i="9"/>
  <c r="A75" i="9"/>
  <c r="U74" i="9"/>
  <c r="I74" i="9"/>
  <c r="H74" i="9"/>
  <c r="G74" i="9"/>
  <c r="F74" i="9"/>
  <c r="D74" i="9"/>
  <c r="C74" i="9"/>
  <c r="A74" i="9"/>
  <c r="I73" i="9"/>
  <c r="H73" i="9"/>
  <c r="G73" i="9"/>
  <c r="F73" i="9"/>
  <c r="D73" i="9"/>
  <c r="C73" i="9"/>
  <c r="A73" i="9"/>
  <c r="U72" i="9"/>
  <c r="I72" i="9"/>
  <c r="H72" i="9"/>
  <c r="G72" i="9"/>
  <c r="F72" i="9"/>
  <c r="D72" i="9"/>
  <c r="C72" i="9"/>
  <c r="A72" i="9"/>
  <c r="U71" i="9"/>
  <c r="I71" i="9"/>
  <c r="H71" i="9"/>
  <c r="G71" i="9"/>
  <c r="F71" i="9"/>
  <c r="D71" i="9"/>
  <c r="C71" i="9"/>
  <c r="A71" i="9"/>
  <c r="I70" i="9"/>
  <c r="H70" i="9"/>
  <c r="G70" i="9"/>
  <c r="F70" i="9"/>
  <c r="D70" i="9"/>
  <c r="C70" i="9"/>
  <c r="A70" i="9"/>
  <c r="U69" i="9"/>
  <c r="I69" i="9"/>
  <c r="H69" i="9"/>
  <c r="G69" i="9"/>
  <c r="F69" i="9"/>
  <c r="D69" i="9"/>
  <c r="C69" i="9"/>
  <c r="A69" i="9"/>
  <c r="U68" i="9"/>
  <c r="I68" i="9"/>
  <c r="H68" i="9"/>
  <c r="G68" i="9"/>
  <c r="F68" i="9"/>
  <c r="D68" i="9"/>
  <c r="C68" i="9"/>
  <c r="A68" i="9"/>
  <c r="I67" i="9"/>
  <c r="H67" i="9"/>
  <c r="G67" i="9"/>
  <c r="F67" i="9"/>
  <c r="D67" i="9"/>
  <c r="C67" i="9"/>
  <c r="A67" i="9"/>
  <c r="U66" i="9"/>
  <c r="I66" i="9"/>
  <c r="H66" i="9"/>
  <c r="G66" i="9"/>
  <c r="F66" i="9"/>
  <c r="D66" i="9"/>
  <c r="C66" i="9"/>
  <c r="A66" i="9"/>
  <c r="U65" i="9"/>
  <c r="I65" i="9"/>
  <c r="H65" i="9"/>
  <c r="G65" i="9"/>
  <c r="F65" i="9"/>
  <c r="D65" i="9"/>
  <c r="C65" i="9"/>
  <c r="A65" i="9"/>
  <c r="I64" i="9"/>
  <c r="H64" i="9"/>
  <c r="G64" i="9"/>
  <c r="F64" i="9"/>
  <c r="D64" i="9"/>
  <c r="C64" i="9"/>
  <c r="A64" i="9"/>
  <c r="I63" i="9"/>
  <c r="H63" i="9"/>
  <c r="G63" i="9"/>
  <c r="F63" i="9"/>
  <c r="D63" i="9"/>
  <c r="C63" i="9"/>
  <c r="A63" i="9"/>
  <c r="I62" i="9"/>
  <c r="H62" i="9"/>
  <c r="G62" i="9"/>
  <c r="F62" i="9"/>
  <c r="D62" i="9"/>
  <c r="C62" i="9"/>
  <c r="A62" i="9"/>
  <c r="I61" i="9"/>
  <c r="H61" i="9"/>
  <c r="G61" i="9"/>
  <c r="F61" i="9"/>
  <c r="D61" i="9"/>
  <c r="C61" i="9"/>
  <c r="A61" i="9"/>
  <c r="I60" i="9"/>
  <c r="H60" i="9"/>
  <c r="G60" i="9"/>
  <c r="F60" i="9"/>
  <c r="D60" i="9"/>
  <c r="C60" i="9"/>
  <c r="A60" i="9"/>
  <c r="U58" i="9"/>
  <c r="U57" i="9"/>
  <c r="U55" i="9"/>
  <c r="U54" i="9"/>
  <c r="U52" i="9"/>
  <c r="I52" i="9"/>
  <c r="H52" i="9"/>
  <c r="G52" i="9"/>
  <c r="F52" i="9"/>
  <c r="D52" i="9"/>
  <c r="C52" i="9"/>
  <c r="A52" i="9"/>
  <c r="U51" i="9"/>
  <c r="I51" i="9"/>
  <c r="H51" i="9"/>
  <c r="G51" i="9"/>
  <c r="F51" i="9"/>
  <c r="D51" i="9"/>
  <c r="C51" i="9"/>
  <c r="A51" i="9"/>
  <c r="I50" i="9"/>
  <c r="H50" i="9"/>
  <c r="G50" i="9"/>
  <c r="F50" i="9"/>
  <c r="D50" i="9"/>
  <c r="C50" i="9"/>
  <c r="A50" i="9"/>
  <c r="U49" i="9"/>
  <c r="I49" i="9"/>
  <c r="H49" i="9"/>
  <c r="G49" i="9"/>
  <c r="F49" i="9"/>
  <c r="D49" i="9"/>
  <c r="C49" i="9"/>
  <c r="A49" i="9"/>
  <c r="U48" i="9"/>
  <c r="I48" i="9"/>
  <c r="H48" i="9"/>
  <c r="G48" i="9"/>
  <c r="F48" i="9"/>
  <c r="D48" i="9"/>
  <c r="C48" i="9"/>
  <c r="A48" i="9"/>
  <c r="I47" i="9"/>
  <c r="H47" i="9"/>
  <c r="G47" i="9"/>
  <c r="F47" i="9"/>
  <c r="D47" i="9"/>
  <c r="C47" i="9"/>
  <c r="A47" i="9"/>
  <c r="U46" i="9"/>
  <c r="I46" i="9"/>
  <c r="H46" i="9"/>
  <c r="G46" i="9"/>
  <c r="F46" i="9"/>
  <c r="D46" i="9"/>
  <c r="C46" i="9"/>
  <c r="A46" i="9"/>
  <c r="U45" i="9"/>
  <c r="I45" i="9"/>
  <c r="H45" i="9"/>
  <c r="G45" i="9"/>
  <c r="F45" i="9"/>
  <c r="D45" i="9"/>
  <c r="C45" i="9"/>
  <c r="A45" i="9"/>
  <c r="I44" i="9"/>
  <c r="H44" i="9"/>
  <c r="G44" i="9"/>
  <c r="F44" i="9"/>
  <c r="D44" i="9"/>
  <c r="C44" i="9"/>
  <c r="A44" i="9"/>
  <c r="U43" i="9"/>
  <c r="I43" i="9"/>
  <c r="H43" i="9"/>
  <c r="G43" i="9"/>
  <c r="F43" i="9"/>
  <c r="D43" i="9"/>
  <c r="C43" i="9"/>
  <c r="A43" i="9"/>
  <c r="U42" i="9"/>
  <c r="I42" i="9"/>
  <c r="H42" i="9"/>
  <c r="G42" i="9"/>
  <c r="F42" i="9"/>
  <c r="D42" i="9"/>
  <c r="C42" i="9"/>
  <c r="A42" i="9"/>
  <c r="I41" i="9"/>
  <c r="H41" i="9"/>
  <c r="G41" i="9"/>
  <c r="F41" i="9"/>
  <c r="D41" i="9"/>
  <c r="C41" i="9"/>
  <c r="A41" i="9"/>
  <c r="I40" i="9"/>
  <c r="H40" i="9"/>
  <c r="G40" i="9"/>
  <c r="F40" i="9"/>
  <c r="D40" i="9"/>
  <c r="C40" i="9"/>
  <c r="A40" i="9"/>
  <c r="I39" i="9"/>
  <c r="H39" i="9"/>
  <c r="G39" i="9"/>
  <c r="F39" i="9"/>
  <c r="D39" i="9"/>
  <c r="C39" i="9"/>
  <c r="A39" i="9"/>
  <c r="I38" i="9"/>
  <c r="H38" i="9"/>
  <c r="G38" i="9"/>
  <c r="F38" i="9"/>
  <c r="D38" i="9"/>
  <c r="C38" i="9"/>
  <c r="A38" i="9"/>
  <c r="I37" i="9"/>
  <c r="H37" i="9"/>
  <c r="G37" i="9"/>
  <c r="F37" i="9"/>
  <c r="D37" i="9"/>
  <c r="C37" i="9"/>
  <c r="A37" i="9"/>
  <c r="U35" i="9"/>
  <c r="U34" i="9"/>
  <c r="U32" i="9"/>
  <c r="U31" i="9"/>
  <c r="U29" i="9"/>
  <c r="I29" i="9"/>
  <c r="H29" i="9"/>
  <c r="G29" i="9"/>
  <c r="F29" i="9"/>
  <c r="D29" i="9"/>
  <c r="C29" i="9"/>
  <c r="A29" i="9"/>
  <c r="U28" i="9"/>
  <c r="U26" i="9"/>
  <c r="I26" i="9"/>
  <c r="H26" i="9"/>
  <c r="G26" i="9"/>
  <c r="F26" i="9"/>
  <c r="D26" i="9"/>
  <c r="C26" i="9"/>
  <c r="A26" i="9"/>
  <c r="U25" i="9"/>
  <c r="I25" i="9"/>
  <c r="H25" i="9"/>
  <c r="G25" i="9"/>
  <c r="F25" i="9"/>
  <c r="D25" i="9"/>
  <c r="C25" i="9"/>
  <c r="A25" i="9"/>
  <c r="I24" i="9"/>
  <c r="H24" i="9"/>
  <c r="G24" i="9"/>
  <c r="F24" i="9"/>
  <c r="D24" i="9"/>
  <c r="C24" i="9"/>
  <c r="A24" i="9"/>
  <c r="U23" i="9"/>
  <c r="I23" i="9"/>
  <c r="H23" i="9"/>
  <c r="G23" i="9"/>
  <c r="F23" i="9"/>
  <c r="D23" i="9"/>
  <c r="C23" i="9"/>
  <c r="A23" i="9"/>
  <c r="U22" i="9"/>
  <c r="I22" i="9"/>
  <c r="H22" i="9"/>
  <c r="G22" i="9"/>
  <c r="F22" i="9"/>
  <c r="D22" i="9"/>
  <c r="C22" i="9"/>
  <c r="A22" i="9"/>
  <c r="I21" i="9"/>
  <c r="H21" i="9"/>
  <c r="G21" i="9"/>
  <c r="F21" i="9"/>
  <c r="D21" i="9"/>
  <c r="C21" i="9"/>
  <c r="A21" i="9"/>
  <c r="U20" i="9"/>
  <c r="I20" i="9"/>
  <c r="H20" i="9"/>
  <c r="G20" i="9"/>
  <c r="F20" i="9"/>
  <c r="D20" i="9"/>
  <c r="C20" i="9"/>
  <c r="A20" i="9"/>
  <c r="U19" i="9"/>
  <c r="I19" i="9"/>
  <c r="H19" i="9"/>
  <c r="G19" i="9"/>
  <c r="F19" i="9"/>
  <c r="D19" i="9"/>
  <c r="C19" i="9"/>
  <c r="A19" i="9"/>
  <c r="I18" i="9"/>
  <c r="H18" i="9"/>
  <c r="G18" i="9"/>
  <c r="F18" i="9"/>
  <c r="D18" i="9"/>
  <c r="C18" i="9"/>
  <c r="A18" i="9"/>
  <c r="I17" i="9"/>
  <c r="H17" i="9"/>
  <c r="G17" i="9"/>
  <c r="F17" i="9"/>
  <c r="D17" i="9"/>
  <c r="C17" i="9"/>
  <c r="A17" i="9"/>
  <c r="I16" i="9"/>
  <c r="H16" i="9"/>
  <c r="G16" i="9"/>
  <c r="F16" i="9"/>
  <c r="D16" i="9"/>
  <c r="C16" i="9"/>
  <c r="A16" i="9"/>
  <c r="I15" i="9"/>
  <c r="H15" i="9"/>
  <c r="G15" i="9"/>
  <c r="F15" i="9"/>
  <c r="D15" i="9"/>
  <c r="C15" i="9"/>
  <c r="A15" i="9"/>
  <c r="I14" i="9"/>
  <c r="H14" i="9"/>
  <c r="G14" i="9"/>
  <c r="F14" i="9"/>
  <c r="D14" i="9"/>
  <c r="C14" i="9"/>
  <c r="A14" i="9"/>
  <c r="I13" i="9"/>
  <c r="H13" i="9"/>
  <c r="G13" i="9"/>
  <c r="F13" i="9"/>
  <c r="D13" i="9"/>
  <c r="C13" i="9"/>
  <c r="A13" i="9"/>
  <c r="I12" i="9"/>
  <c r="H12" i="9"/>
  <c r="G12" i="9"/>
  <c r="F12" i="9"/>
  <c r="D12" i="9"/>
  <c r="C12" i="9"/>
  <c r="A12" i="9"/>
  <c r="I11" i="9"/>
  <c r="H11" i="9"/>
  <c r="G11" i="9"/>
  <c r="F11" i="9"/>
  <c r="D11" i="9"/>
  <c r="C11" i="9"/>
  <c r="A11" i="9"/>
  <c r="I10" i="9"/>
  <c r="H10" i="9"/>
  <c r="G10" i="9"/>
  <c r="F10" i="9"/>
  <c r="D10" i="9"/>
  <c r="C10" i="9"/>
  <c r="A10" i="9"/>
  <c r="I9" i="9"/>
  <c r="H9" i="9"/>
  <c r="G9" i="9"/>
  <c r="F9" i="9"/>
  <c r="D9" i="9"/>
  <c r="C9" i="9"/>
  <c r="A9" i="9"/>
  <c r="I8" i="9"/>
  <c r="H8" i="9"/>
  <c r="G8" i="9"/>
  <c r="F8" i="9"/>
  <c r="D8" i="9"/>
  <c r="C8" i="9"/>
  <c r="A8" i="9"/>
  <c r="A3" i="9"/>
  <c r="A2" i="9"/>
  <c r="A1" i="9"/>
  <c r="P99" i="4"/>
  <c r="P98" i="4"/>
  <c r="P97" i="4"/>
  <c r="P96" i="4"/>
  <c r="P95" i="4"/>
  <c r="P94" i="4"/>
  <c r="P93" i="4"/>
  <c r="P92" i="4"/>
  <c r="P91" i="4"/>
  <c r="P90" i="4"/>
  <c r="P89" i="4"/>
  <c r="P88" i="4"/>
  <c r="P87" i="4"/>
  <c r="P86" i="4"/>
  <c r="P85" i="4"/>
  <c r="P84" i="4"/>
  <c r="P83" i="4"/>
  <c r="P82" i="4"/>
  <c r="P79" i="4"/>
  <c r="P78" i="4"/>
  <c r="P77" i="4"/>
  <c r="P76" i="4"/>
  <c r="P75" i="4"/>
  <c r="P74" i="4"/>
  <c r="P73" i="4"/>
  <c r="P72" i="4"/>
  <c r="P71" i="4"/>
  <c r="P70" i="4"/>
  <c r="P69" i="4"/>
  <c r="P68" i="4"/>
  <c r="P67" i="4"/>
  <c r="P66" i="4"/>
  <c r="P59" i="4"/>
  <c r="P58" i="4"/>
  <c r="P57" i="4"/>
  <c r="P56" i="4"/>
  <c r="P55" i="4"/>
  <c r="P54" i="4"/>
  <c r="P53" i="4"/>
  <c r="P52" i="4"/>
  <c r="P51" i="4"/>
  <c r="P50" i="4"/>
  <c r="P49" i="4"/>
  <c r="P48" i="4"/>
  <c r="P39" i="4"/>
  <c r="P38" i="4"/>
  <c r="P37" i="4"/>
  <c r="P36" i="4"/>
  <c r="P35" i="4"/>
  <c r="P34" i="4"/>
  <c r="R99" i="4"/>
  <c r="R98" i="4"/>
  <c r="R97" i="4"/>
  <c r="R96" i="4"/>
  <c r="R95" i="4"/>
  <c r="R94" i="4"/>
  <c r="R93" i="4"/>
  <c r="R92" i="4"/>
  <c r="R91" i="4"/>
  <c r="R90" i="4"/>
  <c r="R89" i="4"/>
  <c r="R88" i="4"/>
  <c r="R87" i="4"/>
  <c r="R86" i="4"/>
  <c r="R85" i="4"/>
  <c r="R84" i="4"/>
  <c r="R83" i="4"/>
  <c r="R82" i="4"/>
  <c r="R79" i="4"/>
  <c r="R78" i="4"/>
  <c r="R77" i="4"/>
  <c r="R76" i="4"/>
  <c r="R75" i="4"/>
  <c r="R74" i="4"/>
  <c r="R73" i="4"/>
  <c r="R72" i="4"/>
  <c r="R71" i="4"/>
  <c r="R70" i="4"/>
  <c r="R69" i="4"/>
  <c r="R68" i="4"/>
  <c r="R67" i="4"/>
  <c r="R66" i="4"/>
  <c r="R59" i="4"/>
  <c r="R58" i="4"/>
  <c r="R57" i="4"/>
  <c r="R56" i="4"/>
  <c r="R55" i="4"/>
  <c r="R54" i="4"/>
  <c r="R53" i="4"/>
  <c r="R52" i="4"/>
  <c r="R51" i="4"/>
  <c r="R50" i="4"/>
  <c r="R49" i="4"/>
  <c r="R48" i="4"/>
  <c r="R39" i="4"/>
  <c r="R38" i="4"/>
  <c r="R37" i="4"/>
  <c r="R36" i="4"/>
  <c r="R35" i="4"/>
  <c r="R34" i="4"/>
  <c r="A85" i="6" l="1"/>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3" i="6"/>
  <c r="A2" i="6"/>
  <c r="A1" i="6"/>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3" i="5"/>
  <c r="A2" i="5"/>
  <c r="A1" i="5"/>
  <c r="AE299" i="4"/>
  <c r="AD299" i="4"/>
  <c r="AB299" i="4"/>
  <c r="AA299" i="4"/>
  <c r="Z299" i="4"/>
  <c r="AD298" i="4"/>
  <c r="AB298" i="4"/>
  <c r="AE298" i="4" s="1"/>
  <c r="AA298" i="4"/>
  <c r="Z298" i="4"/>
  <c r="AD297" i="4"/>
  <c r="AB297" i="4"/>
  <c r="AE297" i="4" s="1"/>
  <c r="AA297" i="4"/>
  <c r="Z297" i="4"/>
  <c r="AB296" i="4"/>
  <c r="AE296" i="4" s="1"/>
  <c r="AA296" i="4"/>
  <c r="Z296" i="4"/>
  <c r="AD296" i="4" s="1"/>
  <c r="AB295" i="4"/>
  <c r="AE295" i="4" s="1"/>
  <c r="AA295" i="4"/>
  <c r="Z295" i="4"/>
  <c r="AD295" i="4" s="1"/>
  <c r="AB294" i="4"/>
  <c r="AE294" i="4" s="1"/>
  <c r="AA294" i="4"/>
  <c r="Z294" i="4"/>
  <c r="AD294" i="4" s="1"/>
  <c r="AE293" i="4"/>
  <c r="AB293" i="4"/>
  <c r="AA293" i="4"/>
  <c r="Z293" i="4"/>
  <c r="AD293" i="4" s="1"/>
  <c r="AE292" i="4"/>
  <c r="AD292" i="4"/>
  <c r="AB292" i="4"/>
  <c r="AA292" i="4"/>
  <c r="Z292" i="4"/>
  <c r="AE291" i="4"/>
  <c r="AD291" i="4"/>
  <c r="AB291" i="4"/>
  <c r="AA291" i="4"/>
  <c r="Z291" i="4"/>
  <c r="AE290" i="4"/>
  <c r="AD290" i="4"/>
  <c r="AB290" i="4"/>
  <c r="AA290" i="4"/>
  <c r="Z290" i="4"/>
  <c r="AD289" i="4"/>
  <c r="AB289" i="4"/>
  <c r="AE289" i="4" s="1"/>
  <c r="AA289" i="4"/>
  <c r="Z289" i="4"/>
  <c r="AB288" i="4"/>
  <c r="AE288" i="4" s="1"/>
  <c r="AA288" i="4"/>
  <c r="Z288" i="4"/>
  <c r="AD288" i="4" s="1"/>
  <c r="AB287" i="4"/>
  <c r="AE287" i="4" s="1"/>
  <c r="AA287" i="4"/>
  <c r="Z287" i="4"/>
  <c r="AD287" i="4" s="1"/>
  <c r="AB286" i="4"/>
  <c r="AE286" i="4" s="1"/>
  <c r="AA286" i="4"/>
  <c r="Z286" i="4"/>
  <c r="AD286" i="4" s="1"/>
  <c r="AE285" i="4"/>
  <c r="AB285" i="4"/>
  <c r="AA285" i="4"/>
  <c r="Z285" i="4"/>
  <c r="AD285" i="4" s="1"/>
  <c r="AE284" i="4"/>
  <c r="AD284" i="4"/>
  <c r="AB284" i="4"/>
  <c r="AA284" i="4"/>
  <c r="Z284" i="4"/>
  <c r="AE283" i="4"/>
  <c r="AD283" i="4"/>
  <c r="AB283" i="4"/>
  <c r="AA283" i="4"/>
  <c r="Z283" i="4"/>
  <c r="AE282" i="4"/>
  <c r="AD282" i="4"/>
  <c r="AB282" i="4"/>
  <c r="AA282" i="4"/>
  <c r="Z282" i="4"/>
  <c r="AD281" i="4"/>
  <c r="AB281" i="4"/>
  <c r="AE281" i="4" s="1"/>
  <c r="AA281" i="4"/>
  <c r="Z281" i="4"/>
  <c r="AB280" i="4"/>
  <c r="AE280" i="4" s="1"/>
  <c r="AA280" i="4"/>
  <c r="Z280" i="4"/>
  <c r="AD280" i="4" s="1"/>
  <c r="AB279" i="4"/>
  <c r="AE279" i="4" s="1"/>
  <c r="AA279" i="4"/>
  <c r="Z279" i="4"/>
  <c r="AD279" i="4" s="1"/>
  <c r="AB278" i="4"/>
  <c r="AE278" i="4" s="1"/>
  <c r="AA278" i="4"/>
  <c r="Z278" i="4"/>
  <c r="AD278" i="4" s="1"/>
  <c r="AE277" i="4"/>
  <c r="AB277" i="4"/>
  <c r="AA277" i="4"/>
  <c r="Z277" i="4"/>
  <c r="AD277" i="4" s="1"/>
  <c r="AE276" i="4"/>
  <c r="AD276" i="4"/>
  <c r="AB276" i="4"/>
  <c r="AA276" i="4"/>
  <c r="Z276" i="4"/>
  <c r="AE275" i="4"/>
  <c r="AD275" i="4"/>
  <c r="AB275" i="4"/>
  <c r="AA275" i="4"/>
  <c r="Z275" i="4"/>
  <c r="AE274" i="4"/>
  <c r="AD274" i="4"/>
  <c r="AB274" i="4"/>
  <c r="AA274" i="4"/>
  <c r="Z274" i="4"/>
  <c r="AB273" i="4"/>
  <c r="AE273" i="4" s="1"/>
  <c r="AA273" i="4"/>
  <c r="Z273" i="4"/>
  <c r="AD273" i="4" s="1"/>
  <c r="AB272" i="4"/>
  <c r="AE272" i="4" s="1"/>
  <c r="AA272" i="4"/>
  <c r="Z272" i="4"/>
  <c r="AD272" i="4" s="1"/>
  <c r="AB271" i="4"/>
  <c r="AE271" i="4" s="1"/>
  <c r="AA271" i="4"/>
  <c r="Z271" i="4"/>
  <c r="AD271" i="4" s="1"/>
  <c r="AE270" i="4"/>
  <c r="AB270" i="4"/>
  <c r="AA270" i="4"/>
  <c r="Z270" i="4"/>
  <c r="AD270" i="4" s="1"/>
  <c r="AE269" i="4"/>
  <c r="AD269" i="4"/>
  <c r="AB269" i="4"/>
  <c r="AA269" i="4"/>
  <c r="Z269" i="4"/>
  <c r="AE268" i="4"/>
  <c r="AD268" i="4"/>
  <c r="AB268" i="4"/>
  <c r="AA268" i="4"/>
  <c r="Z268" i="4"/>
  <c r="AD267" i="4"/>
  <c r="AB267" i="4"/>
  <c r="AE267" i="4" s="1"/>
  <c r="AA267" i="4"/>
  <c r="Z267" i="4"/>
  <c r="AE266" i="4"/>
  <c r="AD266" i="4"/>
  <c r="AB266" i="4"/>
  <c r="AA266" i="4"/>
  <c r="Z266" i="4"/>
  <c r="AB265" i="4"/>
  <c r="AE265" i="4" s="1"/>
  <c r="AA265" i="4"/>
  <c r="Z265" i="4"/>
  <c r="AD265" i="4" s="1"/>
  <c r="AB264" i="4"/>
  <c r="AE264" i="4" s="1"/>
  <c r="AA264" i="4"/>
  <c r="Z264" i="4"/>
  <c r="AD264" i="4" s="1"/>
  <c r="AB263" i="4"/>
  <c r="AA263" i="4"/>
  <c r="Z263" i="4"/>
  <c r="AB262" i="4"/>
  <c r="AA262" i="4"/>
  <c r="Z262" i="4"/>
  <c r="AB261" i="4"/>
  <c r="AA261" i="4"/>
  <c r="Z261" i="4"/>
  <c r="AB260" i="4"/>
  <c r="AA260" i="4"/>
  <c r="Z260" i="4"/>
  <c r="AE259" i="4"/>
  <c r="AD259" i="4"/>
  <c r="AB259" i="4"/>
  <c r="AA259" i="4"/>
  <c r="Z259" i="4"/>
  <c r="AE258" i="4"/>
  <c r="AD258" i="4"/>
  <c r="AB258" i="4"/>
  <c r="AA258" i="4"/>
  <c r="Z258" i="4"/>
  <c r="AB257" i="4"/>
  <c r="AE257" i="4" s="1"/>
  <c r="AA257" i="4"/>
  <c r="Z257" i="4"/>
  <c r="AD257" i="4" s="1"/>
  <c r="AB256" i="4"/>
  <c r="AE256" i="4" s="1"/>
  <c r="AA256" i="4"/>
  <c r="Z256" i="4"/>
  <c r="AD256" i="4" s="1"/>
  <c r="AB255" i="4"/>
  <c r="AE255" i="4" s="1"/>
  <c r="AA255" i="4"/>
  <c r="Z255" i="4"/>
  <c r="AD255" i="4" s="1"/>
  <c r="AE254" i="4"/>
  <c r="AB254" i="4"/>
  <c r="AA254" i="4"/>
  <c r="Z254" i="4"/>
  <c r="AD254" i="4" s="1"/>
  <c r="AE253" i="4"/>
  <c r="AD253" i="4"/>
  <c r="AB253" i="4"/>
  <c r="AA253" i="4"/>
  <c r="Z253" i="4"/>
  <c r="AE252" i="4"/>
  <c r="AD252" i="4"/>
  <c r="AB252" i="4"/>
  <c r="AA252" i="4"/>
  <c r="Z252" i="4"/>
  <c r="AE251" i="4"/>
  <c r="AD251" i="4"/>
  <c r="AB251" i="4"/>
  <c r="AA251" i="4"/>
  <c r="Z251" i="4"/>
  <c r="AD250" i="4"/>
  <c r="AB250" i="4"/>
  <c r="AE250" i="4" s="1"/>
  <c r="AA250" i="4"/>
  <c r="Z250" i="4"/>
  <c r="AB249" i="4"/>
  <c r="AE249" i="4" s="1"/>
  <c r="AA249" i="4"/>
  <c r="Z249" i="4"/>
  <c r="AD249" i="4" s="1"/>
  <c r="AB248" i="4"/>
  <c r="AE248" i="4" s="1"/>
  <c r="AA248" i="4"/>
  <c r="Z248" i="4"/>
  <c r="AD248" i="4" s="1"/>
  <c r="AB247" i="4"/>
  <c r="AE247" i="4" s="1"/>
  <c r="AA247" i="4"/>
  <c r="Z247" i="4"/>
  <c r="AD247" i="4" s="1"/>
  <c r="AE246" i="4"/>
  <c r="AB246" i="4"/>
  <c r="AA246" i="4"/>
  <c r="Z246" i="4"/>
  <c r="AD246" i="4" s="1"/>
  <c r="AB245" i="4"/>
  <c r="AA245" i="4"/>
  <c r="Z245" i="4"/>
  <c r="AB244" i="4"/>
  <c r="AA244" i="4"/>
  <c r="Z244" i="4"/>
  <c r="AB243" i="4"/>
  <c r="AA243" i="4"/>
  <c r="Z243" i="4"/>
  <c r="AB242" i="4"/>
  <c r="AA242" i="4"/>
  <c r="Z242" i="4"/>
  <c r="AB241" i="4"/>
  <c r="AA241" i="4"/>
  <c r="Z241" i="4"/>
  <c r="AB240" i="4"/>
  <c r="AE240" i="4" s="1"/>
  <c r="AA240" i="4"/>
  <c r="Z240" i="4"/>
  <c r="AD240" i="4" s="1"/>
  <c r="AB239" i="4"/>
  <c r="AE239" i="4" s="1"/>
  <c r="AA239" i="4"/>
  <c r="Z239" i="4"/>
  <c r="AD239" i="4" s="1"/>
  <c r="AE238" i="4"/>
  <c r="AB238" i="4"/>
  <c r="AA238" i="4"/>
  <c r="Z238" i="4"/>
  <c r="AD238" i="4" s="1"/>
  <c r="AE237" i="4"/>
  <c r="AD237" i="4"/>
  <c r="AB237" i="4"/>
  <c r="AA237" i="4"/>
  <c r="Z237" i="4"/>
  <c r="AE236" i="4"/>
  <c r="AD236" i="4"/>
  <c r="AB236" i="4"/>
  <c r="AA236" i="4"/>
  <c r="Z236" i="4"/>
  <c r="AE235" i="4"/>
  <c r="AD235" i="4"/>
  <c r="AB235" i="4"/>
  <c r="AA235" i="4"/>
  <c r="Z235" i="4"/>
  <c r="AD234" i="4"/>
  <c r="AB234" i="4"/>
  <c r="AE234" i="4" s="1"/>
  <c r="AA234" i="4"/>
  <c r="Z234" i="4"/>
  <c r="AB233" i="4"/>
  <c r="AE233" i="4" s="1"/>
  <c r="AA233" i="4"/>
  <c r="Z233" i="4"/>
  <c r="AD233" i="4" s="1"/>
  <c r="AB232" i="4"/>
  <c r="AE232" i="4" s="1"/>
  <c r="AA232" i="4"/>
  <c r="Z232" i="4"/>
  <c r="AD232" i="4" s="1"/>
  <c r="AB231" i="4"/>
  <c r="AE231" i="4" s="1"/>
  <c r="AA231" i="4"/>
  <c r="Z231" i="4"/>
  <c r="AD231" i="4" s="1"/>
  <c r="AE230" i="4"/>
  <c r="AB230" i="4"/>
  <c r="AA230" i="4"/>
  <c r="Z230" i="4"/>
  <c r="AD230" i="4" s="1"/>
  <c r="AE229" i="4"/>
  <c r="AD229" i="4"/>
  <c r="AB229" i="4"/>
  <c r="AA229" i="4"/>
  <c r="Z229" i="4"/>
  <c r="AE228" i="4"/>
  <c r="AD228" i="4"/>
  <c r="AB228" i="4"/>
  <c r="AA228" i="4"/>
  <c r="Z228" i="4"/>
  <c r="AB227" i="4"/>
  <c r="AA227" i="4"/>
  <c r="Z227" i="4"/>
  <c r="AB226" i="4"/>
  <c r="AA226" i="4"/>
  <c r="Z226" i="4"/>
  <c r="AB225" i="4"/>
  <c r="AA225" i="4"/>
  <c r="Z225" i="4"/>
  <c r="AB224" i="4"/>
  <c r="AA224" i="4"/>
  <c r="Z224" i="4"/>
  <c r="AB223" i="4"/>
  <c r="AA223" i="4"/>
  <c r="Z223" i="4"/>
  <c r="AB222" i="4"/>
  <c r="AA222" i="4"/>
  <c r="Z222" i="4"/>
  <c r="AB221" i="4"/>
  <c r="AA221" i="4"/>
  <c r="Z221" i="4"/>
  <c r="AB220" i="4"/>
  <c r="AA220" i="4"/>
  <c r="Z220" i="4"/>
  <c r="AE219" i="4"/>
  <c r="AD219" i="4"/>
  <c r="AB219" i="4"/>
  <c r="AA219" i="4"/>
  <c r="Z219" i="4"/>
  <c r="AE218" i="4"/>
  <c r="AD218" i="4"/>
  <c r="AB218" i="4"/>
  <c r="AA218" i="4"/>
  <c r="Z218" i="4"/>
  <c r="AB217" i="4"/>
  <c r="AE217" i="4" s="1"/>
  <c r="AA217" i="4"/>
  <c r="Z217" i="4"/>
  <c r="AD217" i="4" s="1"/>
  <c r="AB216" i="4"/>
  <c r="AE216" i="4" s="1"/>
  <c r="AA216" i="4"/>
  <c r="Z216" i="4"/>
  <c r="AD216" i="4" s="1"/>
  <c r="AB215" i="4"/>
  <c r="AE215" i="4" s="1"/>
  <c r="AA215" i="4"/>
  <c r="Z215" i="4"/>
  <c r="AD215" i="4" s="1"/>
  <c r="AE214" i="4"/>
  <c r="AB214" i="4"/>
  <c r="AA214" i="4"/>
  <c r="Z214" i="4"/>
  <c r="AD214" i="4" s="1"/>
  <c r="AE213" i="4"/>
  <c r="AD213" i="4"/>
  <c r="AB213" i="4"/>
  <c r="AA213" i="4"/>
  <c r="Z213" i="4"/>
  <c r="AE212" i="4"/>
  <c r="AD212" i="4"/>
  <c r="AB212" i="4"/>
  <c r="AA212" i="4"/>
  <c r="Z212" i="4"/>
  <c r="AE211" i="4"/>
  <c r="AD211" i="4"/>
  <c r="AB211" i="4"/>
  <c r="AA211" i="4"/>
  <c r="Z211" i="4"/>
  <c r="AD210" i="4"/>
  <c r="AB210" i="4"/>
  <c r="AE210" i="4" s="1"/>
  <c r="AA210" i="4"/>
  <c r="Z210" i="4"/>
  <c r="AB209" i="4"/>
  <c r="AE209" i="4" s="1"/>
  <c r="AA209" i="4"/>
  <c r="Z209" i="4"/>
  <c r="AD209" i="4" s="1"/>
  <c r="AB208" i="4"/>
  <c r="AE208" i="4" s="1"/>
  <c r="AA208" i="4"/>
  <c r="Z208" i="4"/>
  <c r="AD208" i="4" s="1"/>
  <c r="AB207" i="4"/>
  <c r="AE207" i="4" s="1"/>
  <c r="AA207" i="4"/>
  <c r="Z207" i="4"/>
  <c r="AD207" i="4" s="1"/>
  <c r="AE206" i="4"/>
  <c r="AB206" i="4"/>
  <c r="AA206" i="4"/>
  <c r="Z206" i="4"/>
  <c r="AD206" i="4" s="1"/>
  <c r="AE205" i="4"/>
  <c r="AD205" i="4"/>
  <c r="AB205" i="4"/>
  <c r="AA205" i="4"/>
  <c r="Z205" i="4"/>
  <c r="AE204" i="4"/>
  <c r="AD204" i="4"/>
  <c r="AB204" i="4"/>
  <c r="AA204" i="4"/>
  <c r="Z204" i="4"/>
  <c r="AD203" i="4"/>
  <c r="AB203" i="4"/>
  <c r="AE203" i="4" s="1"/>
  <c r="AA203" i="4"/>
  <c r="Z203" i="4"/>
  <c r="AD202" i="4"/>
  <c r="AB202" i="4"/>
  <c r="AE202" i="4" s="1"/>
  <c r="AA202" i="4"/>
  <c r="Z202" i="4"/>
  <c r="AB201" i="4"/>
  <c r="AE201" i="4" s="1"/>
  <c r="AA201" i="4"/>
  <c r="Z201" i="4"/>
  <c r="AD201" i="4" s="1"/>
  <c r="AB200" i="4"/>
  <c r="AE200" i="4" s="1"/>
  <c r="AA200" i="4"/>
  <c r="Z200" i="4"/>
  <c r="AD200" i="4" s="1"/>
  <c r="AB199" i="4"/>
  <c r="AE199" i="4" s="1"/>
  <c r="AA199" i="4"/>
  <c r="Z199" i="4"/>
  <c r="AD199" i="4" s="1"/>
  <c r="AE198" i="4"/>
  <c r="AB198" i="4"/>
  <c r="AA198" i="4"/>
  <c r="Z198" i="4"/>
  <c r="AD198" i="4" s="1"/>
  <c r="AE197" i="4"/>
  <c r="AD197" i="4"/>
  <c r="AB197" i="4"/>
  <c r="AA197" i="4"/>
  <c r="Z197" i="4"/>
  <c r="AE196" i="4"/>
  <c r="AD196" i="4"/>
  <c r="AB196" i="4"/>
  <c r="AA196" i="4"/>
  <c r="Z196" i="4"/>
  <c r="AE195" i="4"/>
  <c r="AD195" i="4"/>
  <c r="AB195" i="4"/>
  <c r="AA195" i="4"/>
  <c r="Z195" i="4"/>
  <c r="AD194" i="4"/>
  <c r="AB194" i="4"/>
  <c r="AE194" i="4" s="1"/>
  <c r="AA194" i="4"/>
  <c r="Z194" i="4"/>
  <c r="AB193" i="4"/>
  <c r="AE193" i="4" s="1"/>
  <c r="AA193" i="4"/>
  <c r="Z193" i="4"/>
  <c r="AD193" i="4" s="1"/>
  <c r="AB192" i="4"/>
  <c r="AE192" i="4" s="1"/>
  <c r="AA192" i="4"/>
  <c r="Z192" i="4"/>
  <c r="AD192" i="4" s="1"/>
  <c r="AB191" i="4"/>
  <c r="AE191" i="4" s="1"/>
  <c r="AA191" i="4"/>
  <c r="Z191" i="4"/>
  <c r="AD191" i="4" s="1"/>
  <c r="AE190" i="4"/>
  <c r="AB190" i="4"/>
  <c r="AA190" i="4"/>
  <c r="Z190" i="4"/>
  <c r="AD190" i="4" s="1"/>
  <c r="AE189" i="4"/>
  <c r="AD189" i="4"/>
  <c r="AB189" i="4"/>
  <c r="AA189" i="4"/>
  <c r="Z189" i="4"/>
  <c r="AE188" i="4"/>
  <c r="AD188" i="4"/>
  <c r="AB188" i="4"/>
  <c r="AA188" i="4"/>
  <c r="Z188" i="4"/>
  <c r="AE187" i="4"/>
  <c r="AD187" i="4"/>
  <c r="AB187" i="4"/>
  <c r="AA187" i="4"/>
  <c r="Z187" i="4"/>
  <c r="AD186" i="4"/>
  <c r="AB186" i="4"/>
  <c r="AE186" i="4" s="1"/>
  <c r="AA186" i="4"/>
  <c r="Z186" i="4"/>
  <c r="AB185" i="4"/>
  <c r="AE185" i="4" s="1"/>
  <c r="AA185" i="4"/>
  <c r="Z185" i="4"/>
  <c r="AD185" i="4" s="1"/>
  <c r="AB184" i="4"/>
  <c r="AE184" i="4" s="1"/>
  <c r="AA184" i="4"/>
  <c r="Z184" i="4"/>
  <c r="AD184" i="4" s="1"/>
  <c r="AB183" i="4"/>
  <c r="AA183" i="4"/>
  <c r="Z183" i="4"/>
  <c r="AB182" i="4"/>
  <c r="AA182" i="4"/>
  <c r="Z182" i="4"/>
  <c r="AB181" i="4"/>
  <c r="AA181" i="4"/>
  <c r="Z181" i="4"/>
  <c r="AB180" i="4"/>
  <c r="AA180" i="4"/>
  <c r="Z180" i="4"/>
  <c r="AE179" i="4"/>
  <c r="AD179" i="4"/>
  <c r="AB179" i="4"/>
  <c r="AA179" i="4"/>
  <c r="Z179" i="4"/>
  <c r="AD178" i="4"/>
  <c r="AB178" i="4"/>
  <c r="AE178" i="4" s="1"/>
  <c r="AA178" i="4"/>
  <c r="Z178" i="4"/>
  <c r="AB177" i="4"/>
  <c r="AE177" i="4" s="1"/>
  <c r="AA177" i="4"/>
  <c r="Z177" i="4"/>
  <c r="AD177" i="4" s="1"/>
  <c r="AB176" i="4"/>
  <c r="AE176" i="4" s="1"/>
  <c r="AA176" i="4"/>
  <c r="Z176" i="4"/>
  <c r="AD176" i="4" s="1"/>
  <c r="AE175" i="4"/>
  <c r="AB175" i="4"/>
  <c r="AA175" i="4"/>
  <c r="Z175" i="4"/>
  <c r="AD175" i="4" s="1"/>
  <c r="AE174" i="4"/>
  <c r="AB174" i="4"/>
  <c r="AA174" i="4"/>
  <c r="Z174" i="4"/>
  <c r="AD174" i="4" s="1"/>
  <c r="AE173" i="4"/>
  <c r="AD173" i="4"/>
  <c r="AB173" i="4"/>
  <c r="AA173" i="4"/>
  <c r="Z173" i="4"/>
  <c r="AE172" i="4"/>
  <c r="AD172" i="4"/>
  <c r="AB172" i="4"/>
  <c r="AA172" i="4"/>
  <c r="Z172" i="4"/>
  <c r="AE171" i="4"/>
  <c r="AD171" i="4"/>
  <c r="AB171" i="4"/>
  <c r="AA171" i="4"/>
  <c r="Z171" i="4"/>
  <c r="AD170" i="4"/>
  <c r="AB170" i="4"/>
  <c r="AE170" i="4" s="1"/>
  <c r="AA170" i="4"/>
  <c r="Z170" i="4"/>
  <c r="AB169" i="4"/>
  <c r="AE169" i="4" s="1"/>
  <c r="AA169" i="4"/>
  <c r="Z169" i="4"/>
  <c r="AD169" i="4" s="1"/>
  <c r="AB168" i="4"/>
  <c r="AE168" i="4" s="1"/>
  <c r="AA168" i="4"/>
  <c r="Z168" i="4"/>
  <c r="AD168" i="4" s="1"/>
  <c r="AE167" i="4"/>
  <c r="AB167" i="4"/>
  <c r="AA167" i="4"/>
  <c r="Z167" i="4"/>
  <c r="AD167" i="4" s="1"/>
  <c r="AE166" i="4"/>
  <c r="AB166" i="4"/>
  <c r="AA166" i="4"/>
  <c r="Z166" i="4"/>
  <c r="AD166" i="4" s="1"/>
  <c r="AB165" i="4"/>
  <c r="AA165" i="4"/>
  <c r="Z165" i="4"/>
  <c r="AB164" i="4"/>
  <c r="AA164" i="4"/>
  <c r="Z164" i="4"/>
  <c r="AB163" i="4"/>
  <c r="AA163" i="4"/>
  <c r="Z163" i="4"/>
  <c r="AB162" i="4"/>
  <c r="AA162" i="4"/>
  <c r="Z162" i="4"/>
  <c r="AB161" i="4"/>
  <c r="AA161" i="4"/>
  <c r="Z161" i="4"/>
  <c r="AB160" i="4"/>
  <c r="AA160" i="4"/>
  <c r="Z160" i="4"/>
  <c r="AE159" i="4"/>
  <c r="AB159" i="4"/>
  <c r="AA159" i="4"/>
  <c r="Z159" i="4"/>
  <c r="AD159" i="4" s="1"/>
  <c r="AE158" i="4"/>
  <c r="AB158" i="4"/>
  <c r="AA158" i="4"/>
  <c r="Z158" i="4"/>
  <c r="AD158" i="4" s="1"/>
  <c r="AE157" i="4"/>
  <c r="AD157" i="4"/>
  <c r="AB157" i="4"/>
  <c r="AA157" i="4"/>
  <c r="Z157" i="4"/>
  <c r="AE156" i="4"/>
  <c r="AD156" i="4"/>
  <c r="AB156" i="4"/>
  <c r="AA156" i="4"/>
  <c r="Z156" i="4"/>
  <c r="AD155" i="4"/>
  <c r="AB155" i="4"/>
  <c r="AE155" i="4" s="1"/>
  <c r="AA155" i="4"/>
  <c r="Z155" i="4"/>
  <c r="AD154" i="4"/>
  <c r="AB154" i="4"/>
  <c r="AE154" i="4" s="1"/>
  <c r="AA154" i="4"/>
  <c r="Z154" i="4"/>
  <c r="AB153" i="4"/>
  <c r="AE153" i="4" s="1"/>
  <c r="AA153" i="4"/>
  <c r="Z153" i="4"/>
  <c r="AD153" i="4" s="1"/>
  <c r="AB152" i="4"/>
  <c r="AE152" i="4" s="1"/>
  <c r="AA152" i="4"/>
  <c r="Z152" i="4"/>
  <c r="AD152" i="4" s="1"/>
  <c r="AE151" i="4"/>
  <c r="AB151" i="4"/>
  <c r="AA151" i="4"/>
  <c r="Z151" i="4"/>
  <c r="AD151" i="4" s="1"/>
  <c r="AE150" i="4"/>
  <c r="AB150" i="4"/>
  <c r="AA150" i="4"/>
  <c r="Z150" i="4"/>
  <c r="AD150" i="4" s="1"/>
  <c r="AE149" i="4"/>
  <c r="AD149" i="4"/>
  <c r="AB149" i="4"/>
  <c r="AA149" i="4"/>
  <c r="Z149" i="4"/>
  <c r="AE148" i="4"/>
  <c r="AD148" i="4"/>
  <c r="AB148" i="4"/>
  <c r="AA148" i="4"/>
  <c r="Z148" i="4"/>
  <c r="AB147" i="4"/>
  <c r="AA147" i="4"/>
  <c r="Z147" i="4"/>
  <c r="AB146" i="4"/>
  <c r="AA146" i="4"/>
  <c r="Z146" i="4"/>
  <c r="AB145" i="4"/>
  <c r="AA145" i="4"/>
  <c r="Z145" i="4"/>
  <c r="AB144" i="4"/>
  <c r="AA144" i="4"/>
  <c r="Z144" i="4"/>
  <c r="AB143" i="4"/>
  <c r="AA143" i="4"/>
  <c r="Z143" i="4"/>
  <c r="AB142" i="4"/>
  <c r="AA142" i="4"/>
  <c r="Z142" i="4"/>
  <c r="AB141" i="4"/>
  <c r="AA141" i="4"/>
  <c r="Z141" i="4"/>
  <c r="AB140" i="4"/>
  <c r="AA140" i="4"/>
  <c r="Z140" i="4"/>
  <c r="AD139" i="4"/>
  <c r="AC139" i="4"/>
  <c r="AB139" i="4"/>
  <c r="AE139" i="4" s="1"/>
  <c r="AA139" i="4"/>
  <c r="Z139" i="4"/>
  <c r="AD138" i="4"/>
  <c r="AC138" i="4"/>
  <c r="AB138" i="4"/>
  <c r="AE138" i="4" s="1"/>
  <c r="AA138" i="4"/>
  <c r="Z138" i="4"/>
  <c r="AE137" i="4"/>
  <c r="AC137" i="4"/>
  <c r="AB137" i="4"/>
  <c r="AA137" i="4"/>
  <c r="Z137" i="4"/>
  <c r="AD137" i="4" s="1"/>
  <c r="AC136" i="4"/>
  <c r="AB136" i="4"/>
  <c r="AE136" i="4" s="1"/>
  <c r="AA136" i="4"/>
  <c r="Z136" i="4"/>
  <c r="AD136" i="4" s="1"/>
  <c r="AE135" i="4"/>
  <c r="AC135" i="4"/>
  <c r="AB135" i="4"/>
  <c r="AA135" i="4"/>
  <c r="Z135" i="4"/>
  <c r="AD135" i="4" s="1"/>
  <c r="AE134" i="4"/>
  <c r="AC134" i="4"/>
  <c r="AB134" i="4"/>
  <c r="AA134" i="4"/>
  <c r="Z134" i="4"/>
  <c r="AD134" i="4" s="1"/>
  <c r="AE133" i="4"/>
  <c r="AD133" i="4"/>
  <c r="AC133" i="4"/>
  <c r="AB133" i="4"/>
  <c r="AA133" i="4"/>
  <c r="Z133" i="4"/>
  <c r="AE132" i="4"/>
  <c r="AD132" i="4"/>
  <c r="AC132" i="4"/>
  <c r="AB132" i="4"/>
  <c r="AA132" i="4"/>
  <c r="Z132" i="4"/>
  <c r="AD131" i="4"/>
  <c r="AC131" i="4"/>
  <c r="AB131" i="4"/>
  <c r="AE131" i="4" s="1"/>
  <c r="AA131" i="4"/>
  <c r="Z131" i="4"/>
  <c r="AC130" i="4"/>
  <c r="AB130" i="4"/>
  <c r="AE130" i="4" s="1"/>
  <c r="AA130" i="4"/>
  <c r="Z130" i="4"/>
  <c r="AD130" i="4" s="1"/>
  <c r="AC129" i="4"/>
  <c r="AB129" i="4"/>
  <c r="AE129" i="4" s="1"/>
  <c r="AA129" i="4"/>
  <c r="Z129" i="4"/>
  <c r="AD129" i="4" s="1"/>
  <c r="AD128" i="4"/>
  <c r="AC128" i="4"/>
  <c r="AB128" i="4"/>
  <c r="AE128" i="4" s="1"/>
  <c r="AA128" i="4"/>
  <c r="Z128" i="4"/>
  <c r="AE127" i="4"/>
  <c r="AD127" i="4"/>
  <c r="AC127" i="4"/>
  <c r="AB127" i="4"/>
  <c r="AA127" i="4"/>
  <c r="Z127" i="4"/>
  <c r="AC126" i="4"/>
  <c r="AB126" i="4"/>
  <c r="AE126" i="4" s="1"/>
  <c r="AA126" i="4"/>
  <c r="Z126" i="4"/>
  <c r="AD126" i="4" s="1"/>
  <c r="AC125" i="4"/>
  <c r="AB125" i="4"/>
  <c r="AA125" i="4"/>
  <c r="Z125" i="4"/>
  <c r="AC124" i="4"/>
  <c r="AB124" i="4"/>
  <c r="AA124" i="4"/>
  <c r="Z124" i="4"/>
  <c r="AC123" i="4"/>
  <c r="AB123" i="4"/>
  <c r="AA123" i="4"/>
  <c r="Z123" i="4"/>
  <c r="AC122" i="4"/>
  <c r="AB122" i="4"/>
  <c r="AA122" i="4"/>
  <c r="Z122" i="4"/>
  <c r="AC121" i="4"/>
  <c r="AB121" i="4"/>
  <c r="AA121" i="4"/>
  <c r="Z121" i="4"/>
  <c r="AC120" i="4"/>
  <c r="AB120" i="4"/>
  <c r="AA120" i="4"/>
  <c r="Z120" i="4"/>
  <c r="AD119" i="4"/>
  <c r="AC119" i="4"/>
  <c r="AB119" i="4"/>
  <c r="AE119" i="4" s="1"/>
  <c r="AA119" i="4"/>
  <c r="Z119" i="4"/>
  <c r="AC118" i="4"/>
  <c r="AB118" i="4"/>
  <c r="AE118" i="4" s="1"/>
  <c r="AA118" i="4"/>
  <c r="Z118" i="4"/>
  <c r="AD118" i="4" s="1"/>
  <c r="AC117" i="4"/>
  <c r="AB117" i="4"/>
  <c r="AA117" i="4"/>
  <c r="Z117" i="4"/>
  <c r="AC116" i="4"/>
  <c r="AB116" i="4"/>
  <c r="AA116" i="4"/>
  <c r="Z116" i="4"/>
  <c r="AC115" i="4"/>
  <c r="AB115" i="4"/>
  <c r="AA115" i="4"/>
  <c r="Z115" i="4"/>
  <c r="AC114" i="4"/>
  <c r="AB114" i="4"/>
  <c r="AA114" i="4"/>
  <c r="Z114" i="4"/>
  <c r="AC113" i="4"/>
  <c r="AB113" i="4"/>
  <c r="AA113" i="4"/>
  <c r="Z113" i="4"/>
  <c r="AC112" i="4"/>
  <c r="AB112" i="4"/>
  <c r="AA112" i="4"/>
  <c r="Z112" i="4"/>
  <c r="AC111" i="4"/>
  <c r="AB111" i="4"/>
  <c r="AA111" i="4"/>
  <c r="Z111" i="4"/>
  <c r="AC110" i="4"/>
  <c r="AB110" i="4"/>
  <c r="AA110" i="4"/>
  <c r="Z110" i="4"/>
  <c r="AC109" i="4"/>
  <c r="AB109" i="4"/>
  <c r="AE109" i="4" s="1"/>
  <c r="AA109" i="4"/>
  <c r="Z109" i="4"/>
  <c r="AD109" i="4" s="1"/>
  <c r="AE108" i="4"/>
  <c r="AC108" i="4"/>
  <c r="AB108" i="4"/>
  <c r="AA108" i="4"/>
  <c r="Z108" i="4"/>
  <c r="AD108" i="4" s="1"/>
  <c r="AC107" i="4"/>
  <c r="AB107" i="4"/>
  <c r="AA107" i="4"/>
  <c r="Z107" i="4"/>
  <c r="AC106" i="4"/>
  <c r="AB106" i="4"/>
  <c r="AA106" i="4"/>
  <c r="Z106" i="4"/>
  <c r="AC105" i="4"/>
  <c r="AB105" i="4"/>
  <c r="AA105" i="4"/>
  <c r="Z105" i="4"/>
  <c r="AC104" i="4"/>
  <c r="AB104" i="4"/>
  <c r="AA104" i="4"/>
  <c r="Z104" i="4"/>
  <c r="AC103" i="4"/>
  <c r="AB103" i="4"/>
  <c r="AA103" i="4"/>
  <c r="Z103" i="4"/>
  <c r="AC102" i="4"/>
  <c r="AB102" i="4"/>
  <c r="AA102" i="4"/>
  <c r="Z102" i="4"/>
  <c r="AC101" i="4"/>
  <c r="AB101" i="4"/>
  <c r="AA101" i="4"/>
  <c r="Z101" i="4"/>
  <c r="AC100" i="4"/>
  <c r="AB100" i="4"/>
  <c r="AA100" i="4"/>
  <c r="Z100" i="4"/>
  <c r="AE99" i="4"/>
  <c r="AC99" i="4"/>
  <c r="AB99" i="4"/>
  <c r="AA99" i="4"/>
  <c r="Z99" i="4"/>
  <c r="AD99" i="4" s="1"/>
  <c r="J99" i="4"/>
  <c r="E99" i="4"/>
  <c r="D99" i="4"/>
  <c r="C99" i="4"/>
  <c r="K99" i="4" s="1"/>
  <c r="B99" i="4"/>
  <c r="AE98" i="4"/>
  <c r="AD98" i="4"/>
  <c r="AC98" i="4"/>
  <c r="AB98" i="4"/>
  <c r="AA98" i="4"/>
  <c r="Z98" i="4"/>
  <c r="F98" i="4"/>
  <c r="E98" i="4"/>
  <c r="D98" i="4"/>
  <c r="C98" i="4"/>
  <c r="K98" i="4" s="1"/>
  <c r="B98" i="4"/>
  <c r="AE97" i="4"/>
  <c r="AD97" i="4"/>
  <c r="AC97" i="4"/>
  <c r="AB97" i="4"/>
  <c r="AA97" i="4"/>
  <c r="Z97" i="4"/>
  <c r="J97" i="4"/>
  <c r="E97" i="4"/>
  <c r="D97" i="4"/>
  <c r="C97" i="4"/>
  <c r="B97" i="4"/>
  <c r="AC96" i="4"/>
  <c r="AB96" i="4"/>
  <c r="AE96" i="4" s="1"/>
  <c r="AA96" i="4"/>
  <c r="Z96" i="4"/>
  <c r="AD96" i="4" s="1"/>
  <c r="E96" i="4"/>
  <c r="D96" i="4"/>
  <c r="C96" i="4"/>
  <c r="B96" i="4"/>
  <c r="AE95" i="4"/>
  <c r="AC95" i="4"/>
  <c r="AB95" i="4"/>
  <c r="AA95" i="4"/>
  <c r="Z95" i="4"/>
  <c r="AD95" i="4" s="1"/>
  <c r="E95" i="4"/>
  <c r="D95" i="4"/>
  <c r="C95" i="4"/>
  <c r="K95" i="4" s="1"/>
  <c r="B95" i="4"/>
  <c r="AE94" i="4"/>
  <c r="AD94" i="4"/>
  <c r="AC94" i="4"/>
  <c r="AB94" i="4"/>
  <c r="AA94" i="4"/>
  <c r="Z94" i="4"/>
  <c r="E94" i="4"/>
  <c r="D94" i="4"/>
  <c r="C94" i="4"/>
  <c r="K94" i="4" s="1"/>
  <c r="B94" i="4"/>
  <c r="AE93" i="4"/>
  <c r="AD93" i="4"/>
  <c r="AC93" i="4"/>
  <c r="AB93" i="4"/>
  <c r="AA93" i="4"/>
  <c r="Z93" i="4"/>
  <c r="E93" i="4"/>
  <c r="D93" i="4"/>
  <c r="C93" i="4"/>
  <c r="B93" i="4"/>
  <c r="AC92" i="4"/>
  <c r="AB92" i="4"/>
  <c r="AE92" i="4" s="1"/>
  <c r="AA92" i="4"/>
  <c r="Z92" i="4"/>
  <c r="AD92" i="4" s="1"/>
  <c r="E92" i="4"/>
  <c r="D92" i="4"/>
  <c r="C92" i="4"/>
  <c r="J92" i="4" s="1"/>
  <c r="B92" i="4"/>
  <c r="AE91" i="4"/>
  <c r="AC91" i="4"/>
  <c r="AB91" i="4"/>
  <c r="AA91" i="4"/>
  <c r="Z91" i="4"/>
  <c r="AD91" i="4" s="1"/>
  <c r="F91" i="4"/>
  <c r="E91" i="4"/>
  <c r="D91" i="4"/>
  <c r="C91" i="4"/>
  <c r="K91" i="4" s="1"/>
  <c r="B91" i="4"/>
  <c r="AE90" i="4"/>
  <c r="AD90" i="4"/>
  <c r="AC90" i="4"/>
  <c r="AB90" i="4"/>
  <c r="AA90" i="4"/>
  <c r="Z90" i="4"/>
  <c r="F90" i="4"/>
  <c r="E90" i="4"/>
  <c r="D90" i="4"/>
  <c r="C90" i="4"/>
  <c r="K90" i="4" s="1"/>
  <c r="B90" i="4"/>
  <c r="AE89" i="4"/>
  <c r="AD89" i="4"/>
  <c r="AC89" i="4"/>
  <c r="AB89" i="4"/>
  <c r="AA89" i="4"/>
  <c r="Z89" i="4"/>
  <c r="K89" i="4"/>
  <c r="E89" i="4"/>
  <c r="D89" i="4"/>
  <c r="C89" i="4"/>
  <c r="J89" i="4" s="1"/>
  <c r="B89" i="4"/>
  <c r="AC88" i="4"/>
  <c r="AB88" i="4"/>
  <c r="AE88" i="4" s="1"/>
  <c r="AA88" i="4"/>
  <c r="Z88" i="4"/>
  <c r="AD88" i="4" s="1"/>
  <c r="J88" i="4"/>
  <c r="E88" i="4"/>
  <c r="D88" i="4"/>
  <c r="C88" i="4"/>
  <c r="K88" i="4" s="1"/>
  <c r="B88" i="4"/>
  <c r="AE87" i="4"/>
  <c r="AC87" i="4"/>
  <c r="AB87" i="4"/>
  <c r="AA87" i="4"/>
  <c r="Z87" i="4"/>
  <c r="AD87" i="4" s="1"/>
  <c r="F87" i="4"/>
  <c r="E87" i="4"/>
  <c r="D87" i="4"/>
  <c r="C87" i="4"/>
  <c r="K87" i="4" s="1"/>
  <c r="B87" i="4"/>
  <c r="AE86" i="4"/>
  <c r="AD86" i="4"/>
  <c r="AC86" i="4"/>
  <c r="AB86" i="4"/>
  <c r="AA86" i="4"/>
  <c r="Z86" i="4"/>
  <c r="F86" i="4"/>
  <c r="E86" i="4"/>
  <c r="D86" i="4"/>
  <c r="C86" i="4"/>
  <c r="K86" i="4" s="1"/>
  <c r="B86" i="4"/>
  <c r="AE85" i="4"/>
  <c r="AD85" i="4"/>
  <c r="AC85" i="4"/>
  <c r="AB85" i="4"/>
  <c r="AA85" i="4"/>
  <c r="Z85" i="4"/>
  <c r="K85" i="4"/>
  <c r="E85" i="4"/>
  <c r="D85" i="4"/>
  <c r="C85" i="4"/>
  <c r="N85" i="4" s="1"/>
  <c r="B85" i="4"/>
  <c r="AC84" i="4"/>
  <c r="AB84" i="4"/>
  <c r="AE84" i="4" s="1"/>
  <c r="AA84" i="4"/>
  <c r="Z84" i="4"/>
  <c r="AD84" i="4" s="1"/>
  <c r="E84" i="4"/>
  <c r="D84" i="4"/>
  <c r="C84" i="4"/>
  <c r="J84" i="4" s="1"/>
  <c r="B84" i="4"/>
  <c r="AE83" i="4"/>
  <c r="AD83" i="4"/>
  <c r="AC83" i="4"/>
  <c r="AB83" i="4"/>
  <c r="AA83" i="4"/>
  <c r="Z83" i="4"/>
  <c r="E83" i="4"/>
  <c r="D83" i="4"/>
  <c r="C83" i="4"/>
  <c r="K83" i="4" s="1"/>
  <c r="B83" i="4"/>
  <c r="AE82" i="4"/>
  <c r="AD82" i="4"/>
  <c r="AC82" i="4"/>
  <c r="AB82" i="4"/>
  <c r="AA82" i="4"/>
  <c r="Z82" i="4"/>
  <c r="E82" i="4"/>
  <c r="D82" i="4"/>
  <c r="C82" i="4"/>
  <c r="G82" i="4" s="1"/>
  <c r="B82" i="4"/>
  <c r="AE81" i="4"/>
  <c r="AC81" i="4"/>
  <c r="AB81" i="4"/>
  <c r="AA81" i="4"/>
  <c r="Z81" i="4"/>
  <c r="AD81" i="4" s="1"/>
  <c r="E81" i="4"/>
  <c r="D81" i="4"/>
  <c r="C81" i="4"/>
  <c r="B81" i="4"/>
  <c r="AC80" i="4"/>
  <c r="AB80" i="4"/>
  <c r="AE80" i="4" s="1"/>
  <c r="AA80" i="4"/>
  <c r="Z80" i="4"/>
  <c r="AD80" i="4" s="1"/>
  <c r="E80" i="4"/>
  <c r="D80" i="4"/>
  <c r="C80" i="4"/>
  <c r="B80" i="4"/>
  <c r="AE79" i="4"/>
  <c r="AD79" i="4"/>
  <c r="AC79" i="4"/>
  <c r="AB79" i="4"/>
  <c r="AA79" i="4"/>
  <c r="Z79" i="4"/>
  <c r="E79" i="4"/>
  <c r="D79" i="4"/>
  <c r="C79" i="4"/>
  <c r="N79" i="4" s="1"/>
  <c r="B79" i="4"/>
  <c r="AC78" i="4"/>
  <c r="AB78" i="4"/>
  <c r="AE78" i="4" s="1"/>
  <c r="AA78" i="4"/>
  <c r="Z78" i="4"/>
  <c r="AD78" i="4" s="1"/>
  <c r="E78" i="4"/>
  <c r="D78" i="4"/>
  <c r="C78" i="4"/>
  <c r="K78" i="4" s="1"/>
  <c r="B78" i="4"/>
  <c r="AE77" i="4"/>
  <c r="AC77" i="4"/>
  <c r="AB77" i="4"/>
  <c r="AA77" i="4"/>
  <c r="Z77" i="4"/>
  <c r="AD77" i="4" s="1"/>
  <c r="E77" i="4"/>
  <c r="D77" i="4"/>
  <c r="C77" i="4"/>
  <c r="K77" i="4" s="1"/>
  <c r="B77" i="4"/>
  <c r="AE76" i="4"/>
  <c r="AD76" i="4"/>
  <c r="AC76" i="4"/>
  <c r="AB76" i="4"/>
  <c r="AA76" i="4"/>
  <c r="Z76" i="4"/>
  <c r="N76" i="4"/>
  <c r="E76" i="4"/>
  <c r="D76" i="4"/>
  <c r="C76" i="4"/>
  <c r="Q76" i="4" s="1"/>
  <c r="B76" i="4"/>
  <c r="AD75" i="4"/>
  <c r="AC75" i="4"/>
  <c r="AB75" i="4"/>
  <c r="AE75" i="4" s="1"/>
  <c r="AA75" i="4"/>
  <c r="Z75" i="4"/>
  <c r="E75" i="4"/>
  <c r="D75" i="4"/>
  <c r="C75" i="4"/>
  <c r="B75" i="4"/>
  <c r="AC74" i="4"/>
  <c r="AB74" i="4"/>
  <c r="AE74" i="4" s="1"/>
  <c r="AA74" i="4"/>
  <c r="Z74" i="4"/>
  <c r="AD74" i="4" s="1"/>
  <c r="E74" i="4"/>
  <c r="D74" i="4"/>
  <c r="C74" i="4"/>
  <c r="K74" i="4" s="1"/>
  <c r="B74" i="4"/>
  <c r="AE73" i="4"/>
  <c r="AC73" i="4"/>
  <c r="AB73" i="4"/>
  <c r="AA73" i="4"/>
  <c r="Z73" i="4"/>
  <c r="AD73" i="4" s="1"/>
  <c r="E73" i="4"/>
  <c r="D73" i="4"/>
  <c r="C73" i="4"/>
  <c r="B73" i="4"/>
  <c r="AE72" i="4"/>
  <c r="AD72" i="4"/>
  <c r="AC72" i="4"/>
  <c r="AB72" i="4"/>
  <c r="AA72" i="4"/>
  <c r="Z72" i="4"/>
  <c r="F72" i="4"/>
  <c r="E72" i="4"/>
  <c r="D72" i="4"/>
  <c r="C72" i="4"/>
  <c r="Q72" i="4" s="1"/>
  <c r="B72" i="4"/>
  <c r="AD71" i="4"/>
  <c r="AC71" i="4"/>
  <c r="AB71" i="4"/>
  <c r="AE71" i="4" s="1"/>
  <c r="AA71" i="4"/>
  <c r="Z71" i="4"/>
  <c r="E71" i="4"/>
  <c r="D71" i="4"/>
  <c r="C71" i="4"/>
  <c r="B71" i="4"/>
  <c r="AC70" i="4"/>
  <c r="AB70" i="4"/>
  <c r="AE70" i="4" s="1"/>
  <c r="AA70" i="4"/>
  <c r="Z70" i="4"/>
  <c r="AD70" i="4" s="1"/>
  <c r="E70" i="4"/>
  <c r="D70" i="4"/>
  <c r="C70" i="4"/>
  <c r="J70" i="4" s="1"/>
  <c r="B70" i="4"/>
  <c r="AE69" i="4"/>
  <c r="AC69" i="4"/>
  <c r="AB69" i="4"/>
  <c r="AA69" i="4"/>
  <c r="Z69" i="4"/>
  <c r="AD69" i="4" s="1"/>
  <c r="E69" i="4"/>
  <c r="D69" i="4"/>
  <c r="C69" i="4"/>
  <c r="K69" i="4" s="1"/>
  <c r="B69" i="4"/>
  <c r="AE68" i="4"/>
  <c r="AD68" i="4"/>
  <c r="AC68" i="4"/>
  <c r="AB68" i="4"/>
  <c r="AA68" i="4"/>
  <c r="Z68" i="4"/>
  <c r="E68" i="4"/>
  <c r="D68" i="4"/>
  <c r="C68" i="4"/>
  <c r="G68" i="4" s="1"/>
  <c r="B68" i="4"/>
  <c r="AC67" i="4"/>
  <c r="AB67" i="4"/>
  <c r="AE67" i="4" s="1"/>
  <c r="AA67" i="4"/>
  <c r="Z67" i="4"/>
  <c r="AD67" i="4" s="1"/>
  <c r="E67" i="4"/>
  <c r="D67" i="4"/>
  <c r="C67" i="4"/>
  <c r="B67" i="4"/>
  <c r="AC66" i="4"/>
  <c r="AB66" i="4"/>
  <c r="AE66" i="4" s="1"/>
  <c r="AA66" i="4"/>
  <c r="Z66" i="4"/>
  <c r="AD66" i="4" s="1"/>
  <c r="E66" i="4"/>
  <c r="D66" i="4"/>
  <c r="C66" i="4"/>
  <c r="K66" i="4" s="1"/>
  <c r="B66" i="4"/>
  <c r="AC65" i="4"/>
  <c r="AB65" i="4"/>
  <c r="AA65" i="4"/>
  <c r="Z65" i="4"/>
  <c r="E65" i="4"/>
  <c r="D65" i="4"/>
  <c r="C65" i="4"/>
  <c r="B65" i="4"/>
  <c r="AC64" i="4"/>
  <c r="AB64" i="4"/>
  <c r="AA64" i="4"/>
  <c r="Z64" i="4"/>
  <c r="E64" i="4"/>
  <c r="D64" i="4"/>
  <c r="C64" i="4"/>
  <c r="B64" i="4"/>
  <c r="AC63" i="4"/>
  <c r="AB63" i="4"/>
  <c r="AA63" i="4"/>
  <c r="Z63" i="4"/>
  <c r="E63" i="4"/>
  <c r="D63" i="4"/>
  <c r="C63" i="4"/>
  <c r="B63" i="4"/>
  <c r="AC62" i="4"/>
  <c r="AB62" i="4"/>
  <c r="AA62" i="4"/>
  <c r="Z62" i="4"/>
  <c r="E62" i="4"/>
  <c r="D62" i="4"/>
  <c r="C62" i="4"/>
  <c r="B62" i="4"/>
  <c r="AC61" i="4"/>
  <c r="AB61" i="4"/>
  <c r="AA61" i="4"/>
  <c r="Z61" i="4"/>
  <c r="E61" i="4"/>
  <c r="D61" i="4"/>
  <c r="C61" i="4"/>
  <c r="B61" i="4"/>
  <c r="AC60" i="4"/>
  <c r="AB60" i="4"/>
  <c r="AA60" i="4"/>
  <c r="Z60" i="4"/>
  <c r="E60" i="4"/>
  <c r="D60" i="4"/>
  <c r="C60" i="4"/>
  <c r="B60" i="4"/>
  <c r="AD59" i="4"/>
  <c r="AC59" i="4"/>
  <c r="AB59" i="4"/>
  <c r="AE59" i="4" s="1"/>
  <c r="AA59" i="4"/>
  <c r="Z59" i="4"/>
  <c r="E59" i="4"/>
  <c r="D59" i="4"/>
  <c r="C59" i="4"/>
  <c r="B59" i="4"/>
  <c r="AC58" i="4"/>
  <c r="AB58" i="4"/>
  <c r="AE58" i="4" s="1"/>
  <c r="AA58" i="4"/>
  <c r="Z58" i="4"/>
  <c r="AD58" i="4" s="1"/>
  <c r="N58" i="4"/>
  <c r="E58" i="4"/>
  <c r="D58" i="4"/>
  <c r="C58" i="4"/>
  <c r="B58" i="4"/>
  <c r="AE57" i="4"/>
  <c r="AD57" i="4"/>
  <c r="AC57" i="4"/>
  <c r="AB57" i="4"/>
  <c r="AA57" i="4"/>
  <c r="Z57" i="4"/>
  <c r="F57" i="4"/>
  <c r="E57" i="4"/>
  <c r="D57" i="4"/>
  <c r="C57" i="4"/>
  <c r="K57" i="4" s="1"/>
  <c r="B57" i="4"/>
  <c r="AD56" i="4"/>
  <c r="AC56" i="4"/>
  <c r="AB56" i="4"/>
  <c r="AE56" i="4" s="1"/>
  <c r="AA56" i="4"/>
  <c r="Z56" i="4"/>
  <c r="E56" i="4"/>
  <c r="D56" i="4"/>
  <c r="C56" i="4"/>
  <c r="K56" i="4" s="1"/>
  <c r="B56" i="4"/>
  <c r="AE55" i="4"/>
  <c r="AC55" i="4"/>
  <c r="AB55" i="4"/>
  <c r="AA55" i="4"/>
  <c r="Z55" i="4"/>
  <c r="AD55" i="4" s="1"/>
  <c r="E55" i="4"/>
  <c r="D55" i="4"/>
  <c r="C55" i="4"/>
  <c r="K55" i="4" s="1"/>
  <c r="B55" i="4"/>
  <c r="AE54" i="4"/>
  <c r="AC54" i="4"/>
  <c r="AB54" i="4"/>
  <c r="AA54" i="4"/>
  <c r="Z54" i="4"/>
  <c r="AD54" i="4" s="1"/>
  <c r="E54" i="4"/>
  <c r="D54" i="4"/>
  <c r="C54" i="4"/>
  <c r="G54" i="4" s="1"/>
  <c r="B54" i="4"/>
  <c r="AE53" i="4"/>
  <c r="AD53" i="4"/>
  <c r="AC53" i="4"/>
  <c r="AB53" i="4"/>
  <c r="AA53" i="4"/>
  <c r="Z53" i="4"/>
  <c r="E53" i="4"/>
  <c r="D53" i="4"/>
  <c r="C53" i="4"/>
  <c r="K53" i="4" s="1"/>
  <c r="B53" i="4"/>
  <c r="AD52" i="4"/>
  <c r="AC52" i="4"/>
  <c r="AB52" i="4"/>
  <c r="AE52" i="4" s="1"/>
  <c r="AA52" i="4"/>
  <c r="Z52" i="4"/>
  <c r="E52" i="4"/>
  <c r="D52" i="4"/>
  <c r="C52" i="4"/>
  <c r="K52" i="4" s="1"/>
  <c r="B52" i="4"/>
  <c r="AE51" i="4"/>
  <c r="AC51" i="4"/>
  <c r="AB51" i="4"/>
  <c r="AA51" i="4"/>
  <c r="Z51" i="4"/>
  <c r="AD51" i="4" s="1"/>
  <c r="E51" i="4"/>
  <c r="D51" i="4"/>
  <c r="C51" i="4"/>
  <c r="N51" i="4" s="1"/>
  <c r="B51" i="4"/>
  <c r="AE50" i="4"/>
  <c r="AC50" i="4"/>
  <c r="AB50" i="4"/>
  <c r="AA50" i="4"/>
  <c r="Z50" i="4"/>
  <c r="AD50" i="4" s="1"/>
  <c r="Q50" i="4"/>
  <c r="O50" i="4"/>
  <c r="F50" i="4"/>
  <c r="E50" i="4"/>
  <c r="D50" i="4"/>
  <c r="C50" i="4"/>
  <c r="B50" i="4"/>
  <c r="AE49" i="4"/>
  <c r="AD49" i="4"/>
  <c r="AC49" i="4"/>
  <c r="AB49" i="4"/>
  <c r="AA49" i="4"/>
  <c r="Z49" i="4"/>
  <c r="F49" i="4"/>
  <c r="E49" i="4"/>
  <c r="D49" i="4"/>
  <c r="C49" i="4"/>
  <c r="K49" i="4" s="1"/>
  <c r="B49" i="4"/>
  <c r="AD48" i="4"/>
  <c r="AC48" i="4"/>
  <c r="AB48" i="4"/>
  <c r="AE48" i="4" s="1"/>
  <c r="AA48" i="4"/>
  <c r="Z48" i="4"/>
  <c r="E48" i="4"/>
  <c r="D48" i="4"/>
  <c r="C48" i="4"/>
  <c r="K48" i="4" s="1"/>
  <c r="B48" i="4"/>
  <c r="AC47" i="4"/>
  <c r="AB47" i="4"/>
  <c r="AA47" i="4"/>
  <c r="Z47" i="4"/>
  <c r="E47" i="4"/>
  <c r="D47" i="4"/>
  <c r="C47" i="4"/>
  <c r="B47" i="4"/>
  <c r="AC46" i="4"/>
  <c r="AB46" i="4"/>
  <c r="AA46" i="4"/>
  <c r="Z46" i="4"/>
  <c r="E46" i="4"/>
  <c r="D46" i="4"/>
  <c r="C46" i="4"/>
  <c r="B46" i="4"/>
  <c r="AC45" i="4"/>
  <c r="AB45" i="4"/>
  <c r="AA45" i="4"/>
  <c r="Z45" i="4"/>
  <c r="E45" i="4"/>
  <c r="D45" i="4"/>
  <c r="C45" i="4"/>
  <c r="P45" i="4" s="1"/>
  <c r="B45" i="4"/>
  <c r="AC44" i="4"/>
  <c r="AB44" i="4"/>
  <c r="AA44" i="4"/>
  <c r="Z44" i="4"/>
  <c r="E44" i="4"/>
  <c r="D44" i="4"/>
  <c r="C44" i="4"/>
  <c r="B44" i="4"/>
  <c r="AC43" i="4"/>
  <c r="AB43" i="4"/>
  <c r="AA43" i="4"/>
  <c r="Z43" i="4"/>
  <c r="E43" i="4"/>
  <c r="D43" i="4"/>
  <c r="C43" i="4"/>
  <c r="B43" i="4"/>
  <c r="AC42" i="4"/>
  <c r="AB42" i="4"/>
  <c r="AA42" i="4"/>
  <c r="Z42" i="4"/>
  <c r="E42" i="4"/>
  <c r="D42" i="4"/>
  <c r="C42" i="4"/>
  <c r="B42" i="4"/>
  <c r="AC41" i="4"/>
  <c r="AB41" i="4"/>
  <c r="AA41" i="4"/>
  <c r="Z41" i="4"/>
  <c r="E41" i="4"/>
  <c r="D41" i="4"/>
  <c r="C41" i="4"/>
  <c r="B41" i="4"/>
  <c r="AC40" i="4"/>
  <c r="AB40" i="4"/>
  <c r="AA40" i="4"/>
  <c r="Z40" i="4"/>
  <c r="E40" i="4"/>
  <c r="D40" i="4"/>
  <c r="C40" i="4"/>
  <c r="B40" i="4"/>
  <c r="AE39" i="4"/>
  <c r="AC39" i="4"/>
  <c r="AB39" i="4"/>
  <c r="AA39" i="4"/>
  <c r="Z39" i="4"/>
  <c r="AD39" i="4" s="1"/>
  <c r="E39" i="4"/>
  <c r="D39" i="4"/>
  <c r="C39" i="4"/>
  <c r="B39" i="4"/>
  <c r="AE38" i="4"/>
  <c r="AC38" i="4"/>
  <c r="AB38" i="4"/>
  <c r="AA38" i="4"/>
  <c r="Z38" i="4"/>
  <c r="AD38" i="4" s="1"/>
  <c r="E38" i="4"/>
  <c r="D38" i="4"/>
  <c r="C38" i="4"/>
  <c r="B38" i="4"/>
  <c r="AE37" i="4"/>
  <c r="AD37" i="4"/>
  <c r="AC37" i="4"/>
  <c r="AB37" i="4"/>
  <c r="AA37" i="4"/>
  <c r="Z37" i="4"/>
  <c r="E37" i="4"/>
  <c r="D37" i="4"/>
  <c r="C37" i="4"/>
  <c r="G37" i="4" s="1"/>
  <c r="B37" i="4"/>
  <c r="AD36" i="4"/>
  <c r="AC36" i="4"/>
  <c r="AB36" i="4"/>
  <c r="AE36" i="4" s="1"/>
  <c r="AA36" i="4"/>
  <c r="Z36" i="4"/>
  <c r="E36" i="4"/>
  <c r="D36" i="4"/>
  <c r="C36" i="4"/>
  <c r="B36" i="4"/>
  <c r="AE35" i="4"/>
  <c r="AC35" i="4"/>
  <c r="AB35" i="4"/>
  <c r="AA35" i="4"/>
  <c r="Z35" i="4"/>
  <c r="AD35" i="4" s="1"/>
  <c r="J35" i="4"/>
  <c r="E35" i="4"/>
  <c r="D35" i="4"/>
  <c r="C35" i="4"/>
  <c r="K35" i="4" s="1"/>
  <c r="B35" i="4"/>
  <c r="AE34" i="4"/>
  <c r="AC34" i="4"/>
  <c r="AB34" i="4"/>
  <c r="AA34" i="4"/>
  <c r="Z34" i="4"/>
  <c r="AD34" i="4" s="1"/>
  <c r="E34" i="4"/>
  <c r="D34" i="4"/>
  <c r="C34" i="4"/>
  <c r="B34" i="4"/>
  <c r="AE33" i="4"/>
  <c r="AC33" i="4"/>
  <c r="AB33" i="4"/>
  <c r="AA33" i="4"/>
  <c r="Z33" i="4"/>
  <c r="AD33" i="4" s="1"/>
  <c r="E33" i="4"/>
  <c r="D33" i="4"/>
  <c r="C33" i="4"/>
  <c r="B33" i="4"/>
  <c r="AD32" i="4"/>
  <c r="AC32" i="4"/>
  <c r="AB32" i="4"/>
  <c r="AE32" i="4" s="1"/>
  <c r="AA32" i="4"/>
  <c r="Z32" i="4"/>
  <c r="E32" i="4"/>
  <c r="D32" i="4"/>
  <c r="C32" i="4"/>
  <c r="B32" i="4"/>
  <c r="AC31" i="4"/>
  <c r="AB31" i="4"/>
  <c r="AE31" i="4" s="1"/>
  <c r="AA31" i="4"/>
  <c r="Z31" i="4"/>
  <c r="AD31" i="4" s="1"/>
  <c r="E31" i="4"/>
  <c r="D31" i="4"/>
  <c r="C31" i="4"/>
  <c r="B31" i="4"/>
  <c r="AC30" i="4"/>
  <c r="AB30" i="4"/>
  <c r="AE30" i="4" s="1"/>
  <c r="AA30" i="4"/>
  <c r="Z30" i="4"/>
  <c r="AD30" i="4" s="1"/>
  <c r="E30" i="4"/>
  <c r="D30" i="4"/>
  <c r="C30" i="4"/>
  <c r="F30" i="4" s="1"/>
  <c r="B30" i="4"/>
  <c r="AE29" i="4"/>
  <c r="AD29" i="4"/>
  <c r="AC29" i="4"/>
  <c r="AB29" i="4"/>
  <c r="AA29" i="4"/>
  <c r="Z29" i="4"/>
  <c r="E29" i="4"/>
  <c r="D29" i="4"/>
  <c r="C29" i="4"/>
  <c r="B29" i="4"/>
  <c r="AC28" i="4"/>
  <c r="AB28" i="4"/>
  <c r="AE28" i="4" s="1"/>
  <c r="AA28" i="4"/>
  <c r="Z28" i="4"/>
  <c r="AD28" i="4" s="1"/>
  <c r="E28" i="4"/>
  <c r="D28" i="4"/>
  <c r="C28" i="4"/>
  <c r="B28" i="4"/>
  <c r="AC27" i="4"/>
  <c r="AB27" i="4"/>
  <c r="AA27" i="4"/>
  <c r="Z27" i="4"/>
  <c r="E27" i="4"/>
  <c r="D27" i="4"/>
  <c r="C27" i="4"/>
  <c r="B27" i="4"/>
  <c r="AC26" i="4"/>
  <c r="AB26" i="4"/>
  <c r="AA26" i="4"/>
  <c r="Z26" i="4"/>
  <c r="E26" i="4"/>
  <c r="D26" i="4"/>
  <c r="C26" i="4"/>
  <c r="B26" i="4"/>
  <c r="AC25" i="4"/>
  <c r="AB25" i="4"/>
  <c r="AA25" i="4"/>
  <c r="Z25" i="4"/>
  <c r="E25" i="4"/>
  <c r="D25" i="4"/>
  <c r="C25" i="4"/>
  <c r="B25" i="4"/>
  <c r="AC24" i="4"/>
  <c r="AB24" i="4"/>
  <c r="AA24" i="4"/>
  <c r="Z24" i="4"/>
  <c r="E24" i="4"/>
  <c r="D24" i="4"/>
  <c r="C24" i="4"/>
  <c r="B24" i="4"/>
  <c r="AC23" i="4"/>
  <c r="AB23" i="4"/>
  <c r="AA23" i="4"/>
  <c r="Z23" i="4"/>
  <c r="E23" i="4"/>
  <c r="D23" i="4"/>
  <c r="C23" i="4"/>
  <c r="B23" i="4"/>
  <c r="AC22" i="4"/>
  <c r="AB22" i="4"/>
  <c r="AA22" i="4"/>
  <c r="Z22" i="4"/>
  <c r="E22" i="4"/>
  <c r="D22" i="4"/>
  <c r="C22" i="4"/>
  <c r="B22" i="4"/>
  <c r="AC21" i="4"/>
  <c r="AB21" i="4"/>
  <c r="AA21" i="4"/>
  <c r="Z21" i="4"/>
  <c r="E21" i="4"/>
  <c r="D21" i="4"/>
  <c r="C21" i="4"/>
  <c r="B21" i="4"/>
  <c r="AC20" i="4"/>
  <c r="AB20" i="4"/>
  <c r="AA20" i="4"/>
  <c r="Z20" i="4"/>
  <c r="E20" i="4"/>
  <c r="D20" i="4"/>
  <c r="C20" i="4"/>
  <c r="B20" i="4"/>
  <c r="A3" i="4"/>
  <c r="A2" i="4"/>
  <c r="A1" i="4"/>
  <c r="BC179" i="3"/>
  <c r="BE179" i="3" s="1"/>
  <c r="BB179" i="3"/>
  <c r="BA179" i="3"/>
  <c r="BC178" i="3"/>
  <c r="BE178" i="3" s="1"/>
  <c r="BB178" i="3"/>
  <c r="BA178" i="3"/>
  <c r="BC177" i="3"/>
  <c r="BE177" i="3" s="1"/>
  <c r="BB177" i="3"/>
  <c r="BA177" i="3"/>
  <c r="BC176" i="3"/>
  <c r="BE176" i="3" s="1"/>
  <c r="BB176" i="3"/>
  <c r="BA176" i="3"/>
  <c r="BC175" i="3"/>
  <c r="BE175" i="3" s="1"/>
  <c r="BB175" i="3"/>
  <c r="BA175" i="3"/>
  <c r="BC174" i="3"/>
  <c r="BE174" i="3" s="1"/>
  <c r="BB174" i="3"/>
  <c r="BA174" i="3"/>
  <c r="BC173" i="3"/>
  <c r="BE173" i="3" s="1"/>
  <c r="BB173" i="3"/>
  <c r="BA173" i="3"/>
  <c r="BC172" i="3"/>
  <c r="BE172" i="3" s="1"/>
  <c r="BB172" i="3"/>
  <c r="BA172" i="3"/>
  <c r="BC171" i="3"/>
  <c r="BE171" i="3" s="1"/>
  <c r="BB171" i="3"/>
  <c r="BA171" i="3"/>
  <c r="BE170" i="3"/>
  <c r="BC170" i="3"/>
  <c r="BB170" i="3"/>
  <c r="BA170" i="3"/>
  <c r="BC169" i="3"/>
  <c r="BE169" i="3" s="1"/>
  <c r="BB169" i="3"/>
  <c r="BA169" i="3"/>
  <c r="BC168" i="3"/>
  <c r="BE168" i="3" s="1"/>
  <c r="BB168" i="3"/>
  <c r="BA168" i="3"/>
  <c r="BC167" i="3"/>
  <c r="BE167" i="3" s="1"/>
  <c r="BB167" i="3"/>
  <c r="BA167" i="3"/>
  <c r="BE166" i="3"/>
  <c r="BC166" i="3"/>
  <c r="BB166" i="3"/>
  <c r="BA166" i="3"/>
  <c r="BC165" i="3"/>
  <c r="BE165" i="3" s="1"/>
  <c r="BB165" i="3"/>
  <c r="BA165" i="3"/>
  <c r="BC164" i="3"/>
  <c r="BE164" i="3" s="1"/>
  <c r="BB164" i="3"/>
  <c r="BA164" i="3"/>
  <c r="BE163" i="3"/>
  <c r="BC163" i="3"/>
  <c r="BB163" i="3"/>
  <c r="BA163" i="3"/>
  <c r="BE162" i="3"/>
  <c r="BC162" i="3"/>
  <c r="BB162" i="3"/>
  <c r="BA162" i="3"/>
  <c r="BC161" i="3"/>
  <c r="BE161" i="3" s="1"/>
  <c r="BB161" i="3"/>
  <c r="BA161" i="3"/>
  <c r="BC160" i="3"/>
  <c r="BE160" i="3" s="1"/>
  <c r="BB160" i="3"/>
  <c r="BA160" i="3"/>
  <c r="BE159" i="3"/>
  <c r="BC159" i="3"/>
  <c r="BB159" i="3"/>
  <c r="BA159" i="3"/>
  <c r="BE158" i="3"/>
  <c r="BC158" i="3"/>
  <c r="BB158" i="3"/>
  <c r="BA158" i="3"/>
  <c r="BC157" i="3"/>
  <c r="BE157" i="3" s="1"/>
  <c r="BB157" i="3"/>
  <c r="BA157" i="3"/>
  <c r="BC156" i="3"/>
  <c r="BE156" i="3" s="1"/>
  <c r="BB156" i="3"/>
  <c r="BA156" i="3"/>
  <c r="BE155" i="3"/>
  <c r="BC155" i="3"/>
  <c r="BB155" i="3"/>
  <c r="BA155" i="3"/>
  <c r="BE154" i="3"/>
  <c r="BC154" i="3"/>
  <c r="BB154" i="3"/>
  <c r="BA154" i="3"/>
  <c r="BC153" i="3"/>
  <c r="BE153" i="3" s="1"/>
  <c r="BB153" i="3"/>
  <c r="BA153" i="3"/>
  <c r="BC152" i="3"/>
  <c r="BE152" i="3" s="1"/>
  <c r="BB152" i="3"/>
  <c r="BA152" i="3"/>
  <c r="BE151" i="3"/>
  <c r="BC151" i="3"/>
  <c r="BB151" i="3"/>
  <c r="BA151" i="3"/>
  <c r="BE150" i="3"/>
  <c r="BC150" i="3"/>
  <c r="BB150" i="3"/>
  <c r="BA150" i="3"/>
  <c r="BC149" i="3"/>
  <c r="BE149" i="3" s="1"/>
  <c r="BB149" i="3"/>
  <c r="BA149" i="3"/>
  <c r="BC148" i="3"/>
  <c r="BE148" i="3" s="1"/>
  <c r="BB148" i="3"/>
  <c r="BA148" i="3"/>
  <c r="BE147" i="3"/>
  <c r="BC147" i="3"/>
  <c r="BB147" i="3"/>
  <c r="BA147" i="3"/>
  <c r="BE146" i="3"/>
  <c r="BC146" i="3"/>
  <c r="BB146" i="3"/>
  <c r="BA146" i="3"/>
  <c r="BC145" i="3"/>
  <c r="BE145" i="3" s="1"/>
  <c r="BB145" i="3"/>
  <c r="BA145" i="3"/>
  <c r="BC144" i="3"/>
  <c r="BE144" i="3" s="1"/>
  <c r="BB144" i="3"/>
  <c r="BA144" i="3"/>
  <c r="BC143" i="3"/>
  <c r="BB143" i="3"/>
  <c r="BA143" i="3"/>
  <c r="BC142" i="3"/>
  <c r="BB142" i="3"/>
  <c r="BA142" i="3"/>
  <c r="BC141" i="3"/>
  <c r="BB141" i="3"/>
  <c r="BA141" i="3"/>
  <c r="BC140" i="3"/>
  <c r="BB140" i="3"/>
  <c r="BA140" i="3"/>
  <c r="BE139" i="3"/>
  <c r="BC139" i="3"/>
  <c r="BB139" i="3"/>
  <c r="BA139" i="3"/>
  <c r="BE138" i="3"/>
  <c r="BC138" i="3"/>
  <c r="BB138" i="3"/>
  <c r="BA138" i="3"/>
  <c r="BC137" i="3"/>
  <c r="BE137" i="3" s="1"/>
  <c r="BB137" i="3"/>
  <c r="BA137" i="3"/>
  <c r="BC136" i="3"/>
  <c r="BE136" i="3" s="1"/>
  <c r="BB136" i="3"/>
  <c r="BA136" i="3"/>
  <c r="BE135" i="3"/>
  <c r="BC135" i="3"/>
  <c r="BB135" i="3"/>
  <c r="BA135" i="3"/>
  <c r="BE134" i="3"/>
  <c r="BC134" i="3"/>
  <c r="BB134" i="3"/>
  <c r="BA134" i="3"/>
  <c r="BC133" i="3"/>
  <c r="BE133" i="3" s="1"/>
  <c r="BB133" i="3"/>
  <c r="BA133" i="3"/>
  <c r="BC132" i="3"/>
  <c r="BE132" i="3" s="1"/>
  <c r="BB132" i="3"/>
  <c r="BA132" i="3"/>
  <c r="BE131" i="3"/>
  <c r="BC131" i="3"/>
  <c r="BB131" i="3"/>
  <c r="BA131" i="3"/>
  <c r="BE130" i="3"/>
  <c r="BC130" i="3"/>
  <c r="BB130" i="3"/>
  <c r="BA130" i="3"/>
  <c r="BC129" i="3"/>
  <c r="BE129" i="3" s="1"/>
  <c r="BB129" i="3"/>
  <c r="BA129" i="3"/>
  <c r="BC128" i="3"/>
  <c r="BE128" i="3" s="1"/>
  <c r="BB128" i="3"/>
  <c r="BA128" i="3"/>
  <c r="BE127" i="3"/>
  <c r="BC127" i="3"/>
  <c r="BB127" i="3"/>
  <c r="BA127" i="3"/>
  <c r="BE126" i="3"/>
  <c r="BC126" i="3"/>
  <c r="BB126" i="3"/>
  <c r="BA126" i="3"/>
  <c r="BC125" i="3"/>
  <c r="BB125" i="3"/>
  <c r="BA125" i="3"/>
  <c r="BC124" i="3"/>
  <c r="BB124" i="3"/>
  <c r="BA124" i="3"/>
  <c r="BC123" i="3"/>
  <c r="BB123" i="3"/>
  <c r="BA123" i="3"/>
  <c r="BC122" i="3"/>
  <c r="BB122" i="3"/>
  <c r="BA122" i="3"/>
  <c r="BC121" i="3"/>
  <c r="BB121" i="3"/>
  <c r="BA121" i="3"/>
  <c r="BC120" i="3"/>
  <c r="BE120" i="3" s="1"/>
  <c r="BB120" i="3"/>
  <c r="BA120" i="3"/>
  <c r="BE119" i="3"/>
  <c r="BC119" i="3"/>
  <c r="BB119" i="3"/>
  <c r="BA119" i="3"/>
  <c r="BE118" i="3"/>
  <c r="BC118" i="3"/>
  <c r="BB118" i="3"/>
  <c r="BA118" i="3"/>
  <c r="BC117" i="3"/>
  <c r="BE117" i="3" s="1"/>
  <c r="BB117" i="3"/>
  <c r="BA117" i="3"/>
  <c r="BC116" i="3"/>
  <c r="BE116" i="3" s="1"/>
  <c r="BB116" i="3"/>
  <c r="BA116" i="3"/>
  <c r="BE115" i="3"/>
  <c r="BC115" i="3"/>
  <c r="BB115" i="3"/>
  <c r="BA115" i="3"/>
  <c r="BE114" i="3"/>
  <c r="BC114" i="3"/>
  <c r="BB114" i="3"/>
  <c r="BA114" i="3"/>
  <c r="BC113" i="3"/>
  <c r="BE113" i="3" s="1"/>
  <c r="BB113" i="3"/>
  <c r="BA113" i="3"/>
  <c r="BC112" i="3"/>
  <c r="BE112" i="3" s="1"/>
  <c r="BB112" i="3"/>
  <c r="BA112" i="3"/>
  <c r="BE111" i="3"/>
  <c r="BC111" i="3"/>
  <c r="BB111" i="3"/>
  <c r="BA111" i="3"/>
  <c r="BE110" i="3"/>
  <c r="BC110" i="3"/>
  <c r="BB110" i="3"/>
  <c r="BA110" i="3"/>
  <c r="BC109" i="3"/>
  <c r="BE109" i="3" s="1"/>
  <c r="BB109" i="3"/>
  <c r="BA109" i="3"/>
  <c r="BC108" i="3"/>
  <c r="BE108" i="3" s="1"/>
  <c r="BB108" i="3"/>
  <c r="BA108" i="3"/>
  <c r="BC107" i="3"/>
  <c r="BB107" i="3"/>
  <c r="BA107" i="3"/>
  <c r="BC106" i="3"/>
  <c r="BB106" i="3"/>
  <c r="BA106" i="3"/>
  <c r="BC105" i="3"/>
  <c r="BB105" i="3"/>
  <c r="BA105" i="3"/>
  <c r="BC104" i="3"/>
  <c r="BB104" i="3"/>
  <c r="BA104" i="3"/>
  <c r="BC103" i="3"/>
  <c r="BB103" i="3"/>
  <c r="BA103" i="3"/>
  <c r="BC102" i="3"/>
  <c r="BB102" i="3"/>
  <c r="BA102" i="3"/>
  <c r="BC101" i="3"/>
  <c r="BB101" i="3"/>
  <c r="BA101" i="3"/>
  <c r="BC100" i="3"/>
  <c r="BB100" i="3"/>
  <c r="BA100" i="3"/>
  <c r="BE99" i="3"/>
  <c r="BC99" i="3"/>
  <c r="BB99" i="3"/>
  <c r="BA99" i="3"/>
  <c r="AQ99" i="3"/>
  <c r="R99" i="3"/>
  <c r="T99" i="3" s="1"/>
  <c r="Q99" i="3"/>
  <c r="P99" i="3"/>
  <c r="O99" i="3"/>
  <c r="N99" i="3"/>
  <c r="J99" i="3"/>
  <c r="I99" i="3"/>
  <c r="E99" i="3"/>
  <c r="D99" i="3"/>
  <c r="C99" i="3"/>
  <c r="AD99" i="3" s="1"/>
  <c r="AE99" i="3" s="1"/>
  <c r="AF99" i="3" s="1"/>
  <c r="AP99" i="3" s="1"/>
  <c r="B99" i="3"/>
  <c r="AZ179" i="3" s="1"/>
  <c r="BC98" i="3"/>
  <c r="BE98" i="3" s="1"/>
  <c r="BB98" i="3"/>
  <c r="BA98" i="3"/>
  <c r="AQ98" i="3"/>
  <c r="R98" i="3"/>
  <c r="T98" i="3" s="1"/>
  <c r="Q98" i="3"/>
  <c r="P98" i="3"/>
  <c r="O98" i="3"/>
  <c r="N98" i="3"/>
  <c r="J98" i="3"/>
  <c r="AO98" i="3" s="1"/>
  <c r="I98" i="3"/>
  <c r="E98" i="3"/>
  <c r="D98" i="3"/>
  <c r="C98" i="3"/>
  <c r="Z98" i="3" s="1"/>
  <c r="B98" i="3"/>
  <c r="AZ178" i="3" s="1"/>
  <c r="BE97" i="3"/>
  <c r="BC97" i="3"/>
  <c r="BB97" i="3"/>
  <c r="BA97" i="3"/>
  <c r="AO97" i="3"/>
  <c r="T97" i="3"/>
  <c r="R97" i="3"/>
  <c r="Q97" i="3"/>
  <c r="P97" i="3"/>
  <c r="O97" i="3"/>
  <c r="AQ97" i="3" s="1"/>
  <c r="N97" i="3"/>
  <c r="J97" i="3"/>
  <c r="I97" i="3"/>
  <c r="E97" i="3"/>
  <c r="D97" i="3"/>
  <c r="C97" i="3"/>
  <c r="AG97" i="3" s="1"/>
  <c r="B97" i="3"/>
  <c r="AZ97" i="3" s="1"/>
  <c r="BE96" i="3"/>
  <c r="BC96" i="3"/>
  <c r="BB96" i="3"/>
  <c r="BA96" i="3"/>
  <c r="R96" i="3"/>
  <c r="T96" i="3" s="1"/>
  <c r="Q96" i="3"/>
  <c r="P96" i="3"/>
  <c r="O96" i="3"/>
  <c r="N96" i="3"/>
  <c r="J96" i="3"/>
  <c r="AO96" i="3" s="1"/>
  <c r="I96" i="3"/>
  <c r="E96" i="3"/>
  <c r="D96" i="3"/>
  <c r="C96" i="3"/>
  <c r="B96" i="3"/>
  <c r="BE95" i="3"/>
  <c r="BC95" i="3"/>
  <c r="BB95" i="3"/>
  <c r="BA95" i="3"/>
  <c r="AQ95" i="3"/>
  <c r="AO95" i="3"/>
  <c r="T95" i="3"/>
  <c r="R95" i="3"/>
  <c r="Q95" i="3"/>
  <c r="P95" i="3"/>
  <c r="O95" i="3"/>
  <c r="N95" i="3"/>
  <c r="J95" i="3"/>
  <c r="I95" i="3"/>
  <c r="E95" i="3"/>
  <c r="D95" i="3"/>
  <c r="C95" i="3"/>
  <c r="Z95" i="3" s="1"/>
  <c r="B95" i="3"/>
  <c r="AZ95" i="3" s="1"/>
  <c r="BC94" i="3"/>
  <c r="BE94" i="3" s="1"/>
  <c r="BB94" i="3"/>
  <c r="BA94" i="3"/>
  <c r="R94" i="3"/>
  <c r="T94" i="3" s="1"/>
  <c r="Q94" i="3"/>
  <c r="P94" i="3"/>
  <c r="O94" i="3"/>
  <c r="AQ94" i="3" s="1"/>
  <c r="N94" i="3"/>
  <c r="J94" i="3"/>
  <c r="AO94" i="3" s="1"/>
  <c r="I94" i="3"/>
  <c r="E94" i="3"/>
  <c r="D94" i="3"/>
  <c r="C94" i="3"/>
  <c r="B94" i="3"/>
  <c r="AZ174" i="3" s="1"/>
  <c r="BC93" i="3"/>
  <c r="BE93" i="3" s="1"/>
  <c r="BB93" i="3"/>
  <c r="BA93" i="3"/>
  <c r="AQ93" i="3"/>
  <c r="AO93" i="3"/>
  <c r="R93" i="3"/>
  <c r="T93" i="3" s="1"/>
  <c r="Q93" i="3"/>
  <c r="P93" i="3"/>
  <c r="O93" i="3"/>
  <c r="N93" i="3"/>
  <c r="J93" i="3"/>
  <c r="I93" i="3"/>
  <c r="E93" i="3"/>
  <c r="D93" i="3"/>
  <c r="C93" i="3"/>
  <c r="AH93" i="3" s="1"/>
  <c r="B93" i="3"/>
  <c r="BC92" i="3"/>
  <c r="BE92" i="3" s="1"/>
  <c r="BB92" i="3"/>
  <c r="BA92" i="3"/>
  <c r="AQ92" i="3"/>
  <c r="R92" i="3"/>
  <c r="T92" i="3" s="1"/>
  <c r="Q92" i="3"/>
  <c r="P92" i="3"/>
  <c r="O92" i="3"/>
  <c r="N92" i="3"/>
  <c r="J92" i="3"/>
  <c r="AO92" i="3" s="1"/>
  <c r="I92" i="3"/>
  <c r="E92" i="3"/>
  <c r="D92" i="3"/>
  <c r="C92" i="3"/>
  <c r="Z92" i="3" s="1"/>
  <c r="AA92" i="3" s="1"/>
  <c r="AB92" i="3" s="1"/>
  <c r="AN92" i="3" s="1"/>
  <c r="B92" i="3"/>
  <c r="AZ92" i="3" s="1"/>
  <c r="BE91" i="3"/>
  <c r="BC91" i="3"/>
  <c r="BB91" i="3"/>
  <c r="BA91" i="3"/>
  <c r="AQ91" i="3"/>
  <c r="R91" i="3"/>
  <c r="T91" i="3" s="1"/>
  <c r="Q91" i="3"/>
  <c r="P91" i="3"/>
  <c r="O91" i="3"/>
  <c r="N91" i="3"/>
  <c r="J91" i="3"/>
  <c r="AO91" i="3" s="1"/>
  <c r="I91" i="3"/>
  <c r="E91" i="3"/>
  <c r="D91" i="3"/>
  <c r="C91" i="3"/>
  <c r="B91" i="3"/>
  <c r="AZ91" i="3" s="1"/>
  <c r="BC90" i="3"/>
  <c r="BE90" i="3" s="1"/>
  <c r="BB90" i="3"/>
  <c r="BA90" i="3"/>
  <c r="AO90" i="3"/>
  <c r="T90" i="3"/>
  <c r="R90" i="3"/>
  <c r="Q90" i="3"/>
  <c r="P90" i="3"/>
  <c r="O90" i="3"/>
  <c r="AQ90" i="3" s="1"/>
  <c r="N90" i="3"/>
  <c r="J90" i="3"/>
  <c r="I90" i="3"/>
  <c r="E90" i="3"/>
  <c r="D90" i="3"/>
  <c r="C90" i="3"/>
  <c r="B90" i="3"/>
  <c r="AZ90" i="3" s="1"/>
  <c r="BC89" i="3"/>
  <c r="BE89" i="3" s="1"/>
  <c r="BB89" i="3"/>
  <c r="BA89" i="3"/>
  <c r="T89" i="3"/>
  <c r="R89" i="3"/>
  <c r="Q89" i="3"/>
  <c r="P89" i="3"/>
  <c r="O89" i="3"/>
  <c r="N89" i="3"/>
  <c r="J89" i="3"/>
  <c r="I89" i="3"/>
  <c r="E89" i="3"/>
  <c r="D89" i="3"/>
  <c r="C89" i="3"/>
  <c r="AX89" i="3" s="1"/>
  <c r="B89" i="3"/>
  <c r="AZ89" i="3" s="1"/>
  <c r="BC88" i="3"/>
  <c r="BE88" i="3" s="1"/>
  <c r="BB88" i="3"/>
  <c r="BA88" i="3"/>
  <c r="AQ88" i="3"/>
  <c r="R88" i="3"/>
  <c r="T88" i="3" s="1"/>
  <c r="Q88" i="3"/>
  <c r="P88" i="3"/>
  <c r="O88" i="3"/>
  <c r="N88" i="3"/>
  <c r="J88" i="3"/>
  <c r="I88" i="3"/>
  <c r="E88" i="3"/>
  <c r="D88" i="3"/>
  <c r="C88" i="3"/>
  <c r="AX88" i="3" s="1"/>
  <c r="B88" i="3"/>
  <c r="AZ88" i="3" s="1"/>
  <c r="BC87" i="3"/>
  <c r="BE87" i="3" s="1"/>
  <c r="BB87" i="3"/>
  <c r="BA87" i="3"/>
  <c r="AZ87" i="3"/>
  <c r="AO87" i="3"/>
  <c r="T87" i="3"/>
  <c r="R87" i="3"/>
  <c r="Q87" i="3"/>
  <c r="P87" i="3"/>
  <c r="O87" i="3"/>
  <c r="AQ87" i="3" s="1"/>
  <c r="N87" i="3"/>
  <c r="J87" i="3"/>
  <c r="I87" i="3"/>
  <c r="E87" i="3"/>
  <c r="D87" i="3"/>
  <c r="C87" i="3"/>
  <c r="AX87" i="3" s="1"/>
  <c r="B87" i="3"/>
  <c r="BE86" i="3"/>
  <c r="BC86" i="3"/>
  <c r="BB86" i="3"/>
  <c r="BA86" i="3"/>
  <c r="AO86" i="3"/>
  <c r="AG86" i="3"/>
  <c r="R86" i="3"/>
  <c r="T86" i="3" s="1"/>
  <c r="Q86" i="3"/>
  <c r="P86" i="3"/>
  <c r="O86" i="3"/>
  <c r="N86" i="3"/>
  <c r="J86" i="3"/>
  <c r="I86" i="3"/>
  <c r="E86" i="3"/>
  <c r="D86" i="3"/>
  <c r="C86" i="3"/>
  <c r="B86" i="3"/>
  <c r="BE85" i="3"/>
  <c r="BC85" i="3"/>
  <c r="BB85" i="3"/>
  <c r="BA85" i="3"/>
  <c r="AX85" i="3"/>
  <c r="AQ85" i="3"/>
  <c r="AO85" i="3"/>
  <c r="R85" i="3"/>
  <c r="T85" i="3" s="1"/>
  <c r="Q85" i="3"/>
  <c r="P85" i="3"/>
  <c r="O85" i="3"/>
  <c r="N85" i="3"/>
  <c r="J85" i="3"/>
  <c r="I85" i="3"/>
  <c r="E85" i="3"/>
  <c r="D85" i="3"/>
  <c r="C85" i="3"/>
  <c r="AH85" i="3" s="1"/>
  <c r="B85" i="3"/>
  <c r="BC84" i="3"/>
  <c r="BE84" i="3" s="1"/>
  <c r="BB84" i="3"/>
  <c r="BA84" i="3"/>
  <c r="AQ84" i="3"/>
  <c r="Z84" i="3"/>
  <c r="R84" i="3"/>
  <c r="T84" i="3" s="1"/>
  <c r="Q84" i="3"/>
  <c r="P84" i="3"/>
  <c r="O84" i="3"/>
  <c r="N84" i="3"/>
  <c r="J84" i="3"/>
  <c r="AO84" i="3" s="1"/>
  <c r="I84" i="3"/>
  <c r="E84" i="3"/>
  <c r="D84" i="3"/>
  <c r="C84" i="3"/>
  <c r="B84" i="3"/>
  <c r="AZ84" i="3" s="1"/>
  <c r="BE83" i="3"/>
  <c r="BC83" i="3"/>
  <c r="BB83" i="3"/>
  <c r="BA83" i="3"/>
  <c r="AZ83" i="3"/>
  <c r="AQ83" i="3"/>
  <c r="R83" i="3"/>
  <c r="T83" i="3" s="1"/>
  <c r="Q83" i="3"/>
  <c r="P83" i="3"/>
  <c r="O83" i="3"/>
  <c r="N83" i="3"/>
  <c r="J83" i="3"/>
  <c r="AO83" i="3" s="1"/>
  <c r="I83" i="3"/>
  <c r="E83" i="3"/>
  <c r="D83" i="3"/>
  <c r="C83" i="3"/>
  <c r="AX83" i="3" s="1"/>
  <c r="V83" i="4" s="1"/>
  <c r="B83" i="3"/>
  <c r="BC82" i="3"/>
  <c r="BE82" i="3" s="1"/>
  <c r="BB82" i="3"/>
  <c r="BA82" i="3"/>
  <c r="AO82" i="3"/>
  <c r="AK82" i="3"/>
  <c r="V82" i="3" s="1"/>
  <c r="T82" i="3"/>
  <c r="R82" i="3"/>
  <c r="Q82" i="3"/>
  <c r="P82" i="3"/>
  <c r="O82" i="3"/>
  <c r="AQ82" i="3" s="1"/>
  <c r="N82" i="3"/>
  <c r="J82" i="3"/>
  <c r="I82" i="3"/>
  <c r="E82" i="3"/>
  <c r="D82" i="3"/>
  <c r="C82" i="3"/>
  <c r="AD82" i="3" s="1"/>
  <c r="AE82" i="3" s="1"/>
  <c r="AF82" i="3" s="1"/>
  <c r="AP82" i="3" s="1"/>
  <c r="B82" i="3"/>
  <c r="AZ162" i="3" s="1"/>
  <c r="BC81" i="3"/>
  <c r="BE81" i="3" s="1"/>
  <c r="BB81" i="3"/>
  <c r="BA81" i="3"/>
  <c r="T81" i="3"/>
  <c r="R81" i="3"/>
  <c r="Q81" i="3"/>
  <c r="P81" i="3"/>
  <c r="O81" i="3"/>
  <c r="N81" i="3"/>
  <c r="J81" i="3"/>
  <c r="I81" i="3"/>
  <c r="E81" i="3"/>
  <c r="D81" i="3"/>
  <c r="C81" i="3"/>
  <c r="AX81" i="3" s="1"/>
  <c r="B81" i="3"/>
  <c r="AZ81" i="3" s="1"/>
  <c r="BE80" i="3"/>
  <c r="BC80" i="3"/>
  <c r="BB80" i="3"/>
  <c r="BA80" i="3"/>
  <c r="AQ80" i="3"/>
  <c r="R80" i="3"/>
  <c r="T80" i="3" s="1"/>
  <c r="Q80" i="3"/>
  <c r="P80" i="3"/>
  <c r="O80" i="3"/>
  <c r="N80" i="3"/>
  <c r="J80" i="3"/>
  <c r="AO80" i="3" s="1"/>
  <c r="I80" i="3"/>
  <c r="E80" i="3"/>
  <c r="D80" i="3"/>
  <c r="C80" i="3"/>
  <c r="AG80" i="3" s="1"/>
  <c r="B80" i="3"/>
  <c r="BC79" i="3"/>
  <c r="BE79" i="3" s="1"/>
  <c r="BB79" i="3"/>
  <c r="BA79" i="3"/>
  <c r="T79" i="3"/>
  <c r="R79" i="3"/>
  <c r="Q79" i="3"/>
  <c r="P79" i="3"/>
  <c r="O79" i="3"/>
  <c r="AQ79" i="3" s="1"/>
  <c r="N79" i="3"/>
  <c r="J79" i="3"/>
  <c r="AO79" i="3" s="1"/>
  <c r="I79" i="3"/>
  <c r="E79" i="3"/>
  <c r="D79" i="3"/>
  <c r="C79" i="3"/>
  <c r="B79" i="3"/>
  <c r="AZ79" i="3" s="1"/>
  <c r="BE78" i="3"/>
  <c r="BC78" i="3"/>
  <c r="BB78" i="3"/>
  <c r="BA78" i="3"/>
  <c r="T78" i="3"/>
  <c r="R78" i="3"/>
  <c r="Q78" i="3"/>
  <c r="P78" i="3"/>
  <c r="O78" i="3"/>
  <c r="N78" i="3"/>
  <c r="J78" i="3"/>
  <c r="AO78" i="3" s="1"/>
  <c r="I78" i="3"/>
  <c r="E78" i="3"/>
  <c r="D78" i="3"/>
  <c r="C78" i="3"/>
  <c r="AX78" i="3" s="1"/>
  <c r="V78" i="4" s="1"/>
  <c r="B78" i="3"/>
  <c r="BE77" i="3"/>
  <c r="BC77" i="3"/>
  <c r="BB77" i="3"/>
  <c r="BA77" i="3"/>
  <c r="R77" i="3"/>
  <c r="T77" i="3" s="1"/>
  <c r="Q77" i="3"/>
  <c r="P77" i="3"/>
  <c r="O77" i="3"/>
  <c r="AQ77" i="3" s="1"/>
  <c r="N77" i="3"/>
  <c r="J77" i="3"/>
  <c r="I77" i="3"/>
  <c r="E77" i="3"/>
  <c r="D77" i="3"/>
  <c r="C77" i="3"/>
  <c r="AH77" i="3" s="1"/>
  <c r="B77" i="3"/>
  <c r="AZ77" i="3" s="1"/>
  <c r="BC76" i="3"/>
  <c r="BE76" i="3" s="1"/>
  <c r="BB76" i="3"/>
  <c r="BA76" i="3"/>
  <c r="T76" i="3"/>
  <c r="R76" i="3"/>
  <c r="Q76" i="3"/>
  <c r="P76" i="3"/>
  <c r="O76" i="3"/>
  <c r="AQ76" i="3" s="1"/>
  <c r="N76" i="3"/>
  <c r="J76" i="3"/>
  <c r="AO76" i="3" s="1"/>
  <c r="I76" i="3"/>
  <c r="E76" i="3"/>
  <c r="D76" i="3"/>
  <c r="C76" i="3"/>
  <c r="AK76" i="3" s="1"/>
  <c r="V76" i="3" s="1"/>
  <c r="B76" i="3"/>
  <c r="AZ76" i="3" s="1"/>
  <c r="BE75" i="3"/>
  <c r="BC75" i="3"/>
  <c r="BB75" i="3"/>
  <c r="BA75" i="3"/>
  <c r="AC75" i="3"/>
  <c r="R75" i="3"/>
  <c r="T75" i="3" s="1"/>
  <c r="Q75" i="3"/>
  <c r="P75" i="3"/>
  <c r="O75" i="3"/>
  <c r="N75" i="3"/>
  <c r="J75" i="3"/>
  <c r="AO75" i="3" s="1"/>
  <c r="I75" i="3"/>
  <c r="E75" i="3"/>
  <c r="D75" i="3"/>
  <c r="C75" i="3"/>
  <c r="AX75" i="3" s="1"/>
  <c r="V75" i="4" s="1"/>
  <c r="B75" i="3"/>
  <c r="BE74" i="3"/>
  <c r="BC74" i="3"/>
  <c r="BB74" i="3"/>
  <c r="BA74" i="3"/>
  <c r="T74" i="3"/>
  <c r="R74" i="3"/>
  <c r="Q74" i="3"/>
  <c r="P74" i="3"/>
  <c r="O74" i="3"/>
  <c r="AQ74" i="3" s="1"/>
  <c r="N74" i="3"/>
  <c r="J74" i="3"/>
  <c r="AO74" i="3" s="1"/>
  <c r="I74" i="3"/>
  <c r="E74" i="3"/>
  <c r="D74" i="3"/>
  <c r="C74" i="3"/>
  <c r="AD74" i="3" s="1"/>
  <c r="B74" i="3"/>
  <c r="AZ74" i="3" s="1"/>
  <c r="BC73" i="3"/>
  <c r="BE73" i="3" s="1"/>
  <c r="BB73" i="3"/>
  <c r="BA73" i="3"/>
  <c r="R73" i="3"/>
  <c r="T73" i="3" s="1"/>
  <c r="Q73" i="3"/>
  <c r="P73" i="3"/>
  <c r="O73" i="3"/>
  <c r="N73" i="3"/>
  <c r="J73" i="3"/>
  <c r="AO73" i="3" s="1"/>
  <c r="I73" i="3"/>
  <c r="E73" i="3"/>
  <c r="D73" i="3"/>
  <c r="C73" i="3"/>
  <c r="AG73" i="3" s="1"/>
  <c r="B73" i="3"/>
  <c r="AZ73" i="3" s="1"/>
  <c r="BC72" i="3"/>
  <c r="BE72" i="3" s="1"/>
  <c r="BB72" i="3"/>
  <c r="BA72" i="3"/>
  <c r="AG72" i="3"/>
  <c r="R72" i="3"/>
  <c r="T72" i="3" s="1"/>
  <c r="Q72" i="3"/>
  <c r="P72" i="3"/>
  <c r="O72" i="3"/>
  <c r="AQ72" i="3" s="1"/>
  <c r="N72" i="3"/>
  <c r="J72" i="3"/>
  <c r="I72" i="3"/>
  <c r="E72" i="3"/>
  <c r="D72" i="3"/>
  <c r="C72" i="3"/>
  <c r="AX72" i="3" s="1"/>
  <c r="B72" i="3"/>
  <c r="BC71" i="3"/>
  <c r="BE71" i="3" s="1"/>
  <c r="BB71" i="3"/>
  <c r="BA71" i="3"/>
  <c r="T71" i="3"/>
  <c r="R71" i="3"/>
  <c r="Q71" i="3"/>
  <c r="P71" i="3"/>
  <c r="O71" i="3"/>
  <c r="N71" i="3"/>
  <c r="J71" i="3"/>
  <c r="AO71" i="3" s="1"/>
  <c r="I71" i="3"/>
  <c r="E71" i="3"/>
  <c r="D71" i="3"/>
  <c r="C71" i="3"/>
  <c r="B71" i="3"/>
  <c r="AZ71" i="3" s="1"/>
  <c r="BE70" i="3"/>
  <c r="BC70" i="3"/>
  <c r="BB70" i="3"/>
  <c r="BA70" i="3"/>
  <c r="Z70" i="3"/>
  <c r="R70" i="3"/>
  <c r="T70" i="3" s="1"/>
  <c r="Q70" i="3"/>
  <c r="P70" i="3"/>
  <c r="O70" i="3"/>
  <c r="N70" i="3"/>
  <c r="J70" i="3"/>
  <c r="I70" i="3"/>
  <c r="E70" i="3"/>
  <c r="D70" i="3"/>
  <c r="C70" i="3"/>
  <c r="AX70" i="3" s="1"/>
  <c r="V70" i="4" s="1"/>
  <c r="B70" i="3"/>
  <c r="BC69" i="3"/>
  <c r="BE69" i="3" s="1"/>
  <c r="BB69" i="3"/>
  <c r="BA69" i="3"/>
  <c r="AH69" i="3"/>
  <c r="R69" i="3"/>
  <c r="T69" i="3" s="1"/>
  <c r="Q69" i="3"/>
  <c r="P69" i="3"/>
  <c r="O69" i="3"/>
  <c r="AQ69" i="3" s="1"/>
  <c r="N69" i="3"/>
  <c r="J69" i="3"/>
  <c r="I69" i="3"/>
  <c r="E69" i="3"/>
  <c r="D69" i="3"/>
  <c r="C69" i="3"/>
  <c r="AG69" i="3" s="1"/>
  <c r="B69" i="3"/>
  <c r="BC68" i="3"/>
  <c r="BE68" i="3" s="1"/>
  <c r="BB68" i="3"/>
  <c r="BA68" i="3"/>
  <c r="AZ68" i="3"/>
  <c r="T68" i="3"/>
  <c r="R68" i="3"/>
  <c r="Q68" i="3"/>
  <c r="P68" i="3"/>
  <c r="O68" i="3"/>
  <c r="N68" i="3"/>
  <c r="J68" i="3"/>
  <c r="AO68" i="3" s="1"/>
  <c r="I68" i="3"/>
  <c r="E68" i="3"/>
  <c r="D68" i="3"/>
  <c r="C68" i="3"/>
  <c r="Z68" i="3" s="1"/>
  <c r="B68" i="3"/>
  <c r="BE67" i="3"/>
  <c r="BC67" i="3"/>
  <c r="BB67" i="3"/>
  <c r="BA67" i="3"/>
  <c r="R67" i="3"/>
  <c r="T67" i="3" s="1"/>
  <c r="Q67" i="3"/>
  <c r="P67" i="3"/>
  <c r="O67" i="3"/>
  <c r="N67" i="3"/>
  <c r="J67" i="3"/>
  <c r="AO67" i="3" s="1"/>
  <c r="I67" i="3"/>
  <c r="E67" i="3"/>
  <c r="D67" i="3"/>
  <c r="C67" i="3"/>
  <c r="AX67" i="3" s="1"/>
  <c r="V67" i="4" s="1"/>
  <c r="B67" i="3"/>
  <c r="BC66" i="3"/>
  <c r="BE66" i="3" s="1"/>
  <c r="BB66" i="3"/>
  <c r="BA66" i="3"/>
  <c r="T66" i="3"/>
  <c r="R66" i="3"/>
  <c r="Q66" i="3"/>
  <c r="P66" i="3"/>
  <c r="O66" i="3"/>
  <c r="AQ66" i="3" s="1"/>
  <c r="N66" i="3"/>
  <c r="J66" i="3"/>
  <c r="I66" i="3"/>
  <c r="E66" i="3"/>
  <c r="D66" i="3"/>
  <c r="C66" i="3"/>
  <c r="AH66" i="3" s="1"/>
  <c r="B66" i="3"/>
  <c r="BC65" i="3"/>
  <c r="BE65" i="3" s="1"/>
  <c r="BB65" i="3"/>
  <c r="BA65" i="3"/>
  <c r="R65" i="3"/>
  <c r="T65" i="3" s="1"/>
  <c r="Q65" i="3"/>
  <c r="P65" i="3"/>
  <c r="O65" i="3"/>
  <c r="N65" i="3"/>
  <c r="J65" i="3"/>
  <c r="AO65" i="3" s="1"/>
  <c r="I65" i="3"/>
  <c r="E65" i="3"/>
  <c r="D65" i="3"/>
  <c r="C65" i="3"/>
  <c r="AC65" i="3" s="1"/>
  <c r="B65" i="3"/>
  <c r="BE64" i="3"/>
  <c r="BC64" i="3"/>
  <c r="BB64" i="3"/>
  <c r="BA64" i="3"/>
  <c r="R64" i="3"/>
  <c r="T64" i="3" s="1"/>
  <c r="Q64" i="3"/>
  <c r="P64" i="3"/>
  <c r="O64" i="3"/>
  <c r="AQ64" i="3" s="1"/>
  <c r="N64" i="3"/>
  <c r="J64" i="3"/>
  <c r="AO64" i="3" s="1"/>
  <c r="I64" i="3"/>
  <c r="E64" i="3"/>
  <c r="D64" i="3"/>
  <c r="C64" i="3"/>
  <c r="AG64" i="3" s="1"/>
  <c r="B64" i="3"/>
  <c r="AZ64" i="3" s="1"/>
  <c r="BC63" i="3"/>
  <c r="BB63" i="3"/>
  <c r="BA63" i="3"/>
  <c r="R63" i="3"/>
  <c r="Q63" i="3"/>
  <c r="P63" i="3"/>
  <c r="O63" i="3"/>
  <c r="AQ63" i="3" s="1"/>
  <c r="N63" i="3"/>
  <c r="J63" i="3"/>
  <c r="I63" i="3"/>
  <c r="E63" i="3"/>
  <c r="D63" i="3"/>
  <c r="C63" i="3"/>
  <c r="B63" i="3"/>
  <c r="AZ63" i="3" s="1"/>
  <c r="BC62" i="3"/>
  <c r="BB62" i="3"/>
  <c r="BA62" i="3"/>
  <c r="R62" i="3"/>
  <c r="Q62" i="3"/>
  <c r="P62" i="3"/>
  <c r="O62" i="3"/>
  <c r="AQ62" i="3" s="1"/>
  <c r="N62" i="3"/>
  <c r="J62" i="3"/>
  <c r="I62" i="3"/>
  <c r="E62" i="3"/>
  <c r="D62" i="3"/>
  <c r="C62" i="3"/>
  <c r="AG62" i="3" s="1"/>
  <c r="B62" i="3"/>
  <c r="AZ62" i="3" s="1"/>
  <c r="BC61" i="3"/>
  <c r="BB61" i="3"/>
  <c r="BA61" i="3"/>
  <c r="R61" i="3"/>
  <c r="Q61" i="3"/>
  <c r="P61" i="3"/>
  <c r="O61" i="3"/>
  <c r="N61" i="3"/>
  <c r="J61" i="3"/>
  <c r="AO61" i="3" s="1"/>
  <c r="I61" i="3"/>
  <c r="E61" i="3"/>
  <c r="D61" i="3"/>
  <c r="C61" i="3"/>
  <c r="AD61" i="3" s="1"/>
  <c r="B61" i="3"/>
  <c r="AZ61" i="3" s="1"/>
  <c r="BC60" i="3"/>
  <c r="BB60" i="3"/>
  <c r="BA60" i="3"/>
  <c r="R60" i="3"/>
  <c r="Q60" i="3"/>
  <c r="P60" i="3"/>
  <c r="O60" i="3"/>
  <c r="AQ60" i="3" s="1"/>
  <c r="N60" i="3"/>
  <c r="J60" i="3"/>
  <c r="I60" i="3"/>
  <c r="E60" i="3"/>
  <c r="D60" i="3"/>
  <c r="C60" i="3"/>
  <c r="AG60" i="3" s="1"/>
  <c r="B60" i="3"/>
  <c r="AZ60" i="3" s="1"/>
  <c r="BC59" i="3"/>
  <c r="BE59" i="3" s="1"/>
  <c r="BB59" i="3"/>
  <c r="BA59" i="3"/>
  <c r="AD59" i="3"/>
  <c r="T59" i="3"/>
  <c r="R59" i="3"/>
  <c r="Q59" i="3"/>
  <c r="P59" i="3"/>
  <c r="O59" i="3"/>
  <c r="AQ59" i="3" s="1"/>
  <c r="N59" i="3"/>
  <c r="J59" i="3"/>
  <c r="I59" i="3"/>
  <c r="E59" i="3"/>
  <c r="D59" i="3"/>
  <c r="C59" i="3"/>
  <c r="B59" i="3"/>
  <c r="BC58" i="3"/>
  <c r="BE58" i="3" s="1"/>
  <c r="BB58" i="3"/>
  <c r="BA58" i="3"/>
  <c r="R58" i="3"/>
  <c r="T58" i="3" s="1"/>
  <c r="Q58" i="3"/>
  <c r="P58" i="3"/>
  <c r="O58" i="3"/>
  <c r="AQ58" i="3" s="1"/>
  <c r="N58" i="3"/>
  <c r="J58" i="3"/>
  <c r="I58" i="3"/>
  <c r="E58" i="3"/>
  <c r="D58" i="3"/>
  <c r="C58" i="3"/>
  <c r="B58" i="3"/>
  <c r="BC57" i="3"/>
  <c r="BE57" i="3" s="1"/>
  <c r="BB57" i="3"/>
  <c r="BA57" i="3"/>
  <c r="R57" i="3"/>
  <c r="T57" i="3" s="1"/>
  <c r="Q57" i="3"/>
  <c r="P57" i="3"/>
  <c r="O57" i="3"/>
  <c r="AQ57" i="3" s="1"/>
  <c r="N57" i="3"/>
  <c r="J57" i="3"/>
  <c r="AO57" i="3" s="1"/>
  <c r="I57" i="3"/>
  <c r="E57" i="3"/>
  <c r="D57" i="3"/>
  <c r="C57" i="3"/>
  <c r="AD57" i="3" s="1"/>
  <c r="B57" i="3"/>
  <c r="AZ57" i="3" s="1"/>
  <c r="BE56" i="3"/>
  <c r="BC56" i="3"/>
  <c r="BB56" i="3"/>
  <c r="BA56" i="3"/>
  <c r="T56" i="3"/>
  <c r="R56" i="3"/>
  <c r="Q56" i="3"/>
  <c r="P56" i="3"/>
  <c r="O56" i="3"/>
  <c r="N56" i="3"/>
  <c r="J56" i="3"/>
  <c r="AO56" i="3" s="1"/>
  <c r="I56" i="3"/>
  <c r="E56" i="3"/>
  <c r="D56" i="3"/>
  <c r="C56" i="3"/>
  <c r="AD56" i="3" s="1"/>
  <c r="B56" i="3"/>
  <c r="BE55" i="3"/>
  <c r="BC55" i="3"/>
  <c r="BB55" i="3"/>
  <c r="BA55" i="3"/>
  <c r="R55" i="3"/>
  <c r="T55" i="3" s="1"/>
  <c r="Q55" i="3"/>
  <c r="P55" i="3"/>
  <c r="O55" i="3"/>
  <c r="N55" i="3"/>
  <c r="J55" i="3"/>
  <c r="AO55" i="3" s="1"/>
  <c r="I55" i="3"/>
  <c r="E55" i="3"/>
  <c r="D55" i="3"/>
  <c r="C55" i="3"/>
  <c r="AD55" i="3" s="1"/>
  <c r="B55" i="3"/>
  <c r="BC54" i="3"/>
  <c r="BE54" i="3" s="1"/>
  <c r="BB54" i="3"/>
  <c r="BA54" i="3"/>
  <c r="R54" i="3"/>
  <c r="T54" i="3" s="1"/>
  <c r="Q54" i="3"/>
  <c r="P54" i="3"/>
  <c r="O54" i="3"/>
  <c r="AQ54" i="3" s="1"/>
  <c r="N54" i="3"/>
  <c r="J54" i="3"/>
  <c r="AO54" i="3" s="1"/>
  <c r="I54" i="3"/>
  <c r="E54" i="3"/>
  <c r="D54" i="3"/>
  <c r="C54" i="3"/>
  <c r="AX54" i="3" s="1"/>
  <c r="B54" i="3"/>
  <c r="AZ54" i="3" s="1"/>
  <c r="BC53" i="3"/>
  <c r="BE53" i="3" s="1"/>
  <c r="BB53" i="3"/>
  <c r="BA53" i="3"/>
  <c r="R53" i="3"/>
  <c r="T53" i="3" s="1"/>
  <c r="Q53" i="3"/>
  <c r="P53" i="3"/>
  <c r="O53" i="3"/>
  <c r="AQ53" i="3" s="1"/>
  <c r="N53" i="3"/>
  <c r="J53" i="3"/>
  <c r="AO53" i="3" s="1"/>
  <c r="I53" i="3"/>
  <c r="E53" i="3"/>
  <c r="D53" i="3"/>
  <c r="C53" i="3"/>
  <c r="AX53" i="3" s="1"/>
  <c r="V53" i="4" s="1"/>
  <c r="B53" i="3"/>
  <c r="AZ53" i="3" s="1"/>
  <c r="BE52" i="3"/>
  <c r="BC52" i="3"/>
  <c r="BB52" i="3"/>
  <c r="BA52" i="3"/>
  <c r="T52" i="3"/>
  <c r="R52" i="3"/>
  <c r="Q52" i="3"/>
  <c r="P52" i="3"/>
  <c r="O52" i="3"/>
  <c r="AQ52" i="3" s="1"/>
  <c r="N52" i="3"/>
  <c r="J52" i="3"/>
  <c r="AO52" i="3" s="1"/>
  <c r="I52" i="3"/>
  <c r="E52" i="3"/>
  <c r="D52" i="3"/>
  <c r="C52" i="3"/>
  <c r="AX52" i="3" s="1"/>
  <c r="B52" i="3"/>
  <c r="AZ52" i="3" s="1"/>
  <c r="BC51" i="3"/>
  <c r="BE51" i="3" s="1"/>
  <c r="BB51" i="3"/>
  <c r="BA51" i="3"/>
  <c r="T51" i="3"/>
  <c r="R51" i="3"/>
  <c r="Q51" i="3"/>
  <c r="P51" i="3"/>
  <c r="O51" i="3"/>
  <c r="AQ51" i="3" s="1"/>
  <c r="N51" i="3"/>
  <c r="J51" i="3"/>
  <c r="I51" i="3"/>
  <c r="E51" i="3"/>
  <c r="D51" i="3"/>
  <c r="C51" i="3"/>
  <c r="AX51" i="3" s="1"/>
  <c r="B51" i="3"/>
  <c r="BC50" i="3"/>
  <c r="BE50" i="3" s="1"/>
  <c r="BB50" i="3"/>
  <c r="BA50" i="3"/>
  <c r="R50" i="3"/>
  <c r="T50" i="3" s="1"/>
  <c r="Q50" i="3"/>
  <c r="P50" i="3"/>
  <c r="O50" i="3"/>
  <c r="AQ50" i="3" s="1"/>
  <c r="N50" i="3"/>
  <c r="J50" i="3"/>
  <c r="I50" i="3"/>
  <c r="E50" i="3"/>
  <c r="D50" i="3"/>
  <c r="C50" i="3"/>
  <c r="AK50" i="3" s="1"/>
  <c r="V50" i="3" s="1"/>
  <c r="B50" i="3"/>
  <c r="BC49" i="3"/>
  <c r="BE49" i="3" s="1"/>
  <c r="BB49" i="3"/>
  <c r="BA49" i="3"/>
  <c r="AG49" i="3"/>
  <c r="R49" i="3"/>
  <c r="T49" i="3" s="1"/>
  <c r="Q49" i="3"/>
  <c r="P49" i="3"/>
  <c r="O49" i="3"/>
  <c r="AQ49" i="3" s="1"/>
  <c r="N49" i="3"/>
  <c r="J49" i="3"/>
  <c r="AO49" i="3" s="1"/>
  <c r="I49" i="3"/>
  <c r="E49" i="3"/>
  <c r="D49" i="3"/>
  <c r="C49" i="3"/>
  <c r="AD49" i="3" s="1"/>
  <c r="B49" i="3"/>
  <c r="AZ49" i="3" s="1"/>
  <c r="BE48" i="3"/>
  <c r="BC48" i="3"/>
  <c r="BB48" i="3"/>
  <c r="BA48" i="3"/>
  <c r="T48" i="3"/>
  <c r="R48" i="3"/>
  <c r="Q48" i="3"/>
  <c r="P48" i="3"/>
  <c r="O48" i="3"/>
  <c r="N48" i="3"/>
  <c r="J48" i="3"/>
  <c r="AO48" i="3" s="1"/>
  <c r="I48" i="3"/>
  <c r="E48" i="3"/>
  <c r="D48" i="3"/>
  <c r="C48" i="3"/>
  <c r="AD48" i="3" s="1"/>
  <c r="B48" i="3"/>
  <c r="BE47" i="3"/>
  <c r="BC47" i="3"/>
  <c r="BB47" i="3"/>
  <c r="BA47" i="3"/>
  <c r="R47" i="3"/>
  <c r="T47" i="3" s="1"/>
  <c r="Q47" i="3"/>
  <c r="P47" i="3"/>
  <c r="O47" i="3"/>
  <c r="AQ47" i="3" s="1"/>
  <c r="N47" i="3"/>
  <c r="J47" i="3"/>
  <c r="I47" i="3"/>
  <c r="E47" i="3"/>
  <c r="D47" i="3"/>
  <c r="C47" i="3"/>
  <c r="AD47" i="3" s="1"/>
  <c r="B47" i="3"/>
  <c r="BC46" i="3"/>
  <c r="BE46" i="3" s="1"/>
  <c r="BB46" i="3"/>
  <c r="BA46" i="3"/>
  <c r="R46" i="3"/>
  <c r="T46" i="3" s="1"/>
  <c r="Q46" i="3"/>
  <c r="P46" i="3"/>
  <c r="O46" i="3"/>
  <c r="AQ46" i="3" s="1"/>
  <c r="N46" i="3"/>
  <c r="J46" i="3"/>
  <c r="AO46" i="3" s="1"/>
  <c r="I46" i="3"/>
  <c r="E46" i="3"/>
  <c r="D46" i="3"/>
  <c r="C46" i="3"/>
  <c r="AH46" i="3" s="1"/>
  <c r="B46" i="3"/>
  <c r="AZ46" i="3" s="1"/>
  <c r="BC45" i="3"/>
  <c r="BB45" i="3"/>
  <c r="BA45" i="3"/>
  <c r="R45" i="3"/>
  <c r="Q45" i="3"/>
  <c r="P45" i="3"/>
  <c r="O45" i="3"/>
  <c r="N45" i="3"/>
  <c r="J45" i="3"/>
  <c r="AO45" i="3" s="1"/>
  <c r="I45" i="3"/>
  <c r="E45" i="3"/>
  <c r="D45" i="3"/>
  <c r="C45" i="3"/>
  <c r="AD45" i="3" s="1"/>
  <c r="B45" i="3"/>
  <c r="AZ45" i="3" s="1"/>
  <c r="BC44" i="3"/>
  <c r="BB44" i="3"/>
  <c r="BA44" i="3"/>
  <c r="R44" i="3"/>
  <c r="Q44" i="3"/>
  <c r="P44" i="3"/>
  <c r="O44" i="3"/>
  <c r="AQ44" i="3" s="1"/>
  <c r="N44" i="3"/>
  <c r="J44" i="3"/>
  <c r="AO44" i="3" s="1"/>
  <c r="I44" i="3"/>
  <c r="E44" i="3"/>
  <c r="D44" i="3"/>
  <c r="C44" i="3"/>
  <c r="AK44" i="3" s="1"/>
  <c r="B44" i="3"/>
  <c r="BC43" i="3"/>
  <c r="BB43" i="3"/>
  <c r="BA43" i="3"/>
  <c r="R43" i="3"/>
  <c r="Q43" i="3"/>
  <c r="P43" i="3"/>
  <c r="O43" i="3"/>
  <c r="AQ43" i="3" s="1"/>
  <c r="N43" i="3"/>
  <c r="J43" i="3"/>
  <c r="I43" i="3"/>
  <c r="E43" i="3"/>
  <c r="D43" i="3"/>
  <c r="C43" i="3"/>
  <c r="AG43" i="3" s="1"/>
  <c r="B43" i="3"/>
  <c r="BC42" i="3"/>
  <c r="BB42" i="3"/>
  <c r="BA42" i="3"/>
  <c r="R42" i="3"/>
  <c r="Q42" i="3"/>
  <c r="P42" i="3"/>
  <c r="O42" i="3"/>
  <c r="N42" i="3"/>
  <c r="J42" i="3"/>
  <c r="I42" i="3"/>
  <c r="E42" i="3"/>
  <c r="D42" i="3"/>
  <c r="C42" i="3"/>
  <c r="AK42" i="3" s="1"/>
  <c r="B42" i="3"/>
  <c r="BC41" i="3"/>
  <c r="BB41" i="3"/>
  <c r="BA41" i="3"/>
  <c r="R41" i="3"/>
  <c r="Q41" i="3"/>
  <c r="P41" i="3"/>
  <c r="O41" i="3"/>
  <c r="N41" i="3"/>
  <c r="J41" i="3"/>
  <c r="AO41" i="3" s="1"/>
  <c r="I41" i="3"/>
  <c r="E41" i="3"/>
  <c r="D41" i="3"/>
  <c r="C41" i="3"/>
  <c r="AD41" i="3" s="1"/>
  <c r="B41" i="3"/>
  <c r="BC40" i="3"/>
  <c r="BB40" i="3"/>
  <c r="BA40" i="3"/>
  <c r="R40" i="3"/>
  <c r="Q40" i="3"/>
  <c r="P40" i="3"/>
  <c r="O40" i="3"/>
  <c r="N40" i="3"/>
  <c r="J40" i="3"/>
  <c r="AO40" i="3" s="1"/>
  <c r="I40" i="3"/>
  <c r="E40" i="3"/>
  <c r="D40" i="3"/>
  <c r="C40" i="3"/>
  <c r="AD40" i="3" s="1"/>
  <c r="B40" i="3"/>
  <c r="BE39" i="3"/>
  <c r="BC39" i="3"/>
  <c r="BB39" i="3"/>
  <c r="BA39" i="3"/>
  <c r="R39" i="3"/>
  <c r="T39" i="3" s="1"/>
  <c r="Q39" i="3"/>
  <c r="P39" i="3"/>
  <c r="O39" i="3"/>
  <c r="N39" i="3"/>
  <c r="J39" i="3"/>
  <c r="I39" i="3"/>
  <c r="E39" i="3"/>
  <c r="D39" i="3"/>
  <c r="C39" i="3"/>
  <c r="AD39" i="3" s="1"/>
  <c r="B39" i="3"/>
  <c r="BC38" i="3"/>
  <c r="BE38" i="3" s="1"/>
  <c r="BB38" i="3"/>
  <c r="BA38" i="3"/>
  <c r="AK38" i="3"/>
  <c r="V38" i="3" s="1"/>
  <c r="Z38" i="3"/>
  <c r="R38" i="3"/>
  <c r="T38" i="3" s="1"/>
  <c r="Q38" i="3"/>
  <c r="P38" i="3"/>
  <c r="O38" i="3"/>
  <c r="AQ38" i="3" s="1"/>
  <c r="N38" i="3"/>
  <c r="J38" i="3"/>
  <c r="AO38" i="3" s="1"/>
  <c r="I38" i="3"/>
  <c r="E38" i="3"/>
  <c r="D38" i="3"/>
  <c r="C38" i="3"/>
  <c r="AH38" i="3" s="1"/>
  <c r="S38" i="3" s="1"/>
  <c r="B38" i="3"/>
  <c r="AZ38" i="3" s="1"/>
  <c r="BE37" i="3"/>
  <c r="BC37" i="3"/>
  <c r="BB37" i="3"/>
  <c r="BA37" i="3"/>
  <c r="T37" i="3"/>
  <c r="R37" i="3"/>
  <c r="Q37" i="3"/>
  <c r="P37" i="3"/>
  <c r="O37" i="3"/>
  <c r="N37" i="3"/>
  <c r="J37" i="3"/>
  <c r="AO37" i="3" s="1"/>
  <c r="I37" i="3"/>
  <c r="E37" i="3"/>
  <c r="D37" i="3"/>
  <c r="C37" i="3"/>
  <c r="AK37" i="3" s="1"/>
  <c r="V37" i="3" s="1"/>
  <c r="AV37" i="3" s="1"/>
  <c r="B37" i="3"/>
  <c r="AZ37" i="3" s="1"/>
  <c r="BC36" i="3"/>
  <c r="BE36" i="3" s="1"/>
  <c r="BB36" i="3"/>
  <c r="BA36" i="3"/>
  <c r="R36" i="3"/>
  <c r="T36" i="3" s="1"/>
  <c r="Q36" i="3"/>
  <c r="P36" i="3"/>
  <c r="O36" i="3"/>
  <c r="N36" i="3"/>
  <c r="J36" i="3"/>
  <c r="AO36" i="3" s="1"/>
  <c r="I36" i="3"/>
  <c r="E36" i="3"/>
  <c r="D36" i="3"/>
  <c r="C36" i="3"/>
  <c r="Z36" i="3" s="1"/>
  <c r="B36" i="3"/>
  <c r="BE35" i="3"/>
  <c r="BC35" i="3"/>
  <c r="BB35" i="3"/>
  <c r="BA35" i="3"/>
  <c r="R35" i="3"/>
  <c r="T35" i="3" s="1"/>
  <c r="Q35" i="3"/>
  <c r="P35" i="3"/>
  <c r="O35" i="3"/>
  <c r="AQ35" i="3" s="1"/>
  <c r="N35" i="3"/>
  <c r="J35" i="3"/>
  <c r="AO35" i="3" s="1"/>
  <c r="I35" i="3"/>
  <c r="E35" i="3"/>
  <c r="D35" i="3"/>
  <c r="C35" i="3"/>
  <c r="AD35" i="3" s="1"/>
  <c r="AE35" i="3" s="1"/>
  <c r="AF35" i="3" s="1"/>
  <c r="AP35" i="3" s="1"/>
  <c r="B35" i="3"/>
  <c r="BE34" i="3"/>
  <c r="BC34" i="3"/>
  <c r="BB34" i="3"/>
  <c r="BA34" i="3"/>
  <c r="T34" i="3"/>
  <c r="R34" i="3"/>
  <c r="Q34" i="3"/>
  <c r="P34" i="3"/>
  <c r="O34" i="3"/>
  <c r="N34" i="3"/>
  <c r="J34" i="3"/>
  <c r="AO34" i="3" s="1"/>
  <c r="I34" i="3"/>
  <c r="E34" i="3"/>
  <c r="D34" i="3"/>
  <c r="C34" i="3"/>
  <c r="AH34" i="3" s="1"/>
  <c r="B34" i="3"/>
  <c r="AZ34" i="3" s="1"/>
  <c r="BE33" i="3"/>
  <c r="BC33" i="3"/>
  <c r="BB33" i="3"/>
  <c r="BA33" i="3"/>
  <c r="R33" i="3"/>
  <c r="T33" i="3" s="1"/>
  <c r="Q33" i="3"/>
  <c r="P33" i="3"/>
  <c r="O33" i="3"/>
  <c r="N33" i="3"/>
  <c r="J33" i="3"/>
  <c r="AO33" i="3" s="1"/>
  <c r="I33" i="3"/>
  <c r="E33" i="3"/>
  <c r="D33" i="3"/>
  <c r="C33" i="3"/>
  <c r="B33" i="3"/>
  <c r="AZ33" i="3" s="1"/>
  <c r="BC32" i="3"/>
  <c r="BE32" i="3" s="1"/>
  <c r="BB32" i="3"/>
  <c r="BA32" i="3"/>
  <c r="R32" i="3"/>
  <c r="T32" i="3" s="1"/>
  <c r="Q32" i="3"/>
  <c r="P32" i="3"/>
  <c r="O32" i="3"/>
  <c r="AQ32" i="3" s="1"/>
  <c r="N32" i="3"/>
  <c r="J32" i="3"/>
  <c r="I32" i="3"/>
  <c r="E32" i="3"/>
  <c r="D32" i="3"/>
  <c r="C32" i="3"/>
  <c r="B32" i="3"/>
  <c r="AZ32" i="3" s="1"/>
  <c r="BC31" i="3"/>
  <c r="BE31" i="3" s="1"/>
  <c r="BB31" i="3"/>
  <c r="BA31" i="3"/>
  <c r="T31" i="3"/>
  <c r="R31" i="3"/>
  <c r="Q31" i="3"/>
  <c r="P31" i="3"/>
  <c r="O31" i="3"/>
  <c r="AQ31" i="3" s="1"/>
  <c r="N31" i="3"/>
  <c r="J31" i="3"/>
  <c r="AO31" i="3" s="1"/>
  <c r="I31" i="3"/>
  <c r="E31" i="3"/>
  <c r="D31" i="3"/>
  <c r="C31" i="3"/>
  <c r="B31" i="3"/>
  <c r="AZ31" i="3" s="1"/>
  <c r="BE30" i="3"/>
  <c r="BC30" i="3"/>
  <c r="BB30" i="3"/>
  <c r="BA30" i="3"/>
  <c r="T30" i="3"/>
  <c r="R30" i="3"/>
  <c r="Q30" i="3"/>
  <c r="P30" i="3"/>
  <c r="O30" i="3"/>
  <c r="N30" i="3"/>
  <c r="J30" i="3"/>
  <c r="I30" i="3"/>
  <c r="E30" i="3"/>
  <c r="D30" i="3"/>
  <c r="C30" i="3"/>
  <c r="B30" i="3"/>
  <c r="BE29" i="3"/>
  <c r="BC29" i="3"/>
  <c r="BB29" i="3"/>
  <c r="BA29" i="3"/>
  <c r="T29" i="3"/>
  <c r="R29" i="3"/>
  <c r="Q29" i="3"/>
  <c r="P29" i="3"/>
  <c r="O29" i="3"/>
  <c r="AQ29" i="3" s="1"/>
  <c r="N29" i="3"/>
  <c r="J29" i="3"/>
  <c r="AO29" i="3" s="1"/>
  <c r="I29" i="3"/>
  <c r="E29" i="3"/>
  <c r="D29" i="3"/>
  <c r="C29" i="3"/>
  <c r="AD29" i="3" s="1"/>
  <c r="B29" i="3"/>
  <c r="BC28" i="3"/>
  <c r="BE28" i="3" s="1"/>
  <c r="BB28" i="3"/>
  <c r="BA28" i="3"/>
  <c r="R28" i="3"/>
  <c r="T28" i="3" s="1"/>
  <c r="Q28" i="3"/>
  <c r="P28" i="3"/>
  <c r="O28" i="3"/>
  <c r="N28" i="3"/>
  <c r="J28" i="3"/>
  <c r="AO28" i="3" s="1"/>
  <c r="I28" i="3"/>
  <c r="E28" i="3"/>
  <c r="D28" i="3"/>
  <c r="C28" i="3"/>
  <c r="AH28" i="3" s="1"/>
  <c r="B28" i="3"/>
  <c r="BC27" i="3"/>
  <c r="BB27" i="3"/>
  <c r="BA27" i="3"/>
  <c r="R27" i="3"/>
  <c r="Q27" i="3"/>
  <c r="P27" i="3"/>
  <c r="O27" i="3"/>
  <c r="AQ27" i="3" s="1"/>
  <c r="N27" i="3"/>
  <c r="J27" i="3"/>
  <c r="AO27" i="3" s="1"/>
  <c r="I27" i="3"/>
  <c r="E27" i="3"/>
  <c r="D27" i="3"/>
  <c r="C27" i="3"/>
  <c r="AK27" i="3" s="1"/>
  <c r="B27" i="3"/>
  <c r="BC26" i="3"/>
  <c r="BB26" i="3"/>
  <c r="BA26" i="3"/>
  <c r="R26" i="3"/>
  <c r="G26" i="4" s="1"/>
  <c r="Q26" i="3"/>
  <c r="P26" i="3"/>
  <c r="O26" i="3"/>
  <c r="N26" i="3"/>
  <c r="J26" i="3"/>
  <c r="I26" i="3"/>
  <c r="E26" i="3"/>
  <c r="D26" i="3"/>
  <c r="C26" i="3"/>
  <c r="B26" i="3"/>
  <c r="AZ26" i="3" s="1"/>
  <c r="BC25" i="3"/>
  <c r="BB25" i="3"/>
  <c r="BA25" i="3"/>
  <c r="R25" i="3"/>
  <c r="Q25" i="3"/>
  <c r="P25" i="3"/>
  <c r="O25" i="3"/>
  <c r="AQ25" i="3" s="1"/>
  <c r="N25" i="3"/>
  <c r="J25" i="3"/>
  <c r="AO25" i="3" s="1"/>
  <c r="I25" i="3"/>
  <c r="E25" i="3"/>
  <c r="D25" i="3"/>
  <c r="C25" i="3"/>
  <c r="AC25" i="3" s="1"/>
  <c r="B25" i="3"/>
  <c r="AZ25" i="3" s="1"/>
  <c r="BC24" i="3"/>
  <c r="BB24" i="3"/>
  <c r="BA24" i="3"/>
  <c r="R24" i="3"/>
  <c r="Q24" i="3"/>
  <c r="P24" i="3"/>
  <c r="O24" i="3"/>
  <c r="AQ24" i="3" s="1"/>
  <c r="N24" i="3"/>
  <c r="J24" i="3"/>
  <c r="I24" i="3"/>
  <c r="E24" i="3"/>
  <c r="D24" i="3"/>
  <c r="C24" i="3"/>
  <c r="B24" i="3"/>
  <c r="AZ24" i="3" s="1"/>
  <c r="BC23" i="3"/>
  <c r="BB23" i="3"/>
  <c r="BA23" i="3"/>
  <c r="R23" i="3"/>
  <c r="Q23" i="3"/>
  <c r="P23" i="3"/>
  <c r="O23" i="3"/>
  <c r="AQ23" i="3" s="1"/>
  <c r="N23" i="3"/>
  <c r="J23" i="3"/>
  <c r="AO23" i="3" s="1"/>
  <c r="I23" i="3"/>
  <c r="E23" i="3"/>
  <c r="D23" i="3"/>
  <c r="C23" i="3"/>
  <c r="B23" i="3"/>
  <c r="AZ23" i="3" s="1"/>
  <c r="BC22" i="3"/>
  <c r="BB22" i="3"/>
  <c r="BA22" i="3"/>
  <c r="R22" i="3"/>
  <c r="Q22" i="3"/>
  <c r="P22" i="3"/>
  <c r="O22" i="3"/>
  <c r="N22" i="3"/>
  <c r="J22" i="3"/>
  <c r="I22" i="3"/>
  <c r="E22" i="3"/>
  <c r="D22" i="3"/>
  <c r="C22" i="3"/>
  <c r="AG22" i="3" s="1"/>
  <c r="B22" i="3"/>
  <c r="BC21" i="3"/>
  <c r="BB21" i="3"/>
  <c r="BA21" i="3"/>
  <c r="R21" i="3"/>
  <c r="Q21" i="3"/>
  <c r="P21" i="3"/>
  <c r="O21" i="3"/>
  <c r="AQ21" i="3" s="1"/>
  <c r="N21" i="3"/>
  <c r="J21" i="3"/>
  <c r="AO21" i="3" s="1"/>
  <c r="I21" i="3"/>
  <c r="E21" i="3"/>
  <c r="D21" i="3"/>
  <c r="C21" i="3"/>
  <c r="AD21" i="3" s="1"/>
  <c r="B21" i="3"/>
  <c r="BC20" i="3"/>
  <c r="BB20" i="3"/>
  <c r="BA20" i="3"/>
  <c r="R20" i="3"/>
  <c r="Q20" i="3"/>
  <c r="P20" i="3"/>
  <c r="K20" i="4" s="1"/>
  <c r="O20" i="3"/>
  <c r="N20" i="3"/>
  <c r="J20" i="3"/>
  <c r="AO20" i="3" s="1"/>
  <c r="I20" i="3"/>
  <c r="E20" i="3"/>
  <c r="D20" i="3"/>
  <c r="C20" i="3"/>
  <c r="AH20" i="3" s="1"/>
  <c r="B20" i="3"/>
  <c r="A3" i="3"/>
  <c r="A2" i="3"/>
  <c r="A1" i="3"/>
  <c r="BE179" i="2"/>
  <c r="BC179" i="2"/>
  <c r="BB179" i="2"/>
  <c r="BA179" i="2"/>
  <c r="BC178" i="2"/>
  <c r="BE178" i="2" s="1"/>
  <c r="BB178" i="2"/>
  <c r="BA178" i="2"/>
  <c r="BC177" i="2"/>
  <c r="BE177" i="2" s="1"/>
  <c r="BB177" i="2"/>
  <c r="BA177" i="2"/>
  <c r="BE176" i="2"/>
  <c r="BC176" i="2"/>
  <c r="BB176" i="2"/>
  <c r="BA176" i="2"/>
  <c r="BE175" i="2"/>
  <c r="BC175" i="2"/>
  <c r="BB175" i="2"/>
  <c r="BA175" i="2"/>
  <c r="BC174" i="2"/>
  <c r="BE174" i="2" s="1"/>
  <c r="BB174" i="2"/>
  <c r="BA174" i="2"/>
  <c r="BC173" i="2"/>
  <c r="BE173" i="2" s="1"/>
  <c r="BB173" i="2"/>
  <c r="BA173" i="2"/>
  <c r="BE172" i="2"/>
  <c r="BC172" i="2"/>
  <c r="BB172" i="2"/>
  <c r="BA172" i="2"/>
  <c r="BE171" i="2"/>
  <c r="BC171" i="2"/>
  <c r="BB171" i="2"/>
  <c r="BA171" i="2"/>
  <c r="BE170" i="2"/>
  <c r="BC170" i="2"/>
  <c r="BB170" i="2"/>
  <c r="BA170" i="2"/>
  <c r="BC169" i="2"/>
  <c r="BE169" i="2" s="1"/>
  <c r="BB169" i="2"/>
  <c r="BA169" i="2"/>
  <c r="BE168" i="2"/>
  <c r="BC168" i="2"/>
  <c r="BB168" i="2"/>
  <c r="BA168" i="2"/>
  <c r="BE167" i="2"/>
  <c r="BC167" i="2"/>
  <c r="BB167" i="2"/>
  <c r="BA167" i="2"/>
  <c r="BE166" i="2"/>
  <c r="BC166" i="2"/>
  <c r="BB166" i="2"/>
  <c r="BA166" i="2"/>
  <c r="BC165" i="2"/>
  <c r="BE165" i="2" s="1"/>
  <c r="BB165" i="2"/>
  <c r="BA165" i="2"/>
  <c r="BE164" i="2"/>
  <c r="BC164" i="2"/>
  <c r="BB164" i="2"/>
  <c r="BA164" i="2"/>
  <c r="BE163" i="2"/>
  <c r="BC163" i="2"/>
  <c r="BB163" i="2"/>
  <c r="BA163" i="2"/>
  <c r="BC162" i="2"/>
  <c r="BE162" i="2" s="1"/>
  <c r="BB162" i="2"/>
  <c r="BA162" i="2"/>
  <c r="BC161" i="2"/>
  <c r="BE161" i="2" s="1"/>
  <c r="BB161" i="2"/>
  <c r="BA161" i="2"/>
  <c r="BE160" i="2"/>
  <c r="BC160" i="2"/>
  <c r="BB160" i="2"/>
  <c r="BA160" i="2"/>
  <c r="BE159" i="2"/>
  <c r="BC159" i="2"/>
  <c r="BB159" i="2"/>
  <c r="BA159" i="2"/>
  <c r="BC158" i="2"/>
  <c r="BE158" i="2" s="1"/>
  <c r="BB158" i="2"/>
  <c r="BA158" i="2"/>
  <c r="BC157" i="2"/>
  <c r="BE157" i="2" s="1"/>
  <c r="BB157" i="2"/>
  <c r="BA157" i="2"/>
  <c r="BE156" i="2"/>
  <c r="BC156" i="2"/>
  <c r="BB156" i="2"/>
  <c r="BA156" i="2"/>
  <c r="BC155" i="2"/>
  <c r="BE155" i="2" s="1"/>
  <c r="BB155" i="2"/>
  <c r="BA155" i="2"/>
  <c r="BE154" i="2"/>
  <c r="BC154" i="2"/>
  <c r="BB154" i="2"/>
  <c r="BA154" i="2"/>
  <c r="BC153" i="2"/>
  <c r="BE153" i="2" s="1"/>
  <c r="BB153" i="2"/>
  <c r="BA153" i="2"/>
  <c r="BE152" i="2"/>
  <c r="BC152" i="2"/>
  <c r="BB152" i="2"/>
  <c r="BA152" i="2"/>
  <c r="BC151" i="2"/>
  <c r="BE151" i="2" s="1"/>
  <c r="BB151" i="2"/>
  <c r="BA151" i="2"/>
  <c r="BC150" i="2"/>
  <c r="BE150" i="2" s="1"/>
  <c r="BB150" i="2"/>
  <c r="BA150" i="2"/>
  <c r="BC149" i="2"/>
  <c r="BE149" i="2" s="1"/>
  <c r="BB149" i="2"/>
  <c r="BA149" i="2"/>
  <c r="BE148" i="2"/>
  <c r="BC148" i="2"/>
  <c r="BB148" i="2"/>
  <c r="BA148" i="2"/>
  <c r="BC147" i="2"/>
  <c r="BE147" i="2" s="1"/>
  <c r="BB147" i="2"/>
  <c r="BA147" i="2"/>
  <c r="BC146" i="2"/>
  <c r="BE146" i="2" s="1"/>
  <c r="BB146" i="2"/>
  <c r="BA146" i="2"/>
  <c r="BC145" i="2"/>
  <c r="BB145" i="2"/>
  <c r="BA145" i="2"/>
  <c r="BC144" i="2"/>
  <c r="BB144" i="2"/>
  <c r="BA144" i="2"/>
  <c r="BC143" i="2"/>
  <c r="BB143" i="2"/>
  <c r="BA143" i="2"/>
  <c r="BC142" i="2"/>
  <c r="BB142" i="2"/>
  <c r="BA142" i="2"/>
  <c r="BC141" i="2"/>
  <c r="BB141" i="2"/>
  <c r="BA141" i="2"/>
  <c r="BC140" i="2"/>
  <c r="BB140" i="2"/>
  <c r="BA140" i="2"/>
  <c r="BC139" i="2"/>
  <c r="BE139" i="2" s="1"/>
  <c r="BB139" i="2"/>
  <c r="BA139" i="2"/>
  <c r="BE138" i="2"/>
  <c r="BC138" i="2"/>
  <c r="BB138" i="2"/>
  <c r="BA138" i="2"/>
  <c r="BC137" i="2"/>
  <c r="BE137" i="2" s="1"/>
  <c r="BB137" i="2"/>
  <c r="BA137" i="2"/>
  <c r="BE136" i="2"/>
  <c r="BC136" i="2"/>
  <c r="BB136" i="2"/>
  <c r="BA136" i="2"/>
  <c r="BC135" i="2"/>
  <c r="BE135" i="2" s="1"/>
  <c r="BB135" i="2"/>
  <c r="BA135" i="2"/>
  <c r="BE134" i="2"/>
  <c r="BC134" i="2"/>
  <c r="BB134" i="2"/>
  <c r="BA134" i="2"/>
  <c r="BC133" i="2"/>
  <c r="BE133" i="2" s="1"/>
  <c r="BB133" i="2"/>
  <c r="BA133" i="2"/>
  <c r="BE132" i="2"/>
  <c r="BC132" i="2"/>
  <c r="BB132" i="2"/>
  <c r="BA132" i="2"/>
  <c r="BE131" i="2"/>
  <c r="BC131" i="2"/>
  <c r="BB131" i="2"/>
  <c r="BA131" i="2"/>
  <c r="BC130" i="2"/>
  <c r="BE130" i="2" s="1"/>
  <c r="BB130" i="2"/>
  <c r="BA130" i="2"/>
  <c r="BC129" i="2"/>
  <c r="BE129" i="2" s="1"/>
  <c r="BB129" i="2"/>
  <c r="BA129" i="2"/>
  <c r="BC128" i="2"/>
  <c r="BE128" i="2" s="1"/>
  <c r="BB128" i="2"/>
  <c r="BA128" i="2"/>
  <c r="BC127" i="2"/>
  <c r="BB127" i="2"/>
  <c r="BA127" i="2"/>
  <c r="BC126" i="2"/>
  <c r="BB126" i="2"/>
  <c r="BA126" i="2"/>
  <c r="BC125" i="2"/>
  <c r="BB125" i="2"/>
  <c r="BA125" i="2"/>
  <c r="BC124" i="2"/>
  <c r="BB124" i="2"/>
  <c r="BA124" i="2"/>
  <c r="BC123" i="2"/>
  <c r="BB123" i="2"/>
  <c r="BA123" i="2"/>
  <c r="BC122" i="2"/>
  <c r="BB122" i="2"/>
  <c r="BA122" i="2"/>
  <c r="BC121" i="2"/>
  <c r="BB121" i="2"/>
  <c r="BA121" i="2"/>
  <c r="BC120" i="2"/>
  <c r="BB120" i="2"/>
  <c r="BA120" i="2"/>
  <c r="BC119" i="2"/>
  <c r="BE119" i="2" s="1"/>
  <c r="BB119" i="2"/>
  <c r="BA119" i="2"/>
  <c r="BE118" i="2"/>
  <c r="BC118" i="2"/>
  <c r="BB118" i="2"/>
  <c r="BA118" i="2"/>
  <c r="BC117" i="2"/>
  <c r="BE117" i="2" s="1"/>
  <c r="BB117" i="2"/>
  <c r="BA117" i="2"/>
  <c r="BE116" i="2"/>
  <c r="BC116" i="2"/>
  <c r="BB116" i="2"/>
  <c r="BA116" i="2"/>
  <c r="BC115" i="2"/>
  <c r="BE115" i="2" s="1"/>
  <c r="BB115" i="2"/>
  <c r="BA115" i="2"/>
  <c r="BC114" i="2"/>
  <c r="BE114" i="2" s="1"/>
  <c r="BB114" i="2"/>
  <c r="BA114" i="2"/>
  <c r="BC113" i="2"/>
  <c r="BE113" i="2" s="1"/>
  <c r="BB113" i="2"/>
  <c r="BA113" i="2"/>
  <c r="BE112" i="2"/>
  <c r="BC112" i="2"/>
  <c r="BB112" i="2"/>
  <c r="BA112" i="2"/>
  <c r="BE111" i="2"/>
  <c r="BC111" i="2"/>
  <c r="BB111" i="2"/>
  <c r="BA111" i="2"/>
  <c r="BC110" i="2"/>
  <c r="BE110" i="2" s="1"/>
  <c r="BB110" i="2"/>
  <c r="BA110" i="2"/>
  <c r="BC109" i="2"/>
  <c r="BE109" i="2" s="1"/>
  <c r="BB109" i="2"/>
  <c r="BA109" i="2"/>
  <c r="BE108" i="2"/>
  <c r="BC108" i="2"/>
  <c r="BB108" i="2"/>
  <c r="BA108" i="2"/>
  <c r="BC107" i="2"/>
  <c r="BB107" i="2"/>
  <c r="BA107" i="2"/>
  <c r="BC106" i="2"/>
  <c r="BB106" i="2"/>
  <c r="BA106" i="2"/>
  <c r="BC105" i="2"/>
  <c r="BB105" i="2"/>
  <c r="BA105" i="2"/>
  <c r="BC104" i="2"/>
  <c r="BB104" i="2"/>
  <c r="BA104" i="2"/>
  <c r="BC103" i="2"/>
  <c r="BB103" i="2"/>
  <c r="BA103" i="2"/>
  <c r="BC102" i="2"/>
  <c r="BB102" i="2"/>
  <c r="BA102" i="2"/>
  <c r="BC101" i="2"/>
  <c r="BB101" i="2"/>
  <c r="BA101" i="2"/>
  <c r="BC100" i="2"/>
  <c r="BB100" i="2"/>
  <c r="BA100" i="2"/>
  <c r="BE99" i="2"/>
  <c r="BC99" i="2"/>
  <c r="BB99" i="2"/>
  <c r="BA99" i="2"/>
  <c r="AQ99" i="2"/>
  <c r="R99" i="2"/>
  <c r="T99" i="2" s="1"/>
  <c r="Q99" i="2"/>
  <c r="P99" i="2"/>
  <c r="O99" i="2"/>
  <c r="N99" i="2"/>
  <c r="J99" i="2"/>
  <c r="AO99" i="2" s="1"/>
  <c r="I99" i="2"/>
  <c r="E99" i="2"/>
  <c r="D99" i="2"/>
  <c r="C99" i="2"/>
  <c r="AX99" i="2" s="1"/>
  <c r="B99" i="2"/>
  <c r="BC98" i="2"/>
  <c r="BE98" i="2" s="1"/>
  <c r="BB98" i="2"/>
  <c r="BA98" i="2"/>
  <c r="T98" i="2"/>
  <c r="R98" i="2"/>
  <c r="Q98" i="2"/>
  <c r="P98" i="2"/>
  <c r="O98" i="2"/>
  <c r="AQ98" i="2" s="1"/>
  <c r="N98" i="2"/>
  <c r="J98" i="2"/>
  <c r="I98" i="2"/>
  <c r="E98" i="2"/>
  <c r="D98" i="2"/>
  <c r="C98" i="2"/>
  <c r="Z98" i="2" s="1"/>
  <c r="B98" i="2"/>
  <c r="AZ98" i="2" s="1"/>
  <c r="BC97" i="2"/>
  <c r="BE97" i="2" s="1"/>
  <c r="BB97" i="2"/>
  <c r="BA97" i="2"/>
  <c r="R97" i="2"/>
  <c r="T97" i="2" s="1"/>
  <c r="Q97" i="2"/>
  <c r="P97" i="2"/>
  <c r="O97" i="2"/>
  <c r="AQ97" i="2" s="1"/>
  <c r="N97" i="2"/>
  <c r="J97" i="2"/>
  <c r="I97" i="2"/>
  <c r="E97" i="2"/>
  <c r="D97" i="2"/>
  <c r="C97" i="2"/>
  <c r="AX97" i="2" s="1"/>
  <c r="B97" i="2"/>
  <c r="AZ177" i="2" s="1"/>
  <c r="BC96" i="2"/>
  <c r="BE96" i="2" s="1"/>
  <c r="BB96" i="2"/>
  <c r="BA96" i="2"/>
  <c r="AO96" i="2"/>
  <c r="T96" i="2"/>
  <c r="R96" i="2"/>
  <c r="Q96" i="2"/>
  <c r="P96" i="2"/>
  <c r="O96" i="2"/>
  <c r="AQ96" i="2" s="1"/>
  <c r="N96" i="2"/>
  <c r="J96" i="2"/>
  <c r="I96" i="2"/>
  <c r="E96" i="2"/>
  <c r="D96" i="2"/>
  <c r="C96" i="2"/>
  <c r="AX96" i="2" s="1"/>
  <c r="B96" i="2"/>
  <c r="BE95" i="2"/>
  <c r="BC95" i="2"/>
  <c r="BB95" i="2"/>
  <c r="BA95" i="2"/>
  <c r="AO95" i="2"/>
  <c r="T95" i="2"/>
  <c r="R95" i="2"/>
  <c r="Q95" i="2"/>
  <c r="P95" i="2"/>
  <c r="O95" i="2"/>
  <c r="N95" i="2"/>
  <c r="J95" i="2"/>
  <c r="I95" i="2"/>
  <c r="E95" i="2"/>
  <c r="D95" i="2"/>
  <c r="C95" i="2"/>
  <c r="AK95" i="2" s="1"/>
  <c r="V95" i="2" s="1"/>
  <c r="B95" i="2"/>
  <c r="BE94" i="2"/>
  <c r="BC94" i="2"/>
  <c r="BB94" i="2"/>
  <c r="BA94" i="2"/>
  <c r="AQ94" i="2"/>
  <c r="AO94" i="2"/>
  <c r="AH94" i="2"/>
  <c r="R94" i="2"/>
  <c r="T94" i="2" s="1"/>
  <c r="Q94" i="2"/>
  <c r="P94" i="2"/>
  <c r="O94" i="2"/>
  <c r="N94" i="2"/>
  <c r="J94" i="2"/>
  <c r="I94" i="2"/>
  <c r="E94" i="2"/>
  <c r="D94" i="2"/>
  <c r="C94" i="2"/>
  <c r="B94" i="2"/>
  <c r="BC93" i="2"/>
  <c r="BE93" i="2" s="1"/>
  <c r="BB93" i="2"/>
  <c r="BA93" i="2"/>
  <c r="AQ93" i="2"/>
  <c r="R93" i="2"/>
  <c r="T93" i="2" s="1"/>
  <c r="Q93" i="2"/>
  <c r="P93" i="2"/>
  <c r="O93" i="2"/>
  <c r="N93" i="2"/>
  <c r="J93" i="2"/>
  <c r="AO93" i="2" s="1"/>
  <c r="I93" i="2"/>
  <c r="E93" i="2"/>
  <c r="D93" i="2"/>
  <c r="C93" i="2"/>
  <c r="AH93" i="2" s="1"/>
  <c r="B93" i="2"/>
  <c r="Y93" i="4" s="1"/>
  <c r="BE92" i="2"/>
  <c r="BC92" i="2"/>
  <c r="BB92" i="2"/>
  <c r="BA92" i="2"/>
  <c r="AQ92" i="2"/>
  <c r="AO92" i="2"/>
  <c r="AG92" i="2"/>
  <c r="AC92" i="2"/>
  <c r="R92" i="2"/>
  <c r="T92" i="2" s="1"/>
  <c r="Q92" i="2"/>
  <c r="P92" i="2"/>
  <c r="O92" i="2"/>
  <c r="N92" i="2"/>
  <c r="J92" i="2"/>
  <c r="I92" i="2"/>
  <c r="E92" i="2"/>
  <c r="D92" i="2"/>
  <c r="C92" i="2"/>
  <c r="AD92" i="2" s="1"/>
  <c r="B92" i="2"/>
  <c r="AZ92" i="2" s="1"/>
  <c r="BE91" i="2"/>
  <c r="BC91" i="2"/>
  <c r="BB91" i="2"/>
  <c r="BA91" i="2"/>
  <c r="T91" i="2"/>
  <c r="R91" i="2"/>
  <c r="Q91" i="2"/>
  <c r="P91" i="2"/>
  <c r="O91" i="2"/>
  <c r="N91" i="2"/>
  <c r="J91" i="2"/>
  <c r="AO91" i="2" s="1"/>
  <c r="I91" i="2"/>
  <c r="E91" i="2"/>
  <c r="D91" i="2"/>
  <c r="C91" i="2"/>
  <c r="AX91" i="2" s="1"/>
  <c r="B91" i="2"/>
  <c r="Y91" i="4" s="1"/>
  <c r="BC90" i="2"/>
  <c r="BE90" i="2" s="1"/>
  <c r="BB90" i="2"/>
  <c r="BA90" i="2"/>
  <c r="AQ90" i="2"/>
  <c r="T90" i="2"/>
  <c r="R90" i="2"/>
  <c r="Q90" i="2"/>
  <c r="P90" i="2"/>
  <c r="O90" i="2"/>
  <c r="N90" i="2"/>
  <c r="J90" i="2"/>
  <c r="I90" i="2"/>
  <c r="E90" i="2"/>
  <c r="D90" i="2"/>
  <c r="C90" i="2"/>
  <c r="AX90" i="2" s="1"/>
  <c r="B90" i="2"/>
  <c r="AZ90" i="2" s="1"/>
  <c r="BC89" i="2"/>
  <c r="BE89" i="2" s="1"/>
  <c r="BB89" i="2"/>
  <c r="BA89" i="2"/>
  <c r="AD89" i="2"/>
  <c r="AE89" i="2" s="1"/>
  <c r="AF89" i="2" s="1"/>
  <c r="AP89" i="2" s="1"/>
  <c r="R89" i="2"/>
  <c r="T89" i="2" s="1"/>
  <c r="Q89" i="2"/>
  <c r="P89" i="2"/>
  <c r="O89" i="2"/>
  <c r="AQ89" i="2" s="1"/>
  <c r="N89" i="2"/>
  <c r="J89" i="2"/>
  <c r="I89" i="2"/>
  <c r="E89" i="2"/>
  <c r="D89" i="2"/>
  <c r="C89" i="2"/>
  <c r="AX89" i="2" s="1"/>
  <c r="B89" i="2"/>
  <c r="Y89" i="4" s="1"/>
  <c r="BC88" i="2"/>
  <c r="BE88" i="2" s="1"/>
  <c r="BB88" i="2"/>
  <c r="BA88" i="2"/>
  <c r="AO88" i="2"/>
  <c r="T88" i="2"/>
  <c r="R88" i="2"/>
  <c r="Q88" i="2"/>
  <c r="P88" i="2"/>
  <c r="O88" i="2"/>
  <c r="AQ88" i="2" s="1"/>
  <c r="N88" i="2"/>
  <c r="J88" i="2"/>
  <c r="I88" i="2"/>
  <c r="E88" i="2"/>
  <c r="D88" i="2"/>
  <c r="C88" i="2"/>
  <c r="AX88" i="2" s="1"/>
  <c r="B88" i="2"/>
  <c r="BE87" i="2"/>
  <c r="BC87" i="2"/>
  <c r="BB87" i="2"/>
  <c r="BA87" i="2"/>
  <c r="AO87" i="2"/>
  <c r="T87" i="2"/>
  <c r="R87" i="2"/>
  <c r="Q87" i="2"/>
  <c r="P87" i="2"/>
  <c r="O87" i="2"/>
  <c r="N87" i="2"/>
  <c r="J87" i="2"/>
  <c r="I87" i="2"/>
  <c r="E87" i="2"/>
  <c r="D87" i="2"/>
  <c r="C87" i="2"/>
  <c r="AK87" i="2" s="1"/>
  <c r="V87" i="2" s="1"/>
  <c r="B87" i="2"/>
  <c r="BE86" i="2"/>
  <c r="BC86" i="2"/>
  <c r="BB86" i="2"/>
  <c r="BA86" i="2"/>
  <c r="AQ86" i="2"/>
  <c r="AO86" i="2"/>
  <c r="AH86" i="2"/>
  <c r="R86" i="2"/>
  <c r="T86" i="2" s="1"/>
  <c r="Q86" i="2"/>
  <c r="P86" i="2"/>
  <c r="O86" i="2"/>
  <c r="N86" i="2"/>
  <c r="J86" i="2"/>
  <c r="I86" i="2"/>
  <c r="E86" i="2"/>
  <c r="D86" i="2"/>
  <c r="C86" i="2"/>
  <c r="B86" i="2"/>
  <c r="BC85" i="2"/>
  <c r="BE85" i="2" s="1"/>
  <c r="BB85" i="2"/>
  <c r="BA85" i="2"/>
  <c r="AQ85" i="2"/>
  <c r="R85" i="2"/>
  <c r="T85" i="2" s="1"/>
  <c r="Q85" i="2"/>
  <c r="P85" i="2"/>
  <c r="O85" i="2"/>
  <c r="N85" i="2"/>
  <c r="J85" i="2"/>
  <c r="AO85" i="2" s="1"/>
  <c r="I85" i="2"/>
  <c r="E85" i="2"/>
  <c r="D85" i="2"/>
  <c r="C85" i="2"/>
  <c r="AH85" i="2" s="1"/>
  <c r="B85" i="2"/>
  <c r="AZ85" i="2" s="1"/>
  <c r="BE84" i="2"/>
  <c r="BC84" i="2"/>
  <c r="BB84" i="2"/>
  <c r="BA84" i="2"/>
  <c r="AQ84" i="2"/>
  <c r="AO84" i="2"/>
  <c r="AC84" i="2"/>
  <c r="T84" i="2"/>
  <c r="R84" i="2"/>
  <c r="Q84" i="2"/>
  <c r="P84" i="2"/>
  <c r="O84" i="2"/>
  <c r="AE84" i="2" s="1"/>
  <c r="AF84" i="2" s="1"/>
  <c r="AP84" i="2" s="1"/>
  <c r="N84" i="2"/>
  <c r="J84" i="2"/>
  <c r="I84" i="2"/>
  <c r="E84" i="2"/>
  <c r="D84" i="2"/>
  <c r="C84" i="2"/>
  <c r="AD84" i="2" s="1"/>
  <c r="B84" i="2"/>
  <c r="AZ84" i="2" s="1"/>
  <c r="BE83" i="2"/>
  <c r="BC83" i="2"/>
  <c r="BB83" i="2"/>
  <c r="BA83" i="2"/>
  <c r="AK83" i="2"/>
  <c r="V83" i="2" s="1"/>
  <c r="AC83" i="2"/>
  <c r="T83" i="2"/>
  <c r="R83" i="2"/>
  <c r="Q83" i="2"/>
  <c r="P83" i="2"/>
  <c r="O83" i="2"/>
  <c r="N83" i="2"/>
  <c r="J83" i="2"/>
  <c r="I83" i="2"/>
  <c r="E83" i="2"/>
  <c r="D83" i="2"/>
  <c r="C83" i="2"/>
  <c r="AX83" i="2" s="1"/>
  <c r="B83" i="2"/>
  <c r="BC82" i="2"/>
  <c r="BE82" i="2" s="1"/>
  <c r="BB82" i="2"/>
  <c r="BA82" i="2"/>
  <c r="AQ82" i="2"/>
  <c r="T82" i="2"/>
  <c r="R82" i="2"/>
  <c r="Q82" i="2"/>
  <c r="P82" i="2"/>
  <c r="O82" i="2"/>
  <c r="N82" i="2"/>
  <c r="J82" i="2"/>
  <c r="I82" i="2"/>
  <c r="E82" i="2"/>
  <c r="D82" i="2"/>
  <c r="C82" i="2"/>
  <c r="AG82" i="2" s="1"/>
  <c r="B82" i="2"/>
  <c r="AZ82" i="2" s="1"/>
  <c r="BC81" i="2"/>
  <c r="BE81" i="2" s="1"/>
  <c r="BB81" i="2"/>
  <c r="BA81" i="2"/>
  <c r="AQ81" i="2"/>
  <c r="R81" i="2"/>
  <c r="T81" i="2" s="1"/>
  <c r="Q81" i="2"/>
  <c r="P81" i="2"/>
  <c r="O81" i="2"/>
  <c r="N81" i="2"/>
  <c r="J81" i="2"/>
  <c r="AO81" i="2" s="1"/>
  <c r="I81" i="2"/>
  <c r="E81" i="2"/>
  <c r="D81" i="2"/>
  <c r="C81" i="2"/>
  <c r="AX81" i="2" s="1"/>
  <c r="U81" i="4" s="1"/>
  <c r="B81" i="2"/>
  <c r="AZ161" i="2" s="1"/>
  <c r="BE80" i="2"/>
  <c r="BC80" i="2"/>
  <c r="BB80" i="2"/>
  <c r="BA80" i="2"/>
  <c r="AO80" i="2"/>
  <c r="T80" i="2"/>
  <c r="R80" i="2"/>
  <c r="Q80" i="2"/>
  <c r="P80" i="2"/>
  <c r="O80" i="2"/>
  <c r="AQ80" i="2" s="1"/>
  <c r="N80" i="2"/>
  <c r="J80" i="2"/>
  <c r="I80" i="2"/>
  <c r="E80" i="2"/>
  <c r="D80" i="2"/>
  <c r="C80" i="2"/>
  <c r="B80" i="2"/>
  <c r="AZ80" i="2" s="1"/>
  <c r="BE79" i="2"/>
  <c r="BC79" i="2"/>
  <c r="BB79" i="2"/>
  <c r="BA79" i="2"/>
  <c r="AH79" i="2"/>
  <c r="T79" i="2"/>
  <c r="R79" i="2"/>
  <c r="Q79" i="2"/>
  <c r="P79" i="2"/>
  <c r="O79" i="2"/>
  <c r="N79" i="2"/>
  <c r="J79" i="2"/>
  <c r="I79" i="2"/>
  <c r="E79" i="2"/>
  <c r="D79" i="2"/>
  <c r="C79" i="2"/>
  <c r="AD79" i="2" s="1"/>
  <c r="B79" i="2"/>
  <c r="BE78" i="2"/>
  <c r="BC78" i="2"/>
  <c r="BB78" i="2"/>
  <c r="BA78" i="2"/>
  <c r="R78" i="2"/>
  <c r="T78" i="2" s="1"/>
  <c r="Q78" i="2"/>
  <c r="P78" i="2"/>
  <c r="O78" i="2"/>
  <c r="AQ78" i="2" s="1"/>
  <c r="N78" i="2"/>
  <c r="J78" i="2"/>
  <c r="AO78" i="2" s="1"/>
  <c r="I78" i="2"/>
  <c r="E78" i="2"/>
  <c r="D78" i="2"/>
  <c r="C78" i="2"/>
  <c r="AX78" i="2" s="1"/>
  <c r="B78" i="2"/>
  <c r="BC77" i="2"/>
  <c r="BE77" i="2" s="1"/>
  <c r="BB77" i="2"/>
  <c r="BA77" i="2"/>
  <c r="R77" i="2"/>
  <c r="T77" i="2" s="1"/>
  <c r="Q77" i="2"/>
  <c r="P77" i="2"/>
  <c r="O77" i="2"/>
  <c r="AQ77" i="2" s="1"/>
  <c r="N77" i="2"/>
  <c r="J77" i="2"/>
  <c r="AO77" i="2" s="1"/>
  <c r="I77" i="2"/>
  <c r="E77" i="2"/>
  <c r="D77" i="2"/>
  <c r="C77" i="2"/>
  <c r="B77" i="2"/>
  <c r="Y77" i="4" s="1"/>
  <c r="BE76" i="2"/>
  <c r="BC76" i="2"/>
  <c r="BB76" i="2"/>
  <c r="BA76" i="2"/>
  <c r="T76" i="2"/>
  <c r="R76" i="2"/>
  <c r="Q76" i="2"/>
  <c r="P76" i="2"/>
  <c r="O76" i="2"/>
  <c r="N76" i="2"/>
  <c r="J76" i="2"/>
  <c r="AO76" i="2" s="1"/>
  <c r="I76" i="2"/>
  <c r="E76" i="2"/>
  <c r="D76" i="2"/>
  <c r="C76" i="2"/>
  <c r="AD76" i="2" s="1"/>
  <c r="B76" i="2"/>
  <c r="AZ76" i="2" s="1"/>
  <c r="BE75" i="2"/>
  <c r="BC75" i="2"/>
  <c r="BB75" i="2"/>
  <c r="BA75" i="2"/>
  <c r="T75" i="2"/>
  <c r="R75" i="2"/>
  <c r="Q75" i="2"/>
  <c r="P75" i="2"/>
  <c r="O75" i="2"/>
  <c r="AQ75" i="2" s="1"/>
  <c r="N75" i="2"/>
  <c r="J75" i="2"/>
  <c r="I75" i="2"/>
  <c r="E75" i="2"/>
  <c r="D75" i="2"/>
  <c r="C75" i="2"/>
  <c r="B75" i="2"/>
  <c r="BC74" i="2"/>
  <c r="BE74" i="2" s="1"/>
  <c r="BB74" i="2"/>
  <c r="BA74" i="2"/>
  <c r="AZ74" i="2"/>
  <c r="AD74" i="2"/>
  <c r="AC74" i="2"/>
  <c r="R74" i="2"/>
  <c r="T74" i="2" s="1"/>
  <c r="Q74" i="2"/>
  <c r="P74" i="2"/>
  <c r="O74" i="2"/>
  <c r="AQ74" i="2" s="1"/>
  <c r="N74" i="2"/>
  <c r="J74" i="2"/>
  <c r="AO74" i="2" s="1"/>
  <c r="I74" i="2"/>
  <c r="E74" i="2"/>
  <c r="D74" i="2"/>
  <c r="C74" i="2"/>
  <c r="AG74" i="2" s="1"/>
  <c r="B74" i="2"/>
  <c r="BC73" i="2"/>
  <c r="BE73" i="2" s="1"/>
  <c r="BB73" i="2"/>
  <c r="BA73" i="2"/>
  <c r="T73" i="2"/>
  <c r="R73" i="2"/>
  <c r="Q73" i="2"/>
  <c r="P73" i="2"/>
  <c r="O73" i="2"/>
  <c r="AQ73" i="2" s="1"/>
  <c r="N73" i="2"/>
  <c r="J73" i="2"/>
  <c r="AO73" i="2" s="1"/>
  <c r="I73" i="2"/>
  <c r="E73" i="2"/>
  <c r="D73" i="2"/>
  <c r="C73" i="2"/>
  <c r="AD73" i="2" s="1"/>
  <c r="B73" i="2"/>
  <c r="BE72" i="2"/>
  <c r="BC72" i="2"/>
  <c r="BB72" i="2"/>
  <c r="BA72" i="2"/>
  <c r="R72" i="2"/>
  <c r="T72" i="2" s="1"/>
  <c r="Q72" i="2"/>
  <c r="P72" i="2"/>
  <c r="O72" i="2"/>
  <c r="N72" i="2"/>
  <c r="J72" i="2"/>
  <c r="AO72" i="2" s="1"/>
  <c r="I72" i="2"/>
  <c r="E72" i="2"/>
  <c r="D72" i="2"/>
  <c r="C72" i="2"/>
  <c r="B72" i="2"/>
  <c r="BE71" i="2"/>
  <c r="BC71" i="2"/>
  <c r="BB71" i="2"/>
  <c r="BA71" i="2"/>
  <c r="R71" i="2"/>
  <c r="T71" i="2" s="1"/>
  <c r="Q71" i="2"/>
  <c r="P71" i="2"/>
  <c r="O71" i="2"/>
  <c r="AQ71" i="2" s="1"/>
  <c r="N71" i="2"/>
  <c r="J71" i="2"/>
  <c r="AO71" i="2" s="1"/>
  <c r="I71" i="2"/>
  <c r="E71" i="2"/>
  <c r="D71" i="2"/>
  <c r="C71" i="2"/>
  <c r="AD71" i="2" s="1"/>
  <c r="B71" i="2"/>
  <c r="BC70" i="2"/>
  <c r="BE70" i="2" s="1"/>
  <c r="BB70" i="2"/>
  <c r="BA70" i="2"/>
  <c r="T70" i="2"/>
  <c r="R70" i="2"/>
  <c r="Q70" i="2"/>
  <c r="P70" i="2"/>
  <c r="O70" i="2"/>
  <c r="AQ70" i="2" s="1"/>
  <c r="N70" i="2"/>
  <c r="J70" i="2"/>
  <c r="AO70" i="2" s="1"/>
  <c r="I70" i="2"/>
  <c r="E70" i="2"/>
  <c r="D70" i="2"/>
  <c r="C70" i="2"/>
  <c r="B70" i="2"/>
  <c r="AZ70" i="2" s="1"/>
  <c r="BE69" i="2"/>
  <c r="BC69" i="2"/>
  <c r="BB69" i="2"/>
  <c r="BA69" i="2"/>
  <c r="AK69" i="2"/>
  <c r="V69" i="2" s="1"/>
  <c r="T69" i="2"/>
  <c r="R69" i="2"/>
  <c r="Q69" i="2"/>
  <c r="P69" i="2"/>
  <c r="O69" i="2"/>
  <c r="N69" i="2"/>
  <c r="J69" i="2"/>
  <c r="AO69" i="2" s="1"/>
  <c r="I69" i="2"/>
  <c r="E69" i="2"/>
  <c r="D69" i="2"/>
  <c r="C69" i="2"/>
  <c r="AX69" i="2" s="1"/>
  <c r="B69" i="2"/>
  <c r="Y69" i="4" s="1"/>
  <c r="BC68" i="2"/>
  <c r="BE68" i="2" s="1"/>
  <c r="BB68" i="2"/>
  <c r="BA68" i="2"/>
  <c r="T68" i="2"/>
  <c r="R68" i="2"/>
  <c r="Q68" i="2"/>
  <c r="P68" i="2"/>
  <c r="O68" i="2"/>
  <c r="AQ68" i="2" s="1"/>
  <c r="N68" i="2"/>
  <c r="J68" i="2"/>
  <c r="I68" i="2"/>
  <c r="E68" i="2"/>
  <c r="D68" i="2"/>
  <c r="C68" i="2"/>
  <c r="AX68" i="2" s="1"/>
  <c r="B68" i="2"/>
  <c r="AZ68" i="2" s="1"/>
  <c r="BC67" i="2"/>
  <c r="BE67" i="2" s="1"/>
  <c r="BB67" i="2"/>
  <c r="BA67" i="2"/>
  <c r="T67" i="2"/>
  <c r="R67" i="2"/>
  <c r="Q67" i="2"/>
  <c r="P67" i="2"/>
  <c r="O67" i="2"/>
  <c r="AQ67" i="2" s="1"/>
  <c r="N67" i="2"/>
  <c r="J67" i="2"/>
  <c r="AO67" i="2" s="1"/>
  <c r="I67" i="2"/>
  <c r="E67" i="2"/>
  <c r="D67" i="2"/>
  <c r="C67" i="2"/>
  <c r="AX67" i="2" s="1"/>
  <c r="B67" i="2"/>
  <c r="BE66" i="2"/>
  <c r="BC66" i="2"/>
  <c r="BB66" i="2"/>
  <c r="BA66" i="2"/>
  <c r="AG66" i="2"/>
  <c r="AD66" i="2"/>
  <c r="R66" i="2"/>
  <c r="T66" i="2" s="1"/>
  <c r="Q66" i="2"/>
  <c r="P66" i="2"/>
  <c r="O66" i="2"/>
  <c r="N66" i="2"/>
  <c r="J66" i="2"/>
  <c r="I66" i="2"/>
  <c r="E66" i="2"/>
  <c r="D66" i="2"/>
  <c r="C66" i="2"/>
  <c r="AK66" i="2" s="1"/>
  <c r="V66" i="2" s="1"/>
  <c r="B66" i="2"/>
  <c r="BC65" i="2"/>
  <c r="BB65" i="2"/>
  <c r="BA65" i="2"/>
  <c r="R65" i="2"/>
  <c r="Q65" i="2"/>
  <c r="P65" i="2"/>
  <c r="O65" i="2"/>
  <c r="N65" i="2"/>
  <c r="J65" i="2"/>
  <c r="AO65" i="2" s="1"/>
  <c r="I65" i="2"/>
  <c r="E65" i="2"/>
  <c r="D65" i="2"/>
  <c r="C65" i="2"/>
  <c r="AD65" i="2" s="1"/>
  <c r="B65" i="2"/>
  <c r="BC64" i="2"/>
  <c r="BB64" i="2"/>
  <c r="BA64" i="2"/>
  <c r="R64" i="2"/>
  <c r="Q64" i="2"/>
  <c r="P64" i="2"/>
  <c r="O64" i="2"/>
  <c r="N64" i="2"/>
  <c r="J64" i="2"/>
  <c r="AO64" i="2" s="1"/>
  <c r="I64" i="2"/>
  <c r="E64" i="2"/>
  <c r="D64" i="2"/>
  <c r="C64" i="2"/>
  <c r="B64" i="2"/>
  <c r="BC63" i="2"/>
  <c r="BB63" i="2"/>
  <c r="BA63" i="2"/>
  <c r="R63" i="2"/>
  <c r="Q63" i="2"/>
  <c r="P63" i="2"/>
  <c r="O63" i="2"/>
  <c r="AQ63" i="2" s="1"/>
  <c r="N63" i="2"/>
  <c r="J63" i="2"/>
  <c r="I63" i="2"/>
  <c r="E63" i="2"/>
  <c r="D63" i="2"/>
  <c r="C63" i="2"/>
  <c r="AD63" i="2" s="1"/>
  <c r="B63" i="2"/>
  <c r="BC62" i="2"/>
  <c r="BB62" i="2"/>
  <c r="BA62" i="2"/>
  <c r="R62" i="2"/>
  <c r="Q62" i="2"/>
  <c r="P62" i="2"/>
  <c r="O62" i="2"/>
  <c r="N62" i="2"/>
  <c r="J62" i="2"/>
  <c r="AO62" i="2" s="1"/>
  <c r="I62" i="2"/>
  <c r="E62" i="2"/>
  <c r="D62" i="2"/>
  <c r="C62" i="2"/>
  <c r="B62" i="2"/>
  <c r="AZ62" i="2" s="1"/>
  <c r="BC61" i="2"/>
  <c r="BB61" i="2"/>
  <c r="BA61" i="2"/>
  <c r="R61" i="2"/>
  <c r="Q61" i="2"/>
  <c r="P61" i="2"/>
  <c r="O61" i="2"/>
  <c r="AQ61" i="2" s="1"/>
  <c r="N61" i="2"/>
  <c r="J61" i="2"/>
  <c r="AO61" i="2" s="1"/>
  <c r="I61" i="2"/>
  <c r="E61" i="2"/>
  <c r="D61" i="2"/>
  <c r="C61" i="2"/>
  <c r="AK61" i="2" s="1"/>
  <c r="B61" i="2"/>
  <c r="AZ61" i="2" s="1"/>
  <c r="BC60" i="2"/>
  <c r="BB60" i="2"/>
  <c r="BA60" i="2"/>
  <c r="R60" i="2"/>
  <c r="Q60" i="2"/>
  <c r="P60" i="2"/>
  <c r="O60" i="2"/>
  <c r="AQ60" i="2" s="1"/>
  <c r="N60" i="2"/>
  <c r="J60" i="2"/>
  <c r="I60" i="2"/>
  <c r="E60" i="2"/>
  <c r="D60" i="2"/>
  <c r="C60" i="2"/>
  <c r="AD60" i="2" s="1"/>
  <c r="B60" i="2"/>
  <c r="AZ60" i="2" s="1"/>
  <c r="BC59" i="2"/>
  <c r="BE59" i="2" s="1"/>
  <c r="BB59" i="2"/>
  <c r="BA59" i="2"/>
  <c r="T59" i="2"/>
  <c r="R59" i="2"/>
  <c r="Q59" i="2"/>
  <c r="P59" i="2"/>
  <c r="O59" i="2"/>
  <c r="AQ59" i="2" s="1"/>
  <c r="N59" i="2"/>
  <c r="J59" i="2"/>
  <c r="AO59" i="2" s="1"/>
  <c r="I59" i="2"/>
  <c r="E59" i="2"/>
  <c r="D59" i="2"/>
  <c r="C59" i="2"/>
  <c r="AX59" i="2" s="1"/>
  <c r="B59" i="2"/>
  <c r="BE58" i="2"/>
  <c r="BC58" i="2"/>
  <c r="BB58" i="2"/>
  <c r="BA58" i="2"/>
  <c r="R58" i="2"/>
  <c r="T58" i="2" s="1"/>
  <c r="Q58" i="2"/>
  <c r="P58" i="2"/>
  <c r="O58" i="2"/>
  <c r="N58" i="2"/>
  <c r="J58" i="2"/>
  <c r="I58" i="2"/>
  <c r="E58" i="2"/>
  <c r="D58" i="2"/>
  <c r="C58" i="2"/>
  <c r="AK58" i="2" s="1"/>
  <c r="V58" i="2" s="1"/>
  <c r="B58" i="2"/>
  <c r="BC57" i="2"/>
  <c r="BE57" i="2" s="1"/>
  <c r="BB57" i="2"/>
  <c r="BA57" i="2"/>
  <c r="T57" i="2"/>
  <c r="R57" i="2"/>
  <c r="Q57" i="2"/>
  <c r="P57" i="2"/>
  <c r="O57" i="2"/>
  <c r="AQ57" i="2" s="1"/>
  <c r="N57" i="2"/>
  <c r="J57" i="2"/>
  <c r="AO57" i="2" s="1"/>
  <c r="I57" i="2"/>
  <c r="E57" i="2"/>
  <c r="D57" i="2"/>
  <c r="C57" i="2"/>
  <c r="Z57" i="2" s="1"/>
  <c r="AA57" i="2" s="1"/>
  <c r="AB57" i="2" s="1"/>
  <c r="AN57" i="2" s="1"/>
  <c r="B57" i="2"/>
  <c r="BE56" i="2"/>
  <c r="BC56" i="2"/>
  <c r="BB56" i="2"/>
  <c r="BA56" i="2"/>
  <c r="R56" i="2"/>
  <c r="T56" i="2" s="1"/>
  <c r="Q56" i="2"/>
  <c r="P56" i="2"/>
  <c r="O56" i="2"/>
  <c r="AQ56" i="2" s="1"/>
  <c r="N56" i="2"/>
  <c r="J56" i="2"/>
  <c r="AO56" i="2" s="1"/>
  <c r="I56" i="2"/>
  <c r="E56" i="2"/>
  <c r="D56" i="2"/>
  <c r="C56" i="2"/>
  <c r="AH56" i="2" s="1"/>
  <c r="B56" i="2"/>
  <c r="BC55" i="2"/>
  <c r="BE55" i="2" s="1"/>
  <c r="BB55" i="2"/>
  <c r="BA55" i="2"/>
  <c r="AG55" i="2"/>
  <c r="R55" i="2"/>
  <c r="T55" i="2" s="1"/>
  <c r="Q55" i="2"/>
  <c r="P55" i="2"/>
  <c r="O55" i="2"/>
  <c r="AQ55" i="2" s="1"/>
  <c r="N55" i="2"/>
  <c r="J55" i="2"/>
  <c r="AO55" i="2" s="1"/>
  <c r="I55" i="2"/>
  <c r="E55" i="2"/>
  <c r="D55" i="2"/>
  <c r="C55" i="2"/>
  <c r="AD55" i="2" s="1"/>
  <c r="B55" i="2"/>
  <c r="AZ55" i="2" s="1"/>
  <c r="BC54" i="2"/>
  <c r="BE54" i="2" s="1"/>
  <c r="BB54" i="2"/>
  <c r="BA54" i="2"/>
  <c r="T54" i="2"/>
  <c r="R54" i="2"/>
  <c r="Q54" i="2"/>
  <c r="P54" i="2"/>
  <c r="O54" i="2"/>
  <c r="N54" i="2"/>
  <c r="J54" i="2"/>
  <c r="AO54" i="2" s="1"/>
  <c r="I54" i="2"/>
  <c r="E54" i="2"/>
  <c r="D54" i="2"/>
  <c r="C54" i="2"/>
  <c r="AC54" i="2" s="1"/>
  <c r="B54" i="2"/>
  <c r="AZ54" i="2" s="1"/>
  <c r="BE53" i="2"/>
  <c r="BC53" i="2"/>
  <c r="BB53" i="2"/>
  <c r="BA53" i="2"/>
  <c r="AC53" i="2"/>
  <c r="T53" i="2"/>
  <c r="R53" i="2"/>
  <c r="Q53" i="2"/>
  <c r="P53" i="2"/>
  <c r="O53" i="2"/>
  <c r="AQ53" i="2" s="1"/>
  <c r="N53" i="2"/>
  <c r="J53" i="2"/>
  <c r="I53" i="2"/>
  <c r="E53" i="2"/>
  <c r="D53" i="2"/>
  <c r="C53" i="2"/>
  <c r="AX53" i="2" s="1"/>
  <c r="B53" i="2"/>
  <c r="BC52" i="2"/>
  <c r="BE52" i="2" s="1"/>
  <c r="BB52" i="2"/>
  <c r="BA52" i="2"/>
  <c r="AX52" i="2"/>
  <c r="T52" i="2"/>
  <c r="R52" i="2"/>
  <c r="Q52" i="2"/>
  <c r="P52" i="2"/>
  <c r="O52" i="2"/>
  <c r="AQ52" i="2" s="1"/>
  <c r="N52" i="2"/>
  <c r="J52" i="2"/>
  <c r="I52" i="2"/>
  <c r="E52" i="2"/>
  <c r="D52" i="2"/>
  <c r="C52" i="2"/>
  <c r="AG52" i="2" s="1"/>
  <c r="B52" i="2"/>
  <c r="AZ52" i="2" s="1"/>
  <c r="BC51" i="2"/>
  <c r="BE51" i="2" s="1"/>
  <c r="BB51" i="2"/>
  <c r="BA51" i="2"/>
  <c r="T51" i="2"/>
  <c r="R51" i="2"/>
  <c r="Q51" i="2"/>
  <c r="P51" i="2"/>
  <c r="O51" i="2"/>
  <c r="AQ51" i="2" s="1"/>
  <c r="N51" i="2"/>
  <c r="J51" i="2"/>
  <c r="AO51" i="2" s="1"/>
  <c r="I51" i="2"/>
  <c r="E51" i="2"/>
  <c r="D51" i="2"/>
  <c r="C51" i="2"/>
  <c r="AC51" i="2" s="1"/>
  <c r="B51" i="2"/>
  <c r="BC50" i="2"/>
  <c r="BE50" i="2" s="1"/>
  <c r="BB50" i="2"/>
  <c r="BA50" i="2"/>
  <c r="R50" i="2"/>
  <c r="T50" i="2" s="1"/>
  <c r="Q50" i="2"/>
  <c r="P50" i="2"/>
  <c r="O50" i="2"/>
  <c r="N50" i="2"/>
  <c r="J50" i="2"/>
  <c r="I50" i="2"/>
  <c r="E50" i="2"/>
  <c r="D50" i="2"/>
  <c r="C50" i="2"/>
  <c r="AK50" i="2" s="1"/>
  <c r="V50" i="2" s="1"/>
  <c r="AW50" i="2" s="1"/>
  <c r="B50" i="2"/>
  <c r="AZ50" i="2" s="1"/>
  <c r="BC49" i="2"/>
  <c r="BE49" i="2" s="1"/>
  <c r="BB49" i="2"/>
  <c r="BA49" i="2"/>
  <c r="AZ49" i="2"/>
  <c r="T49" i="2"/>
  <c r="R49" i="2"/>
  <c r="Q49" i="2"/>
  <c r="P49" i="2"/>
  <c r="O49" i="2"/>
  <c r="AQ49" i="2" s="1"/>
  <c r="N49" i="2"/>
  <c r="J49" i="2"/>
  <c r="AO49" i="2" s="1"/>
  <c r="I49" i="2"/>
  <c r="E49" i="2"/>
  <c r="D49" i="2"/>
  <c r="C49" i="2"/>
  <c r="AD49" i="2" s="1"/>
  <c r="B49" i="2"/>
  <c r="BE48" i="2"/>
  <c r="BC48" i="2"/>
  <c r="BB48" i="2"/>
  <c r="BA48" i="2"/>
  <c r="R48" i="2"/>
  <c r="T48" i="2" s="1"/>
  <c r="Q48" i="2"/>
  <c r="P48" i="2"/>
  <c r="O48" i="2"/>
  <c r="N48" i="2"/>
  <c r="J48" i="2"/>
  <c r="I48" i="2"/>
  <c r="E48" i="2"/>
  <c r="D48" i="2"/>
  <c r="C48" i="2"/>
  <c r="AX48" i="2" s="1"/>
  <c r="B48" i="2"/>
  <c r="BC47" i="2"/>
  <c r="BB47" i="2"/>
  <c r="BA47" i="2"/>
  <c r="R47" i="2"/>
  <c r="Q47" i="2"/>
  <c r="P47" i="2"/>
  <c r="O47" i="2"/>
  <c r="N47" i="2"/>
  <c r="J47" i="2"/>
  <c r="AO47" i="2" s="1"/>
  <c r="I47" i="2"/>
  <c r="E47" i="2"/>
  <c r="D47" i="2"/>
  <c r="C47" i="2"/>
  <c r="Z47" i="2" s="1"/>
  <c r="B47" i="2"/>
  <c r="AZ127" i="2" s="1"/>
  <c r="BC46" i="2"/>
  <c r="BB46" i="2"/>
  <c r="BA46" i="2"/>
  <c r="R46" i="2"/>
  <c r="Q46" i="2"/>
  <c r="P46" i="2"/>
  <c r="O46" i="2"/>
  <c r="AQ46" i="2" s="1"/>
  <c r="N46" i="2"/>
  <c r="J46" i="2"/>
  <c r="AO46" i="2" s="1"/>
  <c r="I46" i="2"/>
  <c r="E46" i="2"/>
  <c r="D46" i="2"/>
  <c r="C46" i="2"/>
  <c r="AC46" i="2" s="1"/>
  <c r="B46" i="2"/>
  <c r="AZ46" i="2" s="1"/>
  <c r="BC45" i="2"/>
  <c r="BB45" i="2"/>
  <c r="BA45" i="2"/>
  <c r="R45" i="2"/>
  <c r="Q45" i="2"/>
  <c r="N45" i="4" s="1"/>
  <c r="P45" i="2"/>
  <c r="O45" i="2"/>
  <c r="AQ45" i="2" s="1"/>
  <c r="N45" i="2"/>
  <c r="J45" i="2"/>
  <c r="I45" i="2"/>
  <c r="E45" i="2"/>
  <c r="D45" i="2"/>
  <c r="C45" i="2"/>
  <c r="B45" i="2"/>
  <c r="AZ45" i="2" s="1"/>
  <c r="BC44" i="2"/>
  <c r="BB44" i="2"/>
  <c r="BA44" i="2"/>
  <c r="R44" i="2"/>
  <c r="Q44" i="2"/>
  <c r="P44" i="2"/>
  <c r="O44" i="2"/>
  <c r="AQ44" i="2" s="1"/>
  <c r="N44" i="2"/>
  <c r="J44" i="2"/>
  <c r="AO44" i="2" s="1"/>
  <c r="I44" i="2"/>
  <c r="E44" i="2"/>
  <c r="D44" i="2"/>
  <c r="C44" i="2"/>
  <c r="AK44" i="2" s="1"/>
  <c r="B44" i="2"/>
  <c r="BC43" i="2"/>
  <c r="BB43" i="2"/>
  <c r="BA43" i="2"/>
  <c r="R43" i="2"/>
  <c r="Q43" i="2"/>
  <c r="P43" i="2"/>
  <c r="O43" i="2"/>
  <c r="N43" i="2"/>
  <c r="J43" i="2"/>
  <c r="I43" i="2"/>
  <c r="E43" i="2"/>
  <c r="D43" i="2"/>
  <c r="C43" i="2"/>
  <c r="AK43" i="2" s="1"/>
  <c r="B43" i="2"/>
  <c r="BC42" i="2"/>
  <c r="BB42" i="2"/>
  <c r="BA42" i="2"/>
  <c r="R42" i="2"/>
  <c r="Q42" i="2"/>
  <c r="P42" i="2"/>
  <c r="O42" i="2"/>
  <c r="AQ42" i="2" s="1"/>
  <c r="N42" i="2"/>
  <c r="J42" i="2"/>
  <c r="AO42" i="2" s="1"/>
  <c r="I42" i="2"/>
  <c r="E42" i="2"/>
  <c r="D42" i="2"/>
  <c r="C42" i="2"/>
  <c r="AD42" i="2" s="1"/>
  <c r="B42" i="2"/>
  <c r="BC41" i="2"/>
  <c r="BB41" i="2"/>
  <c r="BA41" i="2"/>
  <c r="R41" i="2"/>
  <c r="Q41" i="2"/>
  <c r="P41" i="2"/>
  <c r="O41" i="2"/>
  <c r="N41" i="2"/>
  <c r="J41" i="2"/>
  <c r="I41" i="2"/>
  <c r="E41" i="2"/>
  <c r="D41" i="2"/>
  <c r="C41" i="2"/>
  <c r="AH41" i="2" s="1"/>
  <c r="B41" i="2"/>
  <c r="AZ41" i="2" s="1"/>
  <c r="BC40" i="2"/>
  <c r="BB40" i="2"/>
  <c r="BA40" i="2"/>
  <c r="R40" i="2"/>
  <c r="Q40" i="2"/>
  <c r="P40" i="2"/>
  <c r="O40" i="2"/>
  <c r="AQ40" i="2" s="1"/>
  <c r="N40" i="2"/>
  <c r="J40" i="2"/>
  <c r="AO40" i="2" s="1"/>
  <c r="I40" i="2"/>
  <c r="E40" i="2"/>
  <c r="D40" i="2"/>
  <c r="C40" i="2"/>
  <c r="AD40" i="2" s="1"/>
  <c r="B40" i="2"/>
  <c r="BE39" i="2"/>
  <c r="BC39" i="2"/>
  <c r="BB39" i="2"/>
  <c r="BA39" i="2"/>
  <c r="T39" i="2"/>
  <c r="R39" i="2"/>
  <c r="Q39" i="2"/>
  <c r="P39" i="2"/>
  <c r="O39" i="2"/>
  <c r="AQ39" i="2" s="1"/>
  <c r="N39" i="2"/>
  <c r="J39" i="2"/>
  <c r="AO39" i="2" s="1"/>
  <c r="I39" i="2"/>
  <c r="E39" i="2"/>
  <c r="D39" i="2"/>
  <c r="C39" i="2"/>
  <c r="AH39" i="2" s="1"/>
  <c r="B39" i="2"/>
  <c r="AZ39" i="2" s="1"/>
  <c r="BC38" i="2"/>
  <c r="BE38" i="2" s="1"/>
  <c r="BB38" i="2"/>
  <c r="BA38" i="2"/>
  <c r="R38" i="2"/>
  <c r="T38" i="2" s="1"/>
  <c r="Q38" i="2"/>
  <c r="P38" i="2"/>
  <c r="O38" i="2"/>
  <c r="AQ38" i="2" s="1"/>
  <c r="N38" i="2"/>
  <c r="J38" i="2"/>
  <c r="AO38" i="2" s="1"/>
  <c r="I38" i="2"/>
  <c r="E38" i="2"/>
  <c r="D38" i="2"/>
  <c r="C38" i="2"/>
  <c r="AX38" i="2" s="1"/>
  <c r="U38" i="4" s="1"/>
  <c r="B38" i="2"/>
  <c r="AZ38" i="2" s="1"/>
  <c r="BC37" i="2"/>
  <c r="BE37" i="2" s="1"/>
  <c r="BB37" i="2"/>
  <c r="BA37" i="2"/>
  <c r="R37" i="2"/>
  <c r="T37" i="2" s="1"/>
  <c r="Q37" i="2"/>
  <c r="P37" i="2"/>
  <c r="O37" i="2"/>
  <c r="AQ37" i="2" s="1"/>
  <c r="N37" i="2"/>
  <c r="J37" i="2"/>
  <c r="I37" i="2"/>
  <c r="E37" i="2"/>
  <c r="D37" i="2"/>
  <c r="C37" i="2"/>
  <c r="AX37" i="2" s="1"/>
  <c r="B37" i="2"/>
  <c r="AZ37" i="2" s="1"/>
  <c r="BC36" i="2"/>
  <c r="BE36" i="2" s="1"/>
  <c r="BB36" i="2"/>
  <c r="BA36" i="2"/>
  <c r="T36" i="2"/>
  <c r="R36" i="2"/>
  <c r="Q36" i="2"/>
  <c r="P36" i="2"/>
  <c r="O36" i="2"/>
  <c r="AQ36" i="2" s="1"/>
  <c r="N36" i="2"/>
  <c r="J36" i="2"/>
  <c r="AO36" i="2" s="1"/>
  <c r="I36" i="2"/>
  <c r="E36" i="2"/>
  <c r="D36" i="2"/>
  <c r="C36" i="2"/>
  <c r="AX36" i="2" s="1"/>
  <c r="B36" i="2"/>
  <c r="BE35" i="2"/>
  <c r="BC35" i="2"/>
  <c r="BB35" i="2"/>
  <c r="BA35" i="2"/>
  <c r="T35" i="2"/>
  <c r="R35" i="2"/>
  <c r="Q35" i="2"/>
  <c r="P35" i="2"/>
  <c r="O35" i="2"/>
  <c r="N35" i="2"/>
  <c r="J35" i="2"/>
  <c r="I35" i="2"/>
  <c r="E35" i="2"/>
  <c r="D35" i="2"/>
  <c r="C35" i="2"/>
  <c r="AK35" i="2" s="1"/>
  <c r="V35" i="2" s="1"/>
  <c r="AV35" i="2" s="1"/>
  <c r="B35" i="2"/>
  <c r="BC34" i="2"/>
  <c r="BE34" i="2" s="1"/>
  <c r="BB34" i="2"/>
  <c r="BA34" i="2"/>
  <c r="R34" i="2"/>
  <c r="T34" i="2" s="1"/>
  <c r="Q34" i="2"/>
  <c r="P34" i="2"/>
  <c r="O34" i="2"/>
  <c r="AQ34" i="2" s="1"/>
  <c r="N34" i="2"/>
  <c r="J34" i="2"/>
  <c r="AO34" i="2" s="1"/>
  <c r="I34" i="2"/>
  <c r="E34" i="2"/>
  <c r="D34" i="2"/>
  <c r="C34" i="2"/>
  <c r="AD34" i="2" s="1"/>
  <c r="B34" i="2"/>
  <c r="BC33" i="2"/>
  <c r="BE33" i="2" s="1"/>
  <c r="BB33" i="2"/>
  <c r="BA33" i="2"/>
  <c r="R33" i="2"/>
  <c r="T33" i="2" s="1"/>
  <c r="Q33" i="2"/>
  <c r="P33" i="2"/>
  <c r="O33" i="2"/>
  <c r="N33" i="2"/>
  <c r="J33" i="2"/>
  <c r="AO33" i="2" s="1"/>
  <c r="I33" i="2"/>
  <c r="E33" i="2"/>
  <c r="D33" i="2"/>
  <c r="C33" i="2"/>
  <c r="Z33" i="2" s="1"/>
  <c r="AA33" i="2" s="1"/>
  <c r="AB33" i="2" s="1"/>
  <c r="AN33" i="2" s="1"/>
  <c r="B33" i="2"/>
  <c r="AZ33" i="2" s="1"/>
  <c r="BE32" i="2"/>
  <c r="BC32" i="2"/>
  <c r="BB32" i="2"/>
  <c r="BA32" i="2"/>
  <c r="R32" i="2"/>
  <c r="T32" i="2" s="1"/>
  <c r="Q32" i="2"/>
  <c r="P32" i="2"/>
  <c r="O32" i="2"/>
  <c r="AQ32" i="2" s="1"/>
  <c r="N32" i="2"/>
  <c r="J32" i="2"/>
  <c r="AO32" i="2" s="1"/>
  <c r="I32" i="2"/>
  <c r="E32" i="2"/>
  <c r="D32" i="2"/>
  <c r="C32" i="2"/>
  <c r="AD32" i="2" s="1"/>
  <c r="B32" i="2"/>
  <c r="BE31" i="2"/>
  <c r="BC31" i="2"/>
  <c r="BB31" i="2"/>
  <c r="BA31" i="2"/>
  <c r="T31" i="2"/>
  <c r="R31" i="2"/>
  <c r="Q31" i="2"/>
  <c r="P31" i="2"/>
  <c r="O31" i="2"/>
  <c r="AQ31" i="2" s="1"/>
  <c r="N31" i="2"/>
  <c r="J31" i="2"/>
  <c r="I31" i="2"/>
  <c r="E31" i="2"/>
  <c r="D31" i="2"/>
  <c r="C31" i="2"/>
  <c r="AG31" i="2" s="1"/>
  <c r="B31" i="2"/>
  <c r="AZ31" i="2" s="1"/>
  <c r="BC30" i="2"/>
  <c r="BE30" i="2" s="1"/>
  <c r="BB30" i="2"/>
  <c r="BA30" i="2"/>
  <c r="R30" i="2"/>
  <c r="T30" i="2" s="1"/>
  <c r="Q30" i="2"/>
  <c r="P30" i="2"/>
  <c r="O30" i="2"/>
  <c r="AQ30" i="2" s="1"/>
  <c r="N30" i="2"/>
  <c r="J30" i="2"/>
  <c r="AO30" i="2" s="1"/>
  <c r="I30" i="2"/>
  <c r="E30" i="2"/>
  <c r="D30" i="2"/>
  <c r="C30" i="2"/>
  <c r="B30" i="2"/>
  <c r="AZ30" i="2" s="1"/>
  <c r="BC29" i="2"/>
  <c r="BE29" i="2" s="1"/>
  <c r="BB29" i="2"/>
  <c r="BA29" i="2"/>
  <c r="R29" i="2"/>
  <c r="T29" i="2" s="1"/>
  <c r="Q29" i="2"/>
  <c r="P29" i="2"/>
  <c r="O29" i="2"/>
  <c r="AQ29" i="2" s="1"/>
  <c r="N29" i="2"/>
  <c r="J29" i="2"/>
  <c r="I29" i="2"/>
  <c r="E29" i="2"/>
  <c r="D29" i="2"/>
  <c r="C29" i="2"/>
  <c r="B29" i="2"/>
  <c r="AZ29" i="2" s="1"/>
  <c r="BC28" i="2"/>
  <c r="BE28" i="2" s="1"/>
  <c r="BB28" i="2"/>
  <c r="BA28" i="2"/>
  <c r="T28" i="2"/>
  <c r="R28" i="2"/>
  <c r="Q28" i="2"/>
  <c r="P28" i="2"/>
  <c r="O28" i="2"/>
  <c r="AQ28" i="2" s="1"/>
  <c r="N28" i="2"/>
  <c r="J28" i="2"/>
  <c r="AO28" i="2" s="1"/>
  <c r="I28" i="2"/>
  <c r="E28" i="2"/>
  <c r="D28" i="2"/>
  <c r="C28" i="2"/>
  <c r="AK28" i="2" s="1"/>
  <c r="V28" i="2" s="1"/>
  <c r="B28" i="2"/>
  <c r="BC27" i="2"/>
  <c r="BB27" i="2"/>
  <c r="BA27" i="2"/>
  <c r="R27" i="2"/>
  <c r="Q27" i="2"/>
  <c r="P27" i="2"/>
  <c r="O27" i="2"/>
  <c r="N27" i="2"/>
  <c r="J27" i="2"/>
  <c r="AO27" i="2" s="1"/>
  <c r="I27" i="2"/>
  <c r="E27" i="2"/>
  <c r="D27" i="2"/>
  <c r="C27" i="2"/>
  <c r="AD27" i="2" s="1"/>
  <c r="B27" i="2"/>
  <c r="BC26" i="2"/>
  <c r="BB26" i="2"/>
  <c r="BA26" i="2"/>
  <c r="R26" i="2"/>
  <c r="Q26" i="2"/>
  <c r="P26" i="2"/>
  <c r="O26" i="2"/>
  <c r="AQ26" i="2" s="1"/>
  <c r="N26" i="2"/>
  <c r="J26" i="2"/>
  <c r="I26" i="2"/>
  <c r="E26" i="2"/>
  <c r="D26" i="2"/>
  <c r="C26" i="2"/>
  <c r="Z26" i="2" s="1"/>
  <c r="B26" i="2"/>
  <c r="BC25" i="2"/>
  <c r="BB25" i="2"/>
  <c r="BA25" i="2"/>
  <c r="R25" i="2"/>
  <c r="Q25" i="2"/>
  <c r="P25" i="2"/>
  <c r="O25" i="2"/>
  <c r="AQ25" i="2" s="1"/>
  <c r="N25" i="2"/>
  <c r="J25" i="2"/>
  <c r="AO25" i="2" s="1"/>
  <c r="I25" i="2"/>
  <c r="E25" i="2"/>
  <c r="D25" i="2"/>
  <c r="C25" i="2"/>
  <c r="Z25" i="2" s="1"/>
  <c r="AA25" i="2" s="1"/>
  <c r="B25" i="2"/>
  <c r="AZ25" i="2" s="1"/>
  <c r="BC24" i="2"/>
  <c r="BB24" i="2"/>
  <c r="BA24" i="2"/>
  <c r="R24" i="2"/>
  <c r="Q24" i="2"/>
  <c r="P24" i="2"/>
  <c r="O24" i="2"/>
  <c r="AQ24" i="2" s="1"/>
  <c r="N24" i="2"/>
  <c r="J24" i="2"/>
  <c r="AO24" i="2" s="1"/>
  <c r="I24" i="2"/>
  <c r="E24" i="2"/>
  <c r="D24" i="2"/>
  <c r="C24" i="2"/>
  <c r="AC24" i="2" s="1"/>
  <c r="B24" i="2"/>
  <c r="BC23" i="2"/>
  <c r="BB23" i="2"/>
  <c r="BA23" i="2"/>
  <c r="R23" i="2"/>
  <c r="Q23" i="2"/>
  <c r="N23" i="4" s="1"/>
  <c r="P23" i="2"/>
  <c r="O23" i="2"/>
  <c r="AQ23" i="2" s="1"/>
  <c r="N23" i="2"/>
  <c r="J23" i="2"/>
  <c r="I23" i="2"/>
  <c r="E23" i="2"/>
  <c r="D23" i="2"/>
  <c r="C23" i="2"/>
  <c r="B23" i="2"/>
  <c r="AZ23" i="2" s="1"/>
  <c r="BC22" i="2"/>
  <c r="BB22" i="2"/>
  <c r="BA22" i="2"/>
  <c r="R22" i="2"/>
  <c r="Q22" i="2"/>
  <c r="P22" i="2"/>
  <c r="O22" i="2"/>
  <c r="N22" i="2"/>
  <c r="J22" i="2"/>
  <c r="AO22" i="2" s="1"/>
  <c r="I22" i="2"/>
  <c r="E22" i="2"/>
  <c r="D22" i="2"/>
  <c r="C22" i="2"/>
  <c r="AG22" i="2" s="1"/>
  <c r="B22" i="2"/>
  <c r="AZ22" i="2" s="1"/>
  <c r="BC21" i="2"/>
  <c r="BB21" i="2"/>
  <c r="BA21" i="2"/>
  <c r="R21" i="2"/>
  <c r="Q21" i="2"/>
  <c r="P21" i="2"/>
  <c r="O21" i="2"/>
  <c r="AQ21" i="2" s="1"/>
  <c r="N21" i="2"/>
  <c r="J21" i="2"/>
  <c r="AO21" i="2" s="1"/>
  <c r="I21" i="2"/>
  <c r="E21" i="2"/>
  <c r="D21" i="2"/>
  <c r="C21" i="2"/>
  <c r="AD21" i="2" s="1"/>
  <c r="B21" i="2"/>
  <c r="AZ21" i="2" s="1"/>
  <c r="BC20" i="2"/>
  <c r="BB20" i="2"/>
  <c r="BA20" i="2"/>
  <c r="R20" i="2"/>
  <c r="Q20" i="2"/>
  <c r="P20" i="2"/>
  <c r="O20" i="2"/>
  <c r="AQ20" i="2" s="1"/>
  <c r="N20" i="2"/>
  <c r="J20" i="2"/>
  <c r="I20" i="2"/>
  <c r="E20" i="2"/>
  <c r="D20" i="2"/>
  <c r="C20" i="2"/>
  <c r="AH20" i="2" s="1"/>
  <c r="B20" i="2"/>
  <c r="AZ20" i="2" s="1"/>
  <c r="A3" i="2"/>
  <c r="A2" i="2"/>
  <c r="A1" i="2"/>
  <c r="R85" i="1"/>
  <c r="P85" i="1" s="1"/>
  <c r="Q85" i="1"/>
  <c r="L85" i="1"/>
  <c r="K85" i="1"/>
  <c r="C85" i="1"/>
  <c r="R84" i="1"/>
  <c r="Q84" i="1"/>
  <c r="P84" i="1"/>
  <c r="L84" i="1"/>
  <c r="K84" i="1"/>
  <c r="C84" i="1"/>
  <c r="R83" i="1"/>
  <c r="P83" i="1" s="1"/>
  <c r="Q83" i="1"/>
  <c r="L83" i="1"/>
  <c r="K83" i="1"/>
  <c r="C83" i="1"/>
  <c r="R82" i="1"/>
  <c r="P82" i="1" s="1"/>
  <c r="Q82" i="1"/>
  <c r="L82" i="1"/>
  <c r="K82" i="1"/>
  <c r="C82" i="1"/>
  <c r="R81" i="1"/>
  <c r="P81" i="1" s="1"/>
  <c r="Q81" i="1"/>
  <c r="L81" i="1"/>
  <c r="K81" i="1"/>
  <c r="C81" i="1"/>
  <c r="R80" i="1"/>
  <c r="Q80" i="1"/>
  <c r="P80" i="1"/>
  <c r="L80" i="1"/>
  <c r="K80" i="1"/>
  <c r="C80" i="1"/>
  <c r="R79" i="1"/>
  <c r="P79" i="1" s="1"/>
  <c r="Q79" i="1"/>
  <c r="L79" i="1"/>
  <c r="K79" i="1"/>
  <c r="C79" i="1"/>
  <c r="R78" i="1"/>
  <c r="P78" i="1" s="1"/>
  <c r="Q78" i="1"/>
  <c r="L78" i="1"/>
  <c r="K78" i="1"/>
  <c r="C78" i="1"/>
  <c r="R77" i="1"/>
  <c r="P77" i="1" s="1"/>
  <c r="Q77" i="1"/>
  <c r="L77" i="1"/>
  <c r="K77" i="1"/>
  <c r="C77" i="1"/>
  <c r="R76" i="1"/>
  <c r="P76" i="1" s="1"/>
  <c r="Q76" i="1"/>
  <c r="L76" i="1"/>
  <c r="K76" i="1"/>
  <c r="C76" i="1"/>
  <c r="R75" i="1"/>
  <c r="P75" i="1" s="1"/>
  <c r="Q75" i="1"/>
  <c r="L75" i="1"/>
  <c r="K75" i="1"/>
  <c r="C75" i="1"/>
  <c r="R74" i="1"/>
  <c r="P74" i="1" s="1"/>
  <c r="Q74" i="1"/>
  <c r="L74" i="1"/>
  <c r="K74" i="1"/>
  <c r="C74" i="1"/>
  <c r="R73" i="1"/>
  <c r="P73" i="1" s="1"/>
  <c r="Q73" i="1"/>
  <c r="L73" i="1"/>
  <c r="K73" i="1"/>
  <c r="C73" i="1"/>
  <c r="R72" i="1"/>
  <c r="P72" i="1" s="1"/>
  <c r="Q72" i="1"/>
  <c r="L72" i="1"/>
  <c r="K72" i="1"/>
  <c r="C72" i="1"/>
  <c r="R71" i="1"/>
  <c r="P71" i="1" s="1"/>
  <c r="Q71" i="1"/>
  <c r="L71" i="1"/>
  <c r="K71" i="1"/>
  <c r="C71" i="1"/>
  <c r="R70" i="1"/>
  <c r="P70" i="1" s="1"/>
  <c r="Q70" i="1"/>
  <c r="L70" i="1"/>
  <c r="K70" i="1"/>
  <c r="C70" i="1"/>
  <c r="R69" i="1"/>
  <c r="P69" i="1" s="1"/>
  <c r="Q69" i="1"/>
  <c r="L69" i="1"/>
  <c r="K69" i="1"/>
  <c r="C69" i="1"/>
  <c r="R68" i="1"/>
  <c r="P68" i="1" s="1"/>
  <c r="Q68" i="1"/>
  <c r="L68" i="1"/>
  <c r="K68" i="1"/>
  <c r="C68" i="1"/>
  <c r="R67" i="1"/>
  <c r="P67" i="1" s="1"/>
  <c r="Q67" i="1"/>
  <c r="L67" i="1"/>
  <c r="K67" i="1"/>
  <c r="C67" i="1"/>
  <c r="R66" i="1"/>
  <c r="P66" i="1" s="1"/>
  <c r="Q66" i="1"/>
  <c r="L66" i="1"/>
  <c r="K66" i="1"/>
  <c r="C66" i="1"/>
  <c r="R65" i="1"/>
  <c r="P65" i="1" s="1"/>
  <c r="Q65" i="1"/>
  <c r="L65" i="1"/>
  <c r="K65" i="1"/>
  <c r="C65" i="1"/>
  <c r="R64" i="1"/>
  <c r="P64" i="1" s="1"/>
  <c r="Q64" i="1"/>
  <c r="L64" i="1"/>
  <c r="K64" i="1"/>
  <c r="C64" i="1"/>
  <c r="R63" i="1"/>
  <c r="P63" i="1" s="1"/>
  <c r="Q63" i="1"/>
  <c r="L63" i="1"/>
  <c r="K63" i="1"/>
  <c r="C63" i="1"/>
  <c r="R62" i="1"/>
  <c r="P62" i="1" s="1"/>
  <c r="Q62" i="1"/>
  <c r="L62" i="1"/>
  <c r="K62" i="1"/>
  <c r="C62" i="1"/>
  <c r="R61" i="1"/>
  <c r="P61" i="1" s="1"/>
  <c r="Q61" i="1"/>
  <c r="L61" i="1"/>
  <c r="K61" i="1"/>
  <c r="C61" i="1"/>
  <c r="R60" i="1"/>
  <c r="P60" i="1" s="1"/>
  <c r="Q60" i="1"/>
  <c r="L60" i="1"/>
  <c r="K60" i="1"/>
  <c r="C60" i="1"/>
  <c r="R59" i="1"/>
  <c r="P59" i="1" s="1"/>
  <c r="Q59" i="1"/>
  <c r="L59" i="1"/>
  <c r="K59" i="1"/>
  <c r="C59" i="1"/>
  <c r="R58" i="1"/>
  <c r="P58" i="1" s="1"/>
  <c r="Q58" i="1"/>
  <c r="L58" i="1"/>
  <c r="K58" i="1"/>
  <c r="C58" i="1"/>
  <c r="R57" i="1"/>
  <c r="P57" i="1" s="1"/>
  <c r="Q57" i="1"/>
  <c r="L57" i="1"/>
  <c r="K57" i="1"/>
  <c r="C57" i="1"/>
  <c r="R56" i="1"/>
  <c r="P56" i="1" s="1"/>
  <c r="Q56" i="1"/>
  <c r="L56" i="1"/>
  <c r="K56" i="1"/>
  <c r="C56" i="1"/>
  <c r="R55" i="1"/>
  <c r="P55" i="1" s="1"/>
  <c r="Q55" i="1"/>
  <c r="L55" i="1"/>
  <c r="K55" i="1"/>
  <c r="C55" i="1"/>
  <c r="R54" i="1"/>
  <c r="P54" i="1" s="1"/>
  <c r="Q54" i="1"/>
  <c r="L54" i="1"/>
  <c r="K54" i="1"/>
  <c r="C54" i="1"/>
  <c r="R53" i="1"/>
  <c r="P53" i="1" s="1"/>
  <c r="Q53" i="1"/>
  <c r="L53" i="1"/>
  <c r="K53" i="1"/>
  <c r="C53" i="1"/>
  <c r="R52" i="1"/>
  <c r="Q52" i="1"/>
  <c r="P52" i="1"/>
  <c r="L52" i="1"/>
  <c r="K52" i="1"/>
  <c r="C52" i="1"/>
  <c r="R51" i="1"/>
  <c r="P51" i="1" s="1"/>
  <c r="Q51" i="1"/>
  <c r="L51" i="1"/>
  <c r="K51" i="1"/>
  <c r="C51" i="1"/>
  <c r="R50" i="1"/>
  <c r="P50" i="1" s="1"/>
  <c r="Q50" i="1"/>
  <c r="L50" i="1"/>
  <c r="K50" i="1"/>
  <c r="C50" i="1"/>
  <c r="R49" i="1"/>
  <c r="P49" i="1" s="1"/>
  <c r="Q49" i="1"/>
  <c r="L49" i="1"/>
  <c r="K49" i="1"/>
  <c r="C49" i="1"/>
  <c r="R48" i="1"/>
  <c r="Q48" i="1"/>
  <c r="P48" i="1"/>
  <c r="L48" i="1"/>
  <c r="K48" i="1"/>
  <c r="C48" i="1"/>
  <c r="R47" i="1"/>
  <c r="P47" i="1" s="1"/>
  <c r="Q47" i="1"/>
  <c r="L47" i="1"/>
  <c r="K47" i="1"/>
  <c r="C47" i="1"/>
  <c r="R46" i="1"/>
  <c r="P46" i="1" s="1"/>
  <c r="Q46" i="1"/>
  <c r="L46" i="1"/>
  <c r="K46" i="1"/>
  <c r="C46" i="1"/>
  <c r="R45" i="1"/>
  <c r="P45" i="1" s="1"/>
  <c r="Q45" i="1"/>
  <c r="L45" i="1"/>
  <c r="K45" i="1"/>
  <c r="C45" i="1"/>
  <c r="R44" i="1"/>
  <c r="P44" i="1" s="1"/>
  <c r="Q44" i="1"/>
  <c r="L44" i="1"/>
  <c r="K44" i="1"/>
  <c r="C44" i="1"/>
  <c r="R43" i="1"/>
  <c r="P43" i="1" s="1"/>
  <c r="Q43" i="1"/>
  <c r="L43" i="1"/>
  <c r="K43" i="1"/>
  <c r="C43" i="1"/>
  <c r="R42" i="1"/>
  <c r="P42" i="1" s="1"/>
  <c r="Q42" i="1"/>
  <c r="L42" i="1"/>
  <c r="K42" i="1"/>
  <c r="C42" i="1"/>
  <c r="R41" i="1"/>
  <c r="P41" i="1" s="1"/>
  <c r="Q41" i="1"/>
  <c r="L41" i="1"/>
  <c r="K41" i="1"/>
  <c r="C41" i="1"/>
  <c r="R40" i="1"/>
  <c r="P40" i="1" s="1"/>
  <c r="Q40" i="1"/>
  <c r="L40" i="1"/>
  <c r="K40" i="1"/>
  <c r="C40" i="1"/>
  <c r="R39" i="1"/>
  <c r="P39" i="1" s="1"/>
  <c r="Q39" i="1"/>
  <c r="L39" i="1"/>
  <c r="K39" i="1"/>
  <c r="C39" i="1"/>
  <c r="R38" i="1"/>
  <c r="P38" i="1" s="1"/>
  <c r="Q38" i="1"/>
  <c r="L38" i="1"/>
  <c r="K38" i="1"/>
  <c r="C38" i="1"/>
  <c r="R37" i="1"/>
  <c r="P37" i="1" s="1"/>
  <c r="Q37" i="1"/>
  <c r="L37" i="1"/>
  <c r="K37" i="1"/>
  <c r="C37" i="1"/>
  <c r="R36" i="1"/>
  <c r="P36" i="1" s="1"/>
  <c r="Q36" i="1"/>
  <c r="L36" i="1"/>
  <c r="K36" i="1"/>
  <c r="C36" i="1"/>
  <c r="R35" i="1"/>
  <c r="P35" i="1" s="1"/>
  <c r="Q35" i="1"/>
  <c r="L35" i="1"/>
  <c r="K35" i="1"/>
  <c r="C35" i="1"/>
  <c r="R34" i="1"/>
  <c r="P34" i="1" s="1"/>
  <c r="Q34" i="1"/>
  <c r="L34" i="1"/>
  <c r="K34" i="1"/>
  <c r="C34" i="1"/>
  <c r="R33" i="1"/>
  <c r="P33" i="1" s="1"/>
  <c r="Q33" i="1"/>
  <c r="L33" i="1"/>
  <c r="K33" i="1"/>
  <c r="C33" i="1"/>
  <c r="R32" i="1"/>
  <c r="P32" i="1" s="1"/>
  <c r="Q32" i="1"/>
  <c r="L32" i="1"/>
  <c r="K32" i="1"/>
  <c r="C32" i="1"/>
  <c r="R31" i="1"/>
  <c r="P31" i="1" s="1"/>
  <c r="Q31" i="1"/>
  <c r="L31" i="1"/>
  <c r="K31" i="1"/>
  <c r="C31" i="1"/>
  <c r="R30" i="1"/>
  <c r="P30" i="1" s="1"/>
  <c r="Q30" i="1"/>
  <c r="L30" i="1"/>
  <c r="K30" i="1"/>
  <c r="C30" i="1"/>
  <c r="R29" i="1"/>
  <c r="P29" i="1" s="1"/>
  <c r="Q29" i="1"/>
  <c r="L29" i="1"/>
  <c r="K29" i="1"/>
  <c r="C29" i="1"/>
  <c r="R28" i="1"/>
  <c r="P28" i="1" s="1"/>
  <c r="Q28" i="1"/>
  <c r="L28" i="1"/>
  <c r="K28" i="1"/>
  <c r="C28" i="1"/>
  <c r="X42" i="2" s="1"/>
  <c r="R27" i="1"/>
  <c r="P27" i="1" s="1"/>
  <c r="Q27" i="1"/>
  <c r="L27" i="1"/>
  <c r="K27" i="1"/>
  <c r="C27" i="1"/>
  <c r="R26" i="1"/>
  <c r="P26" i="1" s="1"/>
  <c r="Q26" i="1"/>
  <c r="L26" i="1"/>
  <c r="K26" i="1"/>
  <c r="C26" i="1"/>
  <c r="R25" i="1"/>
  <c r="P25" i="1" s="1"/>
  <c r="Q25" i="1"/>
  <c r="L25" i="1"/>
  <c r="K25" i="1"/>
  <c r="C25" i="1"/>
  <c r="R24" i="1"/>
  <c r="P24" i="1" s="1"/>
  <c r="Q24" i="1"/>
  <c r="L24" i="1"/>
  <c r="K24" i="1"/>
  <c r="C24" i="1"/>
  <c r="R23" i="1"/>
  <c r="P23" i="1" s="1"/>
  <c r="Q23" i="1"/>
  <c r="L23" i="1"/>
  <c r="K23" i="1"/>
  <c r="C23" i="1"/>
  <c r="R22" i="1"/>
  <c r="P22" i="1" s="1"/>
  <c r="Q22" i="1"/>
  <c r="L22" i="1"/>
  <c r="K22" i="1"/>
  <c r="C22" i="1"/>
  <c r="R21" i="1"/>
  <c r="P21" i="1" s="1"/>
  <c r="Q21" i="1"/>
  <c r="L21" i="1"/>
  <c r="K21" i="1"/>
  <c r="C21" i="1"/>
  <c r="R20" i="1"/>
  <c r="P20" i="1" s="1"/>
  <c r="Q20" i="1"/>
  <c r="L20" i="1"/>
  <c r="K20" i="1"/>
  <c r="C20" i="1"/>
  <c r="X34" i="2" s="1"/>
  <c r="R19" i="1"/>
  <c r="P19" i="1" s="1"/>
  <c r="Q19" i="1"/>
  <c r="L19" i="1"/>
  <c r="K19" i="1"/>
  <c r="C19" i="1"/>
  <c r="R18" i="1"/>
  <c r="P18" i="1" s="1"/>
  <c r="Q18" i="1"/>
  <c r="L18" i="1"/>
  <c r="K18" i="1"/>
  <c r="C18" i="1"/>
  <c r="X32" i="2" s="1"/>
  <c r="R17" i="1"/>
  <c r="P17" i="1" s="1"/>
  <c r="Q17" i="1"/>
  <c r="L17" i="1"/>
  <c r="K17" i="1"/>
  <c r="C17" i="1"/>
  <c r="R16" i="1"/>
  <c r="Q16" i="1"/>
  <c r="P16" i="1"/>
  <c r="L16" i="1"/>
  <c r="K16" i="1"/>
  <c r="C16" i="1"/>
  <c r="R15" i="1"/>
  <c r="P15" i="1" s="1"/>
  <c r="Q15" i="1"/>
  <c r="L15" i="1"/>
  <c r="K15" i="1"/>
  <c r="C15" i="1"/>
  <c r="R14" i="1"/>
  <c r="P14" i="1" s="1"/>
  <c r="Q14" i="1"/>
  <c r="L14" i="1"/>
  <c r="K14" i="1"/>
  <c r="C14" i="1"/>
  <c r="X28" i="2" s="1"/>
  <c r="R13" i="1"/>
  <c r="P13" i="1" s="1"/>
  <c r="Q13" i="1"/>
  <c r="L13" i="1"/>
  <c r="K13" i="1"/>
  <c r="C13" i="1"/>
  <c r="X27" i="2" s="1"/>
  <c r="R12" i="1"/>
  <c r="Q12" i="1"/>
  <c r="P12" i="1"/>
  <c r="L12" i="1"/>
  <c r="K12" i="1"/>
  <c r="C12" i="1"/>
  <c r="X26" i="2" s="1"/>
  <c r="R11" i="1"/>
  <c r="P11" i="1" s="1"/>
  <c r="Q11" i="1"/>
  <c r="L11" i="1"/>
  <c r="K11" i="1"/>
  <c r="C11" i="1"/>
  <c r="R10" i="1"/>
  <c r="P10" i="1" s="1"/>
  <c r="Q10" i="1"/>
  <c r="L10" i="1"/>
  <c r="K10" i="1"/>
  <c r="C10" i="1"/>
  <c r="R9" i="1"/>
  <c r="P9" i="1" s="1"/>
  <c r="Q9" i="1"/>
  <c r="L9" i="1"/>
  <c r="K9" i="1"/>
  <c r="C9" i="1"/>
  <c r="X23" i="2" s="1"/>
  <c r="R8" i="1"/>
  <c r="P8" i="1" s="1"/>
  <c r="Q8" i="1"/>
  <c r="L8" i="1"/>
  <c r="K8" i="1"/>
  <c r="C8" i="1"/>
  <c r="R7" i="1"/>
  <c r="P7" i="1" s="1"/>
  <c r="Q7" i="1"/>
  <c r="L7" i="1"/>
  <c r="K7" i="1"/>
  <c r="C7" i="1"/>
  <c r="X21" i="2" s="1"/>
  <c r="R6" i="1"/>
  <c r="P6" i="1" s="1"/>
  <c r="Q6" i="1"/>
  <c r="L6" i="1"/>
  <c r="K6" i="1"/>
  <c r="C6" i="1"/>
  <c r="X20" i="2" s="1"/>
  <c r="K81" i="4" l="1"/>
  <c r="P81" i="4"/>
  <c r="R81" i="4"/>
  <c r="AD81" i="2"/>
  <c r="AE81" i="2" s="1"/>
  <c r="AF81" i="2" s="1"/>
  <c r="AP81" i="2" s="1"/>
  <c r="P46" i="4"/>
  <c r="R46" i="4"/>
  <c r="K47" i="4"/>
  <c r="P47" i="4"/>
  <c r="R47" i="4"/>
  <c r="R28" i="4"/>
  <c r="K30" i="4"/>
  <c r="K31" i="4"/>
  <c r="K32" i="4"/>
  <c r="G33" i="4"/>
  <c r="K65" i="4"/>
  <c r="R65" i="4"/>
  <c r="P65" i="4"/>
  <c r="K61" i="4"/>
  <c r="P63" i="4"/>
  <c r="R63" i="4"/>
  <c r="K64" i="4"/>
  <c r="P64" i="4"/>
  <c r="R64" i="4"/>
  <c r="AE41" i="3"/>
  <c r="T40" i="3"/>
  <c r="BE142" i="3"/>
  <c r="AO20" i="2"/>
  <c r="AE74" i="3"/>
  <c r="AF74" i="3" s="1"/>
  <c r="AP74" i="3" s="1"/>
  <c r="BE60" i="3"/>
  <c r="BE140" i="3"/>
  <c r="BE40" i="3"/>
  <c r="K60" i="4"/>
  <c r="K62" i="4"/>
  <c r="T62" i="3"/>
  <c r="T60" i="3"/>
  <c r="BE62" i="3"/>
  <c r="BE23" i="3"/>
  <c r="BE142" i="2"/>
  <c r="T62" i="2"/>
  <c r="AE63" i="2"/>
  <c r="BE62" i="2"/>
  <c r="AE42" i="2"/>
  <c r="AE49" i="2"/>
  <c r="AF49" i="2" s="1"/>
  <c r="AP49" i="2" s="1"/>
  <c r="AA26" i="2"/>
  <c r="L90" i="1"/>
  <c r="AP8" i="3" s="1"/>
  <c r="AO8" i="3" s="1"/>
  <c r="AX54" i="2"/>
  <c r="AY54" i="2" s="1"/>
  <c r="AK59" i="2"/>
  <c r="V59" i="2" s="1"/>
  <c r="AW59" i="2" s="1"/>
  <c r="AK88" i="2"/>
  <c r="V88" i="2" s="1"/>
  <c r="AV88" i="2" s="1"/>
  <c r="AK91" i="2"/>
  <c r="V91" i="2" s="1"/>
  <c r="AW91" i="2" s="1"/>
  <c r="AC38" i="2"/>
  <c r="AH48" i="2"/>
  <c r="AG53" i="2"/>
  <c r="AD58" i="2"/>
  <c r="AE58" i="2" s="1"/>
  <c r="AF58" i="2" s="1"/>
  <c r="AP58" i="2" s="1"/>
  <c r="AK67" i="2"/>
  <c r="V67" i="2" s="1"/>
  <c r="AV67" i="2" s="1"/>
  <c r="AD68" i="2"/>
  <c r="AC69" i="2"/>
  <c r="AG73" i="2"/>
  <c r="AZ81" i="2"/>
  <c r="AK84" i="2"/>
  <c r="V84" i="2" s="1"/>
  <c r="AV84" i="2" s="1"/>
  <c r="AC90" i="2"/>
  <c r="AX98" i="2"/>
  <c r="U98" i="4" s="1"/>
  <c r="Z64" i="3"/>
  <c r="AC264" i="4" s="1"/>
  <c r="AD67" i="3"/>
  <c r="AD75" i="3"/>
  <c r="AC81" i="3"/>
  <c r="AD83" i="3"/>
  <c r="AG85" i="3"/>
  <c r="O49" i="4"/>
  <c r="N50" i="4"/>
  <c r="J53" i="4"/>
  <c r="L53" i="4" s="1"/>
  <c r="M53" i="4" s="1"/>
  <c r="Q55" i="4"/>
  <c r="O57" i="4"/>
  <c r="O58" i="4"/>
  <c r="N72" i="4"/>
  <c r="Q85" i="4"/>
  <c r="O86" i="4"/>
  <c r="O90" i="4"/>
  <c r="N91" i="4"/>
  <c r="N98" i="4"/>
  <c r="Q99" i="4"/>
  <c r="AZ93" i="2"/>
  <c r="AG30" i="3"/>
  <c r="AH74" i="3"/>
  <c r="K91" i="1"/>
  <c r="AP9" i="2" s="1"/>
  <c r="AO9" i="2" s="1"/>
  <c r="AG28" i="2"/>
  <c r="AD29" i="2"/>
  <c r="AK30" i="2"/>
  <c r="V30" i="2" s="1"/>
  <c r="AW30" i="2" s="1"/>
  <c r="Z31" i="2"/>
  <c r="AD35" i="2"/>
  <c r="AE35" i="2" s="1"/>
  <c r="AF35" i="2" s="1"/>
  <c r="AP35" i="2" s="1"/>
  <c r="AD37" i="2"/>
  <c r="AD38" i="2"/>
  <c r="AE38" i="2" s="1"/>
  <c r="AF38" i="2" s="1"/>
  <c r="AP38" i="2" s="1"/>
  <c r="AK53" i="2"/>
  <c r="V53" i="2" s="1"/>
  <c r="AV53" i="2" s="1"/>
  <c r="AG58" i="2"/>
  <c r="AG69" i="2"/>
  <c r="AE76" i="2"/>
  <c r="AF76" i="2" s="1"/>
  <c r="AP76" i="2" s="1"/>
  <c r="AG83" i="2"/>
  <c r="AK90" i="2"/>
  <c r="V90" i="2" s="1"/>
  <c r="AV90" i="2" s="1"/>
  <c r="AK31" i="3"/>
  <c r="V31" i="3" s="1"/>
  <c r="AV31" i="3" s="1"/>
  <c r="Z47" i="3"/>
  <c r="AC247" i="4" s="1"/>
  <c r="AD50" i="3"/>
  <c r="AC51" i="3"/>
  <c r="AG52" i="3"/>
  <c r="AK67" i="3"/>
  <c r="V67" i="3" s="1"/>
  <c r="AV67" i="3" s="1"/>
  <c r="AC73" i="3"/>
  <c r="AK75" i="3"/>
  <c r="V75" i="3" s="1"/>
  <c r="AU75" i="3" s="1"/>
  <c r="AX77" i="3"/>
  <c r="V77" i="4" s="1"/>
  <c r="AK81" i="3"/>
  <c r="V81" i="3" s="1"/>
  <c r="AW81" i="3" s="1"/>
  <c r="AZ82" i="3"/>
  <c r="AK83" i="3"/>
  <c r="V83" i="3" s="1"/>
  <c r="AW83" i="3" s="1"/>
  <c r="AG88" i="3"/>
  <c r="AK97" i="3"/>
  <c r="V97" i="3" s="1"/>
  <c r="AV97" i="3" s="1"/>
  <c r="O38" i="4"/>
  <c r="N53" i="4"/>
  <c r="O72" i="4"/>
  <c r="J74" i="4"/>
  <c r="J78" i="4"/>
  <c r="J81" i="4"/>
  <c r="F83" i="4"/>
  <c r="O87" i="4"/>
  <c r="F94" i="4"/>
  <c r="F95" i="4"/>
  <c r="AG78" i="3"/>
  <c r="O69" i="4"/>
  <c r="O77" i="4"/>
  <c r="L91" i="1"/>
  <c r="AP9" i="3" s="1"/>
  <c r="AO9" i="3" s="1"/>
  <c r="AG29" i="2"/>
  <c r="AC32" i="2"/>
  <c r="AG36" i="2"/>
  <c r="AD50" i="2"/>
  <c r="AK52" i="2"/>
  <c r="V52" i="2" s="1"/>
  <c r="AU52" i="2" s="1"/>
  <c r="AH54" i="2"/>
  <c r="AC59" i="2"/>
  <c r="AC76" i="2"/>
  <c r="AC91" i="2"/>
  <c r="AC30" i="3"/>
  <c r="AX73" i="3"/>
  <c r="V73" i="4" s="1"/>
  <c r="AC78" i="3"/>
  <c r="F55" i="4"/>
  <c r="F69" i="4"/>
  <c r="F77" i="4"/>
  <c r="N83" i="4"/>
  <c r="O94" i="4"/>
  <c r="O95" i="4"/>
  <c r="AX57" i="2"/>
  <c r="U57" i="4" s="1"/>
  <c r="AC80" i="2"/>
  <c r="AD82" i="2"/>
  <c r="AE82" i="2" s="1"/>
  <c r="AF82" i="2" s="1"/>
  <c r="AP82" i="2" s="1"/>
  <c r="AZ91" i="2"/>
  <c r="AK33" i="3"/>
  <c r="V33" i="3" s="1"/>
  <c r="AW33" i="3" s="1"/>
  <c r="AG39" i="3"/>
  <c r="AK53" i="3"/>
  <c r="V53" i="3" s="1"/>
  <c r="AV53" i="3" s="1"/>
  <c r="AG56" i="3"/>
  <c r="Z71" i="3"/>
  <c r="AX71" i="3"/>
  <c r="V71" i="4" s="1"/>
  <c r="AL77" i="3"/>
  <c r="S77" i="3"/>
  <c r="AJ77" i="3"/>
  <c r="AD90" i="3"/>
  <c r="AE90" i="3" s="1"/>
  <c r="AF90" i="3" s="1"/>
  <c r="AP90" i="3" s="1"/>
  <c r="AC90" i="3"/>
  <c r="AK90" i="3"/>
  <c r="V90" i="3" s="1"/>
  <c r="AW90" i="3" s="1"/>
  <c r="J59" i="4"/>
  <c r="F59" i="4"/>
  <c r="N59" i="4"/>
  <c r="K73" i="4"/>
  <c r="O73" i="4"/>
  <c r="F73" i="4"/>
  <c r="N73" i="4"/>
  <c r="Q73" i="4"/>
  <c r="J73" i="4"/>
  <c r="L73" i="4" s="1"/>
  <c r="M73" i="4" s="1"/>
  <c r="O75" i="4"/>
  <c r="J75" i="4"/>
  <c r="G80" i="4"/>
  <c r="K80" i="4"/>
  <c r="F93" i="4"/>
  <c r="K93" i="4"/>
  <c r="AH31" i="2"/>
  <c r="AL31" i="2" s="1"/>
  <c r="P31" i="4" s="1"/>
  <c r="AG32" i="2"/>
  <c r="AG35" i="2"/>
  <c r="AK36" i="2"/>
  <c r="V36" i="2" s="1"/>
  <c r="AV36" i="2" s="1"/>
  <c r="AK48" i="2"/>
  <c r="V48" i="2" s="1"/>
  <c r="AU48" i="2" s="1"/>
  <c r="AG49" i="2"/>
  <c r="AG50" i="2"/>
  <c r="Z52" i="2"/>
  <c r="AG65" i="2"/>
  <c r="AZ69" i="2"/>
  <c r="AG71" i="2"/>
  <c r="AG76" i="2"/>
  <c r="AK79" i="2"/>
  <c r="V79" i="2" s="1"/>
  <c r="AU79" i="2" s="1"/>
  <c r="AG80" i="2"/>
  <c r="AC88" i="2"/>
  <c r="AZ89" i="2"/>
  <c r="AD91" i="2"/>
  <c r="AE91" i="2" s="1"/>
  <c r="AF91" i="2" s="1"/>
  <c r="AP91" i="2" s="1"/>
  <c r="Z93" i="2"/>
  <c r="AA93" i="2" s="1"/>
  <c r="AB93" i="2" s="1"/>
  <c r="AN93" i="2" s="1"/>
  <c r="AC96" i="2"/>
  <c r="AA98" i="2"/>
  <c r="AB98" i="2" s="1"/>
  <c r="AN98" i="2" s="1"/>
  <c r="AG98" i="2"/>
  <c r="AC99" i="2"/>
  <c r="AG99" i="2"/>
  <c r="Z28" i="3"/>
  <c r="AD30" i="3"/>
  <c r="AE30" i="3" s="1"/>
  <c r="AF30" i="3" s="1"/>
  <c r="AP30" i="3" s="1"/>
  <c r="AC31" i="3"/>
  <c r="Z34" i="3"/>
  <c r="AC48" i="3"/>
  <c r="AD51" i="3"/>
  <c r="AE51" i="3" s="1"/>
  <c r="AF51" i="3" s="1"/>
  <c r="AP51" i="3" s="1"/>
  <c r="AK52" i="3"/>
  <c r="V52" i="3" s="1"/>
  <c r="AW52" i="3" s="1"/>
  <c r="Z54" i="3"/>
  <c r="AE55" i="3"/>
  <c r="AF55" i="3" s="1"/>
  <c r="AP55" i="3" s="1"/>
  <c r="AG55" i="3"/>
  <c r="AK56" i="3"/>
  <c r="V56" i="3" s="1"/>
  <c r="AV56" i="3" s="1"/>
  <c r="AG57" i="3"/>
  <c r="AX59" i="3"/>
  <c r="AY59" i="3" s="1"/>
  <c r="AC59" i="3"/>
  <c r="AK59" i="3"/>
  <c r="V59" i="3" s="1"/>
  <c r="AU59" i="3" s="1"/>
  <c r="AX91" i="3"/>
  <c r="V91" i="4" s="1"/>
  <c r="AD91" i="3"/>
  <c r="AC91" i="3"/>
  <c r="AK91" i="3"/>
  <c r="V91" i="3" s="1"/>
  <c r="AV91" i="3" s="1"/>
  <c r="K34" i="4"/>
  <c r="F34" i="4"/>
  <c r="N39" i="4"/>
  <c r="Q39" i="4"/>
  <c r="J79" i="4"/>
  <c r="L89" i="4"/>
  <c r="M89" i="4" s="1"/>
  <c r="AC30" i="2"/>
  <c r="AK31" i="2"/>
  <c r="V31" i="2" s="1"/>
  <c r="AU31" i="2" s="1"/>
  <c r="AK32" i="2"/>
  <c r="V32" i="2" s="1"/>
  <c r="AW32" i="2" s="1"/>
  <c r="AH33" i="2"/>
  <c r="S33" i="2" s="1"/>
  <c r="AK38" i="2"/>
  <c r="V38" i="2" s="1"/>
  <c r="AU38" i="2" s="1"/>
  <c r="Z48" i="2"/>
  <c r="AH49" i="2"/>
  <c r="S49" i="2" s="1"/>
  <c r="AD52" i="2"/>
  <c r="AE52" i="2" s="1"/>
  <c r="AF52" i="2" s="1"/>
  <c r="AP52" i="2" s="1"/>
  <c r="AD53" i="2"/>
  <c r="AK54" i="2"/>
  <c r="V54" i="2" s="1"/>
  <c r="AU54" i="2" s="1"/>
  <c r="Z56" i="2"/>
  <c r="AD59" i="2"/>
  <c r="AE59" i="2" s="1"/>
  <c r="AF59" i="2" s="1"/>
  <c r="AP59" i="2" s="1"/>
  <c r="Z62" i="2"/>
  <c r="AA62" i="2" s="1"/>
  <c r="AC67" i="2"/>
  <c r="AD69" i="2"/>
  <c r="AE69" i="2" s="1"/>
  <c r="AF69" i="2" s="1"/>
  <c r="AP69" i="2" s="1"/>
  <c r="AK74" i="2"/>
  <c r="V74" i="2" s="1"/>
  <c r="AU74" i="2" s="1"/>
  <c r="AK76" i="2"/>
  <c r="V76" i="2" s="1"/>
  <c r="AV76" i="2" s="1"/>
  <c r="Z79" i="2"/>
  <c r="AX79" i="2"/>
  <c r="U79" i="4" s="1"/>
  <c r="AK80" i="2"/>
  <c r="V80" i="2" s="1"/>
  <c r="AU80" i="2" s="1"/>
  <c r="AD83" i="2"/>
  <c r="AE83" i="2" s="1"/>
  <c r="AF83" i="2" s="1"/>
  <c r="AP83" i="2" s="1"/>
  <c r="AG84" i="2"/>
  <c r="AG87" i="2"/>
  <c r="AG88" i="2"/>
  <c r="AD90" i="2"/>
  <c r="AE90" i="2" s="1"/>
  <c r="AF90" i="2" s="1"/>
  <c r="AP90" i="2" s="1"/>
  <c r="AG91" i="2"/>
  <c r="AK92" i="2"/>
  <c r="V92" i="2" s="1"/>
  <c r="AU92" i="2" s="1"/>
  <c r="AG95" i="2"/>
  <c r="AG96" i="2"/>
  <c r="AK98" i="2"/>
  <c r="V98" i="2" s="1"/>
  <c r="AW98" i="2" s="1"/>
  <c r="AD99" i="2"/>
  <c r="AE99" i="2" s="1"/>
  <c r="AF99" i="2" s="1"/>
  <c r="AP99" i="2" s="1"/>
  <c r="AK99" i="2"/>
  <c r="V99" i="2" s="1"/>
  <c r="AU99" i="2" s="1"/>
  <c r="AZ169" i="2"/>
  <c r="AZ171" i="2"/>
  <c r="AD32" i="3"/>
  <c r="AC33" i="3"/>
  <c r="AX34" i="3"/>
  <c r="V34" i="4" s="1"/>
  <c r="AE39" i="3"/>
  <c r="AF39" i="3" s="1"/>
  <c r="AP39" i="3" s="1"/>
  <c r="Z39" i="3"/>
  <c r="AG48" i="3"/>
  <c r="AK51" i="3"/>
  <c r="V51" i="3" s="1"/>
  <c r="AV51" i="3" s="1"/>
  <c r="AC52" i="3"/>
  <c r="AC53" i="3"/>
  <c r="AC60" i="3"/>
  <c r="AK60" i="3"/>
  <c r="AK68" i="3"/>
  <c r="V68" i="3" s="1"/>
  <c r="AV68" i="3" s="1"/>
  <c r="AH68" i="3"/>
  <c r="AJ68" i="3" s="1"/>
  <c r="U77" i="3"/>
  <c r="AT77" i="3" s="1"/>
  <c r="AG93" i="3"/>
  <c r="Z93" i="3"/>
  <c r="AA93" i="3" s="1"/>
  <c r="AB93" i="3" s="1"/>
  <c r="AN93" i="3" s="1"/>
  <c r="K33" i="4"/>
  <c r="F33" i="4"/>
  <c r="H33" i="4" s="1"/>
  <c r="I33" i="4" s="1"/>
  <c r="N33" i="4"/>
  <c r="J33" i="4"/>
  <c r="K51" i="4"/>
  <c r="F51" i="4"/>
  <c r="Q51" i="4"/>
  <c r="G84" i="4"/>
  <c r="O84" i="4"/>
  <c r="K84" i="4"/>
  <c r="L84" i="4" s="1"/>
  <c r="M84" i="4" s="1"/>
  <c r="Q84" i="4"/>
  <c r="K97" i="4"/>
  <c r="L97" i="4" s="1"/>
  <c r="M97" i="4" s="1"/>
  <c r="F97" i="4"/>
  <c r="N97" i="4"/>
  <c r="AC28" i="2"/>
  <c r="AD30" i="2"/>
  <c r="AG34" i="2"/>
  <c r="AC36" i="2"/>
  <c r="AX39" i="2"/>
  <c r="U39" i="4" s="1"/>
  <c r="AD48" i="2"/>
  <c r="AE48" i="2" s="1"/>
  <c r="AF48" i="2" s="1"/>
  <c r="AP48" i="2" s="1"/>
  <c r="AC49" i="2"/>
  <c r="AX49" i="2"/>
  <c r="AY49" i="2" s="1"/>
  <c r="AE50" i="2"/>
  <c r="AF50" i="2" s="1"/>
  <c r="AP50" i="2" s="1"/>
  <c r="AG57" i="2"/>
  <c r="AD67" i="2"/>
  <c r="AE67" i="2" s="1"/>
  <c r="AF67" i="2" s="1"/>
  <c r="AP67" i="2" s="1"/>
  <c r="AZ77" i="2"/>
  <c r="AA79" i="2"/>
  <c r="AB79" i="2" s="1"/>
  <c r="AN79" i="2" s="1"/>
  <c r="AC79" i="2"/>
  <c r="Z82" i="2"/>
  <c r="AA82" i="2" s="1"/>
  <c r="AB82" i="2" s="1"/>
  <c r="AN82" i="2" s="1"/>
  <c r="AK96" i="2"/>
  <c r="V96" i="2" s="1"/>
  <c r="AU96" i="2" s="1"/>
  <c r="AD97" i="2"/>
  <c r="AE97" i="2" s="1"/>
  <c r="AF97" i="2" s="1"/>
  <c r="AP97" i="2" s="1"/>
  <c r="AZ149" i="2"/>
  <c r="AG29" i="3"/>
  <c r="AK30" i="3"/>
  <c r="V30" i="3" s="1"/>
  <c r="AV30" i="3" s="1"/>
  <c r="AD33" i="3"/>
  <c r="AE33" i="3" s="1"/>
  <c r="AF33" i="3" s="1"/>
  <c r="AP33" i="3" s="1"/>
  <c r="AG35" i="3"/>
  <c r="AK48" i="3"/>
  <c r="V48" i="3" s="1"/>
  <c r="AV48" i="3" s="1"/>
  <c r="AD52" i="3"/>
  <c r="AD53" i="3"/>
  <c r="AE53" i="3" s="1"/>
  <c r="AF53" i="3" s="1"/>
  <c r="AP53" i="3" s="1"/>
  <c r="AC56" i="3"/>
  <c r="AK58" i="3"/>
  <c r="V58" i="3" s="1"/>
  <c r="AV58" i="3" s="1"/>
  <c r="AD58" i="3"/>
  <c r="AK71" i="3"/>
  <c r="V71" i="3" s="1"/>
  <c r="AV71" i="3" s="1"/>
  <c r="AX86" i="3"/>
  <c r="V86" i="4" s="1"/>
  <c r="AD86" i="3"/>
  <c r="AC86" i="3"/>
  <c r="AK86" i="3"/>
  <c r="V86" i="3" s="1"/>
  <c r="AW86" i="3" s="1"/>
  <c r="AG90" i="3"/>
  <c r="AG91" i="3"/>
  <c r="Z99" i="3"/>
  <c r="AH99" i="3"/>
  <c r="AX99" i="3"/>
  <c r="V99" i="4" s="1"/>
  <c r="K37" i="4"/>
  <c r="N37" i="4"/>
  <c r="F37" i="4"/>
  <c r="Q37" i="4"/>
  <c r="J37" i="4"/>
  <c r="O37" i="4"/>
  <c r="Q54" i="4"/>
  <c r="F54" i="4"/>
  <c r="H54" i="4" s="1"/>
  <c r="I54" i="4" s="1"/>
  <c r="O54" i="4"/>
  <c r="N54" i="4"/>
  <c r="K59" i="4"/>
  <c r="G73" i="4"/>
  <c r="J80" i="4"/>
  <c r="J93" i="4"/>
  <c r="AG67" i="3"/>
  <c r="AH70" i="3"/>
  <c r="S70" i="3" s="1"/>
  <c r="AD72" i="3"/>
  <c r="Z73" i="3"/>
  <c r="AG74" i="3"/>
  <c r="AG75" i="3"/>
  <c r="AK78" i="3"/>
  <c r="V78" i="3" s="1"/>
  <c r="AU78" i="3" s="1"/>
  <c r="AD80" i="3"/>
  <c r="AE80" i="3" s="1"/>
  <c r="AF80" i="3" s="1"/>
  <c r="AP80" i="3" s="1"/>
  <c r="AD81" i="3"/>
  <c r="AG82" i="3"/>
  <c r="AG83" i="3"/>
  <c r="Z85" i="3"/>
  <c r="AC89" i="3"/>
  <c r="AH92" i="3"/>
  <c r="S92" i="3" s="1"/>
  <c r="AZ94" i="3"/>
  <c r="J29" i="4"/>
  <c r="N30" i="4"/>
  <c r="F38" i="4"/>
  <c r="Q38" i="4"/>
  <c r="K40" i="4"/>
  <c r="G49" i="4"/>
  <c r="H49" i="4" s="1"/>
  <c r="I49" i="4" s="1"/>
  <c r="Q49" i="4"/>
  <c r="G57" i="4"/>
  <c r="H57" i="4" s="1"/>
  <c r="I57" i="4" s="1"/>
  <c r="F65" i="4"/>
  <c r="K68" i="4"/>
  <c r="G69" i="4"/>
  <c r="H69" i="4" s="1"/>
  <c r="I69" i="4" s="1"/>
  <c r="K70" i="4"/>
  <c r="L70" i="4" s="1"/>
  <c r="M70" i="4" s="1"/>
  <c r="O76" i="4"/>
  <c r="G77" i="4"/>
  <c r="H77" i="4" s="1"/>
  <c r="I77" i="4" s="1"/>
  <c r="O83" i="4"/>
  <c r="G87" i="4"/>
  <c r="G90" i="4"/>
  <c r="H90" i="4" s="1"/>
  <c r="I90" i="4" s="1"/>
  <c r="G91" i="4"/>
  <c r="H91" i="4" s="1"/>
  <c r="I91" i="4" s="1"/>
  <c r="O91" i="4"/>
  <c r="G94" i="4"/>
  <c r="G95" i="4"/>
  <c r="H95" i="4" s="1"/>
  <c r="I95" i="4" s="1"/>
  <c r="J96" i="4"/>
  <c r="O98" i="4"/>
  <c r="F99" i="4"/>
  <c r="N99" i="4"/>
  <c r="AK70" i="3"/>
  <c r="V70" i="3" s="1"/>
  <c r="AU70" i="3" s="1"/>
  <c r="AD89" i="3"/>
  <c r="AE89" i="3" s="1"/>
  <c r="AF89" i="3" s="1"/>
  <c r="AP89" i="3" s="1"/>
  <c r="AE91" i="3"/>
  <c r="AF91" i="3" s="1"/>
  <c r="AP91" i="3" s="1"/>
  <c r="AD95" i="3"/>
  <c r="AE95" i="3" s="1"/>
  <c r="AF95" i="3" s="1"/>
  <c r="AP95" i="3" s="1"/>
  <c r="AX95" i="3"/>
  <c r="V95" i="4" s="1"/>
  <c r="Q29" i="4"/>
  <c r="G38" i="4"/>
  <c r="F46" i="4"/>
  <c r="J49" i="4"/>
  <c r="L49" i="4" s="1"/>
  <c r="M49" i="4" s="1"/>
  <c r="G50" i="4"/>
  <c r="H50" i="4" s="1"/>
  <c r="I50" i="4" s="1"/>
  <c r="F53" i="4"/>
  <c r="O53" i="4"/>
  <c r="N55" i="4"/>
  <c r="J57" i="4"/>
  <c r="L57" i="4" s="1"/>
  <c r="M57" i="4" s="1"/>
  <c r="Q57" i="4"/>
  <c r="F58" i="4"/>
  <c r="Q58" i="4"/>
  <c r="N65" i="4"/>
  <c r="J69" i="4"/>
  <c r="L69" i="4" s="1"/>
  <c r="M69" i="4" s="1"/>
  <c r="Q69" i="4"/>
  <c r="G72" i="4"/>
  <c r="F76" i="4"/>
  <c r="J77" i="4"/>
  <c r="Q77" i="4"/>
  <c r="K82" i="4"/>
  <c r="G83" i="4"/>
  <c r="F85" i="4"/>
  <c r="G86" i="4"/>
  <c r="J87" i="4"/>
  <c r="L87" i="4" s="1"/>
  <c r="M87" i="4" s="1"/>
  <c r="Q87" i="4"/>
  <c r="F89" i="4"/>
  <c r="K92" i="4"/>
  <c r="L92" i="4" s="1"/>
  <c r="M92" i="4" s="1"/>
  <c r="J95" i="4"/>
  <c r="Q95" i="4"/>
  <c r="K96" i="4"/>
  <c r="L96" i="4" s="1"/>
  <c r="M96" i="4" s="1"/>
  <c r="G99" i="4"/>
  <c r="O99" i="4"/>
  <c r="AC67" i="3"/>
  <c r="Z69" i="3"/>
  <c r="AC269" i="4" s="1"/>
  <c r="AK73" i="3"/>
  <c r="V73" i="3" s="1"/>
  <c r="AV73" i="3" s="1"/>
  <c r="AD78" i="3"/>
  <c r="AE78" i="3" s="1"/>
  <c r="AF78" i="3" s="1"/>
  <c r="AP78" i="3" s="1"/>
  <c r="AC82" i="3"/>
  <c r="AC83" i="3"/>
  <c r="AD88" i="3"/>
  <c r="AE88" i="3" s="1"/>
  <c r="AF88" i="3" s="1"/>
  <c r="AP88" i="3" s="1"/>
  <c r="AK89" i="3"/>
  <c r="V89" i="3" s="1"/>
  <c r="AU89" i="3" s="1"/>
  <c r="AH95" i="3"/>
  <c r="AZ98" i="3"/>
  <c r="G30" i="4"/>
  <c r="H30" i="4" s="1"/>
  <c r="I30" i="4" s="1"/>
  <c r="N38" i="4"/>
  <c r="N46" i="4"/>
  <c r="N49" i="4"/>
  <c r="G53" i="4"/>
  <c r="Q53" i="4"/>
  <c r="N57" i="4"/>
  <c r="G58" i="4"/>
  <c r="N69" i="4"/>
  <c r="G76" i="4"/>
  <c r="N77" i="4"/>
  <c r="J83" i="4"/>
  <c r="L83" i="4" s="1"/>
  <c r="M83" i="4" s="1"/>
  <c r="Q83" i="4"/>
  <c r="J85" i="4"/>
  <c r="L85" i="4" s="1"/>
  <c r="M85" i="4" s="1"/>
  <c r="N86" i="4"/>
  <c r="N87" i="4"/>
  <c r="N90" i="4"/>
  <c r="J91" i="4"/>
  <c r="L91" i="4" s="1"/>
  <c r="M91" i="4" s="1"/>
  <c r="Q91" i="4"/>
  <c r="N94" i="4"/>
  <c r="N95" i="4"/>
  <c r="G98" i="4"/>
  <c r="H98" i="4" s="1"/>
  <c r="I98" i="4" s="1"/>
  <c r="AE72" i="3"/>
  <c r="AF72" i="3" s="1"/>
  <c r="AP72" i="3" s="1"/>
  <c r="BE143" i="3"/>
  <c r="AE29" i="3"/>
  <c r="AF29" i="3" s="1"/>
  <c r="AP29" i="3" s="1"/>
  <c r="BE123" i="3"/>
  <c r="T23" i="3"/>
  <c r="BE141" i="3"/>
  <c r="T61" i="2"/>
  <c r="AO79" i="2"/>
  <c r="T60" i="2"/>
  <c r="AE21" i="2"/>
  <c r="BE61" i="2"/>
  <c r="T20" i="2"/>
  <c r="BE140" i="2"/>
  <c r="BE144" i="2"/>
  <c r="BE143" i="2"/>
  <c r="AQ61" i="3"/>
  <c r="AH65" i="3"/>
  <c r="S65" i="3" s="1"/>
  <c r="AH62" i="2"/>
  <c r="AC61" i="2"/>
  <c r="AD60" i="3"/>
  <c r="AE60" i="3" s="1"/>
  <c r="Z65" i="3"/>
  <c r="AC265" i="4" s="1"/>
  <c r="G65" i="4"/>
  <c r="AO63" i="3"/>
  <c r="J62" i="4"/>
  <c r="AG61" i="2"/>
  <c r="J63" i="4"/>
  <c r="G62" i="4"/>
  <c r="J65" i="4"/>
  <c r="L65" i="4" s="1"/>
  <c r="M65" i="4" s="1"/>
  <c r="AC44" i="3"/>
  <c r="AG47" i="3"/>
  <c r="G46" i="4"/>
  <c r="F47" i="4"/>
  <c r="AD43" i="2"/>
  <c r="AE43" i="2" s="1"/>
  <c r="Z40" i="3"/>
  <c r="AG41" i="3"/>
  <c r="AG44" i="3"/>
  <c r="AC45" i="3"/>
  <c r="Z46" i="3"/>
  <c r="AA46" i="3" s="1"/>
  <c r="AB46" i="3" s="1"/>
  <c r="AN46" i="3" s="1"/>
  <c r="AH47" i="3"/>
  <c r="U47" i="3" s="1"/>
  <c r="AT47" i="3" s="1"/>
  <c r="N47" i="4"/>
  <c r="AO41" i="2"/>
  <c r="Z20" i="3"/>
  <c r="AC140" i="4" s="1"/>
  <c r="AD25" i="3"/>
  <c r="BE63" i="3"/>
  <c r="T63" i="3"/>
  <c r="AA73" i="3"/>
  <c r="AB73" i="3" s="1"/>
  <c r="AN73" i="3" s="1"/>
  <c r="BE121" i="3"/>
  <c r="BE122" i="3"/>
  <c r="T61" i="3"/>
  <c r="BE61" i="3"/>
  <c r="AE58" i="3"/>
  <c r="AF58" i="3" s="1"/>
  <c r="AP58" i="3" s="1"/>
  <c r="AE49" i="3"/>
  <c r="AF49" i="3" s="1"/>
  <c r="AP49" i="3" s="1"/>
  <c r="T41" i="3"/>
  <c r="BE44" i="3"/>
  <c r="AE50" i="3"/>
  <c r="AF50" i="3" s="1"/>
  <c r="AP50" i="3" s="1"/>
  <c r="AE59" i="3"/>
  <c r="AF59" i="3" s="1"/>
  <c r="AP59" i="3" s="1"/>
  <c r="BE125" i="3"/>
  <c r="BE22" i="3"/>
  <c r="AQ55" i="3"/>
  <c r="AE57" i="3"/>
  <c r="AF57" i="3" s="1"/>
  <c r="AP57" i="3" s="1"/>
  <c r="BE124" i="3"/>
  <c r="T42" i="3"/>
  <c r="BE41" i="3"/>
  <c r="T45" i="3"/>
  <c r="K41" i="4"/>
  <c r="K45" i="4"/>
  <c r="BE42" i="3"/>
  <c r="T43" i="3"/>
  <c r="BE106" i="3"/>
  <c r="BE27" i="3"/>
  <c r="BE43" i="3"/>
  <c r="T44" i="3"/>
  <c r="BE45" i="3"/>
  <c r="BE107" i="3"/>
  <c r="T22" i="3"/>
  <c r="BE100" i="3"/>
  <c r="AE21" i="3"/>
  <c r="BE21" i="3"/>
  <c r="AQ39" i="3"/>
  <c r="BE105" i="3"/>
  <c r="BE101" i="3"/>
  <c r="BE102" i="3"/>
  <c r="BE103" i="3"/>
  <c r="BE26" i="3"/>
  <c r="AE32" i="3"/>
  <c r="AF32" i="3" s="1"/>
  <c r="AP32" i="3" s="1"/>
  <c r="AQ33" i="3"/>
  <c r="BE104" i="3"/>
  <c r="T25" i="3"/>
  <c r="BE20" i="3"/>
  <c r="T21" i="3"/>
  <c r="BE25" i="3"/>
  <c r="T26" i="3"/>
  <c r="T27" i="3"/>
  <c r="K27" i="4"/>
  <c r="BD33" i="3"/>
  <c r="T20" i="3"/>
  <c r="T24" i="3"/>
  <c r="BE24" i="3"/>
  <c r="K22" i="4"/>
  <c r="K23" i="4"/>
  <c r="K24" i="4"/>
  <c r="K26" i="4"/>
  <c r="BE141" i="2"/>
  <c r="AE73" i="2"/>
  <c r="AF73" i="2" s="1"/>
  <c r="AP73" i="2" s="1"/>
  <c r="BE60" i="2"/>
  <c r="T64" i="2"/>
  <c r="AQ69" i="2"/>
  <c r="AE71" i="2"/>
  <c r="AF71" i="2" s="1"/>
  <c r="AP71" i="2" s="1"/>
  <c r="BE145" i="2"/>
  <c r="AE68" i="2"/>
  <c r="AF68" i="2" s="1"/>
  <c r="AP68" i="2" s="1"/>
  <c r="AE60" i="2"/>
  <c r="BE63" i="2"/>
  <c r="AE65" i="2"/>
  <c r="AE74" i="2"/>
  <c r="AF74" i="2" s="1"/>
  <c r="AP74" i="2" s="1"/>
  <c r="BE64" i="2"/>
  <c r="BE65" i="2"/>
  <c r="T65" i="2"/>
  <c r="BE43" i="2"/>
  <c r="T63" i="2"/>
  <c r="BE124" i="2"/>
  <c r="BE127" i="2"/>
  <c r="BE122" i="2"/>
  <c r="T46" i="2"/>
  <c r="T47" i="2"/>
  <c r="BE120" i="2"/>
  <c r="AE55" i="2"/>
  <c r="AF55" i="2" s="1"/>
  <c r="AP55" i="2" s="1"/>
  <c r="BE125" i="2"/>
  <c r="BE121" i="2"/>
  <c r="T43" i="2"/>
  <c r="BE126" i="2"/>
  <c r="BE40" i="2"/>
  <c r="AQ50" i="2"/>
  <c r="BE123" i="2"/>
  <c r="T42" i="2"/>
  <c r="BE41" i="2"/>
  <c r="BE45" i="2"/>
  <c r="BE47" i="2"/>
  <c r="BE102" i="2"/>
  <c r="BD33" i="2"/>
  <c r="T40" i="2"/>
  <c r="T41" i="2"/>
  <c r="BE42" i="2"/>
  <c r="T45" i="2"/>
  <c r="BE46" i="2"/>
  <c r="BE105" i="2"/>
  <c r="F42" i="4"/>
  <c r="F45" i="4"/>
  <c r="T44" i="2"/>
  <c r="BE44" i="2"/>
  <c r="BE100" i="2"/>
  <c r="T22" i="2"/>
  <c r="BE106" i="2"/>
  <c r="AE30" i="2"/>
  <c r="AF30" i="2" s="1"/>
  <c r="AP30" i="2" s="1"/>
  <c r="AE34" i="2"/>
  <c r="AF34" i="2" s="1"/>
  <c r="AP34" i="2" s="1"/>
  <c r="AE37" i="2"/>
  <c r="AF37" i="2" s="1"/>
  <c r="AP37" i="2" s="1"/>
  <c r="BE103" i="2"/>
  <c r="BE104" i="2"/>
  <c r="BE23" i="2"/>
  <c r="BE24" i="2"/>
  <c r="T27" i="2"/>
  <c r="AE29" i="2"/>
  <c r="AF29" i="2" s="1"/>
  <c r="AP29" i="2" s="1"/>
  <c r="BE101" i="2"/>
  <c r="T23" i="2"/>
  <c r="BE107" i="2"/>
  <c r="T24" i="2"/>
  <c r="BE25" i="2"/>
  <c r="BE27" i="2"/>
  <c r="T21" i="2"/>
  <c r="BE21" i="2"/>
  <c r="BE22" i="2"/>
  <c r="T25" i="2"/>
  <c r="J25" i="4"/>
  <c r="BE20" i="2"/>
  <c r="BD31" i="2"/>
  <c r="BD28" i="2"/>
  <c r="BD24" i="2"/>
  <c r="T26" i="2"/>
  <c r="BE26" i="2"/>
  <c r="K63" i="4"/>
  <c r="AG63" i="2"/>
  <c r="AG61" i="3"/>
  <c r="N61" i="4"/>
  <c r="AK61" i="3"/>
  <c r="F61" i="4"/>
  <c r="AD61" i="2"/>
  <c r="AE61" i="2" s="1"/>
  <c r="AC61" i="3"/>
  <c r="G61" i="4"/>
  <c r="J61" i="4"/>
  <c r="L61" i="4" s="1"/>
  <c r="K90" i="1"/>
  <c r="AP8" i="2" s="1"/>
  <c r="AG44" i="2"/>
  <c r="AG43" i="2"/>
  <c r="AD45" i="2"/>
  <c r="AE45" i="2" s="1"/>
  <c r="AD44" i="3"/>
  <c r="AE44" i="3" s="1"/>
  <c r="G42" i="4"/>
  <c r="G45" i="4"/>
  <c r="H45" i="4" s="1"/>
  <c r="AC44" i="2"/>
  <c r="AH43" i="3"/>
  <c r="AG42" i="2"/>
  <c r="AD42" i="3"/>
  <c r="AC43" i="3"/>
  <c r="AK45" i="3"/>
  <c r="N42" i="4"/>
  <c r="J45" i="4"/>
  <c r="G41" i="4"/>
  <c r="J41" i="4"/>
  <c r="L89" i="1"/>
  <c r="AP7" i="3" s="1"/>
  <c r="F41" i="4"/>
  <c r="N41" i="4"/>
  <c r="Z41" i="2"/>
  <c r="AA41" i="2" s="1"/>
  <c r="AD46" i="2"/>
  <c r="AE46" i="2" s="1"/>
  <c r="AK46" i="2"/>
  <c r="AH47" i="2"/>
  <c r="AE40" i="2"/>
  <c r="AC40" i="2"/>
  <c r="AG40" i="2"/>
  <c r="K89" i="1"/>
  <c r="AP7" i="2" s="1"/>
  <c r="AO7" i="2" s="1"/>
  <c r="AK40" i="2"/>
  <c r="AG21" i="3"/>
  <c r="AD24" i="2"/>
  <c r="AE24" i="2" s="1"/>
  <c r="AG27" i="2"/>
  <c r="F27" i="4"/>
  <c r="AD27" i="3"/>
  <c r="AE27" i="3" s="1"/>
  <c r="AK24" i="2"/>
  <c r="K87" i="1"/>
  <c r="AS9" i="2" s="1"/>
  <c r="AE25" i="3"/>
  <c r="AG27" i="3"/>
  <c r="Z22" i="2"/>
  <c r="AA22" i="2" s="1"/>
  <c r="AD26" i="2"/>
  <c r="AE26" i="2" s="1"/>
  <c r="Z27" i="2"/>
  <c r="AA27" i="2" s="1"/>
  <c r="AY78" i="3"/>
  <c r="AD22" i="3"/>
  <c r="AE22" i="3" s="1"/>
  <c r="AG21" i="2"/>
  <c r="AC22" i="2"/>
  <c r="AH26" i="2"/>
  <c r="AK22" i="3"/>
  <c r="AK25" i="3"/>
  <c r="F23" i="4"/>
  <c r="G27" i="4"/>
  <c r="AK22" i="2"/>
  <c r="AK23" i="3"/>
  <c r="L88" i="1"/>
  <c r="AP6" i="3" s="1"/>
  <c r="AO6" i="3" s="1"/>
  <c r="AH22" i="2"/>
  <c r="AG24" i="2"/>
  <c r="AH25" i="2"/>
  <c r="AH27" i="2"/>
  <c r="AV96" i="2"/>
  <c r="AC22" i="3"/>
  <c r="AC23" i="3"/>
  <c r="AD24" i="3"/>
  <c r="AE24" i="3" s="1"/>
  <c r="J21" i="4"/>
  <c r="G22" i="4"/>
  <c r="G23" i="4"/>
  <c r="N27" i="4"/>
  <c r="AY53" i="3"/>
  <c r="AY75" i="3"/>
  <c r="AK20" i="2"/>
  <c r="AD20" i="2"/>
  <c r="AE20" i="2" s="1"/>
  <c r="AC20" i="2"/>
  <c r="K88" i="1"/>
  <c r="AP6" i="2" s="1"/>
  <c r="AO6" i="2" s="1"/>
  <c r="AG20" i="2"/>
  <c r="AZ47" i="2"/>
  <c r="AL39" i="2"/>
  <c r="U39" i="2"/>
  <c r="S39" i="2"/>
  <c r="AJ39" i="2"/>
  <c r="AV28" i="2"/>
  <c r="AW28" i="2"/>
  <c r="AU28" i="2"/>
  <c r="AF39" i="4"/>
  <c r="X39" i="3"/>
  <c r="X39" i="2"/>
  <c r="AF51" i="4"/>
  <c r="X51" i="3"/>
  <c r="X51" i="2"/>
  <c r="BD42" i="2"/>
  <c r="AW58" i="2"/>
  <c r="AU58" i="2"/>
  <c r="AW69" i="2"/>
  <c r="AV69" i="2"/>
  <c r="AU69" i="2"/>
  <c r="AX75" i="2"/>
  <c r="Z75" i="2"/>
  <c r="AK75" i="2"/>
  <c r="V75" i="2" s="1"/>
  <c r="AH75" i="2"/>
  <c r="AD75" i="2"/>
  <c r="AE75" i="2" s="1"/>
  <c r="AF75" i="2" s="1"/>
  <c r="AP75" i="2" s="1"/>
  <c r="AG75" i="2"/>
  <c r="AC75" i="2"/>
  <c r="BD175" i="2"/>
  <c r="AF25" i="4"/>
  <c r="X25" i="3"/>
  <c r="X25" i="2"/>
  <c r="AF33" i="4"/>
  <c r="X33" i="3"/>
  <c r="X33" i="2"/>
  <c r="AF41" i="4"/>
  <c r="X41" i="3"/>
  <c r="X41" i="2"/>
  <c r="AF49" i="4"/>
  <c r="X49" i="3"/>
  <c r="X49" i="2"/>
  <c r="AF57" i="4"/>
  <c r="X57" i="3"/>
  <c r="AF65" i="4"/>
  <c r="X65" i="3"/>
  <c r="X65" i="2"/>
  <c r="AF73" i="4"/>
  <c r="X73" i="3"/>
  <c r="X73" i="2"/>
  <c r="AF81" i="4"/>
  <c r="X81" i="3"/>
  <c r="X81" i="2"/>
  <c r="AF85" i="4"/>
  <c r="X85" i="3"/>
  <c r="X85" i="2"/>
  <c r="AF93" i="4"/>
  <c r="X93" i="3"/>
  <c r="X93" i="2"/>
  <c r="AF97" i="4"/>
  <c r="X97" i="3"/>
  <c r="X97" i="2"/>
  <c r="BD20" i="2"/>
  <c r="AK23" i="2"/>
  <c r="AF20" i="4"/>
  <c r="X20" i="3"/>
  <c r="AF24" i="4"/>
  <c r="X24" i="3"/>
  <c r="AF28" i="4"/>
  <c r="X28" i="3"/>
  <c r="AF32" i="4"/>
  <c r="X32" i="3"/>
  <c r="AF36" i="4"/>
  <c r="X36" i="3"/>
  <c r="X36" i="2"/>
  <c r="AF40" i="4"/>
  <c r="X40" i="3"/>
  <c r="AF44" i="4"/>
  <c r="X44" i="3"/>
  <c r="X44" i="2"/>
  <c r="AF48" i="4"/>
  <c r="X48" i="3"/>
  <c r="X48" i="2"/>
  <c r="AF52" i="4"/>
  <c r="X52" i="3"/>
  <c r="X52" i="2"/>
  <c r="AF56" i="4"/>
  <c r="X56" i="3"/>
  <c r="X56" i="2"/>
  <c r="AF60" i="4"/>
  <c r="X60" i="3"/>
  <c r="X60" i="2"/>
  <c r="AF64" i="4"/>
  <c r="X64" i="3"/>
  <c r="X64" i="2"/>
  <c r="AF68" i="4"/>
  <c r="X68" i="3"/>
  <c r="X68" i="2"/>
  <c r="AF72" i="4"/>
  <c r="X72" i="3"/>
  <c r="X72" i="2"/>
  <c r="AF76" i="4"/>
  <c r="X76" i="3"/>
  <c r="X76" i="2"/>
  <c r="AF80" i="4"/>
  <c r="X80" i="3"/>
  <c r="X80" i="2"/>
  <c r="AF84" i="4"/>
  <c r="X84" i="3"/>
  <c r="X84" i="2"/>
  <c r="AF88" i="4"/>
  <c r="X88" i="3"/>
  <c r="X88" i="2"/>
  <c r="AF92" i="4"/>
  <c r="X92" i="3"/>
  <c r="X92" i="2"/>
  <c r="AF96" i="4"/>
  <c r="X96" i="3"/>
  <c r="X96" i="2"/>
  <c r="AD22" i="2"/>
  <c r="AE22" i="2" s="1"/>
  <c r="Z23" i="2"/>
  <c r="AA23" i="2" s="1"/>
  <c r="AK26" i="2"/>
  <c r="AC26" i="2"/>
  <c r="Y107" i="4"/>
  <c r="Y27" i="4"/>
  <c r="AZ107" i="2"/>
  <c r="AZ27" i="2"/>
  <c r="AC31" i="2"/>
  <c r="BD32" i="2"/>
  <c r="BD34" i="2"/>
  <c r="AY38" i="2"/>
  <c r="X40" i="2"/>
  <c r="X57" i="2"/>
  <c r="AV58" i="2"/>
  <c r="AW66" i="2"/>
  <c r="AU66" i="2"/>
  <c r="U68" i="4"/>
  <c r="AY68" i="2"/>
  <c r="U89" i="4"/>
  <c r="AY89" i="2"/>
  <c r="BD40" i="2"/>
  <c r="AO48" i="2"/>
  <c r="AA48" i="2"/>
  <c r="AB48" i="2" s="1"/>
  <c r="AN48" i="2" s="1"/>
  <c r="AL56" i="2"/>
  <c r="AJ56" i="2"/>
  <c r="S56" i="2"/>
  <c r="U56" i="2"/>
  <c r="AF21" i="4"/>
  <c r="X21" i="3"/>
  <c r="AF29" i="4"/>
  <c r="X29" i="3"/>
  <c r="X29" i="2"/>
  <c r="AF37" i="4"/>
  <c r="X37" i="3"/>
  <c r="X37" i="2"/>
  <c r="AF45" i="4"/>
  <c r="X45" i="3"/>
  <c r="X45" i="2"/>
  <c r="AF53" i="4"/>
  <c r="X53" i="3"/>
  <c r="X53" i="2"/>
  <c r="AF61" i="4"/>
  <c r="X61" i="3"/>
  <c r="X61" i="2"/>
  <c r="AF69" i="4"/>
  <c r="X69" i="3"/>
  <c r="X69" i="2"/>
  <c r="AF77" i="4"/>
  <c r="X77" i="3"/>
  <c r="X77" i="2"/>
  <c r="AF89" i="4"/>
  <c r="X89" i="3"/>
  <c r="X89" i="2"/>
  <c r="BD21" i="2"/>
  <c r="BD22" i="2"/>
  <c r="BD25" i="2"/>
  <c r="AO29" i="2"/>
  <c r="Y32" i="4"/>
  <c r="AZ112" i="2"/>
  <c r="R3" i="1"/>
  <c r="Y106" i="4"/>
  <c r="Y26" i="4"/>
  <c r="AZ106" i="2"/>
  <c r="AZ26" i="2"/>
  <c r="AQ27" i="2"/>
  <c r="AE27" i="2"/>
  <c r="L87" i="1"/>
  <c r="AS9" i="3" s="1"/>
  <c r="Y101" i="4"/>
  <c r="Y21" i="4"/>
  <c r="AZ101" i="2"/>
  <c r="Y103" i="4"/>
  <c r="Y23" i="4"/>
  <c r="AZ103" i="2"/>
  <c r="AO23" i="2"/>
  <c r="BD23" i="2"/>
  <c r="AG26" i="2"/>
  <c r="AK27" i="2"/>
  <c r="AC27" i="2"/>
  <c r="Y108" i="4"/>
  <c r="Y28" i="4"/>
  <c r="AZ108" i="2"/>
  <c r="AZ28" i="2"/>
  <c r="BD29" i="2"/>
  <c r="AD31" i="2"/>
  <c r="AE31" i="2" s="1"/>
  <c r="AF31" i="2" s="1"/>
  <c r="AP31" i="2" s="1"/>
  <c r="AO35" i="2"/>
  <c r="BD38" i="2"/>
  <c r="Z39" i="2"/>
  <c r="BD39" i="2"/>
  <c r="BD48" i="2"/>
  <c r="BD54" i="2"/>
  <c r="Y123" i="4"/>
  <c r="Y63" i="4"/>
  <c r="AZ143" i="2"/>
  <c r="AZ63" i="2"/>
  <c r="AD72" i="2"/>
  <c r="AK72" i="2"/>
  <c r="V72" i="2" s="1"/>
  <c r="AC72" i="2"/>
  <c r="AG72" i="2"/>
  <c r="AH72" i="2"/>
  <c r="Z72" i="2"/>
  <c r="AA72" i="2" s="1"/>
  <c r="AB72" i="2" s="1"/>
  <c r="AN72" i="2" s="1"/>
  <c r="AX72" i="2"/>
  <c r="BD72" i="2"/>
  <c r="AF27" i="4"/>
  <c r="X27" i="3"/>
  <c r="AF35" i="4"/>
  <c r="X35" i="3"/>
  <c r="X35" i="2"/>
  <c r="AF59" i="4"/>
  <c r="X59" i="3"/>
  <c r="X59" i="2"/>
  <c r="AF91" i="4"/>
  <c r="X91" i="3"/>
  <c r="X91" i="2"/>
  <c r="Z20" i="2"/>
  <c r="AA20" i="2" s="1"/>
  <c r="AD23" i="2"/>
  <c r="AE23" i="2" s="1"/>
  <c r="X24" i="2"/>
  <c r="AQ33" i="2"/>
  <c r="AQ35" i="2"/>
  <c r="BD36" i="2"/>
  <c r="AO37" i="2"/>
  <c r="AO43" i="2"/>
  <c r="BD46" i="2"/>
  <c r="AG70" i="2"/>
  <c r="AD70" i="2"/>
  <c r="AE70" i="2" s="1"/>
  <c r="AF70" i="2" s="1"/>
  <c r="AP70" i="2" s="1"/>
  <c r="AK70" i="2"/>
  <c r="V70" i="2" s="1"/>
  <c r="AC70" i="2"/>
  <c r="Z70" i="2"/>
  <c r="AA70" i="2" s="1"/>
  <c r="AB70" i="2" s="1"/>
  <c r="AN70" i="2" s="1"/>
  <c r="AX70" i="2"/>
  <c r="Y73" i="4"/>
  <c r="AZ153" i="2"/>
  <c r="AZ73" i="2"/>
  <c r="U78" i="4"/>
  <c r="W78" i="4" s="1"/>
  <c r="AY78" i="2"/>
  <c r="AF47" i="4"/>
  <c r="X47" i="3"/>
  <c r="X47" i="2"/>
  <c r="AF55" i="4"/>
  <c r="X55" i="3"/>
  <c r="X55" i="2"/>
  <c r="AF83" i="4"/>
  <c r="X83" i="3"/>
  <c r="X83" i="2"/>
  <c r="AF95" i="4"/>
  <c r="X95" i="3"/>
  <c r="X95" i="2"/>
  <c r="AF22" i="4"/>
  <c r="X22" i="3"/>
  <c r="X22" i="2"/>
  <c r="AF54" i="4"/>
  <c r="X54" i="3"/>
  <c r="X54" i="2"/>
  <c r="AF74" i="4"/>
  <c r="X74" i="3"/>
  <c r="X74" i="2"/>
  <c r="AF86" i="4"/>
  <c r="X86" i="3"/>
  <c r="X86" i="2"/>
  <c r="AF90" i="4"/>
  <c r="X90" i="3"/>
  <c r="X90" i="2"/>
  <c r="AF94" i="4"/>
  <c r="X94" i="3"/>
  <c r="X94" i="2"/>
  <c r="AF98" i="4"/>
  <c r="X98" i="3"/>
  <c r="X98" i="2"/>
  <c r="BD171" i="2"/>
  <c r="BD149" i="2"/>
  <c r="BD139" i="2"/>
  <c r="BD117" i="2"/>
  <c r="BD107" i="2"/>
  <c r="BD159" i="2"/>
  <c r="BD127" i="2"/>
  <c r="BD179" i="2"/>
  <c r="BD147" i="2"/>
  <c r="BD115" i="2"/>
  <c r="BD177" i="2"/>
  <c r="BD167" i="2"/>
  <c r="BD145" i="2"/>
  <c r="BD135" i="2"/>
  <c r="BD113" i="2"/>
  <c r="BD103" i="2"/>
  <c r="BD89" i="2"/>
  <c r="BD163" i="2"/>
  <c r="BD131" i="2"/>
  <c r="BD99" i="2"/>
  <c r="BD161" i="2"/>
  <c r="BD151" i="2"/>
  <c r="BD129" i="2"/>
  <c r="BD119" i="2"/>
  <c r="BD98" i="2"/>
  <c r="BD93" i="2"/>
  <c r="BD85" i="2"/>
  <c r="BD77" i="2"/>
  <c r="BD143" i="2"/>
  <c r="BD96" i="2"/>
  <c r="BD88" i="2"/>
  <c r="BD123" i="2"/>
  <c r="BD121" i="2"/>
  <c r="BD97" i="2"/>
  <c r="BD155" i="2"/>
  <c r="BD153" i="2"/>
  <c r="BD101" i="2"/>
  <c r="BD165" i="2"/>
  <c r="BD95" i="2"/>
  <c r="BD87" i="2"/>
  <c r="BD81" i="2"/>
  <c r="BD66" i="2"/>
  <c r="BD58" i="2"/>
  <c r="BD64" i="2"/>
  <c r="BD50" i="2"/>
  <c r="BD51" i="2"/>
  <c r="BD49" i="2"/>
  <c r="BD45" i="2"/>
  <c r="BD37" i="2"/>
  <c r="BD111" i="2"/>
  <c r="BD56" i="2"/>
  <c r="BD26" i="2"/>
  <c r="AG23" i="2"/>
  <c r="AD25" i="2"/>
  <c r="AE25" i="2" s="1"/>
  <c r="AK25" i="2"/>
  <c r="AC25" i="2"/>
  <c r="AG25" i="2"/>
  <c r="Y34" i="4"/>
  <c r="AZ114" i="2"/>
  <c r="AZ34" i="2"/>
  <c r="BD35" i="2"/>
  <c r="U53" i="4"/>
  <c r="W53" i="4" s="1"/>
  <c r="AY53" i="2"/>
  <c r="U69" i="4"/>
  <c r="AY69" i="2"/>
  <c r="AL93" i="2"/>
  <c r="U93" i="2"/>
  <c r="AJ93" i="2"/>
  <c r="S93" i="2"/>
  <c r="BD125" i="2"/>
  <c r="BD133" i="2"/>
  <c r="BD174" i="2"/>
  <c r="AF23" i="4"/>
  <c r="X23" i="3"/>
  <c r="AF43" i="4"/>
  <c r="X43" i="3"/>
  <c r="X43" i="2"/>
  <c r="AF63" i="4"/>
  <c r="X63" i="3"/>
  <c r="X63" i="2"/>
  <c r="AF67" i="4"/>
  <c r="X67" i="3"/>
  <c r="X67" i="2"/>
  <c r="AF71" i="4"/>
  <c r="X71" i="3"/>
  <c r="X71" i="2"/>
  <c r="AF75" i="4"/>
  <c r="X75" i="3"/>
  <c r="X75" i="2"/>
  <c r="AF79" i="4"/>
  <c r="X79" i="3"/>
  <c r="X79" i="2"/>
  <c r="Y100" i="4"/>
  <c r="Y20" i="4"/>
  <c r="AZ100" i="2"/>
  <c r="AJ33" i="2"/>
  <c r="BD80" i="2"/>
  <c r="AF26" i="4"/>
  <c r="X26" i="3"/>
  <c r="AF30" i="4"/>
  <c r="X30" i="3"/>
  <c r="X30" i="2"/>
  <c r="AF34" i="4"/>
  <c r="X34" i="3"/>
  <c r="AF38" i="4"/>
  <c r="X38" i="3"/>
  <c r="X38" i="2"/>
  <c r="AF42" i="4"/>
  <c r="X42" i="3"/>
  <c r="AF46" i="4"/>
  <c r="X46" i="3"/>
  <c r="X46" i="2"/>
  <c r="AF50" i="4"/>
  <c r="X50" i="3"/>
  <c r="X50" i="2"/>
  <c r="AF58" i="4"/>
  <c r="X58" i="3"/>
  <c r="X58" i="2"/>
  <c r="AF62" i="4"/>
  <c r="X62" i="3"/>
  <c r="X62" i="2"/>
  <c r="AF66" i="4"/>
  <c r="X66" i="3"/>
  <c r="X66" i="2"/>
  <c r="AF70" i="4"/>
  <c r="X70" i="3"/>
  <c r="X70" i="2"/>
  <c r="AF78" i="4"/>
  <c r="X78" i="3"/>
  <c r="X78" i="2"/>
  <c r="AF82" i="4"/>
  <c r="X82" i="3"/>
  <c r="X82" i="2"/>
  <c r="AH23" i="2"/>
  <c r="Y104" i="4"/>
  <c r="Y24" i="4"/>
  <c r="AZ104" i="2"/>
  <c r="AZ24" i="2"/>
  <c r="BD30" i="2"/>
  <c r="AO31" i="2"/>
  <c r="AA31" i="2"/>
  <c r="AB31" i="2" s="1"/>
  <c r="AN31" i="2" s="1"/>
  <c r="AE32" i="2"/>
  <c r="AF32" i="2" s="1"/>
  <c r="AP32" i="2" s="1"/>
  <c r="AD33" i="2"/>
  <c r="AE33" i="2" s="1"/>
  <c r="AF33" i="2" s="1"/>
  <c r="AP33" i="2" s="1"/>
  <c r="AK33" i="2"/>
  <c r="V33" i="2" s="1"/>
  <c r="O33" i="4" s="1"/>
  <c r="AC33" i="2"/>
  <c r="AG33" i="2"/>
  <c r="AW35" i="2"/>
  <c r="AU35" i="2"/>
  <c r="AG39" i="2"/>
  <c r="AD39" i="2"/>
  <c r="AE39" i="2" s="1"/>
  <c r="AF39" i="2" s="1"/>
  <c r="AP39" i="2" s="1"/>
  <c r="AK39" i="2"/>
  <c r="V39" i="2" s="1"/>
  <c r="AC39" i="2"/>
  <c r="Y110" i="4"/>
  <c r="Y40" i="4"/>
  <c r="AZ120" i="2"/>
  <c r="AZ40" i="2"/>
  <c r="AQ41" i="2"/>
  <c r="BD41" i="2"/>
  <c r="AQ43" i="2"/>
  <c r="BD44" i="2"/>
  <c r="AO45" i="2"/>
  <c r="AJ48" i="2"/>
  <c r="S48" i="2"/>
  <c r="AL48" i="2"/>
  <c r="U48" i="2"/>
  <c r="AX51" i="2"/>
  <c r="AG51" i="2"/>
  <c r="AK51" i="2"/>
  <c r="V51" i="2" s="1"/>
  <c r="Z51" i="2"/>
  <c r="AA51" i="2" s="1"/>
  <c r="AB51" i="2" s="1"/>
  <c r="AN51" i="2" s="1"/>
  <c r="AH51" i="2"/>
  <c r="AD51" i="2"/>
  <c r="AE51" i="2" s="1"/>
  <c r="AF51" i="2" s="1"/>
  <c r="AP51" i="2" s="1"/>
  <c r="BD53" i="2"/>
  <c r="AL54" i="2"/>
  <c r="U54" i="2"/>
  <c r="AJ54" i="2"/>
  <c r="S54" i="2"/>
  <c r="AD64" i="2"/>
  <c r="AE64" i="2" s="1"/>
  <c r="AK64" i="2"/>
  <c r="AC64" i="2"/>
  <c r="AG64" i="2"/>
  <c r="AH64" i="2"/>
  <c r="Z64" i="2"/>
  <c r="AA64" i="2" s="1"/>
  <c r="Y71" i="4"/>
  <c r="AZ151" i="2"/>
  <c r="AZ71" i="2"/>
  <c r="Y136" i="4"/>
  <c r="Y86" i="4"/>
  <c r="AZ166" i="2"/>
  <c r="AZ86" i="2"/>
  <c r="AF99" i="4"/>
  <c r="X99" i="3"/>
  <c r="X99" i="2"/>
  <c r="AC23" i="2"/>
  <c r="Y112" i="4"/>
  <c r="Y42" i="4"/>
  <c r="AZ122" i="2"/>
  <c r="AZ42" i="2"/>
  <c r="BD43" i="2"/>
  <c r="U48" i="4"/>
  <c r="AY48" i="2"/>
  <c r="AA52" i="2"/>
  <c r="AB52" i="2" s="1"/>
  <c r="AN52" i="2" s="1"/>
  <c r="AO52" i="2"/>
  <c r="U52" i="4"/>
  <c r="AY52" i="2"/>
  <c r="BD55" i="2"/>
  <c r="AV66" i="2"/>
  <c r="AH70" i="2"/>
  <c r="AL28" i="3"/>
  <c r="U28" i="3"/>
  <c r="AJ28" i="3"/>
  <c r="S28" i="3"/>
  <c r="AF31" i="4"/>
  <c r="X31" i="3"/>
  <c r="X31" i="2"/>
  <c r="AF87" i="4"/>
  <c r="X87" i="3"/>
  <c r="X87" i="2"/>
  <c r="BD27" i="2"/>
  <c r="AZ32" i="2"/>
  <c r="U36" i="4"/>
  <c r="AY36" i="2"/>
  <c r="U37" i="4"/>
  <c r="AY37" i="2"/>
  <c r="AD41" i="2"/>
  <c r="AE41" i="2" s="1"/>
  <c r="AK41" i="2"/>
  <c r="AC41" i="2"/>
  <c r="AG41" i="2"/>
  <c r="AG47" i="2"/>
  <c r="AD47" i="2"/>
  <c r="AE47" i="2" s="1"/>
  <c r="AK47" i="2"/>
  <c r="AC47" i="2"/>
  <c r="AE72" i="2"/>
  <c r="AF72" i="2" s="1"/>
  <c r="AP72" i="2" s="1"/>
  <c r="AQ72" i="2"/>
  <c r="AC21" i="2"/>
  <c r="AK21" i="2"/>
  <c r="Z24" i="2"/>
  <c r="AA24" i="2" s="1"/>
  <c r="AH24" i="2"/>
  <c r="Y105" i="4"/>
  <c r="Y25" i="4"/>
  <c r="AZ105" i="2"/>
  <c r="AD28" i="2"/>
  <c r="AE28" i="2" s="1"/>
  <c r="AF28" i="2" s="1"/>
  <c r="AP28" i="2" s="1"/>
  <c r="AC29" i="2"/>
  <c r="AK29" i="2"/>
  <c r="V29" i="2" s="1"/>
  <c r="Z32" i="2"/>
  <c r="AA32" i="2" s="1"/>
  <c r="AB32" i="2" s="1"/>
  <c r="AN32" i="2" s="1"/>
  <c r="AH32" i="2"/>
  <c r="Y33" i="4"/>
  <c r="AZ113" i="2"/>
  <c r="AD36" i="2"/>
  <c r="AE36" i="2" s="1"/>
  <c r="AF36" i="2" s="1"/>
  <c r="AP36" i="2" s="1"/>
  <c r="AC37" i="2"/>
  <c r="AK37" i="2"/>
  <c r="V37" i="2" s="1"/>
  <c r="AA39" i="2"/>
  <c r="AB39" i="2" s="1"/>
  <c r="AN39" i="2" s="1"/>
  <c r="Z40" i="2"/>
  <c r="AA40" i="2" s="1"/>
  <c r="AH40" i="2"/>
  <c r="Y111" i="4"/>
  <c r="Y41" i="4"/>
  <c r="AZ121" i="2"/>
  <c r="AD44" i="2"/>
  <c r="AE44" i="2" s="1"/>
  <c r="AC45" i="2"/>
  <c r="AK45" i="2"/>
  <c r="AA47" i="2"/>
  <c r="AQ47" i="2"/>
  <c r="BD47" i="2"/>
  <c r="AG48" i="2"/>
  <c r="AQ48" i="2"/>
  <c r="AO50" i="2"/>
  <c r="AH52" i="2"/>
  <c r="U59" i="4"/>
  <c r="AY59" i="2"/>
  <c r="AG62" i="2"/>
  <c r="AD62" i="2"/>
  <c r="AE62" i="2" s="1"/>
  <c r="AK62" i="2"/>
  <c r="AC62" i="2"/>
  <c r="U67" i="4"/>
  <c r="W67" i="4" s="1"/>
  <c r="AY67" i="2"/>
  <c r="AL85" i="2"/>
  <c r="U85" i="2"/>
  <c r="AJ85" i="2"/>
  <c r="S85" i="2"/>
  <c r="Y94" i="4"/>
  <c r="AZ174" i="2"/>
  <c r="AZ94" i="2"/>
  <c r="U97" i="4"/>
  <c r="AY97" i="2"/>
  <c r="Y139" i="4"/>
  <c r="Y99" i="4"/>
  <c r="AZ99" i="2"/>
  <c r="AZ179" i="2"/>
  <c r="V54" i="4"/>
  <c r="AY54" i="3"/>
  <c r="AC234" i="4"/>
  <c r="AC154" i="4"/>
  <c r="Z34" i="2"/>
  <c r="AA34" i="2" s="1"/>
  <c r="AB34" i="2" s="1"/>
  <c r="AN34" i="2" s="1"/>
  <c r="AH34" i="2"/>
  <c r="AX34" i="2"/>
  <c r="Y35" i="4"/>
  <c r="AZ115" i="2"/>
  <c r="Z42" i="2"/>
  <c r="AA42" i="2" s="1"/>
  <c r="AH42" i="2"/>
  <c r="Y113" i="4"/>
  <c r="Y43" i="4"/>
  <c r="AZ123" i="2"/>
  <c r="AL49" i="2"/>
  <c r="U49" i="2"/>
  <c r="Y57" i="4"/>
  <c r="AZ137" i="2"/>
  <c r="AZ57" i="2"/>
  <c r="BD57" i="2"/>
  <c r="BD63" i="2"/>
  <c r="BD65" i="2"/>
  <c r="BD75" i="2"/>
  <c r="BD76" i="2"/>
  <c r="U83" i="4"/>
  <c r="W83" i="4" s="1"/>
  <c r="AY83" i="2"/>
  <c r="BD83" i="2"/>
  <c r="AL86" i="2"/>
  <c r="U86" i="2"/>
  <c r="AJ86" i="2"/>
  <c r="S86" i="2"/>
  <c r="Y137" i="4"/>
  <c r="Y87" i="4"/>
  <c r="AZ87" i="2"/>
  <c r="AZ167" i="2"/>
  <c r="BD164" i="2"/>
  <c r="Z35" i="2"/>
  <c r="AA35" i="2" s="1"/>
  <c r="AB35" i="2" s="1"/>
  <c r="AN35" i="2" s="1"/>
  <c r="AH35" i="2"/>
  <c r="AI35" i="2" s="1"/>
  <c r="AX35" i="2"/>
  <c r="Y36" i="4"/>
  <c r="AZ116" i="2"/>
  <c r="Z43" i="2"/>
  <c r="AA43" i="2" s="1"/>
  <c r="AH43" i="2"/>
  <c r="Y114" i="4"/>
  <c r="Y44" i="4"/>
  <c r="AZ124" i="2"/>
  <c r="AJ49" i="2"/>
  <c r="BD52" i="2"/>
  <c r="AO53" i="2"/>
  <c r="Z54" i="2"/>
  <c r="AA54" i="2" s="1"/>
  <c r="AB54" i="2" s="1"/>
  <c r="AN54" i="2" s="1"/>
  <c r="AA56" i="2"/>
  <c r="AB56" i="2" s="1"/>
  <c r="AN56" i="2" s="1"/>
  <c r="AX56" i="2"/>
  <c r="AD57" i="2"/>
  <c r="AE57" i="2" s="1"/>
  <c r="AF57" i="2" s="1"/>
  <c r="AP57" i="2" s="1"/>
  <c r="AK57" i="2"/>
  <c r="V57" i="2" s="1"/>
  <c r="AC57" i="2"/>
  <c r="AH57" i="2"/>
  <c r="AO58" i="2"/>
  <c r="BD59" i="2"/>
  <c r="AO60" i="2"/>
  <c r="BD60" i="2"/>
  <c r="BD61" i="2"/>
  <c r="AO66" i="2"/>
  <c r="BD67" i="2"/>
  <c r="AO68" i="2"/>
  <c r="BD68" i="2"/>
  <c r="AK78" i="2"/>
  <c r="V78" i="2" s="1"/>
  <c r="AC78" i="2"/>
  <c r="AG78" i="2"/>
  <c r="AD78" i="2"/>
  <c r="AE78" i="2" s="1"/>
  <c r="AF78" i="2" s="1"/>
  <c r="AP78" i="2" s="1"/>
  <c r="Z78" i="2"/>
  <c r="AA78" i="2" s="1"/>
  <c r="AB78" i="2" s="1"/>
  <c r="AN78" i="2" s="1"/>
  <c r="BD78" i="2"/>
  <c r="BD79" i="2"/>
  <c r="BD90" i="2"/>
  <c r="AL94" i="2"/>
  <c r="U94" i="2"/>
  <c r="AJ94" i="2"/>
  <c r="S94" i="2"/>
  <c r="Y95" i="4"/>
  <c r="AZ175" i="2"/>
  <c r="AZ95" i="2"/>
  <c r="BD105" i="2"/>
  <c r="BD56" i="3"/>
  <c r="Z28" i="2"/>
  <c r="AA28" i="2" s="1"/>
  <c r="AB28" i="2" s="1"/>
  <c r="AN28" i="2" s="1"/>
  <c r="AH28" i="2"/>
  <c r="AI28" i="2" s="1"/>
  <c r="Y29" i="4"/>
  <c r="AZ109" i="2"/>
  <c r="Z36" i="2"/>
  <c r="AA36" i="2" s="1"/>
  <c r="AB36" i="2" s="1"/>
  <c r="AN36" i="2" s="1"/>
  <c r="AH36" i="2"/>
  <c r="Y37" i="4"/>
  <c r="AZ117" i="2"/>
  <c r="AG37" i="2"/>
  <c r="Z44" i="2"/>
  <c r="AA44" i="2" s="1"/>
  <c r="AH44" i="2"/>
  <c r="Y115" i="4"/>
  <c r="Y45" i="4"/>
  <c r="AZ125" i="2"/>
  <c r="AG45" i="2"/>
  <c r="Y118" i="4"/>
  <c r="Y48" i="4"/>
  <c r="AZ128" i="2"/>
  <c r="AZ48" i="2"/>
  <c r="Y49" i="4"/>
  <c r="AZ129" i="2"/>
  <c r="Z49" i="2"/>
  <c r="AA49" i="2" s="1"/>
  <c r="AB49" i="2" s="1"/>
  <c r="AN49" i="2" s="1"/>
  <c r="AK49" i="2"/>
  <c r="V49" i="2" s="1"/>
  <c r="AU50" i="2"/>
  <c r="AQ54" i="2"/>
  <c r="BD62" i="2"/>
  <c r="BD69" i="2"/>
  <c r="BD71" i="2"/>
  <c r="BD110" i="2"/>
  <c r="BD28" i="3"/>
  <c r="Z21" i="2"/>
  <c r="AA21" i="2" s="1"/>
  <c r="AH21" i="2"/>
  <c r="Y102" i="4"/>
  <c r="Y22" i="4"/>
  <c r="AZ102" i="2"/>
  <c r="Z29" i="2"/>
  <c r="AA29" i="2" s="1"/>
  <c r="AB29" i="2" s="1"/>
  <c r="AN29" i="2" s="1"/>
  <c r="AH29" i="2"/>
  <c r="Y30" i="4"/>
  <c r="AZ110" i="2"/>
  <c r="AG30" i="2"/>
  <c r="AC34" i="2"/>
  <c r="AK34" i="2"/>
  <c r="V34" i="2" s="1"/>
  <c r="AZ35" i="2"/>
  <c r="Z37" i="2"/>
  <c r="AA37" i="2" s="1"/>
  <c r="AB37" i="2" s="1"/>
  <c r="AN37" i="2" s="1"/>
  <c r="AH37" i="2"/>
  <c r="Y38" i="4"/>
  <c r="AZ118" i="2"/>
  <c r="AG38" i="2"/>
  <c r="AC42" i="2"/>
  <c r="AK42" i="2"/>
  <c r="AZ43" i="2"/>
  <c r="Z45" i="2"/>
  <c r="AA45" i="2" s="1"/>
  <c r="AH45" i="2"/>
  <c r="Y116" i="4"/>
  <c r="Y46" i="4"/>
  <c r="AZ126" i="2"/>
  <c r="AG46" i="2"/>
  <c r="AC48" i="2"/>
  <c r="Y50" i="4"/>
  <c r="AZ130" i="2"/>
  <c r="AV50" i="2"/>
  <c r="AC52" i="2"/>
  <c r="AE53" i="2"/>
  <c r="AF53" i="2" s="1"/>
  <c r="AP53" i="2" s="1"/>
  <c r="Y55" i="4"/>
  <c r="AZ135" i="2"/>
  <c r="AQ58" i="2"/>
  <c r="AQ64" i="2"/>
  <c r="AQ66" i="2"/>
  <c r="AE66" i="2"/>
  <c r="AF66" i="2" s="1"/>
  <c r="AP66" i="2" s="1"/>
  <c r="BD31" i="3"/>
  <c r="BD48" i="3"/>
  <c r="AO32" i="3"/>
  <c r="Z30" i="2"/>
  <c r="AA30" i="2" s="1"/>
  <c r="AB30" i="2" s="1"/>
  <c r="AN30" i="2" s="1"/>
  <c r="AH30" i="2"/>
  <c r="Y31" i="4"/>
  <c r="AZ111" i="2"/>
  <c r="AC35" i="2"/>
  <c r="AZ36" i="2"/>
  <c r="Z38" i="2"/>
  <c r="AA38" i="2" s="1"/>
  <c r="AB38" i="2" s="1"/>
  <c r="AN38" i="2" s="1"/>
  <c r="AH38" i="2"/>
  <c r="Y109" i="4"/>
  <c r="Y39" i="4"/>
  <c r="AZ119" i="2"/>
  <c r="AC43" i="2"/>
  <c r="AZ44" i="2"/>
  <c r="Z46" i="2"/>
  <c r="AA46" i="2" s="1"/>
  <c r="AH46" i="2"/>
  <c r="Y117" i="4"/>
  <c r="Y47" i="4"/>
  <c r="Y53" i="4"/>
  <c r="AZ133" i="2"/>
  <c r="AZ53" i="2"/>
  <c r="AG54" i="2"/>
  <c r="AD54" i="2"/>
  <c r="AE54" i="2" s="1"/>
  <c r="AF54" i="2" s="1"/>
  <c r="AP54" i="2" s="1"/>
  <c r="AD56" i="2"/>
  <c r="AE56" i="2" s="1"/>
  <c r="AF56" i="2" s="1"/>
  <c r="AP56" i="2" s="1"/>
  <c r="AK56" i="2"/>
  <c r="V56" i="2" s="1"/>
  <c r="AC56" i="2"/>
  <c r="AG56" i="2"/>
  <c r="Y58" i="4"/>
  <c r="AZ138" i="2"/>
  <c r="AZ58" i="2"/>
  <c r="Y125" i="4"/>
  <c r="Y65" i="4"/>
  <c r="AZ145" i="2"/>
  <c r="AZ65" i="2"/>
  <c r="BD70" i="2"/>
  <c r="BD73" i="2"/>
  <c r="AH78" i="2"/>
  <c r="AJ79" i="2"/>
  <c r="S79" i="2"/>
  <c r="AL79" i="2"/>
  <c r="U79" i="2"/>
  <c r="AC236" i="4"/>
  <c r="AC156" i="4"/>
  <c r="AA36" i="3"/>
  <c r="AB36" i="3" s="1"/>
  <c r="AN36" i="3" s="1"/>
  <c r="Z55" i="2"/>
  <c r="AA55" i="2" s="1"/>
  <c r="AB55" i="2" s="1"/>
  <c r="AN55" i="2" s="1"/>
  <c r="AH55" i="2"/>
  <c r="AX55" i="2"/>
  <c r="Y56" i="4"/>
  <c r="AZ136" i="2"/>
  <c r="AC60" i="2"/>
  <c r="AK60" i="2"/>
  <c r="AQ62" i="2"/>
  <c r="Z63" i="2"/>
  <c r="AA63" i="2" s="1"/>
  <c r="AH63" i="2"/>
  <c r="Y124" i="4"/>
  <c r="Y64" i="4"/>
  <c r="AZ144" i="2"/>
  <c r="AC68" i="2"/>
  <c r="AK68" i="2"/>
  <c r="V68" i="2" s="1"/>
  <c r="Z71" i="2"/>
  <c r="AA71" i="2" s="1"/>
  <c r="AB71" i="2" s="1"/>
  <c r="AN71" i="2" s="1"/>
  <c r="AH71" i="2"/>
  <c r="AX71" i="2"/>
  <c r="Y72" i="4"/>
  <c r="AZ152" i="2"/>
  <c r="AX73" i="2"/>
  <c r="AX74" i="2"/>
  <c r="AD77" i="2"/>
  <c r="AE77" i="2" s="1"/>
  <c r="AF77" i="2" s="1"/>
  <c r="AP77" i="2" s="1"/>
  <c r="AK77" i="2"/>
  <c r="V77" i="2" s="1"/>
  <c r="AC77" i="2"/>
  <c r="AG77" i="2"/>
  <c r="AH77" i="2"/>
  <c r="AX77" i="2"/>
  <c r="AC82" i="2"/>
  <c r="Y83" i="4"/>
  <c r="Y133" i="4"/>
  <c r="AZ163" i="2"/>
  <c r="AZ83" i="2"/>
  <c r="AQ87" i="2"/>
  <c r="AQ95" i="2"/>
  <c r="AO98" i="2"/>
  <c r="U99" i="4"/>
  <c r="AY99" i="2"/>
  <c r="BD142" i="2"/>
  <c r="BD157" i="2"/>
  <c r="Y229" i="4"/>
  <c r="Y149" i="4"/>
  <c r="AZ109" i="3"/>
  <c r="AZ29" i="3"/>
  <c r="AA34" i="3"/>
  <c r="AB34" i="3" s="1"/>
  <c r="AN34" i="3" s="1"/>
  <c r="Z65" i="2"/>
  <c r="AA65" i="2" s="1"/>
  <c r="AH65" i="2"/>
  <c r="Y126" i="4"/>
  <c r="Y66" i="4"/>
  <c r="AZ146" i="2"/>
  <c r="Z73" i="2"/>
  <c r="AA73" i="2" s="1"/>
  <c r="AB73" i="2" s="1"/>
  <c r="AN73" i="2" s="1"/>
  <c r="AH73" i="2"/>
  <c r="AD86" i="2"/>
  <c r="AE86" i="2" s="1"/>
  <c r="AF86" i="2" s="1"/>
  <c r="AP86" i="2" s="1"/>
  <c r="AK86" i="2"/>
  <c r="V86" i="2" s="1"/>
  <c r="AC86" i="2"/>
  <c r="AU87" i="2"/>
  <c r="AO90" i="2"/>
  <c r="BD91" i="2"/>
  <c r="AD94" i="2"/>
  <c r="AE94" i="2" s="1"/>
  <c r="AF94" i="2" s="1"/>
  <c r="AP94" i="2" s="1"/>
  <c r="AK94" i="2"/>
  <c r="V94" i="2" s="1"/>
  <c r="AC94" i="2"/>
  <c r="AU95" i="2"/>
  <c r="BD132" i="2"/>
  <c r="BD21" i="3"/>
  <c r="AQ30" i="3"/>
  <c r="AO69" i="3"/>
  <c r="AA69" i="3"/>
  <c r="AB69" i="3" s="1"/>
  <c r="AN69" i="3" s="1"/>
  <c r="Z50" i="2"/>
  <c r="AA50" i="2" s="1"/>
  <c r="AB50" i="2" s="1"/>
  <c r="AN50" i="2" s="1"/>
  <c r="AH50" i="2"/>
  <c r="AX50" i="2"/>
  <c r="Y51" i="4"/>
  <c r="AZ131" i="2"/>
  <c r="AC55" i="2"/>
  <c r="AK55" i="2"/>
  <c r="V55" i="2" s="1"/>
  <c r="AZ56" i="2"/>
  <c r="Z58" i="2"/>
  <c r="AA58" i="2" s="1"/>
  <c r="AB58" i="2" s="1"/>
  <c r="AN58" i="2" s="1"/>
  <c r="AH58" i="2"/>
  <c r="AX58" i="2"/>
  <c r="Y119" i="4"/>
  <c r="Y59" i="4"/>
  <c r="AG59" i="2"/>
  <c r="AC63" i="2"/>
  <c r="AK63" i="2"/>
  <c r="AZ64" i="2"/>
  <c r="Z66" i="2"/>
  <c r="AA66" i="2" s="1"/>
  <c r="AB66" i="2" s="1"/>
  <c r="AN66" i="2" s="1"/>
  <c r="AH66" i="2"/>
  <c r="AI66" i="2" s="1"/>
  <c r="AX66" i="2"/>
  <c r="Y127" i="4"/>
  <c r="Y67" i="4"/>
  <c r="AZ147" i="2"/>
  <c r="AG67" i="2"/>
  <c r="AC71" i="2"/>
  <c r="AK71" i="2"/>
  <c r="V71" i="2" s="1"/>
  <c r="AZ72" i="2"/>
  <c r="BD74" i="2"/>
  <c r="AA75" i="2"/>
  <c r="AB75" i="2" s="1"/>
  <c r="AN75" i="2" s="1"/>
  <c r="Y76" i="4"/>
  <c r="AZ156" i="2"/>
  <c r="AY81" i="2"/>
  <c r="AH82" i="2"/>
  <c r="AW83" i="2"/>
  <c r="AV83" i="2"/>
  <c r="AU83" i="2"/>
  <c r="AD85" i="2"/>
  <c r="AE85" i="2" s="1"/>
  <c r="AF85" i="2" s="1"/>
  <c r="AP85" i="2" s="1"/>
  <c r="AK85" i="2"/>
  <c r="V85" i="2" s="1"/>
  <c r="AC85" i="2"/>
  <c r="AG85" i="2"/>
  <c r="AX85" i="2"/>
  <c r="AV87" i="2"/>
  <c r="U88" i="4"/>
  <c r="AY88" i="2"/>
  <c r="AO89" i="2"/>
  <c r="AD93" i="2"/>
  <c r="AE93" i="2" s="1"/>
  <c r="AF93" i="2" s="1"/>
  <c r="AP93" i="2" s="1"/>
  <c r="AK93" i="2"/>
  <c r="V93" i="2" s="1"/>
  <c r="AC93" i="2"/>
  <c r="AG93" i="2"/>
  <c r="AX93" i="2"/>
  <c r="AV95" i="2"/>
  <c r="U96" i="4"/>
  <c r="AY96" i="2"/>
  <c r="AO97" i="2"/>
  <c r="BD100" i="2"/>
  <c r="AE42" i="3"/>
  <c r="AQ42" i="3"/>
  <c r="AW50" i="3"/>
  <c r="AV50" i="3"/>
  <c r="AU50" i="3"/>
  <c r="Y52" i="4"/>
  <c r="AZ132" i="2"/>
  <c r="Z59" i="2"/>
  <c r="AA59" i="2" s="1"/>
  <c r="AB59" i="2" s="1"/>
  <c r="AN59" i="2" s="1"/>
  <c r="AH59" i="2"/>
  <c r="Y120" i="4"/>
  <c r="Y60" i="4"/>
  <c r="AZ140" i="2"/>
  <c r="AG60" i="2"/>
  <c r="Z67" i="2"/>
  <c r="AA67" i="2" s="1"/>
  <c r="AB67" i="2" s="1"/>
  <c r="AN67" i="2" s="1"/>
  <c r="AH67" i="2"/>
  <c r="Y128" i="4"/>
  <c r="Y68" i="4"/>
  <c r="AZ148" i="2"/>
  <c r="AG68" i="2"/>
  <c r="AH74" i="2"/>
  <c r="AQ76" i="2"/>
  <c r="Z77" i="2"/>
  <c r="AA77" i="2" s="1"/>
  <c r="AB77" i="2" s="1"/>
  <c r="AN77" i="2" s="1"/>
  <c r="AQ79" i="2"/>
  <c r="AE79" i="2"/>
  <c r="AF79" i="2" s="1"/>
  <c r="AP79" i="2" s="1"/>
  <c r="AK82" i="2"/>
  <c r="V82" i="2" s="1"/>
  <c r="AX82" i="2"/>
  <c r="AX86" i="2"/>
  <c r="AW87" i="2"/>
  <c r="AX94" i="2"/>
  <c r="AW95" i="2"/>
  <c r="BD152" i="2"/>
  <c r="BD154" i="2"/>
  <c r="AQ28" i="3"/>
  <c r="BD32" i="3"/>
  <c r="AL34" i="3"/>
  <c r="U34" i="3"/>
  <c r="AJ34" i="3"/>
  <c r="S34" i="3"/>
  <c r="Z60" i="2"/>
  <c r="AA60" i="2" s="1"/>
  <c r="AH60" i="2"/>
  <c r="Y121" i="4"/>
  <c r="Y61" i="4"/>
  <c r="AZ141" i="2"/>
  <c r="AC65" i="2"/>
  <c r="AK65" i="2"/>
  <c r="AZ66" i="2"/>
  <c r="Z68" i="2"/>
  <c r="AA68" i="2" s="1"/>
  <c r="AB68" i="2" s="1"/>
  <c r="AN68" i="2" s="1"/>
  <c r="AH68" i="2"/>
  <c r="AC73" i="2"/>
  <c r="AK73" i="2"/>
  <c r="V73" i="2" s="1"/>
  <c r="Y79" i="4"/>
  <c r="Y129" i="4"/>
  <c r="AZ79" i="2"/>
  <c r="Y130" i="4"/>
  <c r="Y80" i="4"/>
  <c r="AZ160" i="2"/>
  <c r="BD82" i="2"/>
  <c r="AO83" i="2"/>
  <c r="Z85" i="2"/>
  <c r="AA85" i="2" s="1"/>
  <c r="AB85" i="2" s="1"/>
  <c r="AN85" i="2" s="1"/>
  <c r="Z86" i="2"/>
  <c r="AA86" i="2" s="1"/>
  <c r="AB86" i="2" s="1"/>
  <c r="AN86" i="2" s="1"/>
  <c r="BD86" i="2"/>
  <c r="U91" i="4"/>
  <c r="AY91" i="2"/>
  <c r="AE92" i="2"/>
  <c r="AF92" i="2" s="1"/>
  <c r="AP92" i="2" s="1"/>
  <c r="Z94" i="2"/>
  <c r="AA94" i="2" s="1"/>
  <c r="AB94" i="2" s="1"/>
  <c r="AN94" i="2" s="1"/>
  <c r="BD94" i="2"/>
  <c r="BD120" i="2"/>
  <c r="BD122" i="2"/>
  <c r="AZ139" i="2"/>
  <c r="BD141" i="2"/>
  <c r="BD20" i="3"/>
  <c r="AO58" i="3"/>
  <c r="AC50" i="2"/>
  <c r="AZ51" i="2"/>
  <c r="Z53" i="2"/>
  <c r="AA53" i="2" s="1"/>
  <c r="AB53" i="2" s="1"/>
  <c r="AN53" i="2" s="1"/>
  <c r="AH53" i="2"/>
  <c r="Y54" i="4"/>
  <c r="AZ134" i="2"/>
  <c r="AC58" i="2"/>
  <c r="AZ59" i="2"/>
  <c r="Z61" i="2"/>
  <c r="AA61" i="2" s="1"/>
  <c r="AH61" i="2"/>
  <c r="Y122" i="4"/>
  <c r="Y62" i="4"/>
  <c r="AZ142" i="2"/>
  <c r="AC66" i="2"/>
  <c r="AZ67" i="2"/>
  <c r="Z69" i="2"/>
  <c r="AA69" i="2" s="1"/>
  <c r="AB69" i="2" s="1"/>
  <c r="AN69" i="2" s="1"/>
  <c r="AH69" i="2"/>
  <c r="Y70" i="4"/>
  <c r="AZ150" i="2"/>
  <c r="Z74" i="2"/>
  <c r="AA74" i="2" s="1"/>
  <c r="AB74" i="2" s="1"/>
  <c r="AN74" i="2" s="1"/>
  <c r="Y75" i="4"/>
  <c r="AZ155" i="2"/>
  <c r="AO75" i="2"/>
  <c r="AZ75" i="2"/>
  <c r="Y78" i="4"/>
  <c r="AZ158" i="2"/>
  <c r="AZ78" i="2"/>
  <c r="AG79" i="2"/>
  <c r="AO82" i="2"/>
  <c r="BD84" i="2"/>
  <c r="AG86" i="2"/>
  <c r="U90" i="4"/>
  <c r="AY90" i="2"/>
  <c r="BD92" i="2"/>
  <c r="AG94" i="2"/>
  <c r="BD109" i="2"/>
  <c r="BD137" i="2"/>
  <c r="AZ159" i="2"/>
  <c r="BD169" i="2"/>
  <c r="BD173" i="2"/>
  <c r="AG26" i="3"/>
  <c r="AD26" i="3"/>
  <c r="AE26" i="3" s="1"/>
  <c r="AK26" i="3"/>
  <c r="AC26" i="3"/>
  <c r="Z26" i="3"/>
  <c r="AH26" i="3"/>
  <c r="Z83" i="2"/>
  <c r="AA83" i="2" s="1"/>
  <c r="AB83" i="2" s="1"/>
  <c r="AN83" i="2" s="1"/>
  <c r="AH83" i="2"/>
  <c r="AI83" i="2" s="1"/>
  <c r="Y134" i="4"/>
  <c r="Y84" i="4"/>
  <c r="AZ164" i="2"/>
  <c r="AD87" i="2"/>
  <c r="AE87" i="2" s="1"/>
  <c r="AF87" i="2" s="1"/>
  <c r="AP87" i="2" s="1"/>
  <c r="Z91" i="2"/>
  <c r="AA91" i="2" s="1"/>
  <c r="AB91" i="2" s="1"/>
  <c r="AN91" i="2" s="1"/>
  <c r="AH91" i="2"/>
  <c r="Y92" i="4"/>
  <c r="AZ172" i="2"/>
  <c r="AD95" i="2"/>
  <c r="AE95" i="2" s="1"/>
  <c r="AF95" i="2" s="1"/>
  <c r="AP95" i="2" s="1"/>
  <c r="AC98" i="2"/>
  <c r="BD118" i="2"/>
  <c r="BD128" i="2"/>
  <c r="BD150" i="2"/>
  <c r="BD160" i="2"/>
  <c r="BD26" i="3"/>
  <c r="AC228" i="4"/>
  <c r="AC148" i="4"/>
  <c r="AA28" i="3"/>
  <c r="AB28" i="3" s="1"/>
  <c r="AN28" i="3" s="1"/>
  <c r="AO30" i="3"/>
  <c r="Y235" i="4"/>
  <c r="Y155" i="4"/>
  <c r="AZ115" i="3"/>
  <c r="AZ35" i="3"/>
  <c r="AD36" i="3"/>
  <c r="AE36" i="3" s="1"/>
  <c r="AF36" i="3" s="1"/>
  <c r="AP36" i="3" s="1"/>
  <c r="AK36" i="3"/>
  <c r="V36" i="3" s="1"/>
  <c r="AC36" i="3"/>
  <c r="AG36" i="3"/>
  <c r="BD37" i="3"/>
  <c r="AO42" i="3"/>
  <c r="BD62" i="3"/>
  <c r="Z76" i="2"/>
  <c r="AA76" i="2" s="1"/>
  <c r="AB76" i="2" s="1"/>
  <c r="AN76" i="2" s="1"/>
  <c r="AH76" i="2"/>
  <c r="AX76" i="2"/>
  <c r="AD80" i="2"/>
  <c r="AE80" i="2" s="1"/>
  <c r="AF80" i="2" s="1"/>
  <c r="AP80" i="2" s="1"/>
  <c r="AC81" i="2"/>
  <c r="AK81" i="2"/>
  <c r="V81" i="2" s="1"/>
  <c r="AQ83" i="2"/>
  <c r="Z84" i="2"/>
  <c r="AA84" i="2" s="1"/>
  <c r="AB84" i="2" s="1"/>
  <c r="AN84" i="2" s="1"/>
  <c r="AH84" i="2"/>
  <c r="AX84" i="2"/>
  <c r="Y85" i="4"/>
  <c r="Y135" i="4"/>
  <c r="AD88" i="2"/>
  <c r="AE88" i="2" s="1"/>
  <c r="AF88" i="2" s="1"/>
  <c r="AP88" i="2" s="1"/>
  <c r="AC89" i="2"/>
  <c r="AK89" i="2"/>
  <c r="V89" i="2" s="1"/>
  <c r="AQ91" i="2"/>
  <c r="Z92" i="2"/>
  <c r="AA92" i="2" s="1"/>
  <c r="AB92" i="2" s="1"/>
  <c r="AN92" i="2" s="1"/>
  <c r="AH92" i="2"/>
  <c r="AX92" i="2"/>
  <c r="AD96" i="2"/>
  <c r="AE96" i="2" s="1"/>
  <c r="AF96" i="2" s="1"/>
  <c r="AP96" i="2" s="1"/>
  <c r="AC97" i="2"/>
  <c r="AK97" i="2"/>
  <c r="V97" i="2" s="1"/>
  <c r="AD98" i="2"/>
  <c r="AE98" i="2" s="1"/>
  <c r="AF98" i="2" s="1"/>
  <c r="AP98" i="2" s="1"/>
  <c r="BD108" i="2"/>
  <c r="BD130" i="2"/>
  <c r="BD140" i="2"/>
  <c r="AZ157" i="2"/>
  <c r="BD162" i="2"/>
  <c r="BD172" i="2"/>
  <c r="AD20" i="3"/>
  <c r="AE20" i="3" s="1"/>
  <c r="AK20" i="3"/>
  <c r="AC20" i="3"/>
  <c r="AG20" i="3"/>
  <c r="BD22" i="3"/>
  <c r="AX36" i="3"/>
  <c r="BD38" i="3"/>
  <c r="AO39" i="3"/>
  <c r="AA39" i="3"/>
  <c r="AB39" i="3" s="1"/>
  <c r="AN39" i="3" s="1"/>
  <c r="Y240" i="4"/>
  <c r="Y160" i="4"/>
  <c r="AZ120" i="3"/>
  <c r="AZ40" i="3"/>
  <c r="AE47" i="3"/>
  <c r="AF47" i="3" s="1"/>
  <c r="AP47" i="3" s="1"/>
  <c r="BD51" i="3"/>
  <c r="Z87" i="2"/>
  <c r="AA87" i="2" s="1"/>
  <c r="AB87" i="2" s="1"/>
  <c r="AN87" i="2" s="1"/>
  <c r="AH87" i="2"/>
  <c r="AI87" i="2" s="1"/>
  <c r="AX87" i="2"/>
  <c r="Y138" i="4"/>
  <c r="Y88" i="4"/>
  <c r="AZ168" i="2"/>
  <c r="Z95" i="2"/>
  <c r="AA95" i="2" s="1"/>
  <c r="AB95" i="2" s="1"/>
  <c r="AN95" i="2" s="1"/>
  <c r="AH95" i="2"/>
  <c r="AX95" i="2"/>
  <c r="Y96" i="4"/>
  <c r="AZ176" i="2"/>
  <c r="BD102" i="2"/>
  <c r="BD112" i="2"/>
  <c r="BD134" i="2"/>
  <c r="BD144" i="2"/>
  <c r="BD166" i="2"/>
  <c r="BD176" i="2"/>
  <c r="AO22" i="3"/>
  <c r="Y227" i="4"/>
  <c r="Y147" i="4"/>
  <c r="AZ107" i="3"/>
  <c r="AZ27" i="3"/>
  <c r="BD34" i="3"/>
  <c r="AW38" i="3"/>
  <c r="AV38" i="3"/>
  <c r="AU38" i="3"/>
  <c r="AI38" i="3"/>
  <c r="AC254" i="4"/>
  <c r="AC174" i="4"/>
  <c r="AA54" i="3"/>
  <c r="AB54" i="3" s="1"/>
  <c r="AN54" i="3" s="1"/>
  <c r="Z80" i="2"/>
  <c r="AA80" i="2" s="1"/>
  <c r="AB80" i="2" s="1"/>
  <c r="AN80" i="2" s="1"/>
  <c r="AH80" i="2"/>
  <c r="Y131" i="4"/>
  <c r="Y81" i="4"/>
  <c r="AG81" i="2"/>
  <c r="Z88" i="2"/>
  <c r="AA88" i="2" s="1"/>
  <c r="AB88" i="2" s="1"/>
  <c r="AN88" i="2" s="1"/>
  <c r="AH88" i="2"/>
  <c r="AG89" i="2"/>
  <c r="Z96" i="2"/>
  <c r="AA96" i="2" s="1"/>
  <c r="AB96" i="2" s="1"/>
  <c r="AN96" i="2" s="1"/>
  <c r="AH96" i="2"/>
  <c r="Y97" i="4"/>
  <c r="AZ97" i="2"/>
  <c r="AG97" i="2"/>
  <c r="Y98" i="4"/>
  <c r="AZ178" i="2"/>
  <c r="AH98" i="2"/>
  <c r="BD114" i="2"/>
  <c r="BD124" i="2"/>
  <c r="BD146" i="2"/>
  <c r="BD156" i="2"/>
  <c r="AZ173" i="2"/>
  <c r="BD178" i="2"/>
  <c r="AD28" i="3"/>
  <c r="AE28" i="3" s="1"/>
  <c r="AF28" i="3" s="1"/>
  <c r="AP28" i="3" s="1"/>
  <c r="AK28" i="3"/>
  <c r="V28" i="3" s="1"/>
  <c r="AC28" i="3"/>
  <c r="AG28" i="3"/>
  <c r="BD30" i="3"/>
  <c r="AH36" i="3"/>
  <c r="BD36" i="3"/>
  <c r="AC240" i="4"/>
  <c r="AC160" i="4"/>
  <c r="AA40" i="3"/>
  <c r="BD40" i="3"/>
  <c r="Y74" i="4"/>
  <c r="AZ154" i="2"/>
  <c r="Z81" i="2"/>
  <c r="AA81" i="2" s="1"/>
  <c r="AB81" i="2" s="1"/>
  <c r="AN81" i="2" s="1"/>
  <c r="AH81" i="2"/>
  <c r="Y132" i="4"/>
  <c r="Y82" i="4"/>
  <c r="AZ162" i="2"/>
  <c r="Z89" i="2"/>
  <c r="AA89" i="2" s="1"/>
  <c r="AB89" i="2" s="1"/>
  <c r="AN89" i="2" s="1"/>
  <c r="AH89" i="2"/>
  <c r="Y90" i="4"/>
  <c r="AZ170" i="2"/>
  <c r="AG90" i="2"/>
  <c r="Z97" i="2"/>
  <c r="AA97" i="2" s="1"/>
  <c r="AB97" i="2" s="1"/>
  <c r="AN97" i="2" s="1"/>
  <c r="AH97" i="2"/>
  <c r="BD104" i="2"/>
  <c r="BD126" i="2"/>
  <c r="BD136" i="2"/>
  <c r="BD158" i="2"/>
  <c r="BD168" i="2"/>
  <c r="AQ22" i="3"/>
  <c r="BD25" i="3"/>
  <c r="AQ36" i="3"/>
  <c r="Y237" i="4"/>
  <c r="Y157" i="4"/>
  <c r="AZ117" i="3"/>
  <c r="AC87" i="2"/>
  <c r="AZ88" i="2"/>
  <c r="Z90" i="2"/>
  <c r="AA90" i="2" s="1"/>
  <c r="AB90" i="2" s="1"/>
  <c r="AN90" i="2" s="1"/>
  <c r="AH90" i="2"/>
  <c r="AC95" i="2"/>
  <c r="AZ96" i="2"/>
  <c r="BD106" i="2"/>
  <c r="BD116" i="2"/>
  <c r="BD138" i="2"/>
  <c r="BD148" i="2"/>
  <c r="AZ165" i="2"/>
  <c r="BD170" i="2"/>
  <c r="AQ20" i="3"/>
  <c r="Y221" i="4"/>
  <c r="Y141" i="4"/>
  <c r="AZ101" i="3"/>
  <c r="AZ21" i="3"/>
  <c r="BD23" i="3"/>
  <c r="AO24" i="3"/>
  <c r="BD24" i="3"/>
  <c r="BD29" i="3"/>
  <c r="AG34" i="3"/>
  <c r="AD34" i="3"/>
  <c r="AE34" i="3" s="1"/>
  <c r="AF34" i="3" s="1"/>
  <c r="AP34" i="3" s="1"/>
  <c r="AK34" i="3"/>
  <c r="V34" i="3" s="1"/>
  <c r="AC34" i="3"/>
  <c r="AW37" i="3"/>
  <c r="AU37" i="3"/>
  <c r="AC239" i="4"/>
  <c r="AC159" i="4"/>
  <c r="Y241" i="4"/>
  <c r="Y161" i="4"/>
  <c r="AZ121" i="3"/>
  <c r="AZ41" i="3"/>
  <c r="AE45" i="3"/>
  <c r="AQ45" i="3"/>
  <c r="BD46" i="3"/>
  <c r="AO47" i="3"/>
  <c r="Z99" i="2"/>
  <c r="AA99" i="2" s="1"/>
  <c r="AB99" i="2" s="1"/>
  <c r="AN99" i="2" s="1"/>
  <c r="AH99" i="2"/>
  <c r="Y220" i="4"/>
  <c r="Y140" i="4"/>
  <c r="AZ100" i="3"/>
  <c r="AD23" i="3"/>
  <c r="AE23" i="3" s="1"/>
  <c r="AC24" i="3"/>
  <c r="AK24" i="3"/>
  <c r="AQ26" i="3"/>
  <c r="Z27" i="3"/>
  <c r="AH27" i="3"/>
  <c r="Y228" i="4"/>
  <c r="Y148" i="4"/>
  <c r="AZ108" i="3"/>
  <c r="AD31" i="3"/>
  <c r="AE31" i="3" s="1"/>
  <c r="AF31" i="3" s="1"/>
  <c r="AP31" i="3" s="1"/>
  <c r="AC32" i="3"/>
  <c r="AK32" i="3"/>
  <c r="V32" i="3" s="1"/>
  <c r="AQ34" i="3"/>
  <c r="Z35" i="3"/>
  <c r="AH35" i="3"/>
  <c r="AX35" i="3"/>
  <c r="Y236" i="4"/>
  <c r="Y156" i="4"/>
  <c r="AZ116" i="3"/>
  <c r="AG38" i="3"/>
  <c r="AD38" i="3"/>
  <c r="AE38" i="3" s="1"/>
  <c r="AF38" i="3" s="1"/>
  <c r="AP38" i="3" s="1"/>
  <c r="AC38" i="3"/>
  <c r="AE40" i="3"/>
  <c r="AF40" i="3" s="1"/>
  <c r="AP40" i="3" s="1"/>
  <c r="AQ40" i="3"/>
  <c r="AC40" i="3"/>
  <c r="BD41" i="3"/>
  <c r="BD42" i="3"/>
  <c r="AD43" i="3"/>
  <c r="AE43" i="3" s="1"/>
  <c r="BD43" i="3"/>
  <c r="AG46" i="3"/>
  <c r="AD46" i="3"/>
  <c r="AE46" i="3" s="1"/>
  <c r="AF46" i="3" s="1"/>
  <c r="AP46" i="3" s="1"/>
  <c r="AK46" i="3"/>
  <c r="V46" i="3" s="1"/>
  <c r="Q46" i="4" s="1"/>
  <c r="AC46" i="3"/>
  <c r="AH54" i="3"/>
  <c r="Y255" i="4"/>
  <c r="Y175" i="4"/>
  <c r="AZ135" i="3"/>
  <c r="AZ55" i="3"/>
  <c r="BD55" i="3"/>
  <c r="Z21" i="3"/>
  <c r="AA21" i="3" s="1"/>
  <c r="AH21" i="3"/>
  <c r="Y222" i="4"/>
  <c r="Y142" i="4"/>
  <c r="AZ102" i="3"/>
  <c r="Z29" i="3"/>
  <c r="AA29" i="3" s="1"/>
  <c r="AB29" i="3" s="1"/>
  <c r="AN29" i="3" s="1"/>
  <c r="AH29" i="3"/>
  <c r="Y230" i="4"/>
  <c r="Y150" i="4"/>
  <c r="AZ110" i="3"/>
  <c r="AX37" i="3"/>
  <c r="AH37" i="3"/>
  <c r="Z37" i="3"/>
  <c r="AG37" i="3"/>
  <c r="AL38" i="3"/>
  <c r="AM38" i="3" s="1"/>
  <c r="W38" i="3" s="1"/>
  <c r="U38" i="3"/>
  <c r="Y239" i="4"/>
  <c r="Y159" i="4"/>
  <c r="AZ119" i="3"/>
  <c r="AZ39" i="3"/>
  <c r="AG40" i="3"/>
  <c r="AK43" i="3"/>
  <c r="Y247" i="4"/>
  <c r="Y167" i="4"/>
  <c r="AZ127" i="3"/>
  <c r="AZ47" i="3"/>
  <c r="AJ47" i="3"/>
  <c r="S47" i="3"/>
  <c r="BD47" i="3"/>
  <c r="V51" i="4"/>
  <c r="AY51" i="3"/>
  <c r="BD52" i="3"/>
  <c r="S66" i="3"/>
  <c r="U66" i="3"/>
  <c r="AL66" i="3"/>
  <c r="AJ66" i="3"/>
  <c r="BD87" i="3"/>
  <c r="AZ20" i="3"/>
  <c r="Z22" i="3"/>
  <c r="AA22" i="3" s="1"/>
  <c r="AH22" i="3"/>
  <c r="Y223" i="4"/>
  <c r="Y143" i="4"/>
  <c r="AZ103" i="3"/>
  <c r="AG23" i="3"/>
  <c r="AC27" i="3"/>
  <c r="AZ28" i="3"/>
  <c r="Z30" i="3"/>
  <c r="AA30" i="3" s="1"/>
  <c r="AB30" i="3" s="1"/>
  <c r="AN30" i="3" s="1"/>
  <c r="AH30" i="3"/>
  <c r="Y231" i="4"/>
  <c r="Y151" i="4"/>
  <c r="AZ111" i="3"/>
  <c r="AG31" i="3"/>
  <c r="AC35" i="3"/>
  <c r="AK35" i="3"/>
  <c r="V35" i="3" s="1"/>
  <c r="AZ36" i="3"/>
  <c r="AC37" i="3"/>
  <c r="AQ37" i="3"/>
  <c r="AK39" i="3"/>
  <c r="V39" i="3" s="1"/>
  <c r="AC39" i="3"/>
  <c r="AH39" i="3"/>
  <c r="AX39" i="3"/>
  <c r="AH40" i="3"/>
  <c r="Y244" i="4"/>
  <c r="Y164" i="4"/>
  <c r="AZ124" i="3"/>
  <c r="AZ44" i="3"/>
  <c r="AC246" i="4"/>
  <c r="AC166" i="4"/>
  <c r="AK47" i="3"/>
  <c r="V47" i="3" s="1"/>
  <c r="Q47" i="4" s="1"/>
  <c r="AC47" i="3"/>
  <c r="AL47" i="3"/>
  <c r="AO50" i="3"/>
  <c r="AE56" i="3"/>
  <c r="AF56" i="3" s="1"/>
  <c r="AP56" i="3" s="1"/>
  <c r="AQ56" i="3"/>
  <c r="AD63" i="3"/>
  <c r="AE63" i="3" s="1"/>
  <c r="AK63" i="3"/>
  <c r="Z63" i="3"/>
  <c r="AH63" i="3"/>
  <c r="AG63" i="3"/>
  <c r="AC63" i="3"/>
  <c r="BD178" i="3"/>
  <c r="BD174" i="3"/>
  <c r="BD170" i="3"/>
  <c r="BD166" i="3"/>
  <c r="BD162" i="3"/>
  <c r="BD158" i="3"/>
  <c r="BD154" i="3"/>
  <c r="BD150" i="3"/>
  <c r="BD146" i="3"/>
  <c r="BD142" i="3"/>
  <c r="BD138" i="3"/>
  <c r="BD134" i="3"/>
  <c r="BD98" i="3"/>
  <c r="BD91" i="3"/>
  <c r="BD83" i="3"/>
  <c r="BD122" i="3"/>
  <c r="BD120" i="3"/>
  <c r="BD106" i="3"/>
  <c r="BD104" i="3"/>
  <c r="BD164" i="3"/>
  <c r="BD160" i="3"/>
  <c r="BD156" i="3"/>
  <c r="BD152" i="3"/>
  <c r="BD148" i="3"/>
  <c r="BD144" i="3"/>
  <c r="BD140" i="3"/>
  <c r="BD136" i="3"/>
  <c r="BD132" i="3"/>
  <c r="BD118" i="3"/>
  <c r="BD116" i="3"/>
  <c r="BD102" i="3"/>
  <c r="BD100" i="3"/>
  <c r="BD88" i="3"/>
  <c r="BD80" i="3"/>
  <c r="BD72" i="3"/>
  <c r="BD176" i="3"/>
  <c r="BD126" i="3"/>
  <c r="BD124" i="3"/>
  <c r="BD110" i="3"/>
  <c r="BD108" i="3"/>
  <c r="BD86" i="3"/>
  <c r="BD128" i="3"/>
  <c r="BD75" i="3"/>
  <c r="BD130" i="3"/>
  <c r="BD168" i="3"/>
  <c r="BD172" i="3"/>
  <c r="BD114" i="3"/>
  <c r="BD64" i="3"/>
  <c r="BD65" i="3"/>
  <c r="BD67" i="3"/>
  <c r="BD53" i="3"/>
  <c r="BD79" i="3"/>
  <c r="BD112" i="3"/>
  <c r="BD70" i="3"/>
  <c r="BD68" i="3"/>
  <c r="BD58" i="3"/>
  <c r="BD50" i="3"/>
  <c r="BD61" i="3"/>
  <c r="BD57" i="3"/>
  <c r="BD49" i="3"/>
  <c r="Z23" i="3"/>
  <c r="AH23" i="3"/>
  <c r="Y224" i="4"/>
  <c r="Y144" i="4"/>
  <c r="AZ104" i="3"/>
  <c r="AG24" i="3"/>
  <c r="Z31" i="3"/>
  <c r="AH31" i="3"/>
  <c r="Y232" i="4"/>
  <c r="Y152" i="4"/>
  <c r="AZ112" i="3"/>
  <c r="AG32" i="3"/>
  <c r="AD37" i="3"/>
  <c r="AE37" i="3" s="1"/>
  <c r="AF37" i="3" s="1"/>
  <c r="AP37" i="3" s="1"/>
  <c r="AJ38" i="3"/>
  <c r="AX38" i="3"/>
  <c r="AK40" i="3"/>
  <c r="BD44" i="3"/>
  <c r="AO62" i="3"/>
  <c r="AC21" i="3"/>
  <c r="AK21" i="3"/>
  <c r="AZ22" i="3"/>
  <c r="Z24" i="3"/>
  <c r="AA24" i="3" s="1"/>
  <c r="AH24" i="3"/>
  <c r="Y225" i="4"/>
  <c r="Y145" i="4"/>
  <c r="AZ105" i="3"/>
  <c r="AG25" i="3"/>
  <c r="AC29" i="3"/>
  <c r="AK29" i="3"/>
  <c r="V29" i="3" s="1"/>
  <c r="AZ30" i="3"/>
  <c r="Z32" i="3"/>
  <c r="AA32" i="3" s="1"/>
  <c r="AB32" i="3" s="1"/>
  <c r="AN32" i="3" s="1"/>
  <c r="AH32" i="3"/>
  <c r="Y233" i="4"/>
  <c r="Y153" i="4"/>
  <c r="AZ113" i="3"/>
  <c r="AG33" i="3"/>
  <c r="AC238" i="4"/>
  <c r="AC158" i="4"/>
  <c r="BD39" i="3"/>
  <c r="AE48" i="3"/>
  <c r="AF48" i="3" s="1"/>
  <c r="AP48" i="3" s="1"/>
  <c r="AQ48" i="3"/>
  <c r="V52" i="4"/>
  <c r="AY52" i="3"/>
  <c r="AG54" i="3"/>
  <c r="AD54" i="3"/>
  <c r="AE54" i="3" s="1"/>
  <c r="AF54" i="3" s="1"/>
  <c r="AP54" i="3" s="1"/>
  <c r="AK54" i="3"/>
  <c r="V54" i="3" s="1"/>
  <c r="AC54" i="3"/>
  <c r="BD54" i="3"/>
  <c r="BD59" i="3"/>
  <c r="BD60" i="3"/>
  <c r="AG79" i="3"/>
  <c r="AD79" i="3"/>
  <c r="AE79" i="3" s="1"/>
  <c r="AF79" i="3" s="1"/>
  <c r="AP79" i="3" s="1"/>
  <c r="AK79" i="3"/>
  <c r="V79" i="3" s="1"/>
  <c r="AC79" i="3"/>
  <c r="AX79" i="3"/>
  <c r="AH79" i="3"/>
  <c r="Z79" i="3"/>
  <c r="Z25" i="3"/>
  <c r="AH25" i="3"/>
  <c r="Y226" i="4"/>
  <c r="Y146" i="4"/>
  <c r="AZ106" i="3"/>
  <c r="BD27" i="3"/>
  <c r="Z33" i="3"/>
  <c r="AH33" i="3"/>
  <c r="Y234" i="4"/>
  <c r="Y154" i="4"/>
  <c r="AZ114" i="3"/>
  <c r="BD35" i="3"/>
  <c r="AA38" i="3"/>
  <c r="AB38" i="3" s="1"/>
  <c r="AN38" i="3" s="1"/>
  <c r="AO43" i="3"/>
  <c r="Z43" i="3"/>
  <c r="BD45" i="3"/>
  <c r="AL46" i="3"/>
  <c r="U46" i="3"/>
  <c r="AJ46" i="3"/>
  <c r="S46" i="3"/>
  <c r="Y168" i="4"/>
  <c r="Y248" i="4"/>
  <c r="AZ128" i="3"/>
  <c r="AZ48" i="3"/>
  <c r="Y266" i="4"/>
  <c r="Y186" i="4"/>
  <c r="AZ146" i="3"/>
  <c r="AZ66" i="3"/>
  <c r="Z55" i="3"/>
  <c r="AH55" i="3"/>
  <c r="AX55" i="3"/>
  <c r="Y256" i="4"/>
  <c r="Y176" i="4"/>
  <c r="AZ136" i="3"/>
  <c r="BD63" i="3"/>
  <c r="AD66" i="3"/>
  <c r="AE66" i="3" s="1"/>
  <c r="AF66" i="3" s="1"/>
  <c r="AP66" i="3" s="1"/>
  <c r="AX66" i="3"/>
  <c r="AC66" i="3"/>
  <c r="AG66" i="3"/>
  <c r="S69" i="3"/>
  <c r="AL69" i="3"/>
  <c r="U69" i="3"/>
  <c r="AO70" i="3"/>
  <c r="AA70" i="3"/>
  <c r="AB70" i="3" s="1"/>
  <c r="AN70" i="3" s="1"/>
  <c r="AC270" i="4"/>
  <c r="AC190" i="4"/>
  <c r="AL74" i="3"/>
  <c r="U74" i="3"/>
  <c r="AJ74" i="3"/>
  <c r="AE75" i="3"/>
  <c r="AF75" i="3" s="1"/>
  <c r="AP75" i="3" s="1"/>
  <c r="AQ75" i="3"/>
  <c r="Z48" i="3"/>
  <c r="AH48" i="3"/>
  <c r="AX48" i="3"/>
  <c r="Y249" i="4"/>
  <c r="Y169" i="4"/>
  <c r="AZ129" i="3"/>
  <c r="Z56" i="3"/>
  <c r="AH56" i="3"/>
  <c r="AX56" i="3"/>
  <c r="Y257" i="4"/>
  <c r="Y177" i="4"/>
  <c r="AZ137" i="3"/>
  <c r="AH62" i="3"/>
  <c r="AK66" i="3"/>
  <c r="V66" i="3" s="1"/>
  <c r="AJ70" i="3"/>
  <c r="AC271" i="4"/>
  <c r="AC191" i="4"/>
  <c r="AA71" i="3"/>
  <c r="AB71" i="3" s="1"/>
  <c r="AN71" i="3" s="1"/>
  <c r="Y275" i="4"/>
  <c r="Y195" i="4"/>
  <c r="AZ155" i="3"/>
  <c r="AW82" i="3"/>
  <c r="AV82" i="3"/>
  <c r="AU82" i="3"/>
  <c r="Z41" i="3"/>
  <c r="AH41" i="3"/>
  <c r="Y242" i="4"/>
  <c r="Y162" i="4"/>
  <c r="AZ122" i="3"/>
  <c r="AG42" i="3"/>
  <c r="Z49" i="3"/>
  <c r="AH49" i="3"/>
  <c r="AX49" i="3"/>
  <c r="Y250" i="4"/>
  <c r="Y170" i="4"/>
  <c r="AZ130" i="3"/>
  <c r="AG50" i="3"/>
  <c r="AE52" i="3"/>
  <c r="AF52" i="3" s="1"/>
  <c r="AP52" i="3" s="1"/>
  <c r="Z57" i="3"/>
  <c r="AH57" i="3"/>
  <c r="AX57" i="3"/>
  <c r="Y258" i="4"/>
  <c r="Y178" i="4"/>
  <c r="AZ138" i="3"/>
  <c r="AG58" i="3"/>
  <c r="AE61" i="3"/>
  <c r="Z62" i="3"/>
  <c r="AE67" i="3"/>
  <c r="AF67" i="3" s="1"/>
  <c r="AP67" i="3" s="1"/>
  <c r="AQ67" i="3"/>
  <c r="AJ69" i="3"/>
  <c r="AQ70" i="3"/>
  <c r="BD71" i="3"/>
  <c r="AQ73" i="3"/>
  <c r="BD78" i="3"/>
  <c r="BD81" i="3"/>
  <c r="BD85" i="3"/>
  <c r="Z42" i="3"/>
  <c r="AH42" i="3"/>
  <c r="Y243" i="4"/>
  <c r="Y163" i="4"/>
  <c r="AZ123" i="3"/>
  <c r="Z50" i="3"/>
  <c r="AA50" i="3" s="1"/>
  <c r="AB50" i="3" s="1"/>
  <c r="AN50" i="3" s="1"/>
  <c r="AH50" i="3"/>
  <c r="AI50" i="3" s="1"/>
  <c r="AX50" i="3"/>
  <c r="Y251" i="4"/>
  <c r="Y171" i="4"/>
  <c r="AZ131" i="3"/>
  <c r="AG51" i="3"/>
  <c r="AO51" i="3"/>
  <c r="AC55" i="3"/>
  <c r="AK55" i="3"/>
  <c r="V55" i="3" s="1"/>
  <c r="AZ56" i="3"/>
  <c r="Z58" i="3"/>
  <c r="AH58" i="3"/>
  <c r="AX58" i="3"/>
  <c r="Y259" i="4"/>
  <c r="Y179" i="4"/>
  <c r="AZ139" i="3"/>
  <c r="AG59" i="3"/>
  <c r="AO59" i="3"/>
  <c r="AQ65" i="3"/>
  <c r="Y267" i="4"/>
  <c r="Y187" i="4"/>
  <c r="AZ147" i="3"/>
  <c r="AZ67" i="3"/>
  <c r="AQ71" i="3"/>
  <c r="V81" i="4"/>
  <c r="W81" i="4" s="1"/>
  <c r="AY81" i="3"/>
  <c r="AC284" i="4"/>
  <c r="AC204" i="4"/>
  <c r="AA84" i="3"/>
  <c r="AB84" i="3" s="1"/>
  <c r="AN84" i="3" s="1"/>
  <c r="AC295" i="4"/>
  <c r="AC215" i="4"/>
  <c r="BD173" i="3"/>
  <c r="Z51" i="3"/>
  <c r="AA51" i="3" s="1"/>
  <c r="AB51" i="3" s="1"/>
  <c r="AN51" i="3" s="1"/>
  <c r="AH51" i="3"/>
  <c r="Y252" i="4"/>
  <c r="Y172" i="4"/>
  <c r="AZ132" i="3"/>
  <c r="Z59" i="3"/>
  <c r="AH59" i="3"/>
  <c r="Y260" i="4"/>
  <c r="Y180" i="4"/>
  <c r="AZ140" i="3"/>
  <c r="AO60" i="3"/>
  <c r="AK62" i="3"/>
  <c r="Y184" i="4"/>
  <c r="Y264" i="4"/>
  <c r="AZ144" i="3"/>
  <c r="Y265" i="4"/>
  <c r="Y185" i="4"/>
  <c r="AZ145" i="3"/>
  <c r="AZ65" i="3"/>
  <c r="S74" i="3"/>
  <c r="AZ75" i="3"/>
  <c r="Y280" i="4"/>
  <c r="Y200" i="4"/>
  <c r="AZ160" i="3"/>
  <c r="AZ80" i="3"/>
  <c r="AC285" i="4"/>
  <c r="AC205" i="4"/>
  <c r="BD92" i="3"/>
  <c r="AC41" i="3"/>
  <c r="AK41" i="3"/>
  <c r="AZ42" i="3"/>
  <c r="Z44" i="3"/>
  <c r="AH44" i="3"/>
  <c r="Y245" i="4"/>
  <c r="Y165" i="4"/>
  <c r="AZ125" i="3"/>
  <c r="AG45" i="3"/>
  <c r="AC49" i="3"/>
  <c r="AK49" i="3"/>
  <c r="V49" i="3" s="1"/>
  <c r="AZ50" i="3"/>
  <c r="Z52" i="3"/>
  <c r="AA52" i="3" s="1"/>
  <c r="AB52" i="3" s="1"/>
  <c r="AN52" i="3" s="1"/>
  <c r="AH52" i="3"/>
  <c r="Y173" i="4"/>
  <c r="Y253" i="4"/>
  <c r="AZ133" i="3"/>
  <c r="AG53" i="3"/>
  <c r="AC57" i="3"/>
  <c r="AK57" i="3"/>
  <c r="V57" i="3" s="1"/>
  <c r="AZ58" i="3"/>
  <c r="Z60" i="3"/>
  <c r="AA60" i="3" s="1"/>
  <c r="AH60" i="3"/>
  <c r="Y261" i="4"/>
  <c r="Y181" i="4"/>
  <c r="AZ141" i="3"/>
  <c r="AC62" i="3"/>
  <c r="AD64" i="3"/>
  <c r="AE64" i="3" s="1"/>
  <c r="AF64" i="3" s="1"/>
  <c r="AP64" i="3" s="1"/>
  <c r="AK64" i="3"/>
  <c r="V64" i="3" s="1"/>
  <c r="AC64" i="3"/>
  <c r="AH64" i="3"/>
  <c r="AD65" i="3"/>
  <c r="AE65" i="3" s="1"/>
  <c r="AF65" i="3" s="1"/>
  <c r="AP65" i="3" s="1"/>
  <c r="AG65" i="3"/>
  <c r="AK65" i="3"/>
  <c r="V65" i="3" s="1"/>
  <c r="Q65" i="4" s="1"/>
  <c r="Z66" i="3"/>
  <c r="AA66" i="3" s="1"/>
  <c r="AB66" i="3" s="1"/>
  <c r="AN66" i="3" s="1"/>
  <c r="AC188" i="4"/>
  <c r="AC268" i="4"/>
  <c r="AA68" i="3"/>
  <c r="AB68" i="3" s="1"/>
  <c r="AN68" i="3" s="1"/>
  <c r="Y158" i="4"/>
  <c r="Y238" i="4"/>
  <c r="AZ118" i="3"/>
  <c r="AC42" i="3"/>
  <c r="AZ43" i="3"/>
  <c r="Z45" i="3"/>
  <c r="AH45" i="3"/>
  <c r="Y246" i="4"/>
  <c r="Y166" i="4"/>
  <c r="AZ126" i="3"/>
  <c r="AC50" i="3"/>
  <c r="AZ51" i="3"/>
  <c r="Z53" i="3"/>
  <c r="AH53" i="3"/>
  <c r="Y174" i="4"/>
  <c r="Y254" i="4"/>
  <c r="AZ134" i="3"/>
  <c r="AC58" i="3"/>
  <c r="AZ59" i="3"/>
  <c r="AH61" i="3"/>
  <c r="Z61" i="3"/>
  <c r="AA61" i="3" s="1"/>
  <c r="AD62" i="3"/>
  <c r="AE62" i="3" s="1"/>
  <c r="Y263" i="4"/>
  <c r="Y183" i="4"/>
  <c r="AZ143" i="3"/>
  <c r="AQ68" i="3"/>
  <c r="AL68" i="3"/>
  <c r="V72" i="4"/>
  <c r="AY72" i="3"/>
  <c r="AC193" i="4"/>
  <c r="AC273" i="4"/>
  <c r="BD73" i="3"/>
  <c r="AW76" i="3"/>
  <c r="AV76" i="3"/>
  <c r="AU76" i="3"/>
  <c r="V87" i="4"/>
  <c r="AY87" i="3"/>
  <c r="BD69" i="3"/>
  <c r="AG70" i="3"/>
  <c r="Y192" i="4"/>
  <c r="Y272" i="4"/>
  <c r="AZ152" i="3"/>
  <c r="AO72" i="3"/>
  <c r="AC74" i="3"/>
  <c r="AK77" i="3"/>
  <c r="V77" i="3" s="1"/>
  <c r="AC77" i="3"/>
  <c r="AG77" i="3"/>
  <c r="Y198" i="4"/>
  <c r="Y278" i="4"/>
  <c r="AZ78" i="3"/>
  <c r="AZ158" i="3"/>
  <c r="AD84" i="3"/>
  <c r="AE84" i="3" s="1"/>
  <c r="AF84" i="3" s="1"/>
  <c r="AP84" i="3" s="1"/>
  <c r="AK84" i="3"/>
  <c r="V84" i="3" s="1"/>
  <c r="AC84" i="3"/>
  <c r="AG84" i="3"/>
  <c r="AX84" i="3"/>
  <c r="AO88" i="3"/>
  <c r="AO89" i="3"/>
  <c r="O28" i="4"/>
  <c r="G28" i="4"/>
  <c r="N28" i="4"/>
  <c r="F28" i="4"/>
  <c r="J28" i="4"/>
  <c r="Q28" i="4"/>
  <c r="K28" i="4"/>
  <c r="AD76" i="3"/>
  <c r="AE76" i="3" s="1"/>
  <c r="AF76" i="3" s="1"/>
  <c r="AP76" i="3" s="1"/>
  <c r="AG76" i="3"/>
  <c r="AH76" i="3"/>
  <c r="AX76" i="3"/>
  <c r="AE81" i="3"/>
  <c r="AF81" i="3" s="1"/>
  <c r="AP81" i="3" s="1"/>
  <c r="AQ81" i="3"/>
  <c r="AE83" i="3"/>
  <c r="AF83" i="3" s="1"/>
  <c r="AP83" i="3" s="1"/>
  <c r="AY83" i="3"/>
  <c r="V85" i="4"/>
  <c r="AY85" i="3"/>
  <c r="AC292" i="4"/>
  <c r="AC212" i="4"/>
  <c r="AC293" i="4"/>
  <c r="AC213" i="4"/>
  <c r="BD93" i="3"/>
  <c r="AC298" i="4"/>
  <c r="AC218" i="4"/>
  <c r="AA98" i="3"/>
  <c r="AB98" i="3" s="1"/>
  <c r="AN98" i="3" s="1"/>
  <c r="BD175" i="3"/>
  <c r="BD84" i="3"/>
  <c r="AA85" i="3"/>
  <c r="AB85" i="3" s="1"/>
  <c r="AN85" i="3" s="1"/>
  <c r="AJ92" i="3"/>
  <c r="AL93" i="3"/>
  <c r="U93" i="3"/>
  <c r="AJ93" i="3"/>
  <c r="S93" i="3"/>
  <c r="Y296" i="4"/>
  <c r="Y216" i="4"/>
  <c r="AZ176" i="3"/>
  <c r="AZ96" i="3"/>
  <c r="BD111" i="3"/>
  <c r="BD113" i="3"/>
  <c r="Y189" i="4"/>
  <c r="Y269" i="4"/>
  <c r="AZ149" i="3"/>
  <c r="Y190" i="4"/>
  <c r="Y270" i="4"/>
  <c r="AZ70" i="3"/>
  <c r="AZ150" i="3"/>
  <c r="AG71" i="3"/>
  <c r="AD71" i="3"/>
  <c r="AE71" i="3" s="1"/>
  <c r="AF71" i="3" s="1"/>
  <c r="AP71" i="3" s="1"/>
  <c r="AC71" i="3"/>
  <c r="BD76" i="3"/>
  <c r="AO77" i="3"/>
  <c r="BD77" i="3"/>
  <c r="AH84" i="3"/>
  <c r="AL85" i="3"/>
  <c r="U85" i="3"/>
  <c r="AJ85" i="3"/>
  <c r="S85" i="3"/>
  <c r="V88" i="4"/>
  <c r="AY88" i="3"/>
  <c r="V89" i="4"/>
  <c r="AY89" i="3"/>
  <c r="AX96" i="3"/>
  <c r="AD96" i="3"/>
  <c r="AC96" i="3"/>
  <c r="AK96" i="3"/>
  <c r="V96" i="3" s="1"/>
  <c r="AH96" i="3"/>
  <c r="AG96" i="3"/>
  <c r="BD96" i="3"/>
  <c r="BD97" i="3"/>
  <c r="AY67" i="3"/>
  <c r="AD68" i="3"/>
  <c r="AE68" i="3" s="1"/>
  <c r="AF68" i="3" s="1"/>
  <c r="AP68" i="3" s="1"/>
  <c r="AG68" i="3"/>
  <c r="AX68" i="3"/>
  <c r="AK69" i="3"/>
  <c r="V69" i="3" s="1"/>
  <c r="AC69" i="3"/>
  <c r="AX69" i="3"/>
  <c r="AC70" i="3"/>
  <c r="AY70" i="3"/>
  <c r="AD73" i="3"/>
  <c r="AE73" i="3" s="1"/>
  <c r="AF73" i="3" s="1"/>
  <c r="AP73" i="3" s="1"/>
  <c r="AK74" i="3"/>
  <c r="V74" i="3" s="1"/>
  <c r="AX74" i="3"/>
  <c r="Z76" i="3"/>
  <c r="Z77" i="3"/>
  <c r="AA77" i="3" s="1"/>
  <c r="AB77" i="3" s="1"/>
  <c r="AN77" i="3" s="1"/>
  <c r="AQ86" i="3"/>
  <c r="AE86" i="3"/>
  <c r="AF86" i="3" s="1"/>
  <c r="AP86" i="3" s="1"/>
  <c r="Y293" i="4"/>
  <c r="Y213" i="4"/>
  <c r="AZ173" i="3"/>
  <c r="AZ93" i="3"/>
  <c r="AG94" i="3"/>
  <c r="AX94" i="3"/>
  <c r="AD94" i="3"/>
  <c r="AE94" i="3" s="1"/>
  <c r="AF94" i="3" s="1"/>
  <c r="AP94" i="3" s="1"/>
  <c r="AC94" i="3"/>
  <c r="AK94" i="3"/>
  <c r="V94" i="3" s="1"/>
  <c r="AH94" i="3"/>
  <c r="AO66" i="3"/>
  <c r="AC68" i="3"/>
  <c r="AD69" i="3"/>
  <c r="AE69" i="3" s="1"/>
  <c r="AF69" i="3" s="1"/>
  <c r="AP69" i="3" s="1"/>
  <c r="AD70" i="3"/>
  <c r="AE70" i="3" s="1"/>
  <c r="AF70" i="3" s="1"/>
  <c r="AP70" i="3" s="1"/>
  <c r="Z74" i="3"/>
  <c r="AA74" i="3" s="1"/>
  <c r="AB74" i="3" s="1"/>
  <c r="AN74" i="3" s="1"/>
  <c r="AA79" i="3"/>
  <c r="AB79" i="3" s="1"/>
  <c r="AN79" i="3" s="1"/>
  <c r="Y205" i="4"/>
  <c r="Y285" i="4"/>
  <c r="AZ165" i="3"/>
  <c r="AZ85" i="3"/>
  <c r="Y286" i="4"/>
  <c r="Y206" i="4"/>
  <c r="AZ86" i="3"/>
  <c r="AZ166" i="3"/>
  <c r="BD89" i="3"/>
  <c r="AX93" i="3"/>
  <c r="AD93" i="3"/>
  <c r="AE93" i="3" s="1"/>
  <c r="AF93" i="3" s="1"/>
  <c r="AP93" i="3" s="1"/>
  <c r="AK93" i="3"/>
  <c r="V93" i="3" s="1"/>
  <c r="AC93" i="3"/>
  <c r="BD94" i="3"/>
  <c r="AA95" i="3"/>
  <c r="AB95" i="3" s="1"/>
  <c r="AN95" i="3" s="1"/>
  <c r="Z96" i="3"/>
  <c r="Y182" i="4"/>
  <c r="Y262" i="4"/>
  <c r="AZ142" i="3"/>
  <c r="BD66" i="3"/>
  <c r="AZ69" i="3"/>
  <c r="AH71" i="3"/>
  <c r="AZ72" i="3"/>
  <c r="AH73" i="3"/>
  <c r="Y274" i="4"/>
  <c r="Y194" i="4"/>
  <c r="AZ154" i="3"/>
  <c r="BD74" i="3"/>
  <c r="AC76" i="3"/>
  <c r="Y197" i="4"/>
  <c r="Y277" i="4"/>
  <c r="AZ157" i="3"/>
  <c r="AD77" i="3"/>
  <c r="AE77" i="3" s="1"/>
  <c r="AF77" i="3" s="1"/>
  <c r="AP77" i="3" s="1"/>
  <c r="AQ78" i="3"/>
  <c r="AO81" i="3"/>
  <c r="BD82" i="3"/>
  <c r="AD85" i="3"/>
  <c r="AE85" i="3" s="1"/>
  <c r="AF85" i="3" s="1"/>
  <c r="AP85" i="3" s="1"/>
  <c r="AK85" i="3"/>
  <c r="V85" i="3" s="1"/>
  <c r="AC85" i="3"/>
  <c r="BD90" i="3"/>
  <c r="AD92" i="3"/>
  <c r="AE92" i="3" s="1"/>
  <c r="AF92" i="3" s="1"/>
  <c r="AP92" i="3" s="1"/>
  <c r="AK92" i="3"/>
  <c r="V92" i="3" s="1"/>
  <c r="AC92" i="3"/>
  <c r="AG92" i="3"/>
  <c r="AX92" i="3"/>
  <c r="Z94" i="3"/>
  <c r="BD127" i="3"/>
  <c r="BD129" i="3"/>
  <c r="Z82" i="3"/>
  <c r="AA82" i="3" s="1"/>
  <c r="AB82" i="3" s="1"/>
  <c r="AN82" i="3" s="1"/>
  <c r="AH82" i="3"/>
  <c r="AI82" i="3" s="1"/>
  <c r="AX82" i="3"/>
  <c r="Y283" i="4"/>
  <c r="Y203" i="4"/>
  <c r="AZ163" i="3"/>
  <c r="AC87" i="3"/>
  <c r="AK87" i="3"/>
  <c r="V87" i="3" s="1"/>
  <c r="AQ89" i="3"/>
  <c r="Z90" i="3"/>
  <c r="AA90" i="3" s="1"/>
  <c r="AB90" i="3" s="1"/>
  <c r="AN90" i="3" s="1"/>
  <c r="AH90" i="3"/>
  <c r="AX90" i="3"/>
  <c r="Y291" i="4"/>
  <c r="Y211" i="4"/>
  <c r="AZ171" i="3"/>
  <c r="AK95" i="3"/>
  <c r="V95" i="3" s="1"/>
  <c r="AX97" i="3"/>
  <c r="AH97" i="3"/>
  <c r="Z97" i="3"/>
  <c r="AD97" i="3"/>
  <c r="AE97" i="3" s="1"/>
  <c r="AF97" i="3" s="1"/>
  <c r="AP97" i="3" s="1"/>
  <c r="AC97" i="3"/>
  <c r="BD107" i="3"/>
  <c r="BD123" i="3"/>
  <c r="BD179" i="3"/>
  <c r="G20" i="4"/>
  <c r="N20" i="4"/>
  <c r="F20" i="4"/>
  <c r="J20" i="4"/>
  <c r="L20" i="4" s="1"/>
  <c r="Z67" i="3"/>
  <c r="AH67" i="3"/>
  <c r="Y268" i="4"/>
  <c r="Y188" i="4"/>
  <c r="AZ148" i="3"/>
  <c r="AC72" i="3"/>
  <c r="AK72" i="3"/>
  <c r="V72" i="3" s="1"/>
  <c r="Z75" i="3"/>
  <c r="AH75" i="3"/>
  <c r="Y276" i="4"/>
  <c r="Y196" i="4"/>
  <c r="AZ156" i="3"/>
  <c r="AC80" i="3"/>
  <c r="AK80" i="3"/>
  <c r="V80" i="3" s="1"/>
  <c r="Q80" i="4" s="1"/>
  <c r="Z83" i="3"/>
  <c r="AA83" i="3" s="1"/>
  <c r="AB83" i="3" s="1"/>
  <c r="AN83" i="3" s="1"/>
  <c r="AH83" i="3"/>
  <c r="Y284" i="4"/>
  <c r="Y204" i="4"/>
  <c r="AZ164" i="3"/>
  <c r="AD87" i="3"/>
  <c r="AE87" i="3" s="1"/>
  <c r="AF87" i="3" s="1"/>
  <c r="AP87" i="3" s="1"/>
  <c r="AC88" i="3"/>
  <c r="AK88" i="3"/>
  <c r="V88" i="3" s="1"/>
  <c r="Z91" i="3"/>
  <c r="AH91" i="3"/>
  <c r="Y292" i="4"/>
  <c r="Y212" i="4"/>
  <c r="AZ172" i="3"/>
  <c r="S95" i="3"/>
  <c r="AC95" i="3"/>
  <c r="AL95" i="3"/>
  <c r="AE96" i="3"/>
  <c r="AF96" i="3" s="1"/>
  <c r="AP96" i="3" s="1"/>
  <c r="AQ96" i="3"/>
  <c r="AG99" i="3"/>
  <c r="AK99" i="3"/>
  <c r="V99" i="3" s="1"/>
  <c r="AC99" i="3"/>
  <c r="BD109" i="3"/>
  <c r="BD125" i="3"/>
  <c r="BD177" i="3"/>
  <c r="Y271" i="4"/>
  <c r="Y191" i="4"/>
  <c r="AZ151" i="3"/>
  <c r="Z78" i="3"/>
  <c r="AH78" i="3"/>
  <c r="Y279" i="4"/>
  <c r="Y199" i="4"/>
  <c r="AZ159" i="3"/>
  <c r="Z86" i="3"/>
  <c r="AH86" i="3"/>
  <c r="Y287" i="4"/>
  <c r="Y207" i="4"/>
  <c r="AZ167" i="3"/>
  <c r="AG87" i="3"/>
  <c r="AG95" i="3"/>
  <c r="AX98" i="3"/>
  <c r="AG98" i="3"/>
  <c r="AD98" i="3"/>
  <c r="AE98" i="3" s="1"/>
  <c r="AF98" i="3" s="1"/>
  <c r="AP98" i="3" s="1"/>
  <c r="AK98" i="3"/>
  <c r="V98" i="3" s="1"/>
  <c r="AC98" i="3"/>
  <c r="AH98" i="3"/>
  <c r="AC299" i="4"/>
  <c r="AC219" i="4"/>
  <c r="BD99" i="3"/>
  <c r="BD115" i="3"/>
  <c r="BD131" i="3"/>
  <c r="BD169" i="3"/>
  <c r="BD171" i="3"/>
  <c r="Z87" i="3"/>
  <c r="AA87" i="3" s="1"/>
  <c r="AB87" i="3" s="1"/>
  <c r="AN87" i="3" s="1"/>
  <c r="AH87" i="3"/>
  <c r="Y288" i="4"/>
  <c r="Y208" i="4"/>
  <c r="AZ168" i="3"/>
  <c r="AA99" i="3"/>
  <c r="AB99" i="3" s="1"/>
  <c r="AN99" i="3" s="1"/>
  <c r="AO99" i="3"/>
  <c r="BD101" i="3"/>
  <c r="BD117" i="3"/>
  <c r="BD133" i="3"/>
  <c r="BD135" i="3"/>
  <c r="BD137" i="3"/>
  <c r="BD139" i="3"/>
  <c r="BD141" i="3"/>
  <c r="BD143" i="3"/>
  <c r="BD145" i="3"/>
  <c r="BD147" i="3"/>
  <c r="BD149" i="3"/>
  <c r="BD151" i="3"/>
  <c r="BD153" i="3"/>
  <c r="BD155" i="3"/>
  <c r="BD157" i="3"/>
  <c r="BD159" i="3"/>
  <c r="BD161" i="3"/>
  <c r="BD163" i="3"/>
  <c r="BD165" i="3"/>
  <c r="BD167" i="3"/>
  <c r="G24" i="4"/>
  <c r="N24" i="4"/>
  <c r="F24" i="4"/>
  <c r="J24" i="4"/>
  <c r="Z72" i="3"/>
  <c r="AA72" i="3" s="1"/>
  <c r="AB72" i="3" s="1"/>
  <c r="AN72" i="3" s="1"/>
  <c r="AH72" i="3"/>
  <c r="Y273" i="4"/>
  <c r="Y193" i="4"/>
  <c r="AZ153" i="3"/>
  <c r="Z80" i="3"/>
  <c r="AH80" i="3"/>
  <c r="Y281" i="4"/>
  <c r="Y201" i="4"/>
  <c r="AZ161" i="3"/>
  <c r="AG81" i="3"/>
  <c r="Z88" i="3"/>
  <c r="AH88" i="3"/>
  <c r="Y289" i="4"/>
  <c r="Y209" i="4"/>
  <c r="AZ169" i="3"/>
  <c r="AG89" i="3"/>
  <c r="Y295" i="4"/>
  <c r="Y215" i="4"/>
  <c r="AZ175" i="3"/>
  <c r="BD95" i="3"/>
  <c r="AJ99" i="3"/>
  <c r="S99" i="3"/>
  <c r="BD103" i="3"/>
  <c r="BD119" i="3"/>
  <c r="Z81" i="3"/>
  <c r="AH81" i="3"/>
  <c r="Y282" i="4"/>
  <c r="Y202" i="4"/>
  <c r="Z89" i="3"/>
  <c r="AA89" i="3" s="1"/>
  <c r="AB89" i="3" s="1"/>
  <c r="AN89" i="3" s="1"/>
  <c r="AH89" i="3"/>
  <c r="Y290" i="4"/>
  <c r="Y210" i="4"/>
  <c r="Y297" i="4"/>
  <c r="Y217" i="4"/>
  <c r="AZ177" i="3"/>
  <c r="BD105" i="3"/>
  <c r="BD121" i="3"/>
  <c r="AZ170" i="3"/>
  <c r="Y214" i="4"/>
  <c r="Y294" i="4"/>
  <c r="AZ99" i="3"/>
  <c r="K21" i="4"/>
  <c r="K25" i="4"/>
  <c r="K29" i="4"/>
  <c r="L29" i="4" s="1"/>
  <c r="M29" i="4" s="1"/>
  <c r="N34" i="4"/>
  <c r="O35" i="4"/>
  <c r="G35" i="4"/>
  <c r="Q36" i="4"/>
  <c r="O36" i="4"/>
  <c r="G36" i="4"/>
  <c r="N36" i="4"/>
  <c r="F36" i="4"/>
  <c r="F22" i="4"/>
  <c r="N22" i="4"/>
  <c r="F26" i="4"/>
  <c r="H26" i="4" s="1"/>
  <c r="N26" i="4"/>
  <c r="F31" i="4"/>
  <c r="Q31" i="4"/>
  <c r="G32" i="4"/>
  <c r="O34" i="4"/>
  <c r="N35" i="4"/>
  <c r="F39" i="4"/>
  <c r="G40" i="4"/>
  <c r="N40" i="4"/>
  <c r="F40" i="4"/>
  <c r="F43" i="4"/>
  <c r="O67" i="4"/>
  <c r="G67" i="4"/>
  <c r="N67" i="4"/>
  <c r="F67" i="4"/>
  <c r="K67" i="4"/>
  <c r="J67" i="4"/>
  <c r="F21" i="4"/>
  <c r="N21" i="4"/>
  <c r="J23" i="4"/>
  <c r="L23" i="4" s="1"/>
  <c r="F25" i="4"/>
  <c r="N25" i="4"/>
  <c r="J27" i="4"/>
  <c r="F29" i="4"/>
  <c r="N29" i="4"/>
  <c r="J32" i="4"/>
  <c r="G34" i="4"/>
  <c r="H34" i="4" s="1"/>
  <c r="I34" i="4" s="1"/>
  <c r="Q34" i="4"/>
  <c r="F35" i="4"/>
  <c r="Q35" i="4"/>
  <c r="J44" i="4"/>
  <c r="Y298" i="4"/>
  <c r="Y218" i="4"/>
  <c r="G21" i="4"/>
  <c r="G25" i="4"/>
  <c r="G29" i="4"/>
  <c r="O29" i="4"/>
  <c r="J31" i="4"/>
  <c r="L31" i="4" s="1"/>
  <c r="M31" i="4" s="1"/>
  <c r="J36" i="4"/>
  <c r="K39" i="4"/>
  <c r="N43" i="4"/>
  <c r="K44" i="4"/>
  <c r="Q67" i="4"/>
  <c r="Y299" i="4"/>
  <c r="Y219" i="4"/>
  <c r="J22" i="4"/>
  <c r="J26" i="4"/>
  <c r="L26" i="4" s="1"/>
  <c r="J30" i="4"/>
  <c r="L30" i="4" s="1"/>
  <c r="M30" i="4" s="1"/>
  <c r="K36" i="4"/>
  <c r="H38" i="4"/>
  <c r="I38" i="4" s="1"/>
  <c r="J40" i="4"/>
  <c r="H42" i="4"/>
  <c r="O31" i="4"/>
  <c r="G31" i="4"/>
  <c r="Q32" i="4"/>
  <c r="N32" i="4"/>
  <c r="F32" i="4"/>
  <c r="L35" i="4"/>
  <c r="M35" i="4" s="1"/>
  <c r="H37" i="4"/>
  <c r="I37" i="4" s="1"/>
  <c r="J39" i="4"/>
  <c r="O39" i="4"/>
  <c r="G39" i="4"/>
  <c r="K43" i="4"/>
  <c r="J43" i="4"/>
  <c r="G43" i="4"/>
  <c r="N31" i="4"/>
  <c r="O32" i="4"/>
  <c r="J34" i="4"/>
  <c r="L34" i="4" s="1"/>
  <c r="M34" i="4" s="1"/>
  <c r="G44" i="4"/>
  <c r="N44" i="4"/>
  <c r="F44" i="4"/>
  <c r="J38" i="4"/>
  <c r="J42" i="4"/>
  <c r="J46" i="4"/>
  <c r="F48" i="4"/>
  <c r="N48" i="4"/>
  <c r="J50" i="4"/>
  <c r="S50" i="4"/>
  <c r="T50" i="4" s="1"/>
  <c r="F52" i="4"/>
  <c r="N52" i="4"/>
  <c r="J54" i="4"/>
  <c r="L54" i="4" s="1"/>
  <c r="M54" i="4" s="1"/>
  <c r="F56" i="4"/>
  <c r="N56" i="4"/>
  <c r="J58" i="4"/>
  <c r="Q59" i="4"/>
  <c r="F60" i="4"/>
  <c r="G63" i="4"/>
  <c r="N63" i="4"/>
  <c r="G64" i="4"/>
  <c r="G66" i="4"/>
  <c r="F68" i="4"/>
  <c r="H68" i="4" s="1"/>
  <c r="I68" i="4" s="1"/>
  <c r="K71" i="4"/>
  <c r="H72" i="4"/>
  <c r="I72" i="4" s="1"/>
  <c r="K38" i="4"/>
  <c r="K42" i="4"/>
  <c r="K46" i="4"/>
  <c r="G48" i="4"/>
  <c r="O48" i="4"/>
  <c r="K50" i="4"/>
  <c r="G52" i="4"/>
  <c r="O52" i="4"/>
  <c r="K54" i="4"/>
  <c r="G56" i="4"/>
  <c r="O56" i="4"/>
  <c r="K58" i="4"/>
  <c r="G60" i="4"/>
  <c r="N62" i="4"/>
  <c r="F62" i="4"/>
  <c r="H62" i="4" s="1"/>
  <c r="G47" i="4"/>
  <c r="Q48" i="4"/>
  <c r="G51" i="4"/>
  <c r="O51" i="4"/>
  <c r="Q52" i="4"/>
  <c r="G55" i="4"/>
  <c r="H55" i="4" s="1"/>
  <c r="I55" i="4" s="1"/>
  <c r="O55" i="4"/>
  <c r="Q56" i="4"/>
  <c r="F63" i="4"/>
  <c r="J66" i="4"/>
  <c r="L66" i="4" s="1"/>
  <c r="M66" i="4" s="1"/>
  <c r="O70" i="4"/>
  <c r="G70" i="4"/>
  <c r="N70" i="4"/>
  <c r="F70" i="4"/>
  <c r="Q70" i="4"/>
  <c r="L74" i="4"/>
  <c r="M74" i="4" s="1"/>
  <c r="J48" i="4"/>
  <c r="L48" i="4" s="1"/>
  <c r="M48" i="4" s="1"/>
  <c r="J52" i="4"/>
  <c r="L52" i="4" s="1"/>
  <c r="M52" i="4" s="1"/>
  <c r="J56" i="4"/>
  <c r="L56" i="4" s="1"/>
  <c r="M56" i="4" s="1"/>
  <c r="Q64" i="4"/>
  <c r="J64" i="4"/>
  <c r="L64" i="4" s="1"/>
  <c r="M64" i="4" s="1"/>
  <c r="N64" i="4"/>
  <c r="O71" i="4"/>
  <c r="G71" i="4"/>
  <c r="N71" i="4"/>
  <c r="F71" i="4"/>
  <c r="H71" i="4" s="1"/>
  <c r="I71" i="4" s="1"/>
  <c r="Q71" i="4"/>
  <c r="H86" i="4"/>
  <c r="I86" i="4" s="1"/>
  <c r="H87" i="4"/>
  <c r="I87" i="4" s="1"/>
  <c r="J60" i="4"/>
  <c r="L60" i="4" s="1"/>
  <c r="N66" i="4"/>
  <c r="F66" i="4"/>
  <c r="O66" i="4"/>
  <c r="Q68" i="4"/>
  <c r="J68" i="4"/>
  <c r="L68" i="4" s="1"/>
  <c r="M68" i="4" s="1"/>
  <c r="N68" i="4"/>
  <c r="L81" i="4"/>
  <c r="M81" i="4" s="1"/>
  <c r="L88" i="4"/>
  <c r="M88" i="4" s="1"/>
  <c r="J47" i="4"/>
  <c r="L47" i="4" s="1"/>
  <c r="M47" i="4" s="1"/>
  <c r="J51" i="4"/>
  <c r="L51" i="4" s="1"/>
  <c r="M51" i="4" s="1"/>
  <c r="J55" i="4"/>
  <c r="L55" i="4" s="1"/>
  <c r="M55" i="4" s="1"/>
  <c r="O59" i="4"/>
  <c r="G59" i="4"/>
  <c r="H59" i="4" s="1"/>
  <c r="I59" i="4" s="1"/>
  <c r="N60" i="4"/>
  <c r="O68" i="4"/>
  <c r="L77" i="4"/>
  <c r="M77" i="4" s="1"/>
  <c r="L78" i="4"/>
  <c r="M78" i="4" s="1"/>
  <c r="F64" i="4"/>
  <c r="Q66" i="4"/>
  <c r="J71" i="4"/>
  <c r="L71" i="4" s="1"/>
  <c r="M71" i="4" s="1"/>
  <c r="J72" i="4"/>
  <c r="F74" i="4"/>
  <c r="N74" i="4"/>
  <c r="J76" i="4"/>
  <c r="F78" i="4"/>
  <c r="N78" i="4"/>
  <c r="Q79" i="4"/>
  <c r="F81" i="4"/>
  <c r="N84" i="4"/>
  <c r="F84" i="4"/>
  <c r="Q89" i="4"/>
  <c r="O89" i="4"/>
  <c r="G89" i="4"/>
  <c r="N89" i="4"/>
  <c r="K72" i="4"/>
  <c r="G74" i="4"/>
  <c r="O74" i="4"/>
  <c r="Q75" i="4"/>
  <c r="K76" i="4"/>
  <c r="G78" i="4"/>
  <c r="O78" i="4"/>
  <c r="L95" i="4"/>
  <c r="M95" i="4" s="1"/>
  <c r="Q74" i="4"/>
  <c r="K75" i="4"/>
  <c r="L75" i="4" s="1"/>
  <c r="M75" i="4" s="1"/>
  <c r="Q78" i="4"/>
  <c r="K79" i="4"/>
  <c r="L79" i="4" s="1"/>
  <c r="M79" i="4" s="1"/>
  <c r="H89" i="4"/>
  <c r="I89" i="4" s="1"/>
  <c r="J82" i="4"/>
  <c r="L82" i="4" s="1"/>
  <c r="M82" i="4" s="1"/>
  <c r="Q82" i="4"/>
  <c r="O92" i="4"/>
  <c r="G92" i="4"/>
  <c r="N92" i="4"/>
  <c r="F92" i="4"/>
  <c r="O81" i="4"/>
  <c r="G81" i="4"/>
  <c r="N82" i="4"/>
  <c r="O88" i="4"/>
  <c r="G88" i="4"/>
  <c r="N88" i="4"/>
  <c r="F88" i="4"/>
  <c r="Q92" i="4"/>
  <c r="F75" i="4"/>
  <c r="N75" i="4"/>
  <c r="F79" i="4"/>
  <c r="O79" i="4"/>
  <c r="N80" i="4"/>
  <c r="F80" i="4"/>
  <c r="H80" i="4" s="1"/>
  <c r="I80" i="4" s="1"/>
  <c r="N81" i="4"/>
  <c r="O82" i="4"/>
  <c r="Q88" i="4"/>
  <c r="L99" i="4"/>
  <c r="M99" i="4" s="1"/>
  <c r="G75" i="4"/>
  <c r="G79" i="4"/>
  <c r="O80" i="4"/>
  <c r="Q81" i="4"/>
  <c r="F82" i="4"/>
  <c r="H82" i="4" s="1"/>
  <c r="I82" i="4" s="1"/>
  <c r="O85" i="4"/>
  <c r="G85" i="4"/>
  <c r="H85" i="4" s="1"/>
  <c r="I85" i="4" s="1"/>
  <c r="Q93" i="4"/>
  <c r="O93" i="4"/>
  <c r="G93" i="4"/>
  <c r="H93" i="4" s="1"/>
  <c r="I93" i="4" s="1"/>
  <c r="N93" i="4"/>
  <c r="Q96" i="4"/>
  <c r="O96" i="4"/>
  <c r="G96" i="4"/>
  <c r="N96" i="4"/>
  <c r="F96" i="4"/>
  <c r="Q86" i="4"/>
  <c r="Q90" i="4"/>
  <c r="Q94" i="4"/>
  <c r="G97" i="4"/>
  <c r="H97" i="4" s="1"/>
  <c r="I97" i="4" s="1"/>
  <c r="O97" i="4"/>
  <c r="Q98" i="4"/>
  <c r="J86" i="4"/>
  <c r="L86" i="4" s="1"/>
  <c r="M86" i="4" s="1"/>
  <c r="J90" i="4"/>
  <c r="L90" i="4" s="1"/>
  <c r="M90" i="4" s="1"/>
  <c r="J94" i="4"/>
  <c r="L94" i="4" s="1"/>
  <c r="M94" i="4" s="1"/>
  <c r="J98" i="4"/>
  <c r="L98" i="4" s="1"/>
  <c r="M98" i="4" s="1"/>
  <c r="Q97" i="4"/>
  <c r="AI96" i="2" l="1"/>
  <c r="AU90" i="3"/>
  <c r="U49" i="4"/>
  <c r="AI90" i="3"/>
  <c r="L80" i="4"/>
  <c r="M80" i="4" s="1"/>
  <c r="H46" i="4"/>
  <c r="I46" i="4" s="1"/>
  <c r="AQ41" i="3"/>
  <c r="AO7" i="3"/>
  <c r="L62" i="4"/>
  <c r="H64" i="4"/>
  <c r="I64" i="4" s="1"/>
  <c r="AO63" i="2"/>
  <c r="AO8" i="2"/>
  <c r="AO26" i="2"/>
  <c r="L32" i="4"/>
  <c r="M32" i="4" s="1"/>
  <c r="AO26" i="3"/>
  <c r="AS8" i="3"/>
  <c r="AS6" i="3"/>
  <c r="AS6" i="2"/>
  <c r="AS8" i="2"/>
  <c r="Q33" i="4"/>
  <c r="Q30" i="4"/>
  <c r="U31" i="2"/>
  <c r="AR31" i="2" s="1"/>
  <c r="AX31" i="2" s="1"/>
  <c r="O30" i="4"/>
  <c r="AC185" i="4"/>
  <c r="AW51" i="3"/>
  <c r="AY77" i="3"/>
  <c r="AV59" i="3"/>
  <c r="AS47" i="3"/>
  <c r="AW30" i="3"/>
  <c r="L40" i="4"/>
  <c r="AY95" i="3"/>
  <c r="AV90" i="3"/>
  <c r="AR77" i="3"/>
  <c r="U54" i="4"/>
  <c r="W54" i="4" s="1"/>
  <c r="AW67" i="2"/>
  <c r="AF62" i="3"/>
  <c r="AP62" i="3" s="1"/>
  <c r="AF60" i="3"/>
  <c r="AP60" i="3" s="1"/>
  <c r="AI51" i="3"/>
  <c r="AU33" i="3"/>
  <c r="AU51" i="3"/>
  <c r="AY34" i="3"/>
  <c r="V60" i="3"/>
  <c r="AU60" i="3" s="1"/>
  <c r="V62" i="3"/>
  <c r="Q62" i="4" s="1"/>
  <c r="AW91" i="3"/>
  <c r="AI56" i="3"/>
  <c r="AU52" i="3"/>
  <c r="AW56" i="3"/>
  <c r="AI31" i="3"/>
  <c r="AW59" i="3"/>
  <c r="AU91" i="3"/>
  <c r="AV52" i="3"/>
  <c r="AU56" i="3"/>
  <c r="L45" i="4"/>
  <c r="AW31" i="3"/>
  <c r="AU31" i="3"/>
  <c r="V40" i="3"/>
  <c r="Q40" i="4" s="1"/>
  <c r="V23" i="3"/>
  <c r="Q23" i="4" s="1"/>
  <c r="AS77" i="3"/>
  <c r="AW70" i="3"/>
  <c r="AV70" i="3"/>
  <c r="AU30" i="3"/>
  <c r="AW36" i="2"/>
  <c r="AF62" i="2"/>
  <c r="AP62" i="2" s="1"/>
  <c r="AW96" i="2"/>
  <c r="V62" i="2"/>
  <c r="O62" i="4" s="1"/>
  <c r="AB62" i="2"/>
  <c r="AN62" i="2" s="1"/>
  <c r="AB60" i="2"/>
  <c r="AN60" i="2" s="1"/>
  <c r="AV38" i="2"/>
  <c r="AI76" i="2"/>
  <c r="AI53" i="2"/>
  <c r="AW84" i="2"/>
  <c r="AF24" i="2"/>
  <c r="AP24" i="2" s="1"/>
  <c r="AW38" i="2"/>
  <c r="AW76" i="2"/>
  <c r="AW53" i="2"/>
  <c r="AY39" i="2"/>
  <c r="L21" i="4"/>
  <c r="AU76" i="2"/>
  <c r="AB26" i="2"/>
  <c r="AN26" i="2" s="1"/>
  <c r="AY57" i="2"/>
  <c r="AA65" i="3"/>
  <c r="AB65" i="3" s="1"/>
  <c r="AN65" i="3" s="1"/>
  <c r="AJ65" i="3"/>
  <c r="AL65" i="3"/>
  <c r="AM65" i="3" s="1"/>
  <c r="W65" i="3" s="1"/>
  <c r="AW54" i="2"/>
  <c r="AY91" i="3"/>
  <c r="AU98" i="2"/>
  <c r="S95" i="4"/>
  <c r="T95" i="4" s="1"/>
  <c r="AV31" i="2"/>
  <c r="AU97" i="3"/>
  <c r="AV81" i="3"/>
  <c r="AU36" i="2"/>
  <c r="H65" i="4"/>
  <c r="I65" i="4" s="1"/>
  <c r="AC184" i="4"/>
  <c r="AY71" i="3"/>
  <c r="AV30" i="2"/>
  <c r="AU67" i="2"/>
  <c r="AW68" i="3"/>
  <c r="AA64" i="3"/>
  <c r="AB64" i="3" s="1"/>
  <c r="AN64" i="3" s="1"/>
  <c r="V59" i="4"/>
  <c r="W59" i="4" s="1"/>
  <c r="AI67" i="2"/>
  <c r="AV92" i="2"/>
  <c r="H47" i="4"/>
  <c r="I47" i="4" s="1"/>
  <c r="AW97" i="3"/>
  <c r="AI86" i="3"/>
  <c r="AU73" i="3"/>
  <c r="AW67" i="3"/>
  <c r="AU71" i="3"/>
  <c r="AU81" i="3"/>
  <c r="AV33" i="3"/>
  <c r="AV98" i="2"/>
  <c r="AU84" i="2"/>
  <c r="AI30" i="2"/>
  <c r="AV54" i="2"/>
  <c r="AM54" i="2"/>
  <c r="W54" i="2" s="1"/>
  <c r="AU59" i="2"/>
  <c r="AW31" i="2"/>
  <c r="AU30" i="2"/>
  <c r="AV86" i="3"/>
  <c r="AU86" i="3"/>
  <c r="AI73" i="3"/>
  <c r="AW73" i="3"/>
  <c r="AU67" i="3"/>
  <c r="AW71" i="3"/>
  <c r="AC167" i="4"/>
  <c r="AI98" i="2"/>
  <c r="AI84" i="2"/>
  <c r="W91" i="4"/>
  <c r="AV52" i="2"/>
  <c r="AI52" i="2"/>
  <c r="AI54" i="2"/>
  <c r="AV59" i="2"/>
  <c r="S91" i="4"/>
  <c r="T91" i="4" s="1"/>
  <c r="S99" i="4"/>
  <c r="T99" i="4" s="1"/>
  <c r="S84" i="4"/>
  <c r="T84" i="4" s="1"/>
  <c r="AM31" i="2"/>
  <c r="W31" i="2" s="1"/>
  <c r="AA47" i="3"/>
  <c r="AB47" i="3" s="1"/>
  <c r="AN47" i="3" s="1"/>
  <c r="AI59" i="2"/>
  <c r="AW52" i="2"/>
  <c r="S73" i="4"/>
  <c r="T73" i="4" s="1"/>
  <c r="S49" i="4"/>
  <c r="T49" i="4" s="1"/>
  <c r="AY86" i="3"/>
  <c r="AU68" i="3"/>
  <c r="AV89" i="3"/>
  <c r="AI88" i="2"/>
  <c r="AW92" i="2"/>
  <c r="AY79" i="2"/>
  <c r="AU32" i="2"/>
  <c r="AU53" i="2"/>
  <c r="AU88" i="2"/>
  <c r="AM68" i="3"/>
  <c r="W68" i="3" s="1"/>
  <c r="AW58" i="3"/>
  <c r="AW89" i="3"/>
  <c r="AW88" i="2"/>
  <c r="AV32" i="2"/>
  <c r="L22" i="4"/>
  <c r="AV74" i="2"/>
  <c r="S69" i="4"/>
  <c r="T69" i="4" s="1"/>
  <c r="AI48" i="3"/>
  <c r="AW53" i="3"/>
  <c r="AW48" i="3"/>
  <c r="AI53" i="3"/>
  <c r="AU48" i="3"/>
  <c r="AV75" i="3"/>
  <c r="AU83" i="3"/>
  <c r="AU58" i="3"/>
  <c r="AW78" i="3"/>
  <c r="S57" i="4"/>
  <c r="T57" i="4" s="1"/>
  <c r="S87" i="4"/>
  <c r="T87" i="4" s="1"/>
  <c r="S58" i="4"/>
  <c r="T58" i="4" s="1"/>
  <c r="AV78" i="3"/>
  <c r="S76" i="4"/>
  <c r="T76" i="4" s="1"/>
  <c r="AW90" i="2"/>
  <c r="AI79" i="2"/>
  <c r="AV80" i="2"/>
  <c r="AI48" i="2"/>
  <c r="AW80" i="2"/>
  <c r="S38" i="4"/>
  <c r="T38" i="4" s="1"/>
  <c r="AI80" i="2"/>
  <c r="S83" i="4"/>
  <c r="T83" i="4" s="1"/>
  <c r="S77" i="4"/>
  <c r="T77" i="4" s="1"/>
  <c r="H92" i="4"/>
  <c r="I92" i="4" s="1"/>
  <c r="H84" i="4"/>
  <c r="I84" i="4" s="1"/>
  <c r="S53" i="4"/>
  <c r="T53" i="4" s="1"/>
  <c r="AI75" i="3"/>
  <c r="AY99" i="3"/>
  <c r="AV83" i="3"/>
  <c r="U92" i="3"/>
  <c r="AT92" i="3" s="1"/>
  <c r="AM77" i="3"/>
  <c r="W77" i="3" s="1"/>
  <c r="AW75" i="3"/>
  <c r="U70" i="3"/>
  <c r="AR70" i="3" s="1"/>
  <c r="AC189" i="4"/>
  <c r="AA20" i="3"/>
  <c r="AU91" i="2"/>
  <c r="AW79" i="2"/>
  <c r="AV79" i="2"/>
  <c r="AM79" i="2"/>
  <c r="W79" i="2" s="1"/>
  <c r="AV48" i="2"/>
  <c r="AM48" i="2"/>
  <c r="W48" i="2" s="1"/>
  <c r="U33" i="2"/>
  <c r="AS33" i="2" s="1"/>
  <c r="AW74" i="2"/>
  <c r="AV99" i="2"/>
  <c r="AY73" i="3"/>
  <c r="H83" i="4"/>
  <c r="I83" i="4" s="1"/>
  <c r="AI70" i="3"/>
  <c r="AI68" i="3"/>
  <c r="S37" i="4"/>
  <c r="T37" i="4" s="1"/>
  <c r="H67" i="4"/>
  <c r="I67" i="4" s="1"/>
  <c r="AI83" i="3"/>
  <c r="AL92" i="3"/>
  <c r="AM92" i="3" s="1"/>
  <c r="W92" i="3" s="1"/>
  <c r="S68" i="3"/>
  <c r="U65" i="3"/>
  <c r="AL70" i="3"/>
  <c r="AM70" i="3" s="1"/>
  <c r="W70" i="3" s="1"/>
  <c r="AU53" i="3"/>
  <c r="AC220" i="4"/>
  <c r="AV91" i="2"/>
  <c r="AU90" i="2"/>
  <c r="AY98" i="2"/>
  <c r="AL33" i="2"/>
  <c r="AJ31" i="2"/>
  <c r="H94" i="4"/>
  <c r="I94" i="4" s="1"/>
  <c r="L37" i="4"/>
  <c r="M37" i="4" s="1"/>
  <c r="H51" i="4"/>
  <c r="I51" i="4" s="1"/>
  <c r="S54" i="4"/>
  <c r="T54" i="4" s="1"/>
  <c r="U68" i="3"/>
  <c r="AT68" i="3" s="1"/>
  <c r="AW48" i="2"/>
  <c r="AI31" i="2"/>
  <c r="S31" i="2"/>
  <c r="AW99" i="2"/>
  <c r="L33" i="4"/>
  <c r="M33" i="4" s="1"/>
  <c r="H66" i="4"/>
  <c r="I66" i="4" s="1"/>
  <c r="AJ95" i="3"/>
  <c r="U95" i="3"/>
  <c r="H53" i="4"/>
  <c r="I53" i="4" s="1"/>
  <c r="L59" i="4"/>
  <c r="M59" i="4" s="1"/>
  <c r="H48" i="4"/>
  <c r="I48" i="4" s="1"/>
  <c r="H76" i="4"/>
  <c r="I76" i="4" s="1"/>
  <c r="H81" i="4"/>
  <c r="I81" i="4" s="1"/>
  <c r="H74" i="4"/>
  <c r="I74" i="4" s="1"/>
  <c r="L76" i="4"/>
  <c r="M76" i="4" s="1"/>
  <c r="L38" i="4"/>
  <c r="M38" i="4" s="1"/>
  <c r="H32" i="4"/>
  <c r="I32" i="4" s="1"/>
  <c r="H28" i="4"/>
  <c r="I28" i="4" s="1"/>
  <c r="H58" i="4"/>
  <c r="I58" i="4" s="1"/>
  <c r="L93" i="4"/>
  <c r="M93" i="4" s="1"/>
  <c r="H73" i="4"/>
  <c r="I73" i="4" s="1"/>
  <c r="H79" i="4"/>
  <c r="I79" i="4" s="1"/>
  <c r="H70" i="4"/>
  <c r="I70" i="4" s="1"/>
  <c r="H99" i="4"/>
  <c r="I99" i="4" s="1"/>
  <c r="AL99" i="3"/>
  <c r="AM99" i="3" s="1"/>
  <c r="W99" i="3" s="1"/>
  <c r="U99" i="3"/>
  <c r="AR47" i="3"/>
  <c r="L41" i="4"/>
  <c r="H44" i="4"/>
  <c r="L24" i="4"/>
  <c r="H20" i="4"/>
  <c r="F13" i="3"/>
  <c r="F14" i="3"/>
  <c r="L63" i="4"/>
  <c r="AL62" i="2"/>
  <c r="P62" i="4" s="1"/>
  <c r="I15" i="2"/>
  <c r="H60" i="4"/>
  <c r="AQ65" i="2"/>
  <c r="S62" i="2"/>
  <c r="H40" i="4"/>
  <c r="L27" i="4"/>
  <c r="H22" i="4"/>
  <c r="L25" i="4"/>
  <c r="AQ22" i="2"/>
  <c r="AF61" i="3"/>
  <c r="AP61" i="3" s="1"/>
  <c r="AF63" i="3"/>
  <c r="AP63" i="3" s="1"/>
  <c r="I13" i="3"/>
  <c r="H63" i="4"/>
  <c r="V63" i="3"/>
  <c r="Q63" i="4" s="1"/>
  <c r="H61" i="4"/>
  <c r="V61" i="3"/>
  <c r="AW61" i="3" s="1"/>
  <c r="AF45" i="3"/>
  <c r="AP45" i="3" s="1"/>
  <c r="AF20" i="3"/>
  <c r="AP20" i="3" s="1"/>
  <c r="AF41" i="3"/>
  <c r="AP41" i="3" s="1"/>
  <c r="V41" i="3"/>
  <c r="Q41" i="4" s="1"/>
  <c r="I15" i="3"/>
  <c r="AF42" i="3"/>
  <c r="AP42" i="3" s="1"/>
  <c r="AF44" i="3"/>
  <c r="AP44" i="3" s="1"/>
  <c r="AL43" i="3"/>
  <c r="R43" i="4" s="1"/>
  <c r="AF43" i="3"/>
  <c r="AP43" i="3" s="1"/>
  <c r="S43" i="3"/>
  <c r="V43" i="3"/>
  <c r="Q43" i="4" s="1"/>
  <c r="I14" i="3"/>
  <c r="V45" i="3"/>
  <c r="Q45" i="4" s="1"/>
  <c r="V44" i="3"/>
  <c r="AI44" i="3" s="1"/>
  <c r="V42" i="3"/>
  <c r="AF27" i="3"/>
  <c r="AP27" i="3" s="1"/>
  <c r="AF22" i="3"/>
  <c r="AP22" i="3" s="1"/>
  <c r="F15" i="3"/>
  <c r="AL20" i="3"/>
  <c r="R20" i="4" s="1"/>
  <c r="AF25" i="3"/>
  <c r="AP25" i="3" s="1"/>
  <c r="AF21" i="3"/>
  <c r="AP21" i="3" s="1"/>
  <c r="S20" i="3"/>
  <c r="AF23" i="3"/>
  <c r="AP23" i="3" s="1"/>
  <c r="AF26" i="3"/>
  <c r="AP26" i="3" s="1"/>
  <c r="AF24" i="3"/>
  <c r="AP24" i="3" s="1"/>
  <c r="V24" i="3"/>
  <c r="Q24" i="4" s="1"/>
  <c r="V25" i="3"/>
  <c r="AI25" i="3" s="1"/>
  <c r="V21" i="3"/>
  <c r="Q21" i="4" s="1"/>
  <c r="V20" i="3"/>
  <c r="Q20" i="4" s="1"/>
  <c r="V26" i="3"/>
  <c r="Q26" i="4" s="1"/>
  <c r="V22" i="3"/>
  <c r="V27" i="3"/>
  <c r="AI27" i="3" s="1"/>
  <c r="H23" i="4"/>
  <c r="AF63" i="2"/>
  <c r="AP63" i="2" s="1"/>
  <c r="AF60" i="2"/>
  <c r="AP60" i="2" s="1"/>
  <c r="AF61" i="2"/>
  <c r="AP61" i="2" s="1"/>
  <c r="AF64" i="2"/>
  <c r="AP64" i="2" s="1"/>
  <c r="AF65" i="2"/>
  <c r="AP65" i="2" s="1"/>
  <c r="AB61" i="2"/>
  <c r="AN61" i="2" s="1"/>
  <c r="V63" i="2"/>
  <c r="O63" i="4" s="1"/>
  <c r="AB65" i="2"/>
  <c r="AN65" i="2" s="1"/>
  <c r="V60" i="2"/>
  <c r="AB64" i="2"/>
  <c r="AN64" i="2" s="1"/>
  <c r="V64" i="2"/>
  <c r="V65" i="2"/>
  <c r="AB63" i="2"/>
  <c r="AN63" i="2" s="1"/>
  <c r="V61" i="2"/>
  <c r="AI61" i="2" s="1"/>
  <c r="F15" i="2"/>
  <c r="AF44" i="2"/>
  <c r="AP44" i="2" s="1"/>
  <c r="S41" i="2"/>
  <c r="AF41" i="2"/>
  <c r="AP41" i="2" s="1"/>
  <c r="V42" i="2"/>
  <c r="O42" i="4" s="1"/>
  <c r="AF46" i="2"/>
  <c r="AP46" i="2" s="1"/>
  <c r="V44" i="2"/>
  <c r="AI44" i="2" s="1"/>
  <c r="AF40" i="2"/>
  <c r="AP40" i="2" s="1"/>
  <c r="AF47" i="2"/>
  <c r="AP47" i="2" s="1"/>
  <c r="AF43" i="2"/>
  <c r="AP43" i="2" s="1"/>
  <c r="H41" i="4"/>
  <c r="AF45" i="2"/>
  <c r="AP45" i="2" s="1"/>
  <c r="AF42" i="2"/>
  <c r="AP42" i="2" s="1"/>
  <c r="AL41" i="2"/>
  <c r="P41" i="4" s="1"/>
  <c r="V40" i="2"/>
  <c r="AB41" i="2"/>
  <c r="AN41" i="2" s="1"/>
  <c r="AB47" i="2"/>
  <c r="AN47" i="2" s="1"/>
  <c r="AB40" i="2"/>
  <c r="AN40" i="2" s="1"/>
  <c r="V45" i="2"/>
  <c r="O45" i="4" s="1"/>
  <c r="V47" i="2"/>
  <c r="S47" i="2"/>
  <c r="F14" i="2"/>
  <c r="AB43" i="2"/>
  <c r="AN43" i="2" s="1"/>
  <c r="AB45" i="2"/>
  <c r="AN45" i="2" s="1"/>
  <c r="AB46" i="2"/>
  <c r="AN46" i="2" s="1"/>
  <c r="AL20" i="2"/>
  <c r="P20" i="4" s="1"/>
  <c r="AB44" i="2"/>
  <c r="AN44" i="2" s="1"/>
  <c r="AB42" i="2"/>
  <c r="AN42" i="2" s="1"/>
  <c r="V41" i="2"/>
  <c r="O41" i="4" s="1"/>
  <c r="V46" i="2"/>
  <c r="V43" i="2"/>
  <c r="AF27" i="2"/>
  <c r="AP27" i="2" s="1"/>
  <c r="F13" i="2"/>
  <c r="V25" i="2"/>
  <c r="O25" i="4" s="1"/>
  <c r="AF22" i="2"/>
  <c r="AP22" i="2" s="1"/>
  <c r="I13" i="2"/>
  <c r="I14" i="2"/>
  <c r="AL25" i="2"/>
  <c r="P25" i="4" s="1"/>
  <c r="AF26" i="2"/>
  <c r="AP26" i="2" s="1"/>
  <c r="AF25" i="2"/>
  <c r="AP25" i="2" s="1"/>
  <c r="AF23" i="2"/>
  <c r="AP23" i="2" s="1"/>
  <c r="AF20" i="2"/>
  <c r="AP20" i="2" s="1"/>
  <c r="AF21" i="2"/>
  <c r="AP21" i="2" s="1"/>
  <c r="S22" i="2"/>
  <c r="V20" i="2"/>
  <c r="V21" i="2"/>
  <c r="O21" i="4" s="1"/>
  <c r="V27" i="2"/>
  <c r="O27" i="4" s="1"/>
  <c r="S25" i="2"/>
  <c r="AB23" i="2"/>
  <c r="AN23" i="2" s="1"/>
  <c r="S20" i="2"/>
  <c r="AB22" i="2"/>
  <c r="AN22" i="2" s="1"/>
  <c r="AB24" i="2"/>
  <c r="AN24" i="2" s="1"/>
  <c r="AB21" i="2"/>
  <c r="AN21" i="2" s="1"/>
  <c r="AL22" i="2"/>
  <c r="P22" i="4" s="1"/>
  <c r="S27" i="2"/>
  <c r="AB20" i="2"/>
  <c r="AN20" i="2" s="1"/>
  <c r="V23" i="2"/>
  <c r="O23" i="4" s="1"/>
  <c r="V22" i="2"/>
  <c r="AU22" i="2" s="1"/>
  <c r="V24" i="2"/>
  <c r="AU24" i="2" s="1"/>
  <c r="AB25" i="2"/>
  <c r="AN25" i="2" s="1"/>
  <c r="AB27" i="2"/>
  <c r="AN27" i="2" s="1"/>
  <c r="V26" i="2"/>
  <c r="O26" i="4" s="1"/>
  <c r="Q61" i="4"/>
  <c r="S86" i="4"/>
  <c r="T86" i="4" s="1"/>
  <c r="AL47" i="2"/>
  <c r="H27" i="4"/>
  <c r="AM46" i="3"/>
  <c r="W46" i="3" s="1"/>
  <c r="AM47" i="3"/>
  <c r="W47" i="3" s="1"/>
  <c r="S26" i="2"/>
  <c r="AS7" i="2"/>
  <c r="AL26" i="2"/>
  <c r="P26" i="4" s="1"/>
  <c r="S90" i="4"/>
  <c r="T90" i="4" s="1"/>
  <c r="S85" i="4"/>
  <c r="T85" i="4" s="1"/>
  <c r="S82" i="4"/>
  <c r="T82" i="4" s="1"/>
  <c r="H25" i="4"/>
  <c r="S34" i="4"/>
  <c r="T34" i="4" s="1"/>
  <c r="AL27" i="2"/>
  <c r="P27" i="4" s="1"/>
  <c r="S94" i="4"/>
  <c r="T94" i="4" s="1"/>
  <c r="S98" i="4"/>
  <c r="T98" i="4" s="1"/>
  <c r="S39" i="4"/>
  <c r="T39" i="4" s="1"/>
  <c r="S96" i="4"/>
  <c r="T96" i="4" s="1"/>
  <c r="S75" i="4"/>
  <c r="T75" i="4" s="1"/>
  <c r="S72" i="4"/>
  <c r="T72" i="4" s="1"/>
  <c r="S78" i="4"/>
  <c r="T78" i="4" s="1"/>
  <c r="S74" i="4"/>
  <c r="T74" i="4" s="1"/>
  <c r="S55" i="4"/>
  <c r="T55" i="4" s="1"/>
  <c r="AM93" i="3"/>
  <c r="W93" i="3" s="1"/>
  <c r="S66" i="4"/>
  <c r="T66" i="4" s="1"/>
  <c r="AM94" i="2"/>
  <c r="W94" i="2" s="1"/>
  <c r="AM49" i="2"/>
  <c r="W49" i="2" s="1"/>
  <c r="S59" i="4"/>
  <c r="T59" i="4" s="1"/>
  <c r="S71" i="4"/>
  <c r="T71" i="4" s="1"/>
  <c r="S97" i="4"/>
  <c r="T97" i="4" s="1"/>
  <c r="V90" i="4"/>
  <c r="W90" i="4" s="1"/>
  <c r="AY90" i="3"/>
  <c r="AW94" i="3"/>
  <c r="AV94" i="3"/>
  <c r="AU94" i="3"/>
  <c r="AI94" i="3"/>
  <c r="V74" i="4"/>
  <c r="AY74" i="3"/>
  <c r="S81" i="4"/>
  <c r="T81" i="4" s="1"/>
  <c r="H78" i="4"/>
  <c r="I78" i="4" s="1"/>
  <c r="H21" i="4"/>
  <c r="H39" i="4"/>
  <c r="I39" i="4" s="1"/>
  <c r="H96" i="4"/>
  <c r="I96" i="4" s="1"/>
  <c r="H88" i="4"/>
  <c r="I88" i="4" s="1"/>
  <c r="L67" i="4"/>
  <c r="M67" i="4" s="1"/>
  <c r="S36" i="4"/>
  <c r="T36" i="4" s="1"/>
  <c r="AJ81" i="3"/>
  <c r="S81" i="3"/>
  <c r="U81" i="3"/>
  <c r="AL81" i="3"/>
  <c r="AM81" i="3" s="1"/>
  <c r="W81" i="3" s="1"/>
  <c r="AC288" i="4"/>
  <c r="AC208" i="4"/>
  <c r="H24" i="4"/>
  <c r="AC278" i="4"/>
  <c r="AC198" i="4"/>
  <c r="AA78" i="3"/>
  <c r="AB78" i="3" s="1"/>
  <c r="AN78" i="3" s="1"/>
  <c r="AM95" i="3"/>
  <c r="W95" i="3" s="1"/>
  <c r="AI88" i="3"/>
  <c r="AW88" i="3"/>
  <c r="AV88" i="3"/>
  <c r="AU88" i="3"/>
  <c r="AV80" i="3"/>
  <c r="AI80" i="3"/>
  <c r="AW80" i="3"/>
  <c r="AU80" i="3"/>
  <c r="AC277" i="4"/>
  <c r="AC197" i="4"/>
  <c r="V76" i="4"/>
  <c r="AY76" i="3"/>
  <c r="L28" i="4"/>
  <c r="M28" i="4" s="1"/>
  <c r="AJ59" i="3"/>
  <c r="S59" i="3"/>
  <c r="AL59" i="3"/>
  <c r="AM59" i="3" s="1"/>
  <c r="W59" i="3" s="1"/>
  <c r="U59" i="3"/>
  <c r="AJ58" i="3"/>
  <c r="S58" i="3"/>
  <c r="U58" i="3"/>
  <c r="AL58" i="3"/>
  <c r="AM58" i="3" s="1"/>
  <c r="W58" i="3" s="1"/>
  <c r="V57" i="4"/>
  <c r="W57" i="4" s="1"/>
  <c r="AY57" i="3"/>
  <c r="V49" i="4"/>
  <c r="W49" i="4" s="1"/>
  <c r="AY49" i="3"/>
  <c r="AL41" i="3"/>
  <c r="R41" i="4" s="1"/>
  <c r="S41" i="3"/>
  <c r="AV66" i="3"/>
  <c r="AI66" i="3"/>
  <c r="AW66" i="3"/>
  <c r="AU66" i="3"/>
  <c r="V56" i="4"/>
  <c r="AY56" i="3"/>
  <c r="AC248" i="4"/>
  <c r="AC168" i="4"/>
  <c r="AA48" i="3"/>
  <c r="AB48" i="3" s="1"/>
  <c r="AN48" i="3" s="1"/>
  <c r="AJ39" i="3"/>
  <c r="S39" i="3"/>
  <c r="AL39" i="3"/>
  <c r="AM39" i="3" s="1"/>
  <c r="W39" i="3" s="1"/>
  <c r="U39" i="3"/>
  <c r="AC237" i="4"/>
  <c r="AC157" i="4"/>
  <c r="AA37" i="3"/>
  <c r="AB37" i="3" s="1"/>
  <c r="AN37" i="3" s="1"/>
  <c r="AC229" i="4"/>
  <c r="AC149" i="4"/>
  <c r="AL54" i="3"/>
  <c r="AM54" i="3" s="1"/>
  <c r="W54" i="3" s="1"/>
  <c r="U54" i="3"/>
  <c r="AJ54" i="3"/>
  <c r="S54" i="3"/>
  <c r="AI32" i="3"/>
  <c r="AW32" i="3"/>
  <c r="AV32" i="3"/>
  <c r="AU32" i="3"/>
  <c r="AC227" i="4"/>
  <c r="AC147" i="4"/>
  <c r="AA27" i="3"/>
  <c r="AL99" i="2"/>
  <c r="AM99" i="2" s="1"/>
  <c r="W99" i="2" s="1"/>
  <c r="U99" i="2"/>
  <c r="S99" i="2"/>
  <c r="AJ99" i="2"/>
  <c r="U95" i="4"/>
  <c r="W95" i="4" s="1"/>
  <c r="AY95" i="2"/>
  <c r="AW81" i="2"/>
  <c r="AI81" i="2"/>
  <c r="AV81" i="2"/>
  <c r="AU81" i="2"/>
  <c r="AU36" i="3"/>
  <c r="AI36" i="3"/>
  <c r="AW36" i="3"/>
  <c r="AV36" i="3"/>
  <c r="AL61" i="2"/>
  <c r="P61" i="4" s="1"/>
  <c r="S61" i="2"/>
  <c r="U85" i="4"/>
  <c r="W85" i="4" s="1"/>
  <c r="AY85" i="2"/>
  <c r="AV71" i="2"/>
  <c r="AU71" i="2"/>
  <c r="AW71" i="2"/>
  <c r="AI71" i="2"/>
  <c r="AJ58" i="2"/>
  <c r="S58" i="2"/>
  <c r="AL58" i="2"/>
  <c r="AM58" i="2" s="1"/>
  <c r="W58" i="2" s="1"/>
  <c r="U58" i="2"/>
  <c r="AL50" i="2"/>
  <c r="AM50" i="2" s="1"/>
  <c r="W50" i="2" s="1"/>
  <c r="AJ50" i="2"/>
  <c r="S50" i="2"/>
  <c r="U50" i="2"/>
  <c r="AW77" i="2"/>
  <c r="AV77" i="2"/>
  <c r="AU77" i="2"/>
  <c r="AI77" i="2"/>
  <c r="AL38" i="2"/>
  <c r="AM38" i="2" s="1"/>
  <c r="W38" i="2" s="1"/>
  <c r="U38" i="2"/>
  <c r="AJ38" i="2"/>
  <c r="S38" i="2"/>
  <c r="AI38" i="2"/>
  <c r="AT94" i="2"/>
  <c r="AS94" i="2"/>
  <c r="AR94" i="2"/>
  <c r="AI50" i="2"/>
  <c r="AL32" i="2"/>
  <c r="U32" i="2"/>
  <c r="AI32" i="2"/>
  <c r="S32" i="2"/>
  <c r="AJ32" i="2"/>
  <c r="AL24" i="2"/>
  <c r="P24" i="4" s="1"/>
  <c r="S24" i="2"/>
  <c r="AM28" i="3"/>
  <c r="W28" i="3" s="1"/>
  <c r="AL64" i="2"/>
  <c r="S64" i="2"/>
  <c r="AS31" i="2"/>
  <c r="U72" i="4"/>
  <c r="W72" i="4" s="1"/>
  <c r="AY72" i="2"/>
  <c r="AT56" i="2"/>
  <c r="AS56" i="2"/>
  <c r="AR56" i="2"/>
  <c r="U75" i="4"/>
  <c r="W75" i="4" s="1"/>
  <c r="AY75" i="2"/>
  <c r="AW98" i="3"/>
  <c r="AV98" i="3"/>
  <c r="AI98" i="3"/>
  <c r="AU98" i="3"/>
  <c r="AL71" i="3"/>
  <c r="AM71" i="3" s="1"/>
  <c r="W71" i="3" s="1"/>
  <c r="U71" i="3"/>
  <c r="S71" i="3"/>
  <c r="AJ71" i="3"/>
  <c r="AC296" i="4"/>
  <c r="AC216" i="4"/>
  <c r="AA96" i="3"/>
  <c r="AB96" i="3" s="1"/>
  <c r="AN96" i="3" s="1"/>
  <c r="U94" i="3"/>
  <c r="AL94" i="3"/>
  <c r="AM94" i="3" s="1"/>
  <c r="W94" i="3" s="1"/>
  <c r="S94" i="3"/>
  <c r="AJ94" i="3"/>
  <c r="AC276" i="4"/>
  <c r="AC196" i="4"/>
  <c r="AA76" i="3"/>
  <c r="AB76" i="3" s="1"/>
  <c r="AN76" i="3" s="1"/>
  <c r="AV69" i="3"/>
  <c r="AW69" i="3"/>
  <c r="AU69" i="3"/>
  <c r="AI69" i="3"/>
  <c r="U96" i="3"/>
  <c r="AL96" i="3"/>
  <c r="AM96" i="3" s="1"/>
  <c r="W96" i="3" s="1"/>
  <c r="S96" i="3"/>
  <c r="AJ96" i="3"/>
  <c r="AT93" i="3"/>
  <c r="AS93" i="3"/>
  <c r="AR93" i="3"/>
  <c r="AL76" i="3"/>
  <c r="AM76" i="3" s="1"/>
  <c r="W76" i="3" s="1"/>
  <c r="U76" i="3"/>
  <c r="AJ76" i="3"/>
  <c r="S76" i="3"/>
  <c r="AC259" i="4"/>
  <c r="AC179" i="4"/>
  <c r="AI71" i="3"/>
  <c r="AC178" i="4"/>
  <c r="AC258" i="4"/>
  <c r="S42" i="3"/>
  <c r="AL42" i="3"/>
  <c r="R42" i="4" s="1"/>
  <c r="AC262" i="4"/>
  <c r="AC182" i="4"/>
  <c r="AL57" i="3"/>
  <c r="AM57" i="3" s="1"/>
  <c r="W57" i="3" s="1"/>
  <c r="U57" i="3"/>
  <c r="AJ57" i="3"/>
  <c r="S57" i="3"/>
  <c r="AL49" i="3"/>
  <c r="AM49" i="3" s="1"/>
  <c r="W49" i="3" s="1"/>
  <c r="U49" i="3"/>
  <c r="AJ49" i="3"/>
  <c r="S49" i="3"/>
  <c r="AC241" i="4"/>
  <c r="AC161" i="4"/>
  <c r="AA41" i="3"/>
  <c r="AL56" i="3"/>
  <c r="AM56" i="3" s="1"/>
  <c r="W56" i="3" s="1"/>
  <c r="U56" i="3"/>
  <c r="AJ56" i="3"/>
  <c r="S56" i="3"/>
  <c r="V66" i="4"/>
  <c r="AY66" i="3"/>
  <c r="V55" i="4"/>
  <c r="AY55" i="3"/>
  <c r="AI79" i="3"/>
  <c r="AW79" i="3"/>
  <c r="AV79" i="3"/>
  <c r="AU79" i="3"/>
  <c r="AL32" i="3"/>
  <c r="AJ32" i="3"/>
  <c r="S32" i="3"/>
  <c r="U32" i="3"/>
  <c r="U37" i="3"/>
  <c r="S37" i="3"/>
  <c r="AL37" i="3"/>
  <c r="AM37" i="3" s="1"/>
  <c r="W37" i="3" s="1"/>
  <c r="AJ37" i="3"/>
  <c r="AW34" i="3"/>
  <c r="AV34" i="3"/>
  <c r="AU34" i="3"/>
  <c r="AI34" i="3"/>
  <c r="AJ95" i="2"/>
  <c r="S95" i="2"/>
  <c r="AL95" i="2"/>
  <c r="AM95" i="2" s="1"/>
  <c r="W95" i="2" s="1"/>
  <c r="U95" i="2"/>
  <c r="AL91" i="2"/>
  <c r="AM91" i="2" s="1"/>
  <c r="W91" i="2" s="1"/>
  <c r="U91" i="2"/>
  <c r="AJ91" i="2"/>
  <c r="S91" i="2"/>
  <c r="AL26" i="3"/>
  <c r="R26" i="4" s="1"/>
  <c r="S26" i="3"/>
  <c r="AL69" i="2"/>
  <c r="AM69" i="2" s="1"/>
  <c r="W69" i="2" s="1"/>
  <c r="U69" i="2"/>
  <c r="AJ69" i="2"/>
  <c r="S69" i="2"/>
  <c r="AJ74" i="2"/>
  <c r="U74" i="2"/>
  <c r="S74" i="2"/>
  <c r="AL74" i="2"/>
  <c r="AM74" i="2" s="1"/>
  <c r="W74" i="2" s="1"/>
  <c r="AU93" i="2"/>
  <c r="AW93" i="2"/>
  <c r="AV93" i="2"/>
  <c r="AI93" i="2"/>
  <c r="AJ82" i="2"/>
  <c r="S82" i="2"/>
  <c r="AL82" i="2"/>
  <c r="AM82" i="2" s="1"/>
  <c r="W82" i="2" s="1"/>
  <c r="U82" i="2"/>
  <c r="AL73" i="2"/>
  <c r="AM73" i="2" s="1"/>
  <c r="W73" i="2" s="1"/>
  <c r="U73" i="2"/>
  <c r="AJ73" i="2"/>
  <c r="S73" i="2"/>
  <c r="W99" i="4"/>
  <c r="AI68" i="2"/>
  <c r="AW68" i="2"/>
  <c r="AV68" i="2"/>
  <c r="AU68" i="2"/>
  <c r="AR79" i="2"/>
  <c r="AT79" i="2"/>
  <c r="AS79" i="2"/>
  <c r="AL46" i="2"/>
  <c r="S46" i="2"/>
  <c r="AJ36" i="2"/>
  <c r="S36" i="2"/>
  <c r="AL36" i="2"/>
  <c r="AM36" i="2" s="1"/>
  <c r="W36" i="2" s="1"/>
  <c r="U36" i="2"/>
  <c r="AV78" i="2"/>
  <c r="AU78" i="2"/>
  <c r="AW78" i="2"/>
  <c r="AI78" i="2"/>
  <c r="AI57" i="2"/>
  <c r="AV57" i="2"/>
  <c r="AW57" i="2"/>
  <c r="AU57" i="2"/>
  <c r="AT49" i="2"/>
  <c r="AS49" i="2"/>
  <c r="AR49" i="2"/>
  <c r="AL52" i="2"/>
  <c r="AM52" i="2" s="1"/>
  <c r="W52" i="2" s="1"/>
  <c r="U52" i="2"/>
  <c r="S52" i="2"/>
  <c r="AJ52" i="2"/>
  <c r="AL70" i="2"/>
  <c r="AM70" i="2" s="1"/>
  <c r="W70" i="2" s="1"/>
  <c r="U70" i="2"/>
  <c r="S70" i="2"/>
  <c r="AJ70" i="2"/>
  <c r="AT54" i="2"/>
  <c r="AS54" i="2"/>
  <c r="AR54" i="2"/>
  <c r="U51" i="4"/>
  <c r="W51" i="4" s="1"/>
  <c r="AY51" i="2"/>
  <c r="S23" i="2"/>
  <c r="AL23" i="2"/>
  <c r="P23" i="4" s="1"/>
  <c r="AI74" i="2"/>
  <c r="AI69" i="2"/>
  <c r="AC281" i="4"/>
  <c r="AC201" i="4"/>
  <c r="AL45" i="3"/>
  <c r="R45" i="4" s="1"/>
  <c r="S45" i="3"/>
  <c r="AL64" i="3"/>
  <c r="AM64" i="3" s="1"/>
  <c r="W64" i="3" s="1"/>
  <c r="U64" i="3"/>
  <c r="AJ64" i="3"/>
  <c r="S64" i="3"/>
  <c r="AL60" i="3"/>
  <c r="S60" i="3"/>
  <c r="V50" i="4"/>
  <c r="AY50" i="3"/>
  <c r="AC242" i="4"/>
  <c r="AC162" i="4"/>
  <c r="AC177" i="4"/>
  <c r="AC257" i="4"/>
  <c r="AA57" i="3"/>
  <c r="AB57" i="3" s="1"/>
  <c r="AN57" i="3" s="1"/>
  <c r="AC249" i="4"/>
  <c r="AC169" i="4"/>
  <c r="AA49" i="3"/>
  <c r="AB49" i="3" s="1"/>
  <c r="AN49" i="3" s="1"/>
  <c r="AC256" i="4"/>
  <c r="AC176" i="4"/>
  <c r="AA56" i="3"/>
  <c r="AB56" i="3" s="1"/>
  <c r="AN56" i="3" s="1"/>
  <c r="AL55" i="3"/>
  <c r="AM55" i="3" s="1"/>
  <c r="W55" i="3" s="1"/>
  <c r="U55" i="3"/>
  <c r="AJ55" i="3"/>
  <c r="S55" i="3"/>
  <c r="AC232" i="4"/>
  <c r="AC152" i="4"/>
  <c r="S24" i="3"/>
  <c r="AL24" i="3"/>
  <c r="R24" i="4" s="1"/>
  <c r="S23" i="3"/>
  <c r="AL23" i="3"/>
  <c r="AL63" i="3"/>
  <c r="S63" i="3"/>
  <c r="AI59" i="3"/>
  <c r="AV39" i="3"/>
  <c r="AU39" i="3"/>
  <c r="AI39" i="3"/>
  <c r="AW39" i="3"/>
  <c r="V37" i="4"/>
  <c r="W37" i="4" s="1"/>
  <c r="AY37" i="3"/>
  <c r="AW46" i="3"/>
  <c r="AV46" i="3"/>
  <c r="AU46" i="3"/>
  <c r="AI46" i="3"/>
  <c r="AJ90" i="2"/>
  <c r="S90" i="2"/>
  <c r="AL90" i="2"/>
  <c r="AM90" i="2" s="1"/>
  <c r="W90" i="2" s="1"/>
  <c r="U90" i="2"/>
  <c r="AJ97" i="2"/>
  <c r="S97" i="2"/>
  <c r="AL97" i="2"/>
  <c r="AM97" i="2" s="1"/>
  <c r="W97" i="2" s="1"/>
  <c r="U97" i="2"/>
  <c r="U92" i="4"/>
  <c r="AY92" i="2"/>
  <c r="U86" i="4"/>
  <c r="W86" i="4" s="1"/>
  <c r="AY86" i="2"/>
  <c r="AI95" i="2"/>
  <c r="U74" i="4"/>
  <c r="AY74" i="2"/>
  <c r="AI34" i="2"/>
  <c r="AV34" i="2"/>
  <c r="AW34" i="2"/>
  <c r="AU34" i="2"/>
  <c r="AI37" i="2"/>
  <c r="AW37" i="2"/>
  <c r="AV37" i="2"/>
  <c r="AU37" i="2"/>
  <c r="AI29" i="2"/>
  <c r="AW29" i="2"/>
  <c r="AV29" i="2"/>
  <c r="AU29" i="2"/>
  <c r="AR48" i="2"/>
  <c r="AT48" i="2"/>
  <c r="AS48" i="2"/>
  <c r="AW39" i="2"/>
  <c r="AV39" i="2"/>
  <c r="AU39" i="2"/>
  <c r="AI39" i="2"/>
  <c r="AW70" i="2"/>
  <c r="AV70" i="2"/>
  <c r="AU70" i="2"/>
  <c r="AI70" i="2"/>
  <c r="AL72" i="2"/>
  <c r="AM72" i="2" s="1"/>
  <c r="W72" i="2" s="1"/>
  <c r="U72" i="2"/>
  <c r="AJ72" i="2"/>
  <c r="S72" i="2"/>
  <c r="C15" i="2"/>
  <c r="D13" i="2"/>
  <c r="C13" i="2"/>
  <c r="D15" i="2"/>
  <c r="B13" i="2"/>
  <c r="B15" i="2"/>
  <c r="D14" i="2"/>
  <c r="C14" i="2"/>
  <c r="B14" i="2"/>
  <c r="AC272" i="4"/>
  <c r="AC192" i="4"/>
  <c r="AJ87" i="3"/>
  <c r="S87" i="3"/>
  <c r="AL87" i="3"/>
  <c r="AM87" i="3" s="1"/>
  <c r="W87" i="3" s="1"/>
  <c r="U87" i="3"/>
  <c r="AL92" i="2"/>
  <c r="AM92" i="2" s="1"/>
  <c r="W92" i="2" s="1"/>
  <c r="U92" i="2"/>
  <c r="AJ92" i="2"/>
  <c r="S92" i="2"/>
  <c r="U76" i="4"/>
  <c r="AY76" i="2"/>
  <c r="AA42" i="3"/>
  <c r="AC146" i="4"/>
  <c r="AC226" i="4"/>
  <c r="AA58" i="3"/>
  <c r="AB58" i="3" s="1"/>
  <c r="AN58" i="3" s="1"/>
  <c r="D14" i="3"/>
  <c r="C14" i="3"/>
  <c r="B14" i="3"/>
  <c r="D13" i="3"/>
  <c r="C15" i="3"/>
  <c r="B15" i="3"/>
  <c r="C13" i="3"/>
  <c r="B13" i="3"/>
  <c r="D15" i="3"/>
  <c r="AW73" i="2"/>
  <c r="AU73" i="2"/>
  <c r="AI73" i="2"/>
  <c r="AV73" i="2"/>
  <c r="AT34" i="3"/>
  <c r="AS34" i="3"/>
  <c r="AR34" i="3"/>
  <c r="U82" i="4"/>
  <c r="AY82" i="2"/>
  <c r="AU85" i="2"/>
  <c r="AW85" i="2"/>
  <c r="AV85" i="2"/>
  <c r="AI85" i="2"/>
  <c r="AV55" i="2"/>
  <c r="AW55" i="2"/>
  <c r="AU55" i="2"/>
  <c r="AI55" i="2"/>
  <c r="U73" i="4"/>
  <c r="W73" i="4" s="1"/>
  <c r="AY73" i="2"/>
  <c r="U56" i="4"/>
  <c r="AY56" i="2"/>
  <c r="U35" i="4"/>
  <c r="AY35" i="2"/>
  <c r="U34" i="4"/>
  <c r="W34" i="4" s="1"/>
  <c r="AY34" i="2"/>
  <c r="W52" i="4"/>
  <c r="AM56" i="2"/>
  <c r="W56" i="2" s="1"/>
  <c r="AC286" i="4"/>
  <c r="AC206" i="4"/>
  <c r="AA86" i="3"/>
  <c r="AB86" i="3" s="1"/>
  <c r="AN86" i="3" s="1"/>
  <c r="AC297" i="4"/>
  <c r="AC217" i="4"/>
  <c r="AA97" i="3"/>
  <c r="AB97" i="3" s="1"/>
  <c r="AN97" i="3" s="1"/>
  <c r="AL90" i="3"/>
  <c r="AM90" i="3" s="1"/>
  <c r="W90" i="3" s="1"/>
  <c r="U90" i="3"/>
  <c r="S90" i="3"/>
  <c r="AJ90" i="3"/>
  <c r="V82" i="4"/>
  <c r="AY82" i="3"/>
  <c r="V92" i="4"/>
  <c r="AY92" i="3"/>
  <c r="AA81" i="3"/>
  <c r="AB81" i="3" s="1"/>
  <c r="AN81" i="3" s="1"/>
  <c r="AV74" i="3"/>
  <c r="AI74" i="3"/>
  <c r="AW74" i="3"/>
  <c r="AU74" i="3"/>
  <c r="AA88" i="3"/>
  <c r="AB88" i="3" s="1"/>
  <c r="AN88" i="3" s="1"/>
  <c r="AC261" i="4"/>
  <c r="AC181" i="4"/>
  <c r="AL53" i="3"/>
  <c r="AM53" i="3" s="1"/>
  <c r="W53" i="3" s="1"/>
  <c r="U53" i="3"/>
  <c r="AJ53" i="3"/>
  <c r="S53" i="3"/>
  <c r="AC245" i="4"/>
  <c r="AC165" i="4"/>
  <c r="AA45" i="3"/>
  <c r="AC180" i="4"/>
  <c r="AC260" i="4"/>
  <c r="AL52" i="3"/>
  <c r="AM52" i="3" s="1"/>
  <c r="W52" i="3" s="1"/>
  <c r="U52" i="3"/>
  <c r="AJ52" i="3"/>
  <c r="S52" i="3"/>
  <c r="AW62" i="3"/>
  <c r="AV62" i="3"/>
  <c r="AU62" i="3"/>
  <c r="AI62" i="3"/>
  <c r="AV55" i="3"/>
  <c r="AU55" i="3"/>
  <c r="AI55" i="3"/>
  <c r="AW55" i="3"/>
  <c r="AJ50" i="3"/>
  <c r="S50" i="3"/>
  <c r="AL50" i="3"/>
  <c r="AM50" i="3" s="1"/>
  <c r="W50" i="3" s="1"/>
  <c r="U50" i="3"/>
  <c r="H75" i="4"/>
  <c r="I75" i="4" s="1"/>
  <c r="S89" i="4"/>
  <c r="T89" i="4" s="1"/>
  <c r="S68" i="4"/>
  <c r="T68" i="4" s="1"/>
  <c r="S70" i="4"/>
  <c r="T70" i="4" s="1"/>
  <c r="S52" i="4"/>
  <c r="T52" i="4" s="1"/>
  <c r="H52" i="4"/>
  <c r="I52" i="4" s="1"/>
  <c r="L43" i="4"/>
  <c r="L36" i="4"/>
  <c r="M36" i="4" s="1"/>
  <c r="H29" i="4"/>
  <c r="I29" i="4" s="1"/>
  <c r="AJ89" i="3"/>
  <c r="S89" i="3"/>
  <c r="U89" i="3"/>
  <c r="AL89" i="3"/>
  <c r="AM89" i="3" s="1"/>
  <c r="W89" i="3" s="1"/>
  <c r="AC287" i="4"/>
  <c r="AC207" i="4"/>
  <c r="V98" i="4"/>
  <c r="W98" i="4" s="1"/>
  <c r="AY98" i="3"/>
  <c r="AI99" i="3"/>
  <c r="AW99" i="3"/>
  <c r="AV99" i="3"/>
  <c r="AU99" i="3"/>
  <c r="S67" i="3"/>
  <c r="AL67" i="3"/>
  <c r="AM67" i="3" s="1"/>
  <c r="W67" i="3" s="1"/>
  <c r="U67" i="3"/>
  <c r="AJ67" i="3"/>
  <c r="AI67" i="3"/>
  <c r="AL97" i="3"/>
  <c r="AM97" i="3" s="1"/>
  <c r="W97" i="3" s="1"/>
  <c r="U97" i="3"/>
  <c r="AJ97" i="3"/>
  <c r="AI97" i="3"/>
  <c r="S97" i="3"/>
  <c r="AC290" i="4"/>
  <c r="AC210" i="4"/>
  <c r="AL82" i="3"/>
  <c r="AM82" i="3" s="1"/>
  <c r="W82" i="3" s="1"/>
  <c r="U82" i="3"/>
  <c r="AJ82" i="3"/>
  <c r="S82" i="3"/>
  <c r="AT85" i="3"/>
  <c r="AS85" i="3"/>
  <c r="AR85" i="3"/>
  <c r="V84" i="4"/>
  <c r="AY84" i="3"/>
  <c r="AL61" i="3"/>
  <c r="R61" i="4" s="1"/>
  <c r="S61" i="3"/>
  <c r="AC253" i="4"/>
  <c r="AC173" i="4"/>
  <c r="AA53" i="3"/>
  <c r="AB53" i="3" s="1"/>
  <c r="AN53" i="3" s="1"/>
  <c r="AC266" i="4"/>
  <c r="AC186" i="4"/>
  <c r="AU64" i="3"/>
  <c r="AV64" i="3"/>
  <c r="AI64" i="3"/>
  <c r="AW64" i="3"/>
  <c r="AC172" i="4"/>
  <c r="AC252" i="4"/>
  <c r="AL44" i="3"/>
  <c r="R44" i="4" s="1"/>
  <c r="S44" i="3"/>
  <c r="AC170" i="4"/>
  <c r="AC250" i="4"/>
  <c r="AI81" i="3"/>
  <c r="AL62" i="3"/>
  <c r="S62" i="3"/>
  <c r="AT74" i="3"/>
  <c r="AR74" i="3"/>
  <c r="AS74" i="3"/>
  <c r="AS69" i="3"/>
  <c r="AT69" i="3"/>
  <c r="AR69" i="3"/>
  <c r="AI76" i="3"/>
  <c r="AC225" i="4"/>
  <c r="AC145" i="4"/>
  <c r="AA25" i="3"/>
  <c r="AI29" i="3"/>
  <c r="AV29" i="3"/>
  <c r="AW29" i="3"/>
  <c r="AU29" i="3"/>
  <c r="AU40" i="3"/>
  <c r="AJ31" i="3"/>
  <c r="S31" i="3"/>
  <c r="AL31" i="3"/>
  <c r="U31" i="3"/>
  <c r="AC263" i="4"/>
  <c r="AC183" i="4"/>
  <c r="AA63" i="3"/>
  <c r="AJ30" i="3"/>
  <c r="S30" i="3"/>
  <c r="U30" i="3"/>
  <c r="AL30" i="3"/>
  <c r="S22" i="3"/>
  <c r="AL22" i="3"/>
  <c r="R22" i="4" s="1"/>
  <c r="AA59" i="3"/>
  <c r="AB59" i="3" s="1"/>
  <c r="AN59" i="3" s="1"/>
  <c r="V35" i="4"/>
  <c r="AY35" i="3"/>
  <c r="AJ81" i="2"/>
  <c r="S81" i="2"/>
  <c r="AL81" i="2"/>
  <c r="AM81" i="2" s="1"/>
  <c r="W81" i="2" s="1"/>
  <c r="U81" i="2"/>
  <c r="AI30" i="3"/>
  <c r="AJ96" i="2"/>
  <c r="S96" i="2"/>
  <c r="AL96" i="2"/>
  <c r="AM96" i="2" s="1"/>
  <c r="W96" i="2" s="1"/>
  <c r="U96" i="2"/>
  <c r="AL80" i="2"/>
  <c r="U80" i="2"/>
  <c r="AJ80" i="2"/>
  <c r="S80" i="2"/>
  <c r="V36" i="4"/>
  <c r="W36" i="4" s="1"/>
  <c r="AY36" i="3"/>
  <c r="U84" i="4"/>
  <c r="AY84" i="2"/>
  <c r="AL76" i="2"/>
  <c r="AM76" i="2" s="1"/>
  <c r="W76" i="2" s="1"/>
  <c r="U76" i="2"/>
  <c r="S76" i="2"/>
  <c r="AJ76" i="2"/>
  <c r="AI92" i="2"/>
  <c r="AM34" i="3"/>
  <c r="W34" i="3" s="1"/>
  <c r="U94" i="4"/>
  <c r="AY94" i="2"/>
  <c r="AW82" i="2"/>
  <c r="AV82" i="2"/>
  <c r="AI82" i="2"/>
  <c r="AU82" i="2"/>
  <c r="AJ59" i="2"/>
  <c r="S59" i="2"/>
  <c r="AL59" i="2"/>
  <c r="AM59" i="2" s="1"/>
  <c r="W59" i="2" s="1"/>
  <c r="U59" i="2"/>
  <c r="AI94" i="2"/>
  <c r="AV94" i="2"/>
  <c r="AU94" i="2"/>
  <c r="AW94" i="2"/>
  <c r="AI86" i="2"/>
  <c r="AV86" i="2"/>
  <c r="AU86" i="2"/>
  <c r="AW86" i="2"/>
  <c r="U77" i="4"/>
  <c r="W77" i="4" s="1"/>
  <c r="AY77" i="2"/>
  <c r="S21" i="2"/>
  <c r="AL21" i="2"/>
  <c r="P21" i="4" s="1"/>
  <c r="S44" i="2"/>
  <c r="AL44" i="2"/>
  <c r="P44" i="4" s="1"/>
  <c r="AJ35" i="2"/>
  <c r="S35" i="2"/>
  <c r="AL35" i="2"/>
  <c r="AM35" i="2" s="1"/>
  <c r="W35" i="2" s="1"/>
  <c r="U35" i="2"/>
  <c r="AL34" i="2"/>
  <c r="AM34" i="2" s="1"/>
  <c r="W34" i="2" s="1"/>
  <c r="U34" i="2"/>
  <c r="AJ34" i="2"/>
  <c r="S34" i="2"/>
  <c r="AS7" i="3"/>
  <c r="AI36" i="2"/>
  <c r="AL72" i="3"/>
  <c r="AM72" i="3" s="1"/>
  <c r="W72" i="3" s="1"/>
  <c r="AJ72" i="3"/>
  <c r="U72" i="3"/>
  <c r="S72" i="3"/>
  <c r="V68" i="4"/>
  <c r="W68" i="4" s="1"/>
  <c r="AY68" i="3"/>
  <c r="L46" i="4"/>
  <c r="M46" i="4" s="1"/>
  <c r="L39" i="4"/>
  <c r="M39" i="4" s="1"/>
  <c r="S35" i="4"/>
  <c r="T35" i="4" s="1"/>
  <c r="AC255" i="4"/>
  <c r="AC175" i="4"/>
  <c r="AL25" i="3"/>
  <c r="R25" i="4" s="1"/>
  <c r="S25" i="3"/>
  <c r="AA55" i="3"/>
  <c r="AB55" i="3" s="1"/>
  <c r="AN55" i="3" s="1"/>
  <c r="AC224" i="4"/>
  <c r="AC144" i="4"/>
  <c r="AC223" i="4"/>
  <c r="AC143" i="4"/>
  <c r="AA23" i="3"/>
  <c r="S92" i="4"/>
  <c r="T92" i="4" s="1"/>
  <c r="L72" i="4"/>
  <c r="M72" i="4" s="1"/>
  <c r="S51" i="4"/>
  <c r="T51" i="4" s="1"/>
  <c r="L58" i="4"/>
  <c r="M58" i="4" s="1"/>
  <c r="L44" i="4"/>
  <c r="H36" i="4"/>
  <c r="I36" i="4" s="1"/>
  <c r="AC209" i="4"/>
  <c r="AC289" i="4"/>
  <c r="AJ80" i="3"/>
  <c r="S80" i="3"/>
  <c r="AL80" i="3"/>
  <c r="U80" i="3"/>
  <c r="U75" i="3"/>
  <c r="S75" i="3"/>
  <c r="AJ75" i="3"/>
  <c r="AL75" i="3"/>
  <c r="AM75" i="3" s="1"/>
  <c r="W75" i="3" s="1"/>
  <c r="AC267" i="4"/>
  <c r="AC187" i="4"/>
  <c r="AA67" i="3"/>
  <c r="AB67" i="3" s="1"/>
  <c r="AN67" i="3" s="1"/>
  <c r="V97" i="4"/>
  <c r="W97" i="4" s="1"/>
  <c r="AY97" i="3"/>
  <c r="AC202" i="4"/>
  <c r="AC282" i="4"/>
  <c r="AI93" i="3"/>
  <c r="AV93" i="3"/>
  <c r="AU93" i="3"/>
  <c r="AW93" i="3"/>
  <c r="V94" i="4"/>
  <c r="AY94" i="3"/>
  <c r="V96" i="4"/>
  <c r="W96" i="4" s="1"/>
  <c r="AY96" i="3"/>
  <c r="AM85" i="3"/>
  <c r="W85" i="3" s="1"/>
  <c r="AW65" i="3"/>
  <c r="AI65" i="3"/>
  <c r="AV65" i="3"/>
  <c r="AU65" i="3"/>
  <c r="AI57" i="3"/>
  <c r="AW57" i="3"/>
  <c r="AV57" i="3"/>
  <c r="AU57" i="3"/>
  <c r="AC244" i="4"/>
  <c r="AC164" i="4"/>
  <c r="AJ51" i="3"/>
  <c r="S51" i="3"/>
  <c r="AL51" i="3"/>
  <c r="AM51" i="3" s="1"/>
  <c r="W51" i="3" s="1"/>
  <c r="U51" i="3"/>
  <c r="AM74" i="3"/>
  <c r="W74" i="3" s="1"/>
  <c r="AM69" i="3"/>
  <c r="W69" i="3" s="1"/>
  <c r="AC243" i="4"/>
  <c r="AC163" i="4"/>
  <c r="AL33" i="3"/>
  <c r="U33" i="3"/>
  <c r="AJ33" i="3"/>
  <c r="S33" i="3"/>
  <c r="AC279" i="4"/>
  <c r="AC199" i="4"/>
  <c r="V38" i="4"/>
  <c r="W38" i="4" s="1"/>
  <c r="AY38" i="3"/>
  <c r="AC231" i="4"/>
  <c r="AC151" i="4"/>
  <c r="AA31" i="3"/>
  <c r="AB31" i="3" s="1"/>
  <c r="AN31" i="3" s="1"/>
  <c r="AV47" i="3"/>
  <c r="AU47" i="3"/>
  <c r="AI47" i="3"/>
  <c r="AW47" i="3"/>
  <c r="AC230" i="4"/>
  <c r="AC150" i="4"/>
  <c r="AC222" i="4"/>
  <c r="AC142" i="4"/>
  <c r="AM66" i="3"/>
  <c r="W66" i="3" s="1"/>
  <c r="AT38" i="3"/>
  <c r="AS38" i="3"/>
  <c r="AR38" i="3"/>
  <c r="AL21" i="3"/>
  <c r="R21" i="4" s="1"/>
  <c r="S21" i="3"/>
  <c r="AA44" i="3"/>
  <c r="AL35" i="3"/>
  <c r="AM35" i="3" s="1"/>
  <c r="W35" i="3" s="1"/>
  <c r="U35" i="3"/>
  <c r="AJ35" i="3"/>
  <c r="S35" i="3"/>
  <c r="AI37" i="3"/>
  <c r="AI99" i="2"/>
  <c r="AL84" i="2"/>
  <c r="AM84" i="2" s="1"/>
  <c r="W84" i="2" s="1"/>
  <c r="U84" i="2"/>
  <c r="S84" i="2"/>
  <c r="AJ84" i="2"/>
  <c r="AI91" i="2"/>
  <c r="AJ68" i="2"/>
  <c r="U68" i="2"/>
  <c r="AL68" i="2"/>
  <c r="AM68" i="2" s="1"/>
  <c r="W68" i="2" s="1"/>
  <c r="S68" i="2"/>
  <c r="AL60" i="2"/>
  <c r="P60" i="4" s="1"/>
  <c r="S60" i="2"/>
  <c r="AI90" i="2"/>
  <c r="AL77" i="2"/>
  <c r="AM77" i="2" s="1"/>
  <c r="W77" i="2" s="1"/>
  <c r="U77" i="2"/>
  <c r="AJ77" i="2"/>
  <c r="S77" i="2"/>
  <c r="AJ78" i="2"/>
  <c r="S78" i="2"/>
  <c r="U78" i="2"/>
  <c r="AL78" i="2"/>
  <c r="AM78" i="2" s="1"/>
  <c r="W78" i="2" s="1"/>
  <c r="AJ28" i="2"/>
  <c r="S28" i="2"/>
  <c r="AL28" i="2"/>
  <c r="U28" i="2"/>
  <c r="AT86" i="2"/>
  <c r="AS86" i="2"/>
  <c r="AR86" i="2"/>
  <c r="AJ51" i="2"/>
  <c r="S51" i="2"/>
  <c r="AL51" i="2"/>
  <c r="AM51" i="2" s="1"/>
  <c r="W51" i="2" s="1"/>
  <c r="U51" i="2"/>
  <c r="AU33" i="2"/>
  <c r="AI33" i="2"/>
  <c r="AW33" i="2"/>
  <c r="AV33" i="2"/>
  <c r="AU72" i="2"/>
  <c r="AI72" i="2"/>
  <c r="AW72" i="2"/>
  <c r="AV72" i="2"/>
  <c r="AL75" i="2"/>
  <c r="AM75" i="2" s="1"/>
  <c r="W75" i="2" s="1"/>
  <c r="AJ75" i="2"/>
  <c r="U75" i="2"/>
  <c r="S75" i="2"/>
  <c r="S56" i="4"/>
  <c r="T56" i="4" s="1"/>
  <c r="AV95" i="3"/>
  <c r="AI95" i="3"/>
  <c r="AU95" i="3"/>
  <c r="AW95" i="3"/>
  <c r="AI87" i="3"/>
  <c r="AW87" i="3"/>
  <c r="AV87" i="3"/>
  <c r="AU87" i="3"/>
  <c r="AU92" i="3"/>
  <c r="AW92" i="3"/>
  <c r="AV92" i="3"/>
  <c r="AI92" i="3"/>
  <c r="AL84" i="3"/>
  <c r="AM84" i="3" s="1"/>
  <c r="W84" i="3" s="1"/>
  <c r="U84" i="3"/>
  <c r="AJ84" i="3"/>
  <c r="S84" i="3"/>
  <c r="AI49" i="3"/>
  <c r="AW49" i="3"/>
  <c r="AV49" i="3"/>
  <c r="AU49" i="3"/>
  <c r="AC251" i="4"/>
  <c r="AC171" i="4"/>
  <c r="V48" i="4"/>
  <c r="W48" i="4" s="1"/>
  <c r="AY48" i="3"/>
  <c r="AC233" i="4"/>
  <c r="AC153" i="4"/>
  <c r="AA33" i="3"/>
  <c r="AB33" i="3" s="1"/>
  <c r="AN33" i="3" s="1"/>
  <c r="AL79" i="3"/>
  <c r="AM79" i="3" s="1"/>
  <c r="W79" i="3" s="1"/>
  <c r="U79" i="3"/>
  <c r="AJ79" i="3"/>
  <c r="S79" i="3"/>
  <c r="AW54" i="3"/>
  <c r="AV54" i="3"/>
  <c r="AU54" i="3"/>
  <c r="AI54" i="3"/>
  <c r="AI58" i="3"/>
  <c r="AL40" i="3"/>
  <c r="S40" i="3"/>
  <c r="AV35" i="3"/>
  <c r="AU35" i="3"/>
  <c r="AI35" i="3"/>
  <c r="AW35" i="3"/>
  <c r="AR66" i="3"/>
  <c r="AT66" i="3"/>
  <c r="AS66" i="3"/>
  <c r="AC221" i="4"/>
  <c r="AC141" i="4"/>
  <c r="AE262" i="4" s="1"/>
  <c r="AC235" i="4"/>
  <c r="AC155" i="4"/>
  <c r="AA35" i="3"/>
  <c r="AB35" i="3" s="1"/>
  <c r="AN35" i="3" s="1"/>
  <c r="AJ98" i="2"/>
  <c r="AL98" i="2"/>
  <c r="AM98" i="2" s="1"/>
  <c r="W98" i="2" s="1"/>
  <c r="S98" i="2"/>
  <c r="U98" i="2"/>
  <c r="U87" i="4"/>
  <c r="W87" i="4" s="1"/>
  <c r="AY87" i="2"/>
  <c r="AJ53" i="2"/>
  <c r="S53" i="2"/>
  <c r="AL53" i="2"/>
  <c r="AM53" i="2" s="1"/>
  <c r="W53" i="2" s="1"/>
  <c r="U53" i="2"/>
  <c r="AI33" i="3"/>
  <c r="AJ67" i="2"/>
  <c r="S67" i="2"/>
  <c r="AL67" i="2"/>
  <c r="AM67" i="2" s="1"/>
  <c r="W67" i="2" s="1"/>
  <c r="U67" i="2"/>
  <c r="U93" i="4"/>
  <c r="AY93" i="2"/>
  <c r="W88" i="4"/>
  <c r="U66" i="4"/>
  <c r="AY66" i="2"/>
  <c r="U71" i="4"/>
  <c r="W71" i="4" s="1"/>
  <c r="AY71" i="2"/>
  <c r="U55" i="4"/>
  <c r="AY55" i="2"/>
  <c r="AU56" i="2"/>
  <c r="AW56" i="2"/>
  <c r="AI56" i="2"/>
  <c r="AV56" i="2"/>
  <c r="AJ30" i="2"/>
  <c r="S30" i="2"/>
  <c r="AL30" i="2"/>
  <c r="U30" i="2"/>
  <c r="AM86" i="2"/>
  <c r="W86" i="2" s="1"/>
  <c r="AT85" i="2"/>
  <c r="AS85" i="2"/>
  <c r="AR85" i="2"/>
  <c r="AT93" i="2"/>
  <c r="AS93" i="2"/>
  <c r="AR93" i="2"/>
  <c r="W89" i="4"/>
  <c r="AV75" i="2"/>
  <c r="AU75" i="2"/>
  <c r="AI75" i="2"/>
  <c r="AW75" i="2"/>
  <c r="AT39" i="2"/>
  <c r="AS39" i="2"/>
  <c r="AR39" i="2"/>
  <c r="AJ86" i="3"/>
  <c r="S86" i="3"/>
  <c r="AL86" i="3"/>
  <c r="AM86" i="3" s="1"/>
  <c r="W86" i="3" s="1"/>
  <c r="U86" i="3"/>
  <c r="AC294" i="4"/>
  <c r="AC214" i="4"/>
  <c r="AA94" i="3"/>
  <c r="AB94" i="3" s="1"/>
  <c r="AN94" i="3" s="1"/>
  <c r="AU96" i="3"/>
  <c r="AW96" i="3"/>
  <c r="AV96" i="3"/>
  <c r="AI96" i="3"/>
  <c r="S88" i="4"/>
  <c r="T88" i="4" s="1"/>
  <c r="L50" i="4"/>
  <c r="M50" i="4" s="1"/>
  <c r="L42" i="4"/>
  <c r="M40" i="4" s="1"/>
  <c r="S67" i="4"/>
  <c r="T67" i="4" s="1"/>
  <c r="H31" i="4"/>
  <c r="I31" i="4" s="1"/>
  <c r="AC280" i="4"/>
  <c r="AC200" i="4"/>
  <c r="AA80" i="3"/>
  <c r="AB80" i="3" s="1"/>
  <c r="AN80" i="3" s="1"/>
  <c r="AL91" i="3"/>
  <c r="AM91" i="3" s="1"/>
  <c r="W91" i="3" s="1"/>
  <c r="U91" i="3"/>
  <c r="S91" i="3"/>
  <c r="AJ91" i="3"/>
  <c r="AI91" i="3"/>
  <c r="AL83" i="3"/>
  <c r="AM83" i="3" s="1"/>
  <c r="W83" i="3" s="1"/>
  <c r="U83" i="3"/>
  <c r="AJ83" i="3"/>
  <c r="S83" i="3"/>
  <c r="AC275" i="4"/>
  <c r="AC195" i="4"/>
  <c r="AA75" i="3"/>
  <c r="AB75" i="3" s="1"/>
  <c r="AN75" i="3" s="1"/>
  <c r="S93" i="4"/>
  <c r="T93" i="4" s="1"/>
  <c r="S79" i="4"/>
  <c r="T79" i="4" s="1"/>
  <c r="S48" i="4"/>
  <c r="T48" i="4" s="1"/>
  <c r="H56" i="4"/>
  <c r="I56" i="4" s="1"/>
  <c r="H35" i="4"/>
  <c r="I35" i="4" s="1"/>
  <c r="H43" i="4"/>
  <c r="AJ88" i="3"/>
  <c r="S88" i="3"/>
  <c r="U88" i="3"/>
  <c r="AL88" i="3"/>
  <c r="AM88" i="3" s="1"/>
  <c r="W88" i="3" s="1"/>
  <c r="AL98" i="3"/>
  <c r="AM98" i="3" s="1"/>
  <c r="W98" i="3" s="1"/>
  <c r="U98" i="3"/>
  <c r="AJ98" i="3"/>
  <c r="S98" i="3"/>
  <c r="AJ78" i="3"/>
  <c r="S78" i="3"/>
  <c r="AL78" i="3"/>
  <c r="AM78" i="3" s="1"/>
  <c r="W78" i="3" s="1"/>
  <c r="U78" i="3"/>
  <c r="AI78" i="3"/>
  <c r="AC291" i="4"/>
  <c r="AC211" i="4"/>
  <c r="AA91" i="3"/>
  <c r="AB91" i="3" s="1"/>
  <c r="AN91" i="3" s="1"/>
  <c r="AC283" i="4"/>
  <c r="AC203" i="4"/>
  <c r="AV72" i="3"/>
  <c r="AW72" i="3"/>
  <c r="AU72" i="3"/>
  <c r="AI72" i="3"/>
  <c r="AI85" i="3"/>
  <c r="AV85" i="3"/>
  <c r="AU85" i="3"/>
  <c r="AW85" i="3"/>
  <c r="AJ73" i="3"/>
  <c r="S73" i="3"/>
  <c r="U73" i="3"/>
  <c r="AL73" i="3"/>
  <c r="AM73" i="3" s="1"/>
  <c r="W73" i="3" s="1"/>
  <c r="V93" i="4"/>
  <c r="AY93" i="3"/>
  <c r="AC274" i="4"/>
  <c r="AC194" i="4"/>
  <c r="V69" i="4"/>
  <c r="W69" i="4" s="1"/>
  <c r="AY69" i="3"/>
  <c r="AU84" i="3"/>
  <c r="AW84" i="3"/>
  <c r="AV84" i="3"/>
  <c r="AI84" i="3"/>
  <c r="AI77" i="3"/>
  <c r="AV77" i="3"/>
  <c r="AU77" i="3"/>
  <c r="AW77" i="3"/>
  <c r="V58" i="4"/>
  <c r="AY58" i="3"/>
  <c r="AL48" i="3"/>
  <c r="AM48" i="3" s="1"/>
  <c r="W48" i="3" s="1"/>
  <c r="U48" i="3"/>
  <c r="AJ48" i="3"/>
  <c r="S48" i="3"/>
  <c r="AI52" i="3"/>
  <c r="AT46" i="3"/>
  <c r="AS46" i="3"/>
  <c r="AR46" i="3"/>
  <c r="AA43" i="3"/>
  <c r="V79" i="4"/>
  <c r="W79" i="4" s="1"/>
  <c r="AY79" i="3"/>
  <c r="AA62" i="3"/>
  <c r="V39" i="4"/>
  <c r="W39" i="4" s="1"/>
  <c r="AY39" i="3"/>
  <c r="AI89" i="3"/>
  <c r="AL29" i="3"/>
  <c r="U29" i="3"/>
  <c r="AJ29" i="3"/>
  <c r="S29" i="3"/>
  <c r="AL27" i="3"/>
  <c r="R27" i="4" s="1"/>
  <c r="S27" i="3"/>
  <c r="AA26" i="3"/>
  <c r="AJ89" i="2"/>
  <c r="S89" i="2"/>
  <c r="AL89" i="2"/>
  <c r="AM89" i="2" s="1"/>
  <c r="W89" i="2" s="1"/>
  <c r="U89" i="2"/>
  <c r="AL36" i="3"/>
  <c r="AM36" i="3" s="1"/>
  <c r="W36" i="3" s="1"/>
  <c r="U36" i="3"/>
  <c r="AJ36" i="3"/>
  <c r="S36" i="3"/>
  <c r="AU28" i="3"/>
  <c r="AI28" i="3"/>
  <c r="AW28" i="3"/>
  <c r="AV28" i="3"/>
  <c r="AJ88" i="2"/>
  <c r="S88" i="2"/>
  <c r="AL88" i="2"/>
  <c r="AM88" i="2" s="1"/>
  <c r="W88" i="2" s="1"/>
  <c r="U88" i="2"/>
  <c r="AJ87" i="2"/>
  <c r="S87" i="2"/>
  <c r="AL87" i="2"/>
  <c r="AM87" i="2" s="1"/>
  <c r="W87" i="2" s="1"/>
  <c r="U87" i="2"/>
  <c r="AI97" i="2"/>
  <c r="AW97" i="2"/>
  <c r="AV97" i="2"/>
  <c r="AU97" i="2"/>
  <c r="AI89" i="2"/>
  <c r="AW89" i="2"/>
  <c r="AV89" i="2"/>
  <c r="AU89" i="2"/>
  <c r="U83" i="2"/>
  <c r="AL83" i="2"/>
  <c r="AM83" i="2" s="1"/>
  <c r="W83" i="2" s="1"/>
  <c r="S83" i="2"/>
  <c r="AJ83" i="2"/>
  <c r="AJ66" i="2"/>
  <c r="S66" i="2"/>
  <c r="AL66" i="2"/>
  <c r="AM66" i="2" s="1"/>
  <c r="W66" i="2" s="1"/>
  <c r="U66" i="2"/>
  <c r="U58" i="4"/>
  <c r="AY58" i="2"/>
  <c r="U50" i="4"/>
  <c r="AY50" i="2"/>
  <c r="AL65" i="2"/>
  <c r="S65" i="2"/>
  <c r="AL71" i="2"/>
  <c r="AM71" i="2" s="1"/>
  <c r="W71" i="2" s="1"/>
  <c r="U71" i="2"/>
  <c r="AJ71" i="2"/>
  <c r="S71" i="2"/>
  <c r="AL63" i="2"/>
  <c r="S63" i="2"/>
  <c r="AL55" i="2"/>
  <c r="AM55" i="2" s="1"/>
  <c r="W55" i="2" s="1"/>
  <c r="U55" i="2"/>
  <c r="AJ55" i="2"/>
  <c r="S55" i="2"/>
  <c r="S45" i="2"/>
  <c r="AL45" i="2"/>
  <c r="AL37" i="2"/>
  <c r="AM37" i="2" s="1"/>
  <c r="W37" i="2" s="1"/>
  <c r="U37" i="2"/>
  <c r="AJ37" i="2"/>
  <c r="S37" i="2"/>
  <c r="AJ29" i="2"/>
  <c r="U29" i="2"/>
  <c r="S29" i="2"/>
  <c r="AL29" i="2"/>
  <c r="AI49" i="2"/>
  <c r="AW49" i="2"/>
  <c r="AV49" i="2"/>
  <c r="AU49" i="2"/>
  <c r="AL57" i="2"/>
  <c r="AM57" i="2" s="1"/>
  <c r="W57" i="2" s="1"/>
  <c r="U57" i="2"/>
  <c r="AJ57" i="2"/>
  <c r="S57" i="2"/>
  <c r="S43" i="2"/>
  <c r="AL43" i="2"/>
  <c r="P43" i="4" s="1"/>
  <c r="AL42" i="2"/>
  <c r="P42" i="4" s="1"/>
  <c r="S42" i="2"/>
  <c r="AM85" i="2"/>
  <c r="W85" i="2" s="1"/>
  <c r="AL40" i="2"/>
  <c r="P40" i="4" s="1"/>
  <c r="S40" i="2"/>
  <c r="AT28" i="3"/>
  <c r="AS28" i="3"/>
  <c r="AR28" i="3"/>
  <c r="AX28" i="3" s="1"/>
  <c r="AW51" i="2"/>
  <c r="AV51" i="2"/>
  <c r="AU51" i="2"/>
  <c r="AI51" i="2"/>
  <c r="AM93" i="2"/>
  <c r="W93" i="2" s="1"/>
  <c r="U70" i="4"/>
  <c r="W70" i="4" s="1"/>
  <c r="AY70" i="2"/>
  <c r="AI58" i="2"/>
  <c r="AM39" i="2"/>
  <c r="W39" i="2" s="1"/>
  <c r="AV40" i="3" l="1"/>
  <c r="AM80" i="3"/>
  <c r="W80" i="3" s="1"/>
  <c r="R80" i="4"/>
  <c r="AM80" i="2"/>
  <c r="W80" i="2" s="1"/>
  <c r="P80" i="4"/>
  <c r="S80" i="4" s="1"/>
  <c r="T80" i="4" s="1"/>
  <c r="AT31" i="2"/>
  <c r="U31" i="4"/>
  <c r="AY31" i="2"/>
  <c r="V28" i="4"/>
  <c r="AY28" i="3"/>
  <c r="AM29" i="3"/>
  <c r="W29" i="3" s="1"/>
  <c r="R29" i="4"/>
  <c r="AM28" i="2"/>
  <c r="W28" i="2" s="1"/>
  <c r="P28" i="4"/>
  <c r="S28" i="4" s="1"/>
  <c r="T28" i="4" s="1"/>
  <c r="AM30" i="3"/>
  <c r="W30" i="3" s="1"/>
  <c r="R30" i="4"/>
  <c r="AM31" i="3"/>
  <c r="W31" i="3" s="1"/>
  <c r="R31" i="4"/>
  <c r="S31" i="4" s="1"/>
  <c r="T31" i="4" s="1"/>
  <c r="AM33" i="2"/>
  <c r="W33" i="2" s="1"/>
  <c r="P33" i="4"/>
  <c r="AM29" i="2"/>
  <c r="W29" i="2" s="1"/>
  <c r="P29" i="4"/>
  <c r="S29" i="4" s="1"/>
  <c r="T29" i="4" s="1"/>
  <c r="AM32" i="3"/>
  <c r="W32" i="3" s="1"/>
  <c r="R32" i="4"/>
  <c r="AM30" i="2"/>
  <c r="W30" i="2" s="1"/>
  <c r="P30" i="4"/>
  <c r="AM33" i="3"/>
  <c r="W33" i="3" s="1"/>
  <c r="R33" i="4"/>
  <c r="AM32" i="2"/>
  <c r="W32" i="2" s="1"/>
  <c r="P32" i="4"/>
  <c r="AI60" i="3"/>
  <c r="AD260" i="4"/>
  <c r="AD262" i="4"/>
  <c r="AE260" i="4"/>
  <c r="AW20" i="2"/>
  <c r="AI20" i="2"/>
  <c r="M60" i="4"/>
  <c r="AB60" i="3"/>
  <c r="AN60" i="3" s="1"/>
  <c r="M62" i="4"/>
  <c r="AD180" i="4"/>
  <c r="AE180" i="4"/>
  <c r="AE182" i="4"/>
  <c r="AD182" i="4"/>
  <c r="AV60" i="3"/>
  <c r="Q60" i="4"/>
  <c r="AW60" i="3"/>
  <c r="AW40" i="3"/>
  <c r="AB62" i="3"/>
  <c r="AN62" i="3" s="1"/>
  <c r="AI40" i="3"/>
  <c r="AW23" i="3"/>
  <c r="I60" i="4"/>
  <c r="I62" i="4"/>
  <c r="AB40" i="3"/>
  <c r="AN40" i="3" s="1"/>
  <c r="AD160" i="4"/>
  <c r="AU23" i="3"/>
  <c r="AV23" i="3"/>
  <c r="AI23" i="3"/>
  <c r="AB42" i="3"/>
  <c r="AN42" i="3" s="1"/>
  <c r="AM60" i="3"/>
  <c r="R60" i="4"/>
  <c r="AE160" i="4"/>
  <c r="AM62" i="3"/>
  <c r="R62" i="4"/>
  <c r="AM23" i="3"/>
  <c r="R23" i="4"/>
  <c r="I40" i="4"/>
  <c r="AM40" i="3"/>
  <c r="R40" i="4"/>
  <c r="M23" i="4"/>
  <c r="AE122" i="4"/>
  <c r="AE62" i="4"/>
  <c r="AD62" i="4"/>
  <c r="AD122" i="4"/>
  <c r="AB23" i="3"/>
  <c r="AN23" i="3" s="1"/>
  <c r="I23" i="4"/>
  <c r="AE143" i="4"/>
  <c r="AD143" i="4"/>
  <c r="AU62" i="2"/>
  <c r="AV62" i="2"/>
  <c r="AW62" i="2"/>
  <c r="AI62" i="2"/>
  <c r="AM62" i="2"/>
  <c r="AV45" i="2"/>
  <c r="AU64" i="2"/>
  <c r="O64" i="4"/>
  <c r="AU65" i="2"/>
  <c r="O65" i="4"/>
  <c r="AX46" i="3"/>
  <c r="AY46" i="3" s="1"/>
  <c r="AI20" i="3"/>
  <c r="AS70" i="3"/>
  <c r="AI60" i="2"/>
  <c r="O60" i="4"/>
  <c r="AR65" i="3"/>
  <c r="AW47" i="2"/>
  <c r="O47" i="4"/>
  <c r="AM61" i="3"/>
  <c r="AI64" i="2"/>
  <c r="AI63" i="2"/>
  <c r="AM64" i="2"/>
  <c r="AR68" i="3"/>
  <c r="AX47" i="3"/>
  <c r="AV61" i="3"/>
  <c r="AV47" i="2"/>
  <c r="AW46" i="2"/>
  <c r="O46" i="4"/>
  <c r="AW40" i="2"/>
  <c r="O40" i="4"/>
  <c r="AM43" i="2"/>
  <c r="AW45" i="2"/>
  <c r="AM45" i="2"/>
  <c r="AW27" i="2"/>
  <c r="AU45" i="2"/>
  <c r="AM61" i="2"/>
  <c r="AM24" i="3"/>
  <c r="AM60" i="2"/>
  <c r="AT70" i="3"/>
  <c r="AT33" i="2"/>
  <c r="AU61" i="3"/>
  <c r="AR92" i="3"/>
  <c r="AS65" i="3"/>
  <c r="AW26" i="3"/>
  <c r="AS92" i="3"/>
  <c r="AT65" i="3"/>
  <c r="AR33" i="2"/>
  <c r="AU63" i="3"/>
  <c r="AS68" i="3"/>
  <c r="AS95" i="3"/>
  <c r="AR95" i="3"/>
  <c r="AT95" i="3"/>
  <c r="AT99" i="3"/>
  <c r="AS99" i="3"/>
  <c r="AR99" i="3"/>
  <c r="AU43" i="3"/>
  <c r="AM21" i="3"/>
  <c r="W21" i="3" s="1"/>
  <c r="AI61" i="3"/>
  <c r="AI41" i="3"/>
  <c r="AV26" i="3"/>
  <c r="AV63" i="3"/>
  <c r="AM44" i="3"/>
  <c r="AM63" i="3"/>
  <c r="AI63" i="3"/>
  <c r="AU24" i="3"/>
  <c r="AW63" i="3"/>
  <c r="AI24" i="3"/>
  <c r="AU20" i="3"/>
  <c r="AW20" i="3"/>
  <c r="AV43" i="3"/>
  <c r="AW43" i="3"/>
  <c r="AM25" i="3"/>
  <c r="AI43" i="3"/>
  <c r="AM41" i="2"/>
  <c r="AV41" i="2"/>
  <c r="AV65" i="2"/>
  <c r="AI41" i="2"/>
  <c r="AM65" i="2"/>
  <c r="AM42" i="2"/>
  <c r="AU63" i="2"/>
  <c r="AV63" i="2"/>
  <c r="AM63" i="2"/>
  <c r="AV64" i="2"/>
  <c r="AU42" i="2"/>
  <c r="AW63" i="2"/>
  <c r="AI40" i="2"/>
  <c r="AU60" i="2"/>
  <c r="AU40" i="2"/>
  <c r="M63" i="4"/>
  <c r="AW64" i="2"/>
  <c r="AV42" i="2"/>
  <c r="M61" i="4"/>
  <c r="AE21" i="4"/>
  <c r="AE263" i="4"/>
  <c r="AE261" i="4"/>
  <c r="AW41" i="2"/>
  <c r="AV27" i="2"/>
  <c r="AI45" i="2"/>
  <c r="AI65" i="2"/>
  <c r="AV20" i="2"/>
  <c r="AM43" i="3"/>
  <c r="AW65" i="2"/>
  <c r="AD261" i="4"/>
  <c r="AU41" i="2"/>
  <c r="AU20" i="2"/>
  <c r="AM20" i="2"/>
  <c r="AW44" i="2"/>
  <c r="I61" i="4"/>
  <c r="AD263" i="4"/>
  <c r="AW21" i="3"/>
  <c r="AE183" i="4"/>
  <c r="AD183" i="4"/>
  <c r="AB61" i="3"/>
  <c r="AN61" i="3" s="1"/>
  <c r="AE181" i="4"/>
  <c r="AE243" i="4"/>
  <c r="AD243" i="4"/>
  <c r="AD181" i="4"/>
  <c r="AE245" i="4"/>
  <c r="AD241" i="4"/>
  <c r="AD244" i="4"/>
  <c r="AD242" i="4"/>
  <c r="AE244" i="4"/>
  <c r="AE241" i="4"/>
  <c r="AD245" i="4"/>
  <c r="AE242" i="4"/>
  <c r="AV20" i="3"/>
  <c r="AB63" i="3"/>
  <c r="AN63" i="3" s="1"/>
  <c r="I63" i="4"/>
  <c r="AU41" i="3"/>
  <c r="AM41" i="3"/>
  <c r="I44" i="4"/>
  <c r="I8" i="3"/>
  <c r="AV41" i="3"/>
  <c r="I42" i="4"/>
  <c r="AM27" i="3"/>
  <c r="AW41" i="3"/>
  <c r="M43" i="4"/>
  <c r="AM42" i="3"/>
  <c r="AV45" i="3"/>
  <c r="AU45" i="3"/>
  <c r="M42" i="4"/>
  <c r="F10" i="3"/>
  <c r="F8" i="3"/>
  <c r="AU21" i="3"/>
  <c r="AB45" i="3"/>
  <c r="AN45" i="3" s="1"/>
  <c r="AB41" i="3"/>
  <c r="AN41" i="3" s="1"/>
  <c r="AW45" i="3"/>
  <c r="I11" i="3"/>
  <c r="AM20" i="3"/>
  <c r="M41" i="4"/>
  <c r="I43" i="4"/>
  <c r="W66" i="4"/>
  <c r="AB44" i="3"/>
  <c r="AN44" i="3" s="1"/>
  <c r="AV21" i="3"/>
  <c r="AD163" i="4"/>
  <c r="AE163" i="4"/>
  <c r="AE164" i="4"/>
  <c r="AD164" i="4"/>
  <c r="AD165" i="4"/>
  <c r="AE165" i="4"/>
  <c r="AE221" i="4"/>
  <c r="AD225" i="4"/>
  <c r="AD223" i="4"/>
  <c r="AE226" i="4"/>
  <c r="AE161" i="4"/>
  <c r="AE225" i="4"/>
  <c r="AD220" i="4"/>
  <c r="AD227" i="4"/>
  <c r="AE227" i="4"/>
  <c r="AD161" i="4"/>
  <c r="AD222" i="4"/>
  <c r="AD226" i="4"/>
  <c r="AE220" i="4"/>
  <c r="AE224" i="4"/>
  <c r="AE222" i="4"/>
  <c r="AD221" i="4"/>
  <c r="AE223" i="4"/>
  <c r="AD224" i="4"/>
  <c r="I41" i="4"/>
  <c r="AW42" i="3"/>
  <c r="Q42" i="4"/>
  <c r="AV42" i="3"/>
  <c r="AU42" i="3"/>
  <c r="AI42" i="3"/>
  <c r="I45" i="4"/>
  <c r="AB43" i="3"/>
  <c r="AN43" i="3" s="1"/>
  <c r="I9" i="3"/>
  <c r="AI21" i="3"/>
  <c r="M44" i="4"/>
  <c r="AE162" i="4"/>
  <c r="AD162" i="4"/>
  <c r="AI45" i="3"/>
  <c r="AM45" i="3"/>
  <c r="AW44" i="3"/>
  <c r="AU44" i="3"/>
  <c r="Q44" i="4"/>
  <c r="AV44" i="3"/>
  <c r="M45" i="4"/>
  <c r="M21" i="4"/>
  <c r="Q22" i="4"/>
  <c r="AI26" i="3"/>
  <c r="I7" i="3"/>
  <c r="AM22" i="3"/>
  <c r="AV24" i="3"/>
  <c r="AM26" i="3"/>
  <c r="AI22" i="3"/>
  <c r="AW25" i="3"/>
  <c r="F11" i="3"/>
  <c r="AU26" i="3"/>
  <c r="F9" i="3"/>
  <c r="F7" i="3"/>
  <c r="I10" i="3"/>
  <c r="W84" i="4"/>
  <c r="AW24" i="3"/>
  <c r="I27" i="4"/>
  <c r="AD124" i="4"/>
  <c r="I25" i="4"/>
  <c r="AD140" i="4"/>
  <c r="AD65" i="4"/>
  <c r="AD116" i="4"/>
  <c r="AD43" i="4"/>
  <c r="AE102" i="4"/>
  <c r="AE23" i="4"/>
  <c r="I20" i="4"/>
  <c r="AD125" i="4"/>
  <c r="AD112" i="4"/>
  <c r="AD26" i="4"/>
  <c r="AE103" i="4"/>
  <c r="AE25" i="4"/>
  <c r="AB22" i="3"/>
  <c r="AN22" i="3" s="1"/>
  <c r="AW27" i="3"/>
  <c r="AV27" i="3"/>
  <c r="AU27" i="3"/>
  <c r="Q27" i="4"/>
  <c r="AD113" i="4"/>
  <c r="AE116" i="4"/>
  <c r="AE40" i="4"/>
  <c r="AD107" i="4"/>
  <c r="AE22" i="4"/>
  <c r="AD123" i="4"/>
  <c r="AD114" i="4"/>
  <c r="AD41" i="4"/>
  <c r="AD106" i="4"/>
  <c r="AD24" i="4"/>
  <c r="AD145" i="4"/>
  <c r="AE145" i="4"/>
  <c r="AD147" i="4"/>
  <c r="AE147" i="4"/>
  <c r="AE146" i="4"/>
  <c r="AD146" i="4"/>
  <c r="AD144" i="4"/>
  <c r="AE144" i="4"/>
  <c r="I24" i="4"/>
  <c r="I21" i="4"/>
  <c r="AE121" i="4"/>
  <c r="AE64" i="4"/>
  <c r="AE47" i="4"/>
  <c r="AE104" i="4"/>
  <c r="AE27" i="4"/>
  <c r="AB21" i="3"/>
  <c r="AN21" i="3" s="1"/>
  <c r="M27" i="4"/>
  <c r="AE63" i="4"/>
  <c r="AD117" i="4"/>
  <c r="AE105" i="4"/>
  <c r="AD100" i="4"/>
  <c r="AD27" i="4"/>
  <c r="AD60" i="4"/>
  <c r="AE125" i="4"/>
  <c r="AE112" i="4"/>
  <c r="AE42" i="4"/>
  <c r="AE106" i="4"/>
  <c r="AD21" i="4"/>
  <c r="AU22" i="3"/>
  <c r="AW22" i="3"/>
  <c r="AV22" i="3"/>
  <c r="M20" i="4"/>
  <c r="AD63" i="4"/>
  <c r="AE114" i="4"/>
  <c r="AE100" i="4"/>
  <c r="AE101" i="4"/>
  <c r="M24" i="4"/>
  <c r="I26" i="4"/>
  <c r="AE141" i="4"/>
  <c r="AD141" i="4"/>
  <c r="AE115" i="4"/>
  <c r="U20" i="3"/>
  <c r="AB26" i="3"/>
  <c r="AN26" i="3" s="1"/>
  <c r="U27" i="3"/>
  <c r="AE142" i="4"/>
  <c r="AD142" i="4"/>
  <c r="AB25" i="3"/>
  <c r="AN25" i="3" s="1"/>
  <c r="AB27" i="3"/>
  <c r="AN27" i="3" s="1"/>
  <c r="AD64" i="4"/>
  <c r="AD111" i="4"/>
  <c r="AE111" i="4"/>
  <c r="AD47" i="4"/>
  <c r="AD25" i="4"/>
  <c r="AB24" i="3"/>
  <c r="AN24" i="3" s="1"/>
  <c r="AE123" i="4"/>
  <c r="AD44" i="4"/>
  <c r="AE41" i="4"/>
  <c r="AD42" i="4"/>
  <c r="AD20" i="4"/>
  <c r="AD121" i="4"/>
  <c r="AD45" i="4"/>
  <c r="AE43" i="4"/>
  <c r="AD40" i="4"/>
  <c r="AE44" i="4"/>
  <c r="AD102" i="4"/>
  <c r="AE140" i="4"/>
  <c r="AE61" i="4"/>
  <c r="AE113" i="4"/>
  <c r="AE107" i="4"/>
  <c r="AE26" i="4"/>
  <c r="AD23" i="4"/>
  <c r="M25" i="4"/>
  <c r="M22" i="4"/>
  <c r="AE46" i="4"/>
  <c r="AD103" i="4"/>
  <c r="AE24" i="4"/>
  <c r="I22" i="4"/>
  <c r="AE124" i="4"/>
  <c r="AE65" i="4"/>
  <c r="AD115" i="4"/>
  <c r="AD104" i="4"/>
  <c r="AD101" i="4"/>
  <c r="AB20" i="3"/>
  <c r="AN20" i="3" s="1"/>
  <c r="AD120" i="4"/>
  <c r="AD110" i="4"/>
  <c r="AE45" i="4"/>
  <c r="AE117" i="4"/>
  <c r="AD105" i="4"/>
  <c r="AE20" i="4"/>
  <c r="AD61" i="4"/>
  <c r="AE60" i="4"/>
  <c r="AE110" i="4"/>
  <c r="AD46" i="4"/>
  <c r="AD22" i="4"/>
  <c r="AU25" i="3"/>
  <c r="AV25" i="3"/>
  <c r="Q25" i="4"/>
  <c r="M26" i="4"/>
  <c r="AE120" i="4"/>
  <c r="AM44" i="2"/>
  <c r="AV60" i="2"/>
  <c r="AW60" i="2"/>
  <c r="AV25" i="2"/>
  <c r="AM25" i="2"/>
  <c r="AM46" i="2"/>
  <c r="AW25" i="2"/>
  <c r="AU61" i="2"/>
  <c r="AW61" i="2"/>
  <c r="O61" i="4"/>
  <c r="AV61" i="2"/>
  <c r="AM23" i="2"/>
  <c r="AU27" i="2"/>
  <c r="AU25" i="2"/>
  <c r="AM40" i="2"/>
  <c r="AI46" i="2"/>
  <c r="AI27" i="2"/>
  <c r="AI25" i="2"/>
  <c r="AM27" i="2"/>
  <c r="AV40" i="2"/>
  <c r="AU44" i="2"/>
  <c r="AI23" i="2"/>
  <c r="AV21" i="2"/>
  <c r="O44" i="4"/>
  <c r="AI42" i="2"/>
  <c r="O20" i="4"/>
  <c r="AV44" i="2"/>
  <c r="AM47" i="2"/>
  <c r="AW42" i="2"/>
  <c r="AV24" i="2"/>
  <c r="AV43" i="2"/>
  <c r="AW43" i="2"/>
  <c r="O43" i="4"/>
  <c r="AU43" i="2"/>
  <c r="AI43" i="2"/>
  <c r="AU47" i="2"/>
  <c r="AW24" i="2"/>
  <c r="AU46" i="2"/>
  <c r="AV46" i="2"/>
  <c r="F10" i="2"/>
  <c r="AI24" i="2"/>
  <c r="AI47" i="2"/>
  <c r="I10" i="2"/>
  <c r="AU26" i="2"/>
  <c r="I8" i="2"/>
  <c r="AU23" i="2"/>
  <c r="F8" i="2"/>
  <c r="AV23" i="2"/>
  <c r="AW23" i="2"/>
  <c r="AM22" i="2"/>
  <c r="I11" i="2"/>
  <c r="AV26" i="2"/>
  <c r="AM21" i="2"/>
  <c r="I9" i="2"/>
  <c r="AU21" i="2"/>
  <c r="AW22" i="2"/>
  <c r="AV22" i="2"/>
  <c r="I7" i="2"/>
  <c r="AW26" i="2"/>
  <c r="F11" i="2"/>
  <c r="AW21" i="2"/>
  <c r="AM26" i="2"/>
  <c r="F9" i="2"/>
  <c r="AI26" i="2"/>
  <c r="AI21" i="2"/>
  <c r="AM24" i="2"/>
  <c r="F7" i="2"/>
  <c r="O22" i="4"/>
  <c r="AI22" i="2"/>
  <c r="O24" i="4"/>
  <c r="W50" i="4"/>
  <c r="W55" i="4"/>
  <c r="W56" i="4"/>
  <c r="W58" i="4"/>
  <c r="W82" i="4"/>
  <c r="AS86" i="3"/>
  <c r="AR86" i="3"/>
  <c r="AT86" i="3"/>
  <c r="AT98" i="2"/>
  <c r="AS98" i="2"/>
  <c r="AR98" i="2"/>
  <c r="AT90" i="3"/>
  <c r="AS90" i="3"/>
  <c r="AR90" i="3"/>
  <c r="AT92" i="2"/>
  <c r="AS92" i="2"/>
  <c r="AR92" i="2"/>
  <c r="AS83" i="2"/>
  <c r="AR83" i="2"/>
  <c r="AT83" i="2"/>
  <c r="AT48" i="3"/>
  <c r="AS48" i="3"/>
  <c r="AR48" i="3"/>
  <c r="AT83" i="3"/>
  <c r="AS83" i="3"/>
  <c r="AR83" i="3"/>
  <c r="AR53" i="2"/>
  <c r="AT53" i="2"/>
  <c r="AS53" i="2"/>
  <c r="AR59" i="2"/>
  <c r="AT59" i="2"/>
  <c r="AS59" i="2"/>
  <c r="AR96" i="2"/>
  <c r="AT96" i="2"/>
  <c r="AS96" i="2"/>
  <c r="AT97" i="3"/>
  <c r="AR97" i="3"/>
  <c r="AS97" i="3"/>
  <c r="AS50" i="3"/>
  <c r="AR50" i="3"/>
  <c r="AT50" i="3"/>
  <c r="W35" i="4"/>
  <c r="W92" i="4"/>
  <c r="AR90" i="2"/>
  <c r="AT90" i="2"/>
  <c r="AS90" i="2"/>
  <c r="AT64" i="3"/>
  <c r="AS64" i="3"/>
  <c r="AR64" i="3"/>
  <c r="AT70" i="2"/>
  <c r="AS70" i="2"/>
  <c r="AR70" i="2"/>
  <c r="AS52" i="2"/>
  <c r="AR52" i="2"/>
  <c r="AT52" i="2"/>
  <c r="AT57" i="3"/>
  <c r="AS57" i="3"/>
  <c r="AR57" i="3"/>
  <c r="AT75" i="2"/>
  <c r="AS75" i="2"/>
  <c r="AR75" i="2"/>
  <c r="AR36" i="2"/>
  <c r="AT36" i="2"/>
  <c r="AS36" i="2"/>
  <c r="AS37" i="2"/>
  <c r="AR37" i="2"/>
  <c r="AT37" i="2"/>
  <c r="AS72" i="3"/>
  <c r="AT72" i="3"/>
  <c r="AR72" i="3"/>
  <c r="AT99" i="2"/>
  <c r="AS99" i="2"/>
  <c r="AR99" i="2"/>
  <c r="AS66" i="2"/>
  <c r="AR66" i="2"/>
  <c r="AT66" i="2"/>
  <c r="AS87" i="2"/>
  <c r="AR87" i="2"/>
  <c r="AT87" i="2"/>
  <c r="AS89" i="2"/>
  <c r="AR89" i="2"/>
  <c r="AT89" i="2"/>
  <c r="AR73" i="3"/>
  <c r="AT73" i="3"/>
  <c r="AS73" i="3"/>
  <c r="AR78" i="3"/>
  <c r="AT78" i="3"/>
  <c r="AS78" i="3"/>
  <c r="AT33" i="3"/>
  <c r="AR33" i="3"/>
  <c r="AX33" i="3" s="1"/>
  <c r="AS33" i="3"/>
  <c r="AS35" i="2"/>
  <c r="AR35" i="2"/>
  <c r="AT35" i="2"/>
  <c r="W94" i="4"/>
  <c r="AR31" i="3"/>
  <c r="AX31" i="3" s="1"/>
  <c r="AT31" i="3"/>
  <c r="AS31" i="3"/>
  <c r="AT82" i="3"/>
  <c r="AS82" i="3"/>
  <c r="AR82" i="3"/>
  <c r="AR89" i="3"/>
  <c r="AT89" i="3"/>
  <c r="AS89" i="3"/>
  <c r="AR87" i="3"/>
  <c r="AT87" i="3"/>
  <c r="AS87" i="3"/>
  <c r="AT73" i="2"/>
  <c r="AS73" i="2"/>
  <c r="AR73" i="2"/>
  <c r="AT69" i="2"/>
  <c r="AR69" i="2"/>
  <c r="AS69" i="2"/>
  <c r="AT91" i="2"/>
  <c r="AS91" i="2"/>
  <c r="AR91" i="2"/>
  <c r="AT76" i="3"/>
  <c r="AR76" i="3"/>
  <c r="AS76" i="3"/>
  <c r="AT96" i="3"/>
  <c r="AS96" i="3"/>
  <c r="AR96" i="3"/>
  <c r="AS50" i="2"/>
  <c r="AT50" i="2"/>
  <c r="AR50" i="2"/>
  <c r="AS39" i="3"/>
  <c r="AR39" i="3"/>
  <c r="AT39" i="3"/>
  <c r="AS58" i="3"/>
  <c r="AR58" i="3"/>
  <c r="AT58" i="3"/>
  <c r="AT80" i="2"/>
  <c r="AS80" i="2"/>
  <c r="AR80" i="2"/>
  <c r="AT52" i="3"/>
  <c r="AS52" i="3"/>
  <c r="AR52" i="3"/>
  <c r="AR51" i="3"/>
  <c r="AT51" i="3"/>
  <c r="AS51" i="3"/>
  <c r="AS80" i="3"/>
  <c r="AR80" i="3"/>
  <c r="AT80" i="3"/>
  <c r="AS88" i="3"/>
  <c r="AR88" i="3"/>
  <c r="AT88" i="3"/>
  <c r="AR30" i="2"/>
  <c r="AT30" i="2"/>
  <c r="AS30" i="2"/>
  <c r="W93" i="4"/>
  <c r="AR28" i="2"/>
  <c r="AT28" i="2"/>
  <c r="AS28" i="2"/>
  <c r="AT71" i="3"/>
  <c r="AS71" i="3"/>
  <c r="AR71" i="3"/>
  <c r="AT54" i="3"/>
  <c r="AS54" i="3"/>
  <c r="AR54" i="3"/>
  <c r="AR81" i="3"/>
  <c r="AT81" i="3"/>
  <c r="AS81" i="3"/>
  <c r="AT76" i="2"/>
  <c r="AS76" i="2"/>
  <c r="AR76" i="2"/>
  <c r="AR98" i="3"/>
  <c r="AT98" i="3"/>
  <c r="AS98" i="3"/>
  <c r="AT57" i="2"/>
  <c r="AS57" i="2"/>
  <c r="AR57" i="2"/>
  <c r="AS29" i="2"/>
  <c r="AT29" i="2"/>
  <c r="AR29" i="2"/>
  <c r="AX29" i="2" s="1"/>
  <c r="AR67" i="2"/>
  <c r="AT67" i="2"/>
  <c r="AS67" i="2"/>
  <c r="AT35" i="3"/>
  <c r="AS35" i="3"/>
  <c r="AR35" i="3"/>
  <c r="AS30" i="3"/>
  <c r="AR30" i="3"/>
  <c r="AX30" i="3" s="1"/>
  <c r="AT30" i="3"/>
  <c r="AT55" i="3"/>
  <c r="AS55" i="3"/>
  <c r="AR55" i="3"/>
  <c r="AR82" i="2"/>
  <c r="AT82" i="2"/>
  <c r="AS82" i="2"/>
  <c r="AS95" i="2"/>
  <c r="AR95" i="2"/>
  <c r="AT95" i="2"/>
  <c r="AT38" i="2"/>
  <c r="AR38" i="2"/>
  <c r="AS38" i="2"/>
  <c r="AS68" i="2"/>
  <c r="AR68" i="2"/>
  <c r="AT68" i="2"/>
  <c r="AT71" i="2"/>
  <c r="AS71" i="2"/>
  <c r="AR71" i="2"/>
  <c r="AS78" i="2"/>
  <c r="AR78" i="2"/>
  <c r="AT78" i="2"/>
  <c r="AT53" i="3"/>
  <c r="AS53" i="3"/>
  <c r="AR53" i="3"/>
  <c r="AT77" i="2"/>
  <c r="AS77" i="2"/>
  <c r="AR77" i="2"/>
  <c r="W76" i="4"/>
  <c r="AT72" i="2"/>
  <c r="AS72" i="2"/>
  <c r="AR72" i="2"/>
  <c r="W74" i="4"/>
  <c r="AS97" i="2"/>
  <c r="AR97" i="2"/>
  <c r="AT97" i="2"/>
  <c r="AT49" i="3"/>
  <c r="AS49" i="3"/>
  <c r="AR49" i="3"/>
  <c r="AT94" i="3"/>
  <c r="AS94" i="3"/>
  <c r="AR94" i="3"/>
  <c r="AT32" i="2"/>
  <c r="AS32" i="2"/>
  <c r="AR32" i="2"/>
  <c r="AR59" i="3"/>
  <c r="AT59" i="3"/>
  <c r="AS59" i="3"/>
  <c r="AS75" i="3"/>
  <c r="AT75" i="3"/>
  <c r="AR75" i="3"/>
  <c r="AT37" i="3"/>
  <c r="AS37" i="3"/>
  <c r="AR37" i="3"/>
  <c r="AT55" i="2"/>
  <c r="AS55" i="2"/>
  <c r="AR55" i="2"/>
  <c r="AT36" i="3"/>
  <c r="AS36" i="3"/>
  <c r="AR36" i="3"/>
  <c r="AR51" i="2"/>
  <c r="AT51" i="2"/>
  <c r="AS51" i="2"/>
  <c r="AT84" i="2"/>
  <c r="AS84" i="2"/>
  <c r="AR84" i="2"/>
  <c r="AT34" i="2"/>
  <c r="AS34" i="2"/>
  <c r="AR34" i="2"/>
  <c r="AS32" i="3"/>
  <c r="AT32" i="3"/>
  <c r="AR32" i="3"/>
  <c r="AX32" i="3" s="1"/>
  <c r="AR88" i="2"/>
  <c r="AT88" i="2"/>
  <c r="AS88" i="2"/>
  <c r="AT29" i="3"/>
  <c r="AS29" i="3"/>
  <c r="AR29" i="3"/>
  <c r="AT91" i="3"/>
  <c r="AS91" i="3"/>
  <c r="AR91" i="3"/>
  <c r="AT79" i="3"/>
  <c r="AS79" i="3"/>
  <c r="AR79" i="3"/>
  <c r="AT84" i="3"/>
  <c r="AS84" i="3"/>
  <c r="AR84" i="3"/>
  <c r="AS81" i="2"/>
  <c r="AR81" i="2"/>
  <c r="AT81" i="2"/>
  <c r="AR67" i="3"/>
  <c r="AT67" i="3"/>
  <c r="AS67" i="3"/>
  <c r="AT74" i="2"/>
  <c r="AS74" i="2"/>
  <c r="AR74" i="2"/>
  <c r="AT56" i="3"/>
  <c r="AS56" i="3"/>
  <c r="AR56" i="3"/>
  <c r="AS58" i="2"/>
  <c r="AR58" i="2"/>
  <c r="AT58" i="2"/>
  <c r="S32" i="4" l="1"/>
  <c r="T32" i="4" s="1"/>
  <c r="AX80" i="3"/>
  <c r="V80" i="4" s="1"/>
  <c r="S30" i="4"/>
  <c r="T30" i="4" s="1"/>
  <c r="AX80" i="2"/>
  <c r="V31" i="4"/>
  <c r="AY31" i="3"/>
  <c r="V33" i="4"/>
  <c r="AY33" i="3"/>
  <c r="V30" i="4"/>
  <c r="AY30" i="3"/>
  <c r="U29" i="4"/>
  <c r="AY29" i="2"/>
  <c r="AX33" i="2"/>
  <c r="S33" i="4"/>
  <c r="T33" i="4" s="1"/>
  <c r="V32" i="4"/>
  <c r="AY32" i="3"/>
  <c r="AX29" i="3"/>
  <c r="AX32" i="2"/>
  <c r="AX28" i="2"/>
  <c r="AX30" i="2"/>
  <c r="W31" i="4"/>
  <c r="W24" i="2"/>
  <c r="AJ20" i="3"/>
  <c r="U62" i="3"/>
  <c r="AJ62" i="3"/>
  <c r="U60" i="3"/>
  <c r="W60" i="3"/>
  <c r="W62" i="3"/>
  <c r="AJ60" i="3"/>
  <c r="U22" i="3"/>
  <c r="AR22" i="3" s="1"/>
  <c r="AJ25" i="3"/>
  <c r="AJ27" i="3"/>
  <c r="AJ26" i="3"/>
  <c r="U40" i="3"/>
  <c r="AJ40" i="3"/>
  <c r="W40" i="3"/>
  <c r="W23" i="3"/>
  <c r="W25" i="3"/>
  <c r="U23" i="3"/>
  <c r="AT23" i="3" s="1"/>
  <c r="W22" i="3"/>
  <c r="AJ23" i="3"/>
  <c r="W26" i="3"/>
  <c r="W20" i="3"/>
  <c r="W62" i="2"/>
  <c r="AJ62" i="2"/>
  <c r="U62" i="2"/>
  <c r="AX64" i="3"/>
  <c r="V64" i="4" s="1"/>
  <c r="V46" i="4"/>
  <c r="AX65" i="3"/>
  <c r="AY47" i="3"/>
  <c r="V47" i="4"/>
  <c r="AS27" i="3"/>
  <c r="AT27" i="3"/>
  <c r="F9" i="4"/>
  <c r="AR27" i="3"/>
  <c r="D10" i="4"/>
  <c r="F10" i="4"/>
  <c r="F7" i="4"/>
  <c r="I10" i="4"/>
  <c r="I7" i="4"/>
  <c r="B10" i="4"/>
  <c r="AT22" i="3"/>
  <c r="B8" i="4"/>
  <c r="C10" i="4"/>
  <c r="W63" i="3"/>
  <c r="I11" i="4"/>
  <c r="B7" i="4"/>
  <c r="W24" i="3"/>
  <c r="F11" i="4"/>
  <c r="I8" i="4"/>
  <c r="D9" i="4"/>
  <c r="AJ61" i="3"/>
  <c r="W61" i="3"/>
  <c r="C9" i="4"/>
  <c r="U63" i="3"/>
  <c r="AJ63" i="3"/>
  <c r="U61" i="3"/>
  <c r="U41" i="3"/>
  <c r="AR41" i="3" s="1"/>
  <c r="U25" i="3"/>
  <c r="AS25" i="3" s="1"/>
  <c r="B11" i="4"/>
  <c r="I9" i="4"/>
  <c r="F8" i="4"/>
  <c r="D8" i="4"/>
  <c r="U21" i="3"/>
  <c r="U24" i="3"/>
  <c r="W42" i="3"/>
  <c r="W43" i="3"/>
  <c r="C11" i="4"/>
  <c r="D11" i="4"/>
  <c r="W45" i="3"/>
  <c r="U43" i="3"/>
  <c r="AJ44" i="3"/>
  <c r="W41" i="3"/>
  <c r="C7" i="4"/>
  <c r="W27" i="3"/>
  <c r="U45" i="3"/>
  <c r="AJ45" i="3"/>
  <c r="U42" i="3"/>
  <c r="AJ42" i="3"/>
  <c r="AJ43" i="3"/>
  <c r="W44" i="3"/>
  <c r="D7" i="4"/>
  <c r="B9" i="4"/>
  <c r="U44" i="3"/>
  <c r="AJ22" i="3"/>
  <c r="AJ41" i="3"/>
  <c r="U26" i="3"/>
  <c r="AJ24" i="3"/>
  <c r="C8" i="4"/>
  <c r="AJ21" i="3"/>
  <c r="G13" i="4"/>
  <c r="I13" i="4"/>
  <c r="H13" i="4"/>
  <c r="F13" i="4"/>
  <c r="C13" i="4"/>
  <c r="D13" i="4"/>
  <c r="B13" i="4"/>
  <c r="AT20" i="3"/>
  <c r="AS20" i="3"/>
  <c r="AR20" i="3"/>
  <c r="AJ60" i="2"/>
  <c r="W61" i="2"/>
  <c r="W64" i="2"/>
  <c r="AJ63" i="2"/>
  <c r="W60" i="2"/>
  <c r="W65" i="2"/>
  <c r="U60" i="2"/>
  <c r="S60" i="4" s="1"/>
  <c r="W63" i="2"/>
  <c r="AJ65" i="2"/>
  <c r="U65" i="2"/>
  <c r="S65" i="4" s="1"/>
  <c r="T65" i="4" s="1"/>
  <c r="AJ61" i="2"/>
  <c r="AJ64" i="2"/>
  <c r="U63" i="2"/>
  <c r="U61" i="2"/>
  <c r="U64" i="2"/>
  <c r="S64" i="4" s="1"/>
  <c r="T64" i="4" s="1"/>
  <c r="AJ45" i="2"/>
  <c r="W45" i="2"/>
  <c r="W44" i="2"/>
  <c r="AJ41" i="2"/>
  <c r="W46" i="2"/>
  <c r="W43" i="2"/>
  <c r="W42" i="2"/>
  <c r="U41" i="2"/>
  <c r="W47" i="2"/>
  <c r="AJ47" i="2"/>
  <c r="U47" i="2"/>
  <c r="S47" i="4" s="1"/>
  <c r="T47" i="4" s="1"/>
  <c r="U45" i="2"/>
  <c r="U42" i="2"/>
  <c r="U46" i="2"/>
  <c r="S46" i="4" s="1"/>
  <c r="T46" i="4" s="1"/>
  <c r="AJ44" i="2"/>
  <c r="U44" i="2"/>
  <c r="AJ42" i="2"/>
  <c r="U40" i="2"/>
  <c r="S40" i="4" s="1"/>
  <c r="AJ40" i="2"/>
  <c r="W40" i="2"/>
  <c r="W41" i="2"/>
  <c r="AJ43" i="2"/>
  <c r="U43" i="2"/>
  <c r="AJ46" i="2"/>
  <c r="AJ23" i="2"/>
  <c r="W27" i="2"/>
  <c r="W23" i="2"/>
  <c r="W22" i="2"/>
  <c r="AJ21" i="2"/>
  <c r="U21" i="2"/>
  <c r="AJ24" i="2"/>
  <c r="U27" i="2"/>
  <c r="U25" i="2"/>
  <c r="AJ26" i="2"/>
  <c r="U26" i="2"/>
  <c r="AJ25" i="2"/>
  <c r="AJ22" i="2"/>
  <c r="U22" i="2"/>
  <c r="W20" i="2"/>
  <c r="W25" i="2"/>
  <c r="AJ27" i="2"/>
  <c r="U20" i="2"/>
  <c r="U24" i="2"/>
  <c r="W26" i="2"/>
  <c r="W21" i="2"/>
  <c r="AJ20" i="2"/>
  <c r="U23" i="2"/>
  <c r="AY80" i="3" l="1"/>
  <c r="U80" i="4"/>
  <c r="W80" i="4" s="1"/>
  <c r="AY80" i="2"/>
  <c r="U30" i="4"/>
  <c r="W30" i="4" s="1"/>
  <c r="AY30" i="2"/>
  <c r="U28" i="4"/>
  <c r="W28" i="4" s="1"/>
  <c r="AY28" i="2"/>
  <c r="AY32" i="2"/>
  <c r="U32" i="4"/>
  <c r="W32" i="4" s="1"/>
  <c r="V29" i="4"/>
  <c r="W29" i="4" s="1"/>
  <c r="AY29" i="3"/>
  <c r="U33" i="4"/>
  <c r="W33" i="4" s="1"/>
  <c r="AY33" i="2"/>
  <c r="AR60" i="3"/>
  <c r="AT60" i="3"/>
  <c r="AS60" i="3"/>
  <c r="AS22" i="3"/>
  <c r="AX22" i="3" s="1"/>
  <c r="V22" i="4" s="1"/>
  <c r="AR62" i="3"/>
  <c r="AT62" i="3"/>
  <c r="AS62" i="3"/>
  <c r="AR23" i="3"/>
  <c r="AS23" i="3"/>
  <c r="AT40" i="3"/>
  <c r="AR40" i="3"/>
  <c r="AS40" i="3"/>
  <c r="S62" i="4"/>
  <c r="AS62" i="2"/>
  <c r="AR62" i="2"/>
  <c r="AT62" i="2"/>
  <c r="AY64" i="3"/>
  <c r="V65" i="4"/>
  <c r="AY65" i="3"/>
  <c r="AX27" i="3"/>
  <c r="V27" i="4" s="1"/>
  <c r="AS41" i="3"/>
  <c r="AR25" i="3"/>
  <c r="O12" i="3"/>
  <c r="AT25" i="3"/>
  <c r="Q16" i="3"/>
  <c r="L12" i="3"/>
  <c r="P12" i="3"/>
  <c r="AT41" i="3"/>
  <c r="P15" i="3"/>
  <c r="O15" i="3"/>
  <c r="P16" i="3"/>
  <c r="L15" i="3"/>
  <c r="Q15" i="3"/>
  <c r="L16" i="3"/>
  <c r="O16" i="3"/>
  <c r="Q10" i="3"/>
  <c r="P10" i="3"/>
  <c r="L10" i="3"/>
  <c r="O10" i="3"/>
  <c r="B11" i="3"/>
  <c r="Q12" i="3"/>
  <c r="AR61" i="3"/>
  <c r="AT61" i="3"/>
  <c r="AS61" i="3"/>
  <c r="O8" i="3"/>
  <c r="P7" i="3"/>
  <c r="Q7" i="3"/>
  <c r="L7" i="3"/>
  <c r="O7" i="3"/>
  <c r="AT63" i="3"/>
  <c r="AS63" i="3"/>
  <c r="AR63" i="3"/>
  <c r="AT21" i="3"/>
  <c r="G10" i="3"/>
  <c r="C10" i="3"/>
  <c r="AR21" i="3"/>
  <c r="D10" i="3"/>
  <c r="AS21" i="3"/>
  <c r="Q8" i="3"/>
  <c r="L8" i="3"/>
  <c r="P8" i="3"/>
  <c r="AX20" i="3"/>
  <c r="V20" i="4" s="1"/>
  <c r="AS24" i="3"/>
  <c r="AR24" i="3"/>
  <c r="AT24" i="3"/>
  <c r="B10" i="3"/>
  <c r="Q11" i="3"/>
  <c r="P13" i="3"/>
  <c r="Q13" i="3"/>
  <c r="Q9" i="3"/>
  <c r="O13" i="3"/>
  <c r="L11" i="3"/>
  <c r="P9" i="3"/>
  <c r="O9" i="3"/>
  <c r="L9" i="3"/>
  <c r="O11" i="3"/>
  <c r="P11" i="3"/>
  <c r="L13" i="3"/>
  <c r="AS42" i="3"/>
  <c r="AT42" i="3"/>
  <c r="AR42" i="3"/>
  <c r="D7" i="3"/>
  <c r="G8" i="3"/>
  <c r="B9" i="3"/>
  <c r="B8" i="3"/>
  <c r="C8" i="3"/>
  <c r="D9" i="3"/>
  <c r="D8" i="3"/>
  <c r="G9" i="3"/>
  <c r="C9" i="3"/>
  <c r="P14" i="3"/>
  <c r="O14" i="3"/>
  <c r="AT43" i="3"/>
  <c r="AS43" i="3"/>
  <c r="AR43" i="3"/>
  <c r="Q14" i="3"/>
  <c r="L14" i="3"/>
  <c r="G11" i="3"/>
  <c r="C11" i="3"/>
  <c r="D11" i="3"/>
  <c r="AS44" i="3"/>
  <c r="AT44" i="3"/>
  <c r="AR44" i="3"/>
  <c r="AS45" i="3"/>
  <c r="AT45" i="3"/>
  <c r="AR45" i="3"/>
  <c r="C7" i="3"/>
  <c r="AT26" i="3"/>
  <c r="AR26" i="3"/>
  <c r="AS26" i="3"/>
  <c r="B7" i="3"/>
  <c r="G7" i="3"/>
  <c r="AS61" i="2"/>
  <c r="AT61" i="2"/>
  <c r="AR61" i="2"/>
  <c r="AR65" i="2"/>
  <c r="AT65" i="2"/>
  <c r="AS65" i="2"/>
  <c r="AS63" i="2"/>
  <c r="AT63" i="2"/>
  <c r="AR63" i="2"/>
  <c r="AS64" i="2"/>
  <c r="AR64" i="2"/>
  <c r="AT64" i="2"/>
  <c r="AS60" i="2"/>
  <c r="AT60" i="2"/>
  <c r="AR60" i="2"/>
  <c r="AS47" i="2"/>
  <c r="AT47" i="2"/>
  <c r="AR47" i="2"/>
  <c r="AT40" i="2"/>
  <c r="AR40" i="2"/>
  <c r="AS40" i="2"/>
  <c r="AR46" i="2"/>
  <c r="AS46" i="2"/>
  <c r="AT46" i="2"/>
  <c r="AS43" i="2"/>
  <c r="AT43" i="2"/>
  <c r="AR43" i="2"/>
  <c r="AT42" i="2"/>
  <c r="AS42" i="2"/>
  <c r="AR42" i="2"/>
  <c r="AR44" i="2"/>
  <c r="AT44" i="2"/>
  <c r="AS44" i="2"/>
  <c r="AS45" i="2"/>
  <c r="AT45" i="2"/>
  <c r="AR45" i="2"/>
  <c r="AS41" i="2"/>
  <c r="AT41" i="2"/>
  <c r="AR41" i="2"/>
  <c r="AR22" i="2"/>
  <c r="S22" i="4"/>
  <c r="AT22" i="2"/>
  <c r="AS22" i="2"/>
  <c r="AT21" i="2"/>
  <c r="AS21" i="2"/>
  <c r="AR21" i="2"/>
  <c r="S25" i="4"/>
  <c r="AS25" i="2"/>
  <c r="AR25" i="2"/>
  <c r="AT25" i="2"/>
  <c r="AT24" i="2"/>
  <c r="AS24" i="2"/>
  <c r="AR24" i="2"/>
  <c r="P14" i="2"/>
  <c r="L11" i="2"/>
  <c r="O8" i="2"/>
  <c r="L12" i="2"/>
  <c r="Q8" i="2"/>
  <c r="O9" i="2"/>
  <c r="Q10" i="2"/>
  <c r="O16" i="2"/>
  <c r="L14" i="2"/>
  <c r="O13" i="2"/>
  <c r="O15" i="2"/>
  <c r="L15" i="2"/>
  <c r="P12" i="2"/>
  <c r="P10" i="2"/>
  <c r="L10" i="2"/>
  <c r="Q11" i="2"/>
  <c r="P8" i="2"/>
  <c r="L9" i="2"/>
  <c r="L7" i="2"/>
  <c r="O7" i="2"/>
  <c r="Q15" i="2"/>
  <c r="O10" i="2"/>
  <c r="Q12" i="2"/>
  <c r="P15" i="2"/>
  <c r="Q16" i="2"/>
  <c r="P7" i="2"/>
  <c r="P16" i="2"/>
  <c r="Q7" i="2"/>
  <c r="O11" i="2"/>
  <c r="O14" i="2"/>
  <c r="Q13" i="2"/>
  <c r="L13" i="2"/>
  <c r="L8" i="2"/>
  <c r="Q14" i="2"/>
  <c r="P11" i="2"/>
  <c r="O12" i="2"/>
  <c r="Q9" i="2"/>
  <c r="P13" i="2"/>
  <c r="P9" i="2"/>
  <c r="L16" i="2"/>
  <c r="AT27" i="2"/>
  <c r="S27" i="4"/>
  <c r="AR27" i="2"/>
  <c r="AS27" i="2"/>
  <c r="S23" i="4"/>
  <c r="AR23" i="2"/>
  <c r="AT23" i="2"/>
  <c r="AS23" i="2"/>
  <c r="S20" i="4"/>
  <c r="AR20" i="2"/>
  <c r="AS20" i="2"/>
  <c r="AT20" i="2"/>
  <c r="D7" i="2"/>
  <c r="G8" i="2"/>
  <c r="D11" i="2"/>
  <c r="C9" i="2"/>
  <c r="B10" i="2"/>
  <c r="B7" i="2"/>
  <c r="G9" i="2"/>
  <c r="D8" i="2"/>
  <c r="G11" i="2"/>
  <c r="G7" i="2"/>
  <c r="B9" i="2"/>
  <c r="B8" i="2"/>
  <c r="B11" i="2"/>
  <c r="C8" i="2"/>
  <c r="D9" i="2"/>
  <c r="C7" i="2"/>
  <c r="C11" i="2"/>
  <c r="G10" i="2"/>
  <c r="D10" i="2"/>
  <c r="C10" i="2"/>
  <c r="AT26" i="2"/>
  <c r="AR26" i="2"/>
  <c r="AS26" i="2"/>
  <c r="AX23" i="3" l="1"/>
  <c r="V23" i="4" s="1"/>
  <c r="AX60" i="3"/>
  <c r="V60" i="4" s="1"/>
  <c r="AX62" i="3"/>
  <c r="AX40" i="3"/>
  <c r="AX41" i="3"/>
  <c r="V41" i="4" s="1"/>
  <c r="AX62" i="2"/>
  <c r="S41" i="4"/>
  <c r="AX25" i="3"/>
  <c r="V25" i="4" s="1"/>
  <c r="S24" i="4"/>
  <c r="S21" i="4"/>
  <c r="T40" i="4" s="1"/>
  <c r="S45" i="4"/>
  <c r="T45" i="4" s="1"/>
  <c r="S44" i="4"/>
  <c r="S26" i="4"/>
  <c r="S42" i="4"/>
  <c r="T42" i="4" s="1"/>
  <c r="S43" i="4"/>
  <c r="AX63" i="3"/>
  <c r="V63" i="4" s="1"/>
  <c r="AX65" i="2"/>
  <c r="U65" i="4" s="1"/>
  <c r="W65" i="4" s="1"/>
  <c r="S61" i="4"/>
  <c r="T61" i="4" s="1"/>
  <c r="S63" i="4"/>
  <c r="T63" i="4" s="1"/>
  <c r="AX61" i="2"/>
  <c r="U61" i="4" s="1"/>
  <c r="AX61" i="3"/>
  <c r="AX24" i="3"/>
  <c r="AX43" i="3"/>
  <c r="V43" i="4" s="1"/>
  <c r="AX42" i="3"/>
  <c r="V42" i="4" s="1"/>
  <c r="AX21" i="3"/>
  <c r="V21" i="4" s="1"/>
  <c r="AX45" i="3"/>
  <c r="AX44" i="3"/>
  <c r="AX26" i="3"/>
  <c r="AX63" i="2"/>
  <c r="AX60" i="2"/>
  <c r="AX64" i="2"/>
  <c r="AX47" i="2"/>
  <c r="U47" i="4" s="1"/>
  <c r="W47" i="4" s="1"/>
  <c r="AX44" i="2"/>
  <c r="AX46" i="2"/>
  <c r="AX25" i="2"/>
  <c r="AX41" i="2"/>
  <c r="AX45" i="2"/>
  <c r="AX42" i="2"/>
  <c r="AX43" i="2"/>
  <c r="AX40" i="2"/>
  <c r="AX26" i="2"/>
  <c r="AX24" i="2"/>
  <c r="AX22" i="2"/>
  <c r="AX20" i="2"/>
  <c r="AX23" i="2"/>
  <c r="AX27" i="2"/>
  <c r="AX21" i="2"/>
  <c r="T24" i="4" l="1"/>
  <c r="AY23" i="3"/>
  <c r="AY60" i="3"/>
  <c r="T60" i="4"/>
  <c r="V62" i="4"/>
  <c r="AY62" i="3"/>
  <c r="T62" i="4"/>
  <c r="AY41" i="3"/>
  <c r="T44" i="4"/>
  <c r="V40" i="4"/>
  <c r="AY40" i="3"/>
  <c r="T43" i="4"/>
  <c r="T41" i="4"/>
  <c r="T22" i="4"/>
  <c r="T20" i="4"/>
  <c r="T26" i="4"/>
  <c r="T25" i="4"/>
  <c r="T27" i="4"/>
  <c r="AY25" i="3"/>
  <c r="T21" i="4"/>
  <c r="AY27" i="3"/>
  <c r="T23" i="4"/>
  <c r="U62" i="4"/>
  <c r="AY62" i="2"/>
  <c r="AY44" i="2"/>
  <c r="AY25" i="2"/>
  <c r="U25" i="4"/>
  <c r="W25" i="4" s="1"/>
  <c r="AY42" i="3"/>
  <c r="AY43" i="3"/>
  <c r="V61" i="4"/>
  <c r="W61" i="4" s="1"/>
  <c r="AY61" i="3"/>
  <c r="AY63" i="3"/>
  <c r="V24" i="4"/>
  <c r="AY24" i="3"/>
  <c r="AY44" i="3"/>
  <c r="V44" i="4"/>
  <c r="V45" i="4"/>
  <c r="AY45" i="3"/>
  <c r="V26" i="4"/>
  <c r="AY26" i="3"/>
  <c r="AY20" i="3"/>
  <c r="AY22" i="3"/>
  <c r="AY21" i="3"/>
  <c r="AY65" i="2"/>
  <c r="AY61" i="2"/>
  <c r="AY64" i="2"/>
  <c r="U64" i="4"/>
  <c r="W64" i="4" s="1"/>
  <c r="AY60" i="2"/>
  <c r="U60" i="4"/>
  <c r="W60" i="4" s="1"/>
  <c r="U63" i="4"/>
  <c r="W63" i="4" s="1"/>
  <c r="AY63" i="2"/>
  <c r="AY47" i="2"/>
  <c r="U44" i="4"/>
  <c r="AY42" i="2"/>
  <c r="U42" i="4"/>
  <c r="W42" i="4" s="1"/>
  <c r="AY45" i="2"/>
  <c r="U45" i="4"/>
  <c r="U40" i="4"/>
  <c r="W40" i="4" s="1"/>
  <c r="AY40" i="2"/>
  <c r="U41" i="4"/>
  <c r="W41" i="4" s="1"/>
  <c r="AY41" i="2"/>
  <c r="U43" i="4"/>
  <c r="W43" i="4" s="1"/>
  <c r="AY43" i="2"/>
  <c r="AY46" i="2"/>
  <c r="U46" i="4"/>
  <c r="W46" i="4" s="1"/>
  <c r="U27" i="4"/>
  <c r="W27" i="4" s="1"/>
  <c r="AY27" i="2"/>
  <c r="AY23" i="2"/>
  <c r="U23" i="4"/>
  <c r="W23" i="4" s="1"/>
  <c r="U26" i="4"/>
  <c r="AY26" i="2"/>
  <c r="U20" i="4"/>
  <c r="W20" i="4" s="1"/>
  <c r="AY20" i="2"/>
  <c r="U24" i="4"/>
  <c r="W24" i="4" s="1"/>
  <c r="AY24" i="2"/>
  <c r="U21" i="4"/>
  <c r="W21" i="4" s="1"/>
  <c r="AY21" i="2"/>
  <c r="AY22" i="2"/>
  <c r="U22" i="4"/>
  <c r="W22" i="4" s="1"/>
  <c r="Y16" i="2" l="1"/>
  <c r="Y14" i="2"/>
  <c r="Y12" i="2"/>
  <c r="Y10" i="2"/>
  <c r="Y8" i="2"/>
  <c r="T7" i="2"/>
  <c r="X16" i="2"/>
  <c r="X14" i="2"/>
  <c r="X12" i="2"/>
  <c r="X10" i="2"/>
  <c r="X8" i="2"/>
  <c r="Y15" i="2"/>
  <c r="Y13" i="2"/>
  <c r="Y11" i="2"/>
  <c r="Y9" i="2"/>
  <c r="Y7" i="2"/>
  <c r="X15" i="2"/>
  <c r="X13" i="2"/>
  <c r="X11" i="2"/>
  <c r="X9" i="2"/>
  <c r="X7" i="2"/>
  <c r="Y16" i="3"/>
  <c r="Y14" i="3"/>
  <c r="Y12" i="3"/>
  <c r="Y10" i="3"/>
  <c r="Y8" i="3"/>
  <c r="X16" i="3"/>
  <c r="X14" i="3"/>
  <c r="X12" i="3"/>
  <c r="X10" i="3"/>
  <c r="X8" i="3"/>
  <c r="Y15" i="3"/>
  <c r="Y13" i="3"/>
  <c r="Y11" i="3"/>
  <c r="Y9" i="3"/>
  <c r="Y7" i="3"/>
  <c r="X15" i="3"/>
  <c r="X11" i="3"/>
  <c r="X9" i="3"/>
  <c r="X7" i="3"/>
  <c r="X13" i="3"/>
  <c r="W62" i="4"/>
  <c r="W26" i="4"/>
  <c r="L7" i="4"/>
  <c r="Q7" i="4"/>
  <c r="P7" i="4"/>
  <c r="O12" i="4"/>
  <c r="O7" i="4"/>
  <c r="L14" i="4"/>
  <c r="P12" i="4"/>
  <c r="L16" i="4"/>
  <c r="Q14" i="4"/>
  <c r="O15" i="4"/>
  <c r="P15" i="4"/>
  <c r="P14" i="4"/>
  <c r="L15" i="4"/>
  <c r="Q13" i="4"/>
  <c r="L9" i="4"/>
  <c r="O10" i="4"/>
  <c r="P11" i="4"/>
  <c r="L13" i="4"/>
  <c r="P10" i="4"/>
  <c r="P9" i="4"/>
  <c r="P16" i="4"/>
  <c r="L8" i="4"/>
  <c r="W45" i="4"/>
  <c r="O13" i="4"/>
  <c r="L10" i="4"/>
  <c r="O14" i="4"/>
  <c r="L11" i="4"/>
  <c r="P13" i="4"/>
  <c r="O9" i="4"/>
  <c r="Q16" i="4"/>
  <c r="O16" i="4"/>
  <c r="Q15" i="4"/>
  <c r="O8" i="4"/>
  <c r="Q10" i="4"/>
  <c r="Q12" i="4"/>
  <c r="O11" i="4"/>
  <c r="P8" i="4"/>
  <c r="Q11" i="4"/>
  <c r="Q9" i="4"/>
  <c r="L12" i="4"/>
  <c r="Q8" i="4"/>
  <c r="W44" i="4"/>
  <c r="T10" i="3"/>
  <c r="T7" i="3"/>
  <c r="W9" i="3"/>
  <c r="W13" i="3"/>
  <c r="T11" i="3"/>
  <c r="T8" i="3"/>
  <c r="W15" i="3"/>
  <c r="W10" i="3"/>
  <c r="W11" i="3"/>
  <c r="W12" i="3"/>
  <c r="T16" i="3"/>
  <c r="T13" i="3"/>
  <c r="T12" i="3"/>
  <c r="W7" i="3"/>
  <c r="T14" i="3"/>
  <c r="T15" i="3"/>
  <c r="W16" i="3"/>
  <c r="W14" i="3"/>
  <c r="W8" i="3"/>
  <c r="T9" i="3"/>
  <c r="W12" i="2"/>
  <c r="W14" i="2"/>
  <c r="W15" i="2"/>
  <c r="T10" i="2"/>
  <c r="T8" i="2"/>
  <c r="W11" i="2"/>
  <c r="T14" i="2"/>
  <c r="T12" i="2"/>
  <c r="W9" i="2"/>
  <c r="W10" i="2"/>
  <c r="T16" i="2"/>
  <c r="T9" i="2"/>
  <c r="W7" i="2"/>
  <c r="W8" i="2"/>
  <c r="T11" i="2"/>
  <c r="W16" i="2"/>
  <c r="W13" i="2"/>
  <c r="T13" i="2"/>
  <c r="T15" i="2"/>
</calcChain>
</file>

<file path=xl/sharedStrings.xml><?xml version="1.0" encoding="utf-8"?>
<sst xmlns="http://schemas.openxmlformats.org/spreadsheetml/2006/main" count="769" uniqueCount="188">
  <si>
    <t>Drop Down Menu List</t>
  </si>
  <si>
    <t>Number of Competitors:</t>
  </si>
  <si>
    <t>Competitor List</t>
  </si>
  <si>
    <t>Starting Bench:</t>
  </si>
  <si>
    <t>Bench</t>
  </si>
  <si>
    <t>Relay Bench</t>
  </si>
  <si>
    <t>Name</t>
  </si>
  <si>
    <t>LG R,F,J</t>
  </si>
  <si>
    <t>HG R,F,J</t>
  </si>
  <si>
    <t>LG</t>
  </si>
  <si>
    <t>HG</t>
  </si>
  <si>
    <t>IBS LG</t>
  </si>
  <si>
    <t>IBS HG</t>
  </si>
  <si>
    <t>Bench Assignment</t>
  </si>
  <si>
    <t>Rb</t>
  </si>
  <si>
    <t>RN</t>
  </si>
  <si>
    <t>Rk</t>
  </si>
  <si>
    <t>RELAY 1</t>
  </si>
  <si>
    <t>RELAY 2</t>
  </si>
  <si>
    <t>RELAY 3</t>
  </si>
  <si>
    <t>RELAY 4</t>
  </si>
  <si>
    <t>Light Gun Score Sheet</t>
  </si>
  <si>
    <t>600 yd: 
Score tie breaker = 1st Group, 2nd X-count, 3rd closest to center
Group tie breaker = 1st score, 2nd X-count, 3rd closest to center
Overall tie breaker = 1st Group, 2nd score, 3rd X-count</t>
  </si>
  <si>
    <t>Score Agg</t>
  </si>
  <si>
    <t>Group Agg</t>
  </si>
  <si>
    <t>Overall</t>
  </si>
  <si>
    <t>SOY Points</t>
  </si>
  <si>
    <t>Target Pts</t>
  </si>
  <si>
    <t>#IBS</t>
  </si>
  <si>
    <t>Overall Pts</t>
  </si>
  <si>
    <t>Place</t>
  </si>
  <si>
    <t>Competitor</t>
  </si>
  <si>
    <t>Score</t>
  </si>
  <si>
    <t>X</t>
  </si>
  <si>
    <t>Group</t>
  </si>
  <si>
    <t>Pts</t>
  </si>
  <si>
    <t>Relay 1</t>
  </si>
  <si>
    <r>
      <rPr>
        <b/>
        <sz val="8"/>
        <rFont val="Arial"/>
        <family val="2"/>
        <charset val="1"/>
      </rPr>
      <t>1</t>
    </r>
    <r>
      <rPr>
        <b/>
        <vertAlign val="superscript"/>
        <sz val="8"/>
        <rFont val="Arial"/>
        <family val="2"/>
        <charset val="1"/>
      </rPr>
      <t>st</t>
    </r>
  </si>
  <si>
    <r>
      <rPr>
        <sz val="8"/>
        <rFont val="Arial"/>
        <family val="2"/>
        <charset val="1"/>
      </rPr>
      <t>1</t>
    </r>
    <r>
      <rPr>
        <vertAlign val="superscript"/>
        <sz val="8"/>
        <rFont val="Arial"/>
        <family val="2"/>
        <charset val="1"/>
      </rPr>
      <t>st</t>
    </r>
  </si>
  <si>
    <t>Relay 2</t>
  </si>
  <si>
    <r>
      <rPr>
        <b/>
        <sz val="8"/>
        <rFont val="Arial"/>
        <family val="2"/>
        <charset val="1"/>
      </rPr>
      <t>2</t>
    </r>
    <r>
      <rPr>
        <b/>
        <vertAlign val="superscript"/>
        <sz val="8"/>
        <rFont val="Arial"/>
        <family val="2"/>
        <charset val="1"/>
      </rPr>
      <t>nd</t>
    </r>
  </si>
  <si>
    <r>
      <rPr>
        <sz val="8"/>
        <rFont val="Arial"/>
        <family val="2"/>
        <charset val="1"/>
      </rPr>
      <t>2</t>
    </r>
    <r>
      <rPr>
        <vertAlign val="superscript"/>
        <sz val="8"/>
        <rFont val="Arial"/>
        <family val="2"/>
        <charset val="1"/>
      </rPr>
      <t>nd</t>
    </r>
  </si>
  <si>
    <t>Relay 3</t>
  </si>
  <si>
    <r>
      <rPr>
        <b/>
        <sz val="8"/>
        <rFont val="Arial"/>
        <family val="2"/>
        <charset val="1"/>
      </rPr>
      <t>3</t>
    </r>
    <r>
      <rPr>
        <b/>
        <vertAlign val="superscript"/>
        <sz val="8"/>
        <rFont val="Arial"/>
        <family val="2"/>
        <charset val="1"/>
      </rPr>
      <t>rd</t>
    </r>
  </si>
  <si>
    <r>
      <rPr>
        <sz val="8"/>
        <rFont val="Arial"/>
        <family val="2"/>
        <charset val="1"/>
      </rPr>
      <t>3</t>
    </r>
    <r>
      <rPr>
        <vertAlign val="superscript"/>
        <sz val="8"/>
        <rFont val="Arial"/>
        <family val="2"/>
        <charset val="1"/>
      </rPr>
      <t>rd</t>
    </r>
  </si>
  <si>
    <t>Relay 4</t>
  </si>
  <si>
    <t>#IBS:</t>
  </si>
  <si>
    <r>
      <rPr>
        <sz val="8"/>
        <rFont val="Arial"/>
        <family val="2"/>
        <charset val="1"/>
      </rPr>
      <t>4</t>
    </r>
    <r>
      <rPr>
        <vertAlign val="superscript"/>
        <sz val="8"/>
        <rFont val="Arial"/>
        <family val="2"/>
        <charset val="1"/>
      </rPr>
      <t>th</t>
    </r>
  </si>
  <si>
    <r>
      <rPr>
        <sz val="8"/>
        <rFont val="Arial"/>
        <family val="2"/>
        <charset val="1"/>
      </rPr>
      <t>5</t>
    </r>
    <r>
      <rPr>
        <vertAlign val="superscript"/>
        <sz val="8"/>
        <rFont val="Arial"/>
        <family val="2"/>
        <charset val="1"/>
      </rPr>
      <t>th</t>
    </r>
  </si>
  <si>
    <r>
      <rPr>
        <sz val="7"/>
        <rFont val="Arial"/>
        <family val="2"/>
        <charset val="1"/>
      </rPr>
      <t>1000 yd: 
Score tie breaker = 1</t>
    </r>
    <r>
      <rPr>
        <vertAlign val="superscript"/>
        <sz val="7"/>
        <rFont val="Arial"/>
        <family val="2"/>
        <charset val="1"/>
      </rPr>
      <t>st</t>
    </r>
    <r>
      <rPr>
        <sz val="7"/>
        <rFont val="Arial"/>
        <family val="2"/>
        <charset val="1"/>
      </rPr>
      <t xml:space="preserve">  X-count, 2</t>
    </r>
    <r>
      <rPr>
        <vertAlign val="superscript"/>
        <sz val="7"/>
        <rFont val="Arial"/>
        <family val="2"/>
        <charset val="1"/>
      </rPr>
      <t>nd</t>
    </r>
    <r>
      <rPr>
        <sz val="7"/>
        <rFont val="Arial"/>
        <family val="2"/>
        <charset val="1"/>
      </rPr>
      <t xml:space="preserve"> Group, 3</t>
    </r>
    <r>
      <rPr>
        <vertAlign val="superscript"/>
        <sz val="7"/>
        <rFont val="Arial"/>
        <family val="2"/>
        <charset val="1"/>
      </rPr>
      <t>rd</t>
    </r>
    <r>
      <rPr>
        <sz val="7"/>
        <rFont val="Arial"/>
        <family val="2"/>
        <charset val="1"/>
      </rPr>
      <t xml:space="preserve"> closest to center
Group tie breaker = 1</t>
    </r>
    <r>
      <rPr>
        <vertAlign val="superscript"/>
        <sz val="7"/>
        <rFont val="Arial"/>
        <family val="2"/>
        <charset val="1"/>
      </rPr>
      <t>st</t>
    </r>
    <r>
      <rPr>
        <sz val="7"/>
        <rFont val="Arial"/>
        <family val="2"/>
        <charset val="1"/>
      </rPr>
      <t xml:space="preserve">  X-count, 2</t>
    </r>
    <r>
      <rPr>
        <vertAlign val="superscript"/>
        <sz val="7"/>
        <rFont val="Arial"/>
        <family val="2"/>
        <charset val="1"/>
      </rPr>
      <t>nd</t>
    </r>
    <r>
      <rPr>
        <sz val="7"/>
        <rFont val="Arial"/>
        <family val="2"/>
        <charset val="1"/>
      </rPr>
      <t xml:space="preserve"> Score, 3</t>
    </r>
    <r>
      <rPr>
        <vertAlign val="superscript"/>
        <sz val="7"/>
        <rFont val="Arial"/>
        <family val="2"/>
        <charset val="1"/>
      </rPr>
      <t>rd</t>
    </r>
    <r>
      <rPr>
        <sz val="7"/>
        <rFont val="Arial"/>
        <family val="2"/>
        <charset val="1"/>
      </rPr>
      <t xml:space="preserve"> closest to center
Overall tie breaker = 1st Group, 2nd score, 3rd X-count</t>
    </r>
  </si>
  <si>
    <t>Best Target Score</t>
  </si>
  <si>
    <t>Best Target Group</t>
  </si>
  <si>
    <r>
      <rPr>
        <sz val="8"/>
        <rFont val="Arial"/>
        <family val="2"/>
        <charset val="1"/>
      </rPr>
      <t>6</t>
    </r>
    <r>
      <rPr>
        <vertAlign val="superscript"/>
        <sz val="8"/>
        <rFont val="Arial"/>
        <family val="2"/>
        <charset val="1"/>
      </rPr>
      <t>th</t>
    </r>
  </si>
  <si>
    <r>
      <rPr>
        <sz val="8"/>
        <rFont val="Arial"/>
        <family val="2"/>
        <charset val="1"/>
      </rPr>
      <t>7</t>
    </r>
    <r>
      <rPr>
        <vertAlign val="superscript"/>
        <sz val="8"/>
        <rFont val="Arial"/>
        <family val="2"/>
        <charset val="1"/>
      </rPr>
      <t>th</t>
    </r>
  </si>
  <si>
    <r>
      <rPr>
        <sz val="8"/>
        <rFont val="Arial"/>
        <family val="2"/>
        <charset val="1"/>
      </rPr>
      <t>8</t>
    </r>
    <r>
      <rPr>
        <vertAlign val="superscript"/>
        <sz val="8"/>
        <rFont val="Arial"/>
        <family val="2"/>
        <charset val="1"/>
      </rPr>
      <t>th</t>
    </r>
  </si>
  <si>
    <r>
      <rPr>
        <sz val="8"/>
        <rFont val="Arial"/>
        <family val="2"/>
        <charset val="1"/>
      </rPr>
      <t>9</t>
    </r>
    <r>
      <rPr>
        <vertAlign val="superscript"/>
        <sz val="8"/>
        <rFont val="Arial"/>
        <family val="2"/>
        <charset val="1"/>
      </rPr>
      <t>th</t>
    </r>
  </si>
  <si>
    <r>
      <rPr>
        <sz val="8"/>
        <rFont val="Arial"/>
        <family val="2"/>
        <charset val="1"/>
      </rPr>
      <t>10</t>
    </r>
    <r>
      <rPr>
        <vertAlign val="superscript"/>
        <sz val="8"/>
        <rFont val="Arial"/>
        <family val="2"/>
        <charset val="1"/>
      </rPr>
      <t>th</t>
    </r>
  </si>
  <si>
    <t>IBS</t>
  </si>
  <si>
    <t>Rookie Female Junior</t>
  </si>
  <si>
    <t>Target 1</t>
  </si>
  <si>
    <t>Target 2</t>
  </si>
  <si>
    <t>Aggregate</t>
  </si>
  <si>
    <t>Relay</t>
  </si>
  <si>
    <t>Class</t>
  </si>
  <si>
    <t>Closest Shot to Center</t>
  </si>
  <si>
    <t>T1 S for rank</t>
  </si>
  <si>
    <t>T1 score rank DQ 1st</t>
  </si>
  <si>
    <t>T1 score rank for pts</t>
  </si>
  <si>
    <t>T1 G for rank</t>
  </si>
  <si>
    <t>T2 S for rank</t>
  </si>
  <si>
    <t>T2 score rank DQ 1st</t>
  </si>
  <si>
    <t>T2 score rank for pts</t>
  </si>
  <si>
    <t>T2 G for rank</t>
  </si>
  <si>
    <t>LG SCORE FOR RANKING</t>
  </si>
  <si>
    <t>DQ 1ST FOR GROUP</t>
  </si>
  <si>
    <t>SCORE AGG RANK FOR POINTS</t>
  </si>
  <si>
    <t>LG GROUP FOR RANKING</t>
  </si>
  <si>
    <t>Score Rank For O’All</t>
  </si>
  <si>
    <t>G+S</t>
  </si>
  <si>
    <t>IBS SOY POINTS</t>
  </si>
  <si>
    <t>Best Target</t>
  </si>
  <si>
    <t>S Rank</t>
  </si>
  <si>
    <t>G Rank</t>
  </si>
  <si>
    <t>O’all</t>
  </si>
  <si>
    <t>T1-S</t>
  </si>
  <si>
    <t>T1-G</t>
  </si>
  <si>
    <t>T2-S</t>
  </si>
  <si>
    <t>T2-G</t>
  </si>
  <si>
    <t>SA1</t>
  </si>
  <si>
    <t>SA2</t>
  </si>
  <si>
    <t>SA3</t>
  </si>
  <si>
    <t>GA1</t>
  </si>
  <si>
    <t>GA2</t>
  </si>
  <si>
    <t>GA3</t>
  </si>
  <si>
    <t>Total</t>
  </si>
  <si>
    <t>Rank</t>
  </si>
  <si>
    <t>Heavy Gun Score Sheet</t>
  </si>
  <si>
    <t xml:space="preserve"> </t>
  </si>
  <si>
    <t>HG SCORE FOR RANKING</t>
  </si>
  <si>
    <t>HG GROUP FOR RANKING</t>
  </si>
  <si>
    <t xml:space="preserve">   1st -  2-gun group agg  
  2nd - 2-gun score agg  
  3rd -  highest X-count  
  4th -  lower bench # beats higher bench # </t>
  </si>
  <si>
    <t>Two Gun Summary</t>
  </si>
  <si>
    <t>SOY Point Totals</t>
  </si>
  <si>
    <t>LG Group</t>
  </si>
  <si>
    <t>HG Group</t>
  </si>
  <si>
    <t>2 gun Group Rank</t>
  </si>
  <si>
    <t>LG Score</t>
  </si>
  <si>
    <t>HG Score</t>
  </si>
  <si>
    <t>2 gun Score Rank</t>
  </si>
  <si>
    <t>Total X LG+HG</t>
  </si>
  <si>
    <t>LG Group rank</t>
  </si>
  <si>
    <t>HG Group Rank</t>
  </si>
  <si>
    <t>Overall Rank Points</t>
  </si>
  <si>
    <t>2 gun Overall</t>
  </si>
  <si>
    <t>Match-Wide Best Target</t>
  </si>
  <si>
    <t>Closest to Center</t>
  </si>
  <si>
    <t>Light Gun Equipment List</t>
  </si>
  <si>
    <t>Caliber</t>
  </si>
  <si>
    <t>Action</t>
  </si>
  <si>
    <t>Barrel</t>
  </si>
  <si>
    <t>Stock</t>
  </si>
  <si>
    <t>Scope</t>
  </si>
  <si>
    <t>Powder</t>
  </si>
  <si>
    <t>Bullet</t>
  </si>
  <si>
    <t>Gunsmith</t>
  </si>
  <si>
    <t>Heavy Gun Equipment List</t>
  </si>
  <si>
    <t>Always Save-As to create a new copy for each match.  Prefered format to enable easy searching is  “YYYYMMDD_CRC_1k_IBS_Match.xlsx”</t>
  </si>
  <si>
    <t>Go to “Competitor List” tab. Change the date.</t>
  </si>
  <si>
    <t>Names can be added to the yellow Q column to add them to the drop down options.</t>
  </si>
  <si>
    <t>The “Rb” column automatically calculates a random bench. Copy this column and paste it into column N (Bench Assignment).</t>
  </si>
  <si>
    <t>Now fill out columns D through J for LG/HG information.  All shooters should be designated “Y” for IBS to run the match. Afterwards, change them to correct values to calculate the IBS SOY points accurately.</t>
  </si>
  <si>
    <t>Now you can begin the match, filling out the remaining tabs.  Cells are protected so that only Score, X, Group, and closest to center can be filled out.</t>
  </si>
  <si>
    <t>LG Score Rank*</t>
  </si>
  <si>
    <t>*changed U to AL for columns P and R</t>
  </si>
  <si>
    <t>HG score rank*</t>
  </si>
  <si>
    <t>Total IBS points awarded for this match</t>
  </si>
  <si>
    <t>Light gun name</t>
  </si>
  <si>
    <t>LG points</t>
  </si>
  <si>
    <t>Heavy gun name</t>
  </si>
  <si>
    <t>HG points</t>
  </si>
  <si>
    <t>2-gun points</t>
  </si>
  <si>
    <t>*only use total if names in LG/HG match</t>
  </si>
  <si>
    <t xml:space="preserve">LG  </t>
  </si>
  <si>
    <t>For 1K single target SCORE tie breaker, use X count to assign a relay win. For 1K single target group tie breaker, use score to assign a relay win. For 1K or 600yd multi-target Agg ranking and tie breakers, use IF score tie/THEN group and IF group tie/THEN score to break any agg ties. This program version correctly gives the 2 target Score Rank, the 2 target Group Rank and Match winners, except that the Group Match Winner cannot also Win Score, so that plaque and "Match Win Score" in table below will sometimes go to shooter with 2nd overall ranking in Score. For post-Match awards presentation you can simply circle the plaque winners in blue ink after printing on paper. See rules for other info. Relay wins in Group and Score are given for EACH target and EACH Relay, so Relay 1 Target 1, Relay 1 Target 2, Relay 2 Target 1, Relay 2 Target 2, etc. see below.</t>
  </si>
  <si>
    <t>If names do not match use LG and HG columns</t>
  </si>
  <si>
    <t>For 2 target Agg matches starting 2022, 
min 4 shooters</t>
  </si>
  <si>
    <t>IBS 1000 yd</t>
  </si>
  <si>
    <t>LG IBS Points</t>
  </si>
  <si>
    <t>LG shooter</t>
  </si>
  <si>
    <t># IBS shooters 
Relay/Match</t>
  </si>
  <si>
    <t>LG Group Relay Win (0.025/shooter, max 0.75)</t>
  </si>
  <si>
    <t>LG Score Relay Win (0.025/shooter, max 0.75)</t>
  </si>
  <si>
    <t xml:space="preserve">Match Win GROUP (1st = 0.03/shooter, 
if &gt;12 then 2nd = 0.015/shooter, 
if &gt;36 then 3rd = 0.010 per shooter) </t>
  </si>
  <si>
    <t xml:space="preserve">Match Win SCORE  (1st = 0.03/shooter, 
if &gt;12 then 2nd = 0.015/shooter, 
if &gt;36 then 3rd = 0.010 per shooter) </t>
  </si>
  <si>
    <t>LG  IBS Points</t>
  </si>
  <si>
    <t>Relay 1 Target 1 or Match winners</t>
  </si>
  <si>
    <t>Relay 1 Target 2 or Match winners</t>
  </si>
  <si>
    <t>Relay 2 Target 1 or Match winners</t>
  </si>
  <si>
    <t>Relay 2 Target 2 or Match winners</t>
  </si>
  <si>
    <t>Relay 3 Target 1 or Match winners</t>
  </si>
  <si>
    <t>Relay 3 Target 2 or Match winners</t>
  </si>
  <si>
    <t>HG  IBS Points</t>
  </si>
  <si>
    <t>HG shooter</t>
  </si>
  <si>
    <t>HG Group Relay Win (0.025/shooter, max 0.75)</t>
  </si>
  <si>
    <t>HG Score Relay Win (0.025/shooter, max 0.75)</t>
  </si>
  <si>
    <t>TOTAL IF BOTH  LG + HG points</t>
  </si>
  <si>
    <t>Factory IBS Points</t>
  </si>
  <si>
    <t>Factory  shooter</t>
  </si>
  <si>
    <t>Fac Group Relay Win (0.025/shooter, max 0.75)</t>
  </si>
  <si>
    <t>Fac Score Relay Win (0.025/shooter, max 0.75)</t>
  </si>
  <si>
    <t>Fac  IBS Points</t>
  </si>
  <si>
    <t>Tac  IBS Points</t>
  </si>
  <si>
    <t>Tac shooter</t>
  </si>
  <si>
    <t>Tac Group Relay Win (0.025/shooter, max 0.75)</t>
  </si>
  <si>
    <t>Tac Score Relay Win (0.025/shooter, max 0.75)</t>
  </si>
  <si>
    <t>On 2 gun page columns P and R now pull from column "AL" on LG and HG pages rather than column "U" on those pages, to give correct overall 2 gun ranking</t>
  </si>
  <si>
    <t>R/F/J</t>
  </si>
  <si>
    <r>
      <t xml:space="preserve">Competitor       </t>
    </r>
    <r>
      <rPr>
        <b/>
        <i/>
        <sz val="7"/>
        <rFont val="Arial"/>
        <family val="2"/>
      </rPr>
      <t>Pts</t>
    </r>
  </si>
  <si>
    <t>SOY Points(cont)</t>
  </si>
  <si>
    <t>On LG and HG pages, SOY Points Table extended using cells X5-Y16 to show up to 20 shooters receiving points</t>
  </si>
  <si>
    <t>Type or use the drop down list to enter names into the T column. (Rt click then K to paste from list)</t>
  </si>
  <si>
    <t>To switch benches for next match, use =RAND() formula to generate random numbers, place this column to left of names and then sort A-Z, it will default sort on the random numbers</t>
  </si>
  <si>
    <t>On LG and HG pages, cells AO6--A09 adjusted to accommodate up to 16 shooters per relay with correct points per relay win, previous version could calc relay win points for 12 shooters per relay.</t>
  </si>
  <si>
    <t>On LG and HG pages, see relay 1-4 Target Points table, where #IBS shooters &lt;4 (current min size for a match), the formula was changed to give zero SOY points for a relay win. "If AP6=1,0*0.025, if AP6=4,4*0.025". This prevents SOY points for being shown where there was no official IBS match. This is easy to modify if rules change.</t>
  </si>
  <si>
    <r>
      <t>On LG and HG pages, cells AS6 and AS8 adjusted to give 0 points for match win if &lt;</t>
    </r>
    <r>
      <rPr>
        <u/>
        <sz val="10"/>
        <rFont val="Arial"/>
        <family val="2"/>
      </rPr>
      <t>4</t>
    </r>
    <r>
      <rPr>
        <sz val="10"/>
        <rFont val="Arial"/>
        <family val="2"/>
        <charset val="1"/>
      </rPr>
      <t xml:space="preserve"> shooters (min 4 shooters for a match in 2022; previously min was 8), gives 2nd place points if &gt;12 IBS shooters/match (no change made here), gives 3rd place points if </t>
    </r>
    <r>
      <rPr>
        <u/>
        <sz val="10"/>
        <rFont val="Arial"/>
        <family val="2"/>
      </rPr>
      <t>&gt;36</t>
    </r>
    <r>
      <rPr>
        <sz val="10"/>
        <rFont val="Arial"/>
        <family val="2"/>
        <charset val="1"/>
      </rPr>
      <t xml:space="preserve"> IBS shooters per match (current w 2022 rules)</t>
    </r>
  </si>
  <si>
    <t>IBS 1000 Yard Match #1 LG or HG</t>
  </si>
  <si>
    <t>Deep Creek Montana</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</si>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</sst>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mm\ d&quot;, &quot;yyyy"/>
    <numFmt numFmtId="165" formatCode="0.0"/>
    <numFmt numFmtId="166" formatCode="0.000"/>
    <numFmt numFmtId="167" formatCode="0.0000"/>
    <numFmt numFmtId="168" formatCode="#,##0.000"/>
    <numFmt numFmtId="169" formatCode="#,##0.0"/>
    <numFmt numFmtId="170" formatCode=";;;"/>
  </numFmts>
  <fonts count="38" x14ac:knownFonts="1">
    <font>
      <sz val="10"/>
      <name val="Arial"/>
      <family val="2"/>
      <charset val="1"/>
    </font>
    <font>
      <sz val="11"/>
      <color theme="1"/>
      <name val="Calibri"/>
      <family val="2"/>
      <scheme val="minor"/>
    </font>
    <font>
      <b/>
      <sz val="11"/>
      <name val="Arial"/>
      <family val="2"/>
      <charset val="1"/>
    </font>
    <font>
      <b/>
      <sz val="10"/>
      <name val="Arial"/>
      <family val="2"/>
      <charset val="1"/>
    </font>
    <font>
      <sz val="10"/>
      <name val="Times New Roman"/>
      <family val="1"/>
      <charset val="1"/>
    </font>
    <font>
      <b/>
      <sz val="8"/>
      <name val="Arial"/>
      <family val="2"/>
      <charset val="1"/>
    </font>
    <font>
      <sz val="8"/>
      <name val="Arial"/>
      <family val="2"/>
      <charset val="1"/>
    </font>
    <font>
      <b/>
      <sz val="9"/>
      <name val="Arial"/>
      <family val="2"/>
      <charset val="1"/>
    </font>
    <font>
      <b/>
      <sz val="12"/>
      <name val="Arial"/>
      <family val="2"/>
      <charset val="1"/>
    </font>
    <font>
      <sz val="7"/>
      <name val="Arial"/>
      <family val="2"/>
      <charset val="1"/>
    </font>
    <font>
      <b/>
      <sz val="7"/>
      <name val="Arial"/>
      <family val="2"/>
      <charset val="1"/>
    </font>
    <font>
      <b/>
      <i/>
      <sz val="7"/>
      <name val="Arial"/>
      <family val="2"/>
      <charset val="1"/>
    </font>
    <font>
      <b/>
      <sz val="6"/>
      <name val="Arial"/>
      <family val="2"/>
      <charset val="1"/>
    </font>
    <font>
      <sz val="6"/>
      <name val="Arial"/>
      <family val="2"/>
      <charset val="1"/>
    </font>
    <font>
      <b/>
      <vertAlign val="superscript"/>
      <sz val="8"/>
      <name val="Arial"/>
      <family val="2"/>
      <charset val="1"/>
    </font>
    <font>
      <vertAlign val="superscript"/>
      <sz val="8"/>
      <name val="Arial"/>
      <family val="2"/>
      <charset val="1"/>
    </font>
    <font>
      <vertAlign val="superscript"/>
      <sz val="7"/>
      <name val="Arial"/>
      <family val="2"/>
      <charset val="1"/>
    </font>
    <font>
      <b/>
      <u/>
      <sz val="10"/>
      <color rgb="FFC9211E"/>
      <name val="Arial"/>
      <family val="2"/>
      <charset val="1"/>
    </font>
    <font>
      <b/>
      <sz val="10.5"/>
      <name val="Arial"/>
      <family val="2"/>
      <charset val="1"/>
    </font>
    <font>
      <b/>
      <sz val="5"/>
      <name val="Arial"/>
      <family val="2"/>
      <charset val="1"/>
    </font>
    <font>
      <b/>
      <i/>
      <sz val="8"/>
      <name val="Arial"/>
      <family val="2"/>
      <charset val="1"/>
    </font>
    <font>
      <sz val="8"/>
      <color rgb="FF000000"/>
      <name val="Arial"/>
      <family val="2"/>
      <charset val="1"/>
    </font>
    <font>
      <b/>
      <i/>
      <sz val="6"/>
      <name val="Arial"/>
      <family val="2"/>
      <charset val="1"/>
    </font>
    <font>
      <sz val="9"/>
      <color theme="1"/>
      <name val="Calibri"/>
      <family val="2"/>
      <scheme val="minor"/>
    </font>
    <font>
      <sz val="11"/>
      <color rgb="FF9C0006"/>
      <name val="Calibri"/>
      <family val="2"/>
      <scheme val="minor"/>
    </font>
    <font>
      <b/>
      <sz val="11"/>
      <color theme="1"/>
      <name val="Calibri"/>
      <family val="2"/>
      <scheme val="minor"/>
    </font>
    <font>
      <sz val="7"/>
      <color theme="1"/>
      <name val="Calibri"/>
      <family val="2"/>
      <scheme val="minor"/>
    </font>
    <font>
      <b/>
      <sz val="18"/>
      <color theme="1"/>
      <name val="Comic Sans MS"/>
      <family val="4"/>
    </font>
    <font>
      <sz val="14"/>
      <color theme="1"/>
      <name val="Calibri"/>
      <family val="2"/>
      <scheme val="minor"/>
    </font>
    <font>
      <b/>
      <sz val="14"/>
      <color theme="1"/>
      <name val="Calibri"/>
      <family val="2"/>
      <scheme val="minor"/>
    </font>
    <font>
      <b/>
      <sz val="9"/>
      <color theme="1"/>
      <name val="Calibri"/>
      <family val="2"/>
      <scheme val="minor"/>
    </font>
    <font>
      <sz val="11"/>
      <color rgb="FF3F3F76"/>
      <name val="Calibri"/>
      <family val="2"/>
      <scheme val="minor"/>
    </font>
    <font>
      <u/>
      <sz val="10"/>
      <name val="Arial"/>
      <family val="2"/>
    </font>
    <font>
      <b/>
      <sz val="7"/>
      <name val="Arial"/>
      <family val="2"/>
    </font>
    <font>
      <i/>
      <sz val="10"/>
      <name val="Arial"/>
      <family val="2"/>
    </font>
    <font>
      <b/>
      <i/>
      <sz val="7"/>
      <name val="Arial"/>
      <family val="2"/>
    </font>
    <font>
      <b/>
      <sz val="10"/>
      <name val="Arial"/>
      <family val="2"/>
    </font>
    <font>
      <b/>
      <sz val="10"/>
      <color rgb="FF3F3F76"/>
      <name val="Arial"/>
      <family val="2"/>
    </font>
  </fonts>
  <fills count="17">
    <fill>
      <patternFill patternType="none"/>
    </fill>
    <fill>
      <patternFill patternType="gray125"/>
    </fill>
    <fill>
      <patternFill patternType="solid">
        <fgColor rgb="FFFFFFD7"/>
        <bgColor rgb="FFFFFFFF"/>
      </patternFill>
    </fill>
    <fill>
      <patternFill patternType="solid">
        <fgColor rgb="FFFFFFFF"/>
        <bgColor rgb="FFFFFFD7"/>
      </patternFill>
    </fill>
    <fill>
      <patternFill patternType="solid">
        <fgColor rgb="FFFFFFA6"/>
        <bgColor rgb="FFFFFFD7"/>
      </patternFill>
    </fill>
    <fill>
      <patternFill patternType="solid">
        <fgColor rgb="FFDDDDDD"/>
        <bgColor rgb="FFEEEEEE"/>
      </patternFill>
    </fill>
    <fill>
      <patternFill patternType="solid">
        <fgColor rgb="FFFFDBB6"/>
        <bgColor rgb="FFDDDDDD"/>
      </patternFill>
    </fill>
    <fill>
      <patternFill patternType="solid">
        <fgColor rgb="FFE0C2CD"/>
        <bgColor rgb="FFDDDDDD"/>
      </patternFill>
    </fill>
    <fill>
      <patternFill patternType="solid">
        <fgColor rgb="FFEEEEEE"/>
        <bgColor rgb="FFFFFFFF"/>
      </patternFill>
    </fill>
    <fill>
      <patternFill patternType="solid">
        <fgColor theme="2"/>
        <bgColor rgb="FFFFFFD7"/>
      </patternFill>
    </fill>
    <fill>
      <patternFill patternType="solid">
        <fgColor theme="0" tint="-4.9989318521683403E-2"/>
        <bgColor rgb="FFFFFFD7"/>
      </patternFill>
    </fill>
    <fill>
      <patternFill patternType="solid">
        <fgColor theme="2"/>
        <bgColor rgb="FFFFFFFF"/>
      </patternFill>
    </fill>
    <fill>
      <patternFill patternType="solid">
        <fgColor theme="0" tint="-0.14999847407452621"/>
        <bgColor indexed="64"/>
      </patternFill>
    </fill>
    <fill>
      <patternFill patternType="solid">
        <fgColor rgb="FFFFC7CE"/>
      </patternFill>
    </fill>
    <fill>
      <patternFill patternType="solid">
        <fgColor theme="0"/>
        <bgColor indexed="64"/>
      </patternFill>
    </fill>
    <fill>
      <patternFill patternType="solid">
        <fgColor theme="5" tint="0.79998168889431442"/>
        <bgColor indexed="64"/>
      </patternFill>
    </fill>
    <fill>
      <patternFill patternType="solid">
        <fgColor rgb="FFFFCC99"/>
      </patternFill>
    </fill>
  </fills>
  <borders count="63">
    <border>
      <left/>
      <right/>
      <top/>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hair">
        <color auto="1"/>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hair">
        <color auto="1"/>
      </top>
      <bottom/>
      <diagonal/>
    </border>
    <border>
      <left style="medium">
        <color auto="1"/>
      </left>
      <right style="medium">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ck">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ck">
        <color indexed="64"/>
      </right>
      <top style="thick">
        <color indexed="64"/>
      </top>
      <bottom style="thin">
        <color auto="1"/>
      </bottom>
      <diagonal/>
    </border>
    <border>
      <left style="thick">
        <color indexed="64"/>
      </left>
      <right style="thick">
        <color indexed="64"/>
      </right>
      <top style="thick">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rgb="FF7F7F7F"/>
      </right>
      <top style="thin">
        <color auto="1"/>
      </top>
      <bottom/>
      <diagonal/>
    </border>
    <border>
      <left style="thin">
        <color rgb="FF7F7F7F"/>
      </left>
      <right style="thin">
        <color auto="1"/>
      </right>
      <top style="thin">
        <color auto="1"/>
      </top>
      <bottom/>
      <diagonal/>
    </border>
    <border>
      <left style="thin">
        <color auto="1"/>
      </left>
      <right style="hair">
        <color auto="1"/>
      </right>
      <top style="thin">
        <color auto="1"/>
      </top>
      <bottom style="hair">
        <color auto="1"/>
      </bottom>
      <diagonal/>
    </border>
  </borders>
  <cellStyleXfs count="4">
    <xf numFmtId="0" fontId="0" fillId="0" borderId="0"/>
    <xf numFmtId="0" fontId="24" fillId="13" borderId="0" applyNumberFormat="0" applyBorder="0" applyAlignment="0" applyProtection="0"/>
    <xf numFmtId="0" fontId="1" fillId="0" borderId="0"/>
    <xf numFmtId="0" fontId="31" fillId="16" borderId="57" applyNumberFormat="0" applyAlignment="0" applyProtection="0"/>
  </cellStyleXfs>
  <cellXfs count="421">
    <xf numFmtId="0" fontId="0" fillId="0" borderId="0" xfId="0"/>
    <xf numFmtId="0" fontId="0" fillId="2" borderId="1" xfId="0" applyFill="1" applyBorder="1"/>
    <xf numFmtId="0" fontId="2" fillId="3" borderId="0" xfId="0" applyFont="1" applyFill="1" applyAlignment="1" applyProtection="1">
      <alignment horizontal="center" vertical="top"/>
      <protection locked="0"/>
    </xf>
    <xf numFmtId="0" fontId="0" fillId="3" borderId="0" xfId="0" applyFill="1"/>
    <xf numFmtId="0" fontId="3" fillId="4" borderId="2" xfId="0" applyFont="1" applyFill="1" applyBorder="1" applyAlignment="1">
      <alignment horizontal="center"/>
    </xf>
    <xf numFmtId="0" fontId="2" fillId="3" borderId="0" xfId="0" applyFont="1" applyFill="1" applyAlignment="1">
      <alignment horizontal="center" vertical="top"/>
    </xf>
    <xf numFmtId="0" fontId="4" fillId="2" borderId="1" xfId="0" applyFont="1" applyFill="1" applyBorder="1" applyAlignment="1" applyProtection="1">
      <alignment wrapText="1"/>
      <protection locked="0"/>
    </xf>
    <xf numFmtId="164" fontId="2" fillId="3" borderId="0" xfId="0" applyNumberFormat="1" applyFont="1" applyFill="1" applyAlignment="1" applyProtection="1">
      <alignment horizontal="center" vertical="top"/>
      <protection locked="0"/>
    </xf>
    <xf numFmtId="0" fontId="3" fillId="3" borderId="0" xfId="0" applyFont="1" applyFill="1" applyAlignment="1">
      <alignment horizontal="center" vertical="center" wrapText="1"/>
    </xf>
    <xf numFmtId="0" fontId="5" fillId="3" borderId="2" xfId="0" applyFont="1" applyFill="1" applyBorder="1" applyAlignment="1">
      <alignment horizontal="right" vertical="center"/>
    </xf>
    <xf numFmtId="0" fontId="6" fillId="3" borderId="2" xfId="0" applyFont="1" applyFill="1" applyBorder="1" applyAlignment="1">
      <alignment horizontal="center" vertical="center"/>
    </xf>
    <xf numFmtId="164" fontId="2" fillId="3" borderId="0" xfId="0" applyNumberFormat="1" applyFont="1" applyFill="1" applyAlignment="1">
      <alignment horizontal="center" vertical="top"/>
    </xf>
    <xf numFmtId="0" fontId="0" fillId="0" borderId="3" xfId="0"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horizontal="center"/>
    </xf>
    <xf numFmtId="0" fontId="0" fillId="3" borderId="5" xfId="0" applyFill="1" applyBorder="1" applyAlignment="1">
      <alignment horizontal="center"/>
    </xf>
    <xf numFmtId="0" fontId="0" fillId="5" borderId="5" xfId="0" applyFill="1" applyBorder="1" applyProtection="1">
      <protection locked="0"/>
    </xf>
    <xf numFmtId="0" fontId="0" fillId="5" borderId="5"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0" borderId="6" xfId="0" applyBorder="1" applyAlignment="1">
      <alignment horizontal="center"/>
    </xf>
    <xf numFmtId="1" fontId="0" fillId="0" borderId="5" xfId="0" applyNumberFormat="1" applyBorder="1" applyAlignment="1">
      <alignment horizontal="center"/>
    </xf>
    <xf numFmtId="0" fontId="0" fillId="3" borderId="2" xfId="0" applyFill="1" applyBorder="1" applyAlignment="1">
      <alignment horizontal="center"/>
    </xf>
    <xf numFmtId="0" fontId="0" fillId="5" borderId="2" xfId="0" applyFill="1" applyBorder="1" applyProtection="1">
      <protection locked="0"/>
    </xf>
    <xf numFmtId="0" fontId="0" fillId="5" borderId="2"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0" borderId="7" xfId="0" applyBorder="1" applyAlignment="1">
      <alignment horizontal="center"/>
    </xf>
    <xf numFmtId="1" fontId="0" fillId="0" borderId="2" xfId="0" applyNumberFormat="1" applyBorder="1" applyAlignment="1">
      <alignment horizontal="center"/>
    </xf>
    <xf numFmtId="0" fontId="0" fillId="3" borderId="8" xfId="0" applyFill="1" applyBorder="1" applyAlignment="1">
      <alignment horizontal="center"/>
    </xf>
    <xf numFmtId="0" fontId="0" fillId="5" borderId="8" xfId="0" applyFill="1" applyBorder="1" applyProtection="1">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2" borderId="1" xfId="0" applyFill="1" applyBorder="1" applyProtection="1">
      <protection locked="0"/>
    </xf>
    <xf numFmtId="0" fontId="0" fillId="0" borderId="9" xfId="0" applyBorder="1" applyAlignment="1">
      <alignment horizontal="center"/>
    </xf>
    <xf numFmtId="1" fontId="0" fillId="0" borderId="8" xfId="0" applyNumberFormat="1" applyBorder="1" applyAlignment="1">
      <alignment horizontal="center"/>
    </xf>
    <xf numFmtId="0" fontId="3" fillId="3" borderId="0" xfId="0" applyFont="1" applyFill="1" applyAlignment="1">
      <alignment horizontal="right"/>
    </xf>
    <xf numFmtId="0" fontId="0" fillId="3" borderId="0" xfId="0" applyFill="1" applyAlignment="1">
      <alignment horizontal="center"/>
    </xf>
    <xf numFmtId="0" fontId="0" fillId="0" borderId="0" xfId="0" applyAlignment="1">
      <alignment horizontal="center"/>
    </xf>
    <xf numFmtId="0" fontId="8" fillId="3" borderId="0" xfId="0" applyFont="1" applyFill="1" applyAlignment="1">
      <alignment vertical="top"/>
    </xf>
    <xf numFmtId="0" fontId="8" fillId="3" borderId="11" xfId="0" applyFont="1" applyFill="1" applyBorder="1" applyAlignment="1">
      <alignment vertical="top"/>
    </xf>
    <xf numFmtId="0" fontId="8" fillId="3" borderId="12" xfId="0" applyFont="1" applyFill="1" applyBorder="1" applyAlignment="1">
      <alignment vertical="top"/>
    </xf>
    <xf numFmtId="0" fontId="8" fillId="3" borderId="13" xfId="0" applyFont="1" applyFill="1" applyBorder="1" applyAlignment="1">
      <alignment vertical="top"/>
    </xf>
    <xf numFmtId="0" fontId="0" fillId="3" borderId="14" xfId="0" applyFill="1" applyBorder="1" applyAlignment="1">
      <alignment horizontal="center"/>
    </xf>
    <xf numFmtId="0" fontId="8" fillId="0" borderId="0" xfId="0" applyFont="1" applyAlignment="1">
      <alignment vertical="top"/>
    </xf>
    <xf numFmtId="0" fontId="8" fillId="3" borderId="15" xfId="0" applyFont="1" applyFill="1" applyBorder="1" applyAlignment="1">
      <alignment vertical="top"/>
    </xf>
    <xf numFmtId="0" fontId="8" fillId="3" borderId="14" xfId="0" applyFont="1" applyFill="1" applyBorder="1" applyAlignment="1">
      <alignment vertical="top"/>
    </xf>
    <xf numFmtId="0" fontId="8" fillId="3" borderId="0" xfId="0" applyFont="1" applyFill="1" applyAlignment="1">
      <alignment horizontal="center" vertical="top"/>
    </xf>
    <xf numFmtId="0" fontId="8" fillId="3" borderId="15" xfId="0" applyFont="1" applyFill="1" applyBorder="1" applyAlignment="1">
      <alignment horizontal="center" vertical="top"/>
    </xf>
    <xf numFmtId="0" fontId="8" fillId="3" borderId="14" xfId="0" applyFont="1" applyFill="1" applyBorder="1" applyAlignment="1">
      <alignment horizontal="center" vertical="top"/>
    </xf>
    <xf numFmtId="0" fontId="8" fillId="0" borderId="0" xfId="0" applyFont="1" applyAlignment="1">
      <alignment horizontal="center" vertical="top"/>
    </xf>
    <xf numFmtId="0" fontId="8" fillId="3" borderId="0" xfId="0" applyFont="1" applyFill="1" applyAlignment="1">
      <alignment horizontal="left" vertical="top"/>
    </xf>
    <xf numFmtId="0" fontId="9" fillId="3" borderId="0" xfId="0" applyFont="1" applyFill="1" applyAlignment="1">
      <alignment horizontal="center" vertical="center" wrapText="1"/>
    </xf>
    <xf numFmtId="0" fontId="3" fillId="3" borderId="0" xfId="0" applyFont="1" applyFill="1" applyAlignment="1">
      <alignment horizontal="center" vertical="top"/>
    </xf>
    <xf numFmtId="0" fontId="3" fillId="3" borderId="0" xfId="0" applyFont="1" applyFill="1" applyAlignment="1">
      <alignment horizontal="center" vertical="center"/>
    </xf>
    <xf numFmtId="0" fontId="0" fillId="3" borderId="14" xfId="0" applyFill="1" applyBorder="1"/>
    <xf numFmtId="0" fontId="5" fillId="0" borderId="2" xfId="0" applyFont="1" applyBorder="1" applyAlignment="1">
      <alignment horizontal="center"/>
    </xf>
    <xf numFmtId="0" fontId="0" fillId="3" borderId="0" xfId="0" applyFill="1" applyAlignment="1">
      <alignment horizontal="left"/>
    </xf>
    <xf numFmtId="0" fontId="10" fillId="0" borderId="18"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1" fillId="0" borderId="7" xfId="0" applyFont="1" applyBorder="1" applyAlignment="1">
      <alignment horizontal="center" vertical="center"/>
    </xf>
    <xf numFmtId="0" fontId="10" fillId="3" borderId="0" xfId="0" applyFont="1" applyFill="1" applyAlignment="1">
      <alignment horizontal="center" vertical="center"/>
    </xf>
    <xf numFmtId="0" fontId="11" fillId="0" borderId="2" xfId="0" applyFont="1" applyBorder="1" applyAlignment="1">
      <alignment horizontal="center" vertical="center"/>
    </xf>
    <xf numFmtId="0" fontId="11" fillId="3" borderId="19" xfId="0" applyFont="1" applyFill="1" applyBorder="1" applyAlignment="1">
      <alignment horizontal="center" vertical="center"/>
    </xf>
    <xf numFmtId="0" fontId="12" fillId="0" borderId="2" xfId="0" applyFont="1" applyBorder="1" applyAlignment="1">
      <alignment horizontal="right" vertical="center"/>
    </xf>
    <xf numFmtId="0" fontId="13" fillId="0" borderId="2" xfId="0" applyFont="1" applyBorder="1" applyAlignment="1">
      <alignment horizontal="center" vertical="center"/>
    </xf>
    <xf numFmtId="0" fontId="0" fillId="3" borderId="0" xfId="0" applyFill="1" applyAlignment="1">
      <alignment horizontal="center" vertical="center"/>
    </xf>
    <xf numFmtId="0" fontId="5" fillId="3" borderId="2" xfId="0" applyFont="1" applyFill="1" applyBorder="1" applyAlignment="1">
      <alignment horizontal="center"/>
    </xf>
    <xf numFmtId="0" fontId="6" fillId="3" borderId="2" xfId="0" applyFont="1" applyFill="1" applyBorder="1" applyAlignment="1">
      <alignment horizontal="center"/>
    </xf>
    <xf numFmtId="164" fontId="6" fillId="0" borderId="18" xfId="0" applyNumberFormat="1" applyFont="1" applyBorder="1" applyAlignment="1">
      <alignment horizontal="center" vertical="top"/>
    </xf>
    <xf numFmtId="0" fontId="6" fillId="0" borderId="2" xfId="0" applyFont="1" applyBorder="1" applyAlignment="1">
      <alignment horizontal="center" vertical="center"/>
    </xf>
    <xf numFmtId="165" fontId="6" fillId="0" borderId="2" xfId="0" applyNumberFormat="1" applyFont="1" applyBorder="1" applyAlignment="1">
      <alignment horizontal="center" vertical="top"/>
    </xf>
    <xf numFmtId="0" fontId="6" fillId="0" borderId="7" xfId="0" applyFont="1" applyBorder="1" applyAlignment="1">
      <alignment horizontal="center" vertical="top"/>
    </xf>
    <xf numFmtId="166" fontId="6" fillId="0" borderId="7" xfId="0" applyNumberFormat="1" applyFont="1" applyBorder="1" applyAlignment="1">
      <alignment horizontal="center" vertical="top"/>
    </xf>
    <xf numFmtId="0" fontId="5" fillId="3" borderId="0" xfId="0" applyFont="1" applyFill="1" applyAlignment="1">
      <alignment horizontal="center" vertical="top"/>
    </xf>
    <xf numFmtId="0" fontId="6" fillId="0" borderId="2" xfId="0" applyFont="1" applyBorder="1" applyAlignment="1">
      <alignment horizontal="center" vertical="top"/>
    </xf>
    <xf numFmtId="164" fontId="6" fillId="3" borderId="0" xfId="0" applyNumberFormat="1" applyFont="1" applyFill="1" applyAlignment="1">
      <alignment horizontal="center" vertical="top"/>
    </xf>
    <xf numFmtId="166" fontId="6" fillId="3" borderId="19" xfId="0" applyNumberFormat="1" applyFont="1" applyFill="1" applyBorder="1" applyAlignment="1">
      <alignment horizontal="center" vertical="top"/>
    </xf>
    <xf numFmtId="164" fontId="6" fillId="0" borderId="10" xfId="0" applyNumberFormat="1" applyFont="1" applyBorder="1" applyAlignment="1">
      <alignment horizontal="center" vertical="top"/>
    </xf>
    <xf numFmtId="0" fontId="6" fillId="0" borderId="8" xfId="0" applyFont="1" applyBorder="1" applyAlignment="1">
      <alignment horizontal="center" vertical="center"/>
    </xf>
    <xf numFmtId="165" fontId="6" fillId="0" borderId="8" xfId="0" applyNumberFormat="1" applyFont="1" applyBorder="1" applyAlignment="1">
      <alignment horizontal="center" vertical="top"/>
    </xf>
    <xf numFmtId="0" fontId="6" fillId="0" borderId="9" xfId="0" applyFont="1" applyBorder="1" applyAlignment="1">
      <alignment horizontal="center" vertical="top"/>
    </xf>
    <xf numFmtId="166" fontId="6" fillId="0" borderId="9" xfId="0" applyNumberFormat="1" applyFont="1" applyBorder="1" applyAlignment="1">
      <alignment horizontal="center" vertical="top"/>
    </xf>
    <xf numFmtId="3" fontId="6" fillId="0" borderId="2" xfId="0" applyNumberFormat="1" applyFont="1" applyBorder="1" applyAlignment="1">
      <alignment horizontal="center" vertical="top"/>
    </xf>
    <xf numFmtId="3" fontId="6" fillId="0" borderId="7" xfId="0" applyNumberFormat="1" applyFont="1" applyBorder="1" applyAlignment="1">
      <alignment horizontal="center" vertical="top"/>
    </xf>
    <xf numFmtId="168" fontId="6" fillId="0" borderId="7" xfId="0" applyNumberFormat="1" applyFont="1" applyBorder="1" applyAlignment="1">
      <alignment horizontal="center" vertical="top"/>
    </xf>
    <xf numFmtId="0" fontId="0" fillId="3" borderId="15" xfId="0" applyFill="1" applyBorder="1"/>
    <xf numFmtId="0" fontId="6" fillId="0" borderId="8" xfId="0" applyFont="1" applyBorder="1" applyAlignment="1">
      <alignment horizontal="center" vertical="top"/>
    </xf>
    <xf numFmtId="3" fontId="6" fillId="0" borderId="8" xfId="0" applyNumberFormat="1" applyFont="1" applyBorder="1" applyAlignment="1">
      <alignment horizontal="center" vertical="top"/>
    </xf>
    <xf numFmtId="3" fontId="6" fillId="0" borderId="9" xfId="0" applyNumberFormat="1" applyFont="1" applyBorder="1" applyAlignment="1">
      <alignment horizontal="center" vertical="top"/>
    </xf>
    <xf numFmtId="168" fontId="6" fillId="0" borderId="9" xfId="0" applyNumberFormat="1" applyFont="1" applyBorder="1" applyAlignment="1">
      <alignment horizontal="center" vertical="top"/>
    </xf>
    <xf numFmtId="0" fontId="17" fillId="3" borderId="0" xfId="0" applyFont="1" applyFill="1"/>
    <xf numFmtId="164" fontId="6" fillId="3" borderId="0" xfId="0" applyNumberFormat="1" applyFont="1" applyFill="1" applyAlignment="1">
      <alignment horizontal="right" vertical="top"/>
    </xf>
    <xf numFmtId="3" fontId="6" fillId="3" borderId="0" xfId="0" applyNumberFormat="1" applyFont="1" applyFill="1" applyAlignment="1">
      <alignment horizontal="center" vertical="top"/>
    </xf>
    <xf numFmtId="166" fontId="6" fillId="3" borderId="20" xfId="0" applyNumberFormat="1" applyFont="1" applyFill="1" applyBorder="1" applyAlignment="1">
      <alignment horizontal="center" vertical="top"/>
    </xf>
    <xf numFmtId="164" fontId="3" fillId="3" borderId="0" xfId="0" applyNumberFormat="1" applyFont="1" applyFill="1" applyAlignment="1">
      <alignment horizontal="center" vertical="center"/>
    </xf>
    <xf numFmtId="4" fontId="6" fillId="3" borderId="0" xfId="0" applyNumberFormat="1" applyFont="1" applyFill="1" applyAlignment="1">
      <alignment horizontal="center" vertical="top"/>
    </xf>
    <xf numFmtId="164" fontId="3" fillId="3" borderId="0" xfId="0" applyNumberFormat="1" applyFont="1" applyFill="1" applyAlignment="1">
      <alignment horizontal="center" vertical="top"/>
    </xf>
    <xf numFmtId="164" fontId="5" fillId="3" borderId="0" xfId="0" applyNumberFormat="1" applyFont="1" applyFill="1" applyAlignment="1">
      <alignment horizontal="center" vertical="top"/>
    </xf>
    <xf numFmtId="0" fontId="11" fillId="3" borderId="0" xfId="0" applyFont="1" applyFill="1" applyAlignment="1">
      <alignment horizontal="center" vertical="center"/>
    </xf>
    <xf numFmtId="0" fontId="5" fillId="3" borderId="0" xfId="0" applyFont="1" applyFill="1" applyAlignment="1">
      <alignment horizontal="left" vertical="center"/>
    </xf>
    <xf numFmtId="0" fontId="0" fillId="3" borderId="21" xfId="0" applyFill="1" applyBorder="1"/>
    <xf numFmtId="0" fontId="0" fillId="3" borderId="25" xfId="0" applyFill="1" applyBorder="1"/>
    <xf numFmtId="0" fontId="20" fillId="3" borderId="26" xfId="0" applyFont="1" applyFill="1" applyBorder="1" applyAlignment="1">
      <alignment horizontal="center"/>
    </xf>
    <xf numFmtId="0" fontId="20" fillId="3" borderId="2" xfId="0" applyFont="1" applyFill="1" applyBorder="1" applyAlignment="1">
      <alignment horizontal="center"/>
    </xf>
    <xf numFmtId="0" fontId="20" fillId="3" borderId="27" xfId="0" applyFont="1" applyFill="1" applyBorder="1" applyAlignment="1">
      <alignment horizontal="center"/>
    </xf>
    <xf numFmtId="0" fontId="20" fillId="0" borderId="2" xfId="0" applyFont="1" applyBorder="1" applyAlignment="1">
      <alignment horizontal="center" wrapText="1"/>
    </xf>
    <xf numFmtId="0" fontId="20" fillId="0" borderId="2" xfId="0" applyFont="1" applyBorder="1" applyAlignment="1">
      <alignment horizontal="center"/>
    </xf>
    <xf numFmtId="0" fontId="21" fillId="3" borderId="24" xfId="0" applyFont="1" applyFill="1" applyBorder="1" applyAlignment="1">
      <alignment vertical="center"/>
    </xf>
    <xf numFmtId="0" fontId="6" fillId="3" borderId="24" xfId="0" applyFont="1" applyFill="1" applyBorder="1" applyAlignment="1">
      <alignment horizontal="center" vertical="center"/>
    </xf>
    <xf numFmtId="3" fontId="6" fillId="3" borderId="29"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168" fontId="6" fillId="3" borderId="24" xfId="0" applyNumberFormat="1" applyFont="1" applyFill="1" applyBorder="1" applyAlignment="1" applyProtection="1">
      <alignment horizontal="center" vertical="center"/>
      <protection locked="0"/>
    </xf>
    <xf numFmtId="1" fontId="6" fillId="2" borderId="24" xfId="0" applyNumberFormat="1" applyFont="1" applyFill="1" applyBorder="1" applyAlignment="1">
      <alignment horizontal="center" vertical="center"/>
    </xf>
    <xf numFmtId="1" fontId="6" fillId="6" borderId="23" xfId="0" applyNumberFormat="1" applyFont="1" applyFill="1" applyBorder="1" applyAlignment="1">
      <alignment horizontal="center" vertical="center"/>
    </xf>
    <xf numFmtId="165" fontId="6" fillId="3" borderId="24" xfId="0" applyNumberFormat="1" applyFont="1" applyFill="1" applyBorder="1" applyAlignment="1">
      <alignment horizontal="center" vertical="center"/>
    </xf>
    <xf numFmtId="166" fontId="6" fillId="3" borderId="23" xfId="0" applyNumberFormat="1" applyFont="1" applyFill="1" applyBorder="1" applyAlignment="1">
      <alignment horizontal="center" vertical="center"/>
    </xf>
    <xf numFmtId="1" fontId="6" fillId="6" borderId="24" xfId="0" applyNumberFormat="1" applyFont="1" applyFill="1" applyBorder="1" applyAlignment="1">
      <alignment horizontal="center" vertical="center"/>
    </xf>
    <xf numFmtId="1" fontId="6" fillId="7" borderId="23" xfId="0" applyNumberFormat="1" applyFont="1" applyFill="1" applyBorder="1" applyAlignment="1">
      <alignment horizontal="center" vertical="center"/>
    </xf>
    <xf numFmtId="1" fontId="6" fillId="3" borderId="24" xfId="0" applyNumberFormat="1" applyFont="1" applyFill="1" applyBorder="1" applyAlignment="1">
      <alignment horizontal="center" vertical="center"/>
    </xf>
    <xf numFmtId="0" fontId="6" fillId="3" borderId="23" xfId="0" applyFont="1" applyFill="1" applyBorder="1" applyAlignment="1" applyProtection="1">
      <alignment horizontal="center" vertical="center"/>
      <protection locked="0"/>
    </xf>
    <xf numFmtId="166" fontId="6" fillId="3" borderId="24" xfId="0" applyNumberFormat="1" applyFont="1" applyFill="1" applyBorder="1" applyAlignment="1">
      <alignment horizontal="center" vertical="center"/>
    </xf>
    <xf numFmtId="3" fontId="6" fillId="3" borderId="24" xfId="0" applyNumberFormat="1" applyFont="1" applyFill="1" applyBorder="1" applyAlignment="1">
      <alignment horizontal="center" vertical="center"/>
    </xf>
    <xf numFmtId="168" fontId="6" fillId="3" borderId="24" xfId="0" applyNumberFormat="1" applyFont="1" applyFill="1" applyBorder="1" applyAlignment="1">
      <alignment horizontal="center" vertical="center"/>
    </xf>
    <xf numFmtId="0" fontId="6" fillId="3" borderId="23" xfId="0" applyFont="1" applyFill="1" applyBorder="1" applyAlignment="1">
      <alignment horizontal="center" vertical="center"/>
    </xf>
    <xf numFmtId="0" fontId="0" fillId="0" borderId="0" xfId="0" applyAlignment="1">
      <alignment vertical="center"/>
    </xf>
    <xf numFmtId="0" fontId="21" fillId="3" borderId="2" xfId="0" applyFont="1" applyFill="1" applyBorder="1" applyAlignment="1">
      <alignment vertical="center"/>
    </xf>
    <xf numFmtId="3" fontId="6" fillId="3" borderId="26"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168" fontId="6" fillId="3" borderId="2" xfId="0" applyNumberFormat="1" applyFont="1" applyFill="1" applyBorder="1" applyAlignment="1" applyProtection="1">
      <alignment horizontal="center" vertical="center"/>
      <protection locked="0"/>
    </xf>
    <xf numFmtId="1" fontId="6" fillId="2" borderId="2" xfId="0" applyNumberFormat="1" applyFont="1" applyFill="1" applyBorder="1" applyAlignment="1">
      <alignment horizontal="center" vertical="center"/>
    </xf>
    <xf numFmtId="1" fontId="6" fillId="6" borderId="27"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6" fontId="6" fillId="3" borderId="27" xfId="0" applyNumberFormat="1" applyFont="1" applyFill="1" applyBorder="1" applyAlignment="1">
      <alignment horizontal="center" vertical="center"/>
    </xf>
    <xf numFmtId="1" fontId="6" fillId="6" borderId="2" xfId="0" applyNumberFormat="1" applyFont="1" applyFill="1" applyBorder="1" applyAlignment="1">
      <alignment horizontal="center" vertical="center"/>
    </xf>
    <xf numFmtId="1" fontId="6" fillId="7" borderId="27"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0" fontId="6" fillId="3" borderId="27" xfId="0" applyFont="1" applyFill="1" applyBorder="1" applyAlignment="1" applyProtection="1">
      <alignment horizontal="center" vertical="center"/>
      <protection locked="0"/>
    </xf>
    <xf numFmtId="166" fontId="6" fillId="3" borderId="2"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168" fontId="6" fillId="3" borderId="2" xfId="0" applyNumberFormat="1" applyFont="1" applyFill="1" applyBorder="1" applyAlignment="1">
      <alignment horizontal="center" vertical="center"/>
    </xf>
    <xf numFmtId="0" fontId="6" fillId="3" borderId="27" xfId="0" applyFont="1" applyFill="1" applyBorder="1" applyAlignment="1">
      <alignment horizontal="center" vertical="center"/>
    </xf>
    <xf numFmtId="0" fontId="21" fillId="3" borderId="30" xfId="0" applyFont="1" applyFill="1" applyBorder="1" applyAlignment="1">
      <alignment vertical="center"/>
    </xf>
    <xf numFmtId="0" fontId="6" fillId="3" borderId="30" xfId="0" applyFont="1" applyFill="1" applyBorder="1" applyAlignment="1">
      <alignment horizontal="center" vertical="center"/>
    </xf>
    <xf numFmtId="3" fontId="6" fillId="3" borderId="31" xfId="0" applyNumberFormat="1" applyFont="1" applyFill="1" applyBorder="1" applyAlignment="1" applyProtection="1">
      <alignment horizontal="center" vertical="center"/>
      <protection locked="0"/>
    </xf>
    <xf numFmtId="3" fontId="6" fillId="3" borderId="30" xfId="0" applyNumberFormat="1" applyFont="1" applyFill="1" applyBorder="1" applyAlignment="1" applyProtection="1">
      <alignment horizontal="center" vertical="center"/>
      <protection locked="0"/>
    </xf>
    <xf numFmtId="168" fontId="6" fillId="3" borderId="30" xfId="0" applyNumberFormat="1" applyFont="1" applyFill="1" applyBorder="1" applyAlignment="1" applyProtection="1">
      <alignment horizontal="center" vertical="center"/>
      <protection locked="0"/>
    </xf>
    <xf numFmtId="1" fontId="6" fillId="2" borderId="30" xfId="0" applyNumberFormat="1" applyFont="1" applyFill="1" applyBorder="1" applyAlignment="1">
      <alignment horizontal="center" vertical="center"/>
    </xf>
    <xf numFmtId="1" fontId="6" fillId="6" borderId="32" xfId="0" applyNumberFormat="1" applyFont="1" applyFill="1" applyBorder="1" applyAlignment="1">
      <alignment horizontal="center" vertical="center"/>
    </xf>
    <xf numFmtId="165" fontId="6" fillId="3" borderId="30" xfId="0" applyNumberFormat="1" applyFont="1" applyFill="1" applyBorder="1" applyAlignment="1">
      <alignment horizontal="center" vertical="center"/>
    </xf>
    <xf numFmtId="166" fontId="6" fillId="3" borderId="32" xfId="0" applyNumberFormat="1" applyFont="1" applyFill="1" applyBorder="1" applyAlignment="1">
      <alignment horizontal="center" vertical="center"/>
    </xf>
    <xf numFmtId="1" fontId="6" fillId="6" borderId="30" xfId="0" applyNumberFormat="1" applyFont="1" applyFill="1" applyBorder="1" applyAlignment="1">
      <alignment horizontal="center" vertical="center"/>
    </xf>
    <xf numFmtId="1" fontId="6" fillId="7" borderId="32" xfId="0" applyNumberFormat="1" applyFont="1" applyFill="1" applyBorder="1" applyAlignment="1">
      <alignment horizontal="center" vertical="center"/>
    </xf>
    <xf numFmtId="1" fontId="6" fillId="3" borderId="30" xfId="0" applyNumberFormat="1" applyFont="1" applyFill="1" applyBorder="1" applyAlignment="1">
      <alignment horizontal="center" vertical="center"/>
    </xf>
    <xf numFmtId="0" fontId="6" fillId="3" borderId="32" xfId="0" applyFont="1" applyFill="1" applyBorder="1" applyAlignment="1" applyProtection="1">
      <alignment horizontal="center" vertical="center"/>
      <protection locked="0"/>
    </xf>
    <xf numFmtId="166" fontId="6" fillId="3" borderId="30" xfId="0" applyNumberFormat="1" applyFont="1" applyFill="1" applyBorder="1" applyAlignment="1">
      <alignment horizontal="center" vertical="center"/>
    </xf>
    <xf numFmtId="3" fontId="6" fillId="3" borderId="30" xfId="0" applyNumberFormat="1" applyFont="1" applyFill="1" applyBorder="1" applyAlignment="1">
      <alignment horizontal="center" vertical="center"/>
    </xf>
    <xf numFmtId="168" fontId="6" fillId="3" borderId="30" xfId="0" applyNumberFormat="1" applyFont="1" applyFill="1" applyBorder="1" applyAlignment="1">
      <alignment horizontal="center" vertical="center"/>
    </xf>
    <xf numFmtId="0" fontId="6" fillId="3" borderId="32" xfId="0" applyFont="1" applyFill="1" applyBorder="1" applyAlignment="1">
      <alignment horizontal="center" vertical="center"/>
    </xf>
    <xf numFmtId="0" fontId="21" fillId="8" borderId="24" xfId="0" applyFont="1" applyFill="1" applyBorder="1" applyAlignment="1">
      <alignment vertical="center"/>
    </xf>
    <xf numFmtId="0" fontId="6" fillId="8" borderId="24" xfId="0" applyFont="1" applyFill="1" applyBorder="1" applyAlignment="1">
      <alignment horizontal="center" vertical="center"/>
    </xf>
    <xf numFmtId="3" fontId="6" fillId="8" borderId="29" xfId="0" applyNumberFormat="1" applyFont="1" applyFill="1" applyBorder="1" applyAlignment="1" applyProtection="1">
      <alignment horizontal="center" vertical="center"/>
      <protection locked="0"/>
    </xf>
    <xf numFmtId="3" fontId="6" fillId="8" borderId="24" xfId="0" applyNumberFormat="1" applyFont="1" applyFill="1" applyBorder="1" applyAlignment="1" applyProtection="1">
      <alignment horizontal="center" vertical="center"/>
      <protection locked="0"/>
    </xf>
    <xf numFmtId="168" fontId="6" fillId="8" borderId="24" xfId="0" applyNumberFormat="1" applyFont="1" applyFill="1" applyBorder="1" applyAlignment="1" applyProtection="1">
      <alignment horizontal="center" vertical="center"/>
      <protection locked="0"/>
    </xf>
    <xf numFmtId="165" fontId="6" fillId="8" borderId="24" xfId="0" applyNumberFormat="1" applyFont="1" applyFill="1" applyBorder="1" applyAlignment="1">
      <alignment horizontal="center" vertical="center"/>
    </xf>
    <xf numFmtId="166" fontId="6" fillId="8" borderId="23" xfId="0" applyNumberFormat="1" applyFont="1" applyFill="1" applyBorder="1" applyAlignment="1">
      <alignment horizontal="center" vertical="center"/>
    </xf>
    <xf numFmtId="1" fontId="6" fillId="8" borderId="24" xfId="0" applyNumberFormat="1" applyFont="1" applyFill="1" applyBorder="1" applyAlignment="1">
      <alignment horizontal="center" vertical="center"/>
    </xf>
    <xf numFmtId="0" fontId="6" fillId="8" borderId="23" xfId="0" applyFont="1" applyFill="1" applyBorder="1" applyAlignment="1" applyProtection="1">
      <alignment horizontal="center" vertical="center"/>
      <protection locked="0"/>
    </xf>
    <xf numFmtId="166" fontId="6" fillId="8" borderId="24" xfId="0" applyNumberFormat="1" applyFont="1" applyFill="1" applyBorder="1" applyAlignment="1">
      <alignment horizontal="center" vertical="center"/>
    </xf>
    <xf numFmtId="3" fontId="6" fillId="8" borderId="24" xfId="0" applyNumberFormat="1" applyFont="1" applyFill="1" applyBorder="1" applyAlignment="1">
      <alignment horizontal="center" vertical="center"/>
    </xf>
    <xf numFmtId="168" fontId="6" fillId="8" borderId="24" xfId="0" applyNumberFormat="1" applyFont="1" applyFill="1" applyBorder="1" applyAlignment="1">
      <alignment horizontal="center" vertical="center"/>
    </xf>
    <xf numFmtId="0" fontId="6" fillId="8" borderId="23" xfId="0" applyFont="1" applyFill="1" applyBorder="1" applyAlignment="1">
      <alignment horizontal="center" vertical="center"/>
    </xf>
    <xf numFmtId="0" fontId="21" fillId="8" borderId="2" xfId="0" applyFont="1" applyFill="1" applyBorder="1" applyAlignment="1">
      <alignment vertical="center"/>
    </xf>
    <xf numFmtId="0" fontId="6" fillId="8" borderId="2" xfId="0" applyFont="1" applyFill="1" applyBorder="1" applyAlignment="1">
      <alignment horizontal="center" vertical="center"/>
    </xf>
    <xf numFmtId="3" fontId="6" fillId="8" borderId="26" xfId="0" applyNumberFormat="1" applyFont="1" applyFill="1" applyBorder="1" applyAlignment="1" applyProtection="1">
      <alignment horizontal="center" vertical="center"/>
      <protection locked="0"/>
    </xf>
    <xf numFmtId="3" fontId="6" fillId="8" borderId="2" xfId="0" applyNumberFormat="1" applyFont="1" applyFill="1" applyBorder="1" applyAlignment="1" applyProtection="1">
      <alignment horizontal="center" vertical="center"/>
      <protection locked="0"/>
    </xf>
    <xf numFmtId="168" fontId="6" fillId="8" borderId="2" xfId="0" applyNumberFormat="1" applyFont="1" applyFill="1" applyBorder="1" applyAlignment="1" applyProtection="1">
      <alignment horizontal="center" vertical="center"/>
      <protection locked="0"/>
    </xf>
    <xf numFmtId="165" fontId="6" fillId="8" borderId="2" xfId="0" applyNumberFormat="1" applyFont="1" applyFill="1" applyBorder="1" applyAlignment="1">
      <alignment horizontal="center" vertical="center"/>
    </xf>
    <xf numFmtId="166" fontId="6" fillId="8" borderId="27" xfId="0" applyNumberFormat="1" applyFont="1" applyFill="1" applyBorder="1" applyAlignment="1">
      <alignment horizontal="center" vertical="center"/>
    </xf>
    <xf numFmtId="1" fontId="6" fillId="8" borderId="2" xfId="0" applyNumberFormat="1" applyFont="1" applyFill="1" applyBorder="1" applyAlignment="1">
      <alignment horizontal="center" vertical="center"/>
    </xf>
    <xf numFmtId="0" fontId="6" fillId="8" borderId="27" xfId="0" applyFont="1" applyFill="1" applyBorder="1" applyAlignment="1" applyProtection="1">
      <alignment horizontal="center" vertical="center"/>
      <protection locked="0"/>
    </xf>
    <xf numFmtId="166" fontId="6" fillId="8" borderId="2" xfId="0" applyNumberFormat="1" applyFont="1" applyFill="1" applyBorder="1" applyAlignment="1">
      <alignment horizontal="center" vertical="center"/>
    </xf>
    <xf numFmtId="3" fontId="6" fillId="8" borderId="2" xfId="0" applyNumberFormat="1" applyFont="1" applyFill="1" applyBorder="1" applyAlignment="1">
      <alignment horizontal="center" vertical="center"/>
    </xf>
    <xf numFmtId="168" fontId="6" fillId="8" borderId="2" xfId="0" applyNumberFormat="1" applyFont="1" applyFill="1" applyBorder="1" applyAlignment="1">
      <alignment horizontal="center" vertical="center"/>
    </xf>
    <xf numFmtId="0" fontId="6" fillId="8" borderId="27" xfId="0" applyFont="1" applyFill="1" applyBorder="1" applyAlignment="1">
      <alignment horizontal="center" vertical="center"/>
    </xf>
    <xf numFmtId="0" fontId="21" fillId="8" borderId="30" xfId="0" applyFont="1" applyFill="1" applyBorder="1" applyAlignment="1">
      <alignment vertical="center"/>
    </xf>
    <xf numFmtId="0" fontId="6" fillId="8" borderId="30" xfId="0" applyFont="1" applyFill="1" applyBorder="1" applyAlignment="1">
      <alignment horizontal="center" vertical="center"/>
    </xf>
    <xf numFmtId="3" fontId="6" fillId="8" borderId="31" xfId="0" applyNumberFormat="1" applyFont="1" applyFill="1" applyBorder="1" applyAlignment="1" applyProtection="1">
      <alignment horizontal="center" vertical="center"/>
      <protection locked="0"/>
    </xf>
    <xf numFmtId="3" fontId="6" fillId="8" borderId="30" xfId="0" applyNumberFormat="1" applyFont="1" applyFill="1" applyBorder="1" applyAlignment="1" applyProtection="1">
      <alignment horizontal="center" vertical="center"/>
      <protection locked="0"/>
    </xf>
    <xf numFmtId="168" fontId="6" fillId="8" borderId="30" xfId="0" applyNumberFormat="1" applyFont="1" applyFill="1" applyBorder="1" applyAlignment="1" applyProtection="1">
      <alignment horizontal="center" vertical="center"/>
      <protection locked="0"/>
    </xf>
    <xf numFmtId="165" fontId="6" fillId="8" borderId="30" xfId="0" applyNumberFormat="1" applyFont="1" applyFill="1" applyBorder="1" applyAlignment="1">
      <alignment horizontal="center" vertical="center"/>
    </xf>
    <xf numFmtId="166" fontId="6" fillId="8" borderId="32" xfId="0" applyNumberFormat="1" applyFont="1" applyFill="1" applyBorder="1" applyAlignment="1">
      <alignment horizontal="center" vertical="center"/>
    </xf>
    <xf numFmtId="1" fontId="6" fillId="8" borderId="30" xfId="0" applyNumberFormat="1" applyFont="1" applyFill="1" applyBorder="1" applyAlignment="1">
      <alignment horizontal="center" vertical="center"/>
    </xf>
    <xf numFmtId="0" fontId="6" fillId="8" borderId="32" xfId="0" applyFont="1" applyFill="1" applyBorder="1" applyAlignment="1" applyProtection="1">
      <alignment horizontal="center" vertical="center"/>
      <protection locked="0"/>
    </xf>
    <xf numFmtId="166" fontId="6" fillId="8" borderId="30" xfId="0" applyNumberFormat="1" applyFont="1" applyFill="1" applyBorder="1" applyAlignment="1">
      <alignment horizontal="center" vertical="center"/>
    </xf>
    <xf numFmtId="3" fontId="6" fillId="8" borderId="30" xfId="0" applyNumberFormat="1" applyFont="1" applyFill="1" applyBorder="1" applyAlignment="1">
      <alignment horizontal="center" vertical="center"/>
    </xf>
    <xf numFmtId="168" fontId="6" fillId="8" borderId="30" xfId="0" applyNumberFormat="1" applyFont="1" applyFill="1" applyBorder="1" applyAlignment="1">
      <alignment horizontal="center" vertical="center"/>
    </xf>
    <xf numFmtId="0" fontId="6" fillId="8" borderId="32" xfId="0" applyFont="1" applyFill="1" applyBorder="1" applyAlignment="1">
      <alignment horizontal="center" vertical="center"/>
    </xf>
    <xf numFmtId="0" fontId="21" fillId="0" borderId="24" xfId="0" applyFont="1" applyBorder="1" applyAlignment="1">
      <alignment vertical="center"/>
    </xf>
    <xf numFmtId="0" fontId="6" fillId="0" borderId="24" xfId="0" applyFont="1" applyBorder="1" applyAlignment="1">
      <alignment horizontal="center" vertical="center"/>
    </xf>
    <xf numFmtId="166" fontId="6" fillId="0" borderId="24" xfId="0" applyNumberFormat="1" applyFont="1" applyBorder="1" applyAlignment="1">
      <alignment horizontal="center" vertical="center"/>
    </xf>
    <xf numFmtId="3" fontId="6" fillId="0" borderId="24" xfId="0" applyNumberFormat="1" applyFont="1" applyBorder="1" applyAlignment="1">
      <alignment horizontal="center" vertical="center"/>
    </xf>
    <xf numFmtId="168" fontId="6" fillId="0" borderId="24" xfId="0" applyNumberFormat="1" applyFont="1" applyBorder="1" applyAlignment="1">
      <alignment horizontal="center" vertical="center"/>
    </xf>
    <xf numFmtId="0" fontId="6" fillId="0" borderId="23" xfId="0" applyFont="1" applyBorder="1" applyAlignment="1">
      <alignment horizontal="center" vertical="center"/>
    </xf>
    <xf numFmtId="0" fontId="21" fillId="0" borderId="2" xfId="0" applyFont="1" applyBorder="1" applyAlignment="1">
      <alignment vertical="center"/>
    </xf>
    <xf numFmtId="166" fontId="6" fillId="0" borderId="2" xfId="0" applyNumberFormat="1" applyFont="1" applyBorder="1" applyAlignment="1">
      <alignment horizontal="center" vertical="center"/>
    </xf>
    <xf numFmtId="3" fontId="6" fillId="0" borderId="2" xfId="0" applyNumberFormat="1" applyFont="1" applyBorder="1" applyAlignment="1">
      <alignment horizontal="center" vertical="center"/>
    </xf>
    <xf numFmtId="168" fontId="6" fillId="0" borderId="2" xfId="0" applyNumberFormat="1" applyFont="1" applyBorder="1" applyAlignment="1">
      <alignment horizontal="center" vertical="center"/>
    </xf>
    <xf numFmtId="0" fontId="6" fillId="0" borderId="27" xfId="0" applyFont="1" applyBorder="1" applyAlignment="1">
      <alignment horizontal="center" vertical="center"/>
    </xf>
    <xf numFmtId="0" fontId="21" fillId="0" borderId="30" xfId="0" applyFont="1" applyBorder="1" applyAlignment="1">
      <alignment vertical="center"/>
    </xf>
    <xf numFmtId="0" fontId="6" fillId="0" borderId="30" xfId="0" applyFont="1" applyBorder="1" applyAlignment="1">
      <alignment horizontal="center" vertical="center"/>
    </xf>
    <xf numFmtId="166" fontId="6" fillId="0" borderId="30" xfId="0" applyNumberFormat="1" applyFont="1" applyBorder="1" applyAlignment="1">
      <alignment horizontal="center" vertical="center"/>
    </xf>
    <xf numFmtId="3" fontId="6" fillId="0" borderId="30" xfId="0" applyNumberFormat="1" applyFont="1" applyBorder="1" applyAlignment="1">
      <alignment horizontal="center" vertical="center"/>
    </xf>
    <xf numFmtId="168" fontId="6" fillId="0" borderId="30" xfId="0" applyNumberFormat="1" applyFont="1" applyBorder="1" applyAlignment="1">
      <alignment horizontal="center" vertical="center"/>
    </xf>
    <xf numFmtId="0" fontId="6" fillId="0" borderId="32"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3" borderId="0" xfId="0" applyFont="1" applyFill="1" applyAlignment="1">
      <alignment horizontal="center" vertical="center" wrapText="1"/>
    </xf>
    <xf numFmtId="0" fontId="3" fillId="0" borderId="0" xfId="0" applyFont="1" applyAlignment="1">
      <alignment horizontal="center" vertical="top"/>
    </xf>
    <xf numFmtId="0" fontId="9" fillId="3" borderId="0" xfId="0" applyFont="1" applyFill="1" applyAlignment="1">
      <alignment horizontal="center" vertical="center"/>
    </xf>
    <xf numFmtId="169" fontId="6" fillId="0" borderId="2" xfId="0" applyNumberFormat="1" applyFont="1" applyBorder="1" applyAlignment="1">
      <alignment horizontal="center" vertical="top"/>
    </xf>
    <xf numFmtId="1" fontId="6" fillId="0" borderId="7" xfId="0" applyNumberFormat="1" applyFont="1" applyBorder="1" applyAlignment="1">
      <alignment horizontal="center" vertical="top"/>
    </xf>
    <xf numFmtId="1" fontId="6" fillId="0" borderId="2" xfId="0" applyNumberFormat="1" applyFont="1" applyBorder="1" applyAlignment="1">
      <alignment horizontal="center" vertical="top"/>
    </xf>
    <xf numFmtId="0" fontId="9" fillId="0" borderId="0" xfId="0" applyFont="1" applyAlignment="1">
      <alignment horizontal="center" vertical="center"/>
    </xf>
    <xf numFmtId="169" fontId="6" fillId="0" borderId="8" xfId="0" applyNumberFormat="1" applyFont="1" applyBorder="1" applyAlignment="1">
      <alignment horizontal="center" vertical="top"/>
    </xf>
    <xf numFmtId="1" fontId="6" fillId="0" borderId="9" xfId="0" applyNumberFormat="1" applyFont="1" applyBorder="1" applyAlignment="1">
      <alignment horizontal="center" vertical="top"/>
    </xf>
    <xf numFmtId="0" fontId="9" fillId="0" borderId="0" xfId="0" applyFont="1" applyAlignment="1">
      <alignment horizontal="center" vertical="center" wrapText="1"/>
    </xf>
    <xf numFmtId="168" fontId="6" fillId="3" borderId="0" xfId="0" applyNumberFormat="1" applyFont="1" applyFill="1" applyAlignment="1">
      <alignment horizontal="center" vertical="top"/>
    </xf>
    <xf numFmtId="0" fontId="22" fillId="0" borderId="2" xfId="0" applyFont="1" applyBorder="1" applyAlignment="1">
      <alignment horizontal="center" wrapText="1"/>
    </xf>
    <xf numFmtId="168" fontId="6" fillId="3" borderId="29" xfId="0" applyNumberFormat="1" applyFont="1" applyFill="1" applyBorder="1" applyAlignment="1">
      <alignment horizontal="center" vertical="center"/>
    </xf>
    <xf numFmtId="169" fontId="6" fillId="3" borderId="24" xfId="0" applyNumberFormat="1" applyFont="1" applyFill="1" applyBorder="1" applyAlignment="1">
      <alignment horizontal="center" vertical="center"/>
    </xf>
    <xf numFmtId="3" fontId="6" fillId="2" borderId="23" xfId="0" applyNumberFormat="1" applyFont="1" applyFill="1" applyBorder="1" applyAlignment="1">
      <alignment horizontal="center" vertical="center"/>
    </xf>
    <xf numFmtId="1" fontId="6" fillId="7" borderId="24" xfId="0" applyNumberFormat="1" applyFont="1" applyFill="1" applyBorder="1" applyAlignment="1">
      <alignment horizontal="center" vertical="center"/>
    </xf>
    <xf numFmtId="166" fontId="6" fillId="7" borderId="29" xfId="0" applyNumberFormat="1" applyFont="1" applyFill="1" applyBorder="1" applyAlignment="1">
      <alignment horizontal="center" vertical="center"/>
    </xf>
    <xf numFmtId="166" fontId="6" fillId="7" borderId="24" xfId="0" applyNumberFormat="1" applyFont="1" applyFill="1" applyBorder="1" applyAlignment="1">
      <alignment horizontal="center" vertical="center"/>
    </xf>
    <xf numFmtId="166" fontId="6" fillId="7" borderId="23" xfId="0" applyNumberFormat="1" applyFont="1" applyFill="1" applyBorder="1" applyAlignment="1">
      <alignment horizontal="center" vertical="center"/>
    </xf>
    <xf numFmtId="168" fontId="6" fillId="3" borderId="26" xfId="0" applyNumberFormat="1" applyFont="1" applyFill="1" applyBorder="1" applyAlignment="1">
      <alignment horizontal="center" vertical="center"/>
    </xf>
    <xf numFmtId="169" fontId="6" fillId="3" borderId="2" xfId="0" applyNumberFormat="1" applyFont="1" applyFill="1" applyBorder="1" applyAlignment="1">
      <alignment horizontal="center" vertical="center"/>
    </xf>
    <xf numFmtId="3" fontId="6" fillId="2" borderId="27" xfId="0" applyNumberFormat="1" applyFont="1" applyFill="1" applyBorder="1" applyAlignment="1">
      <alignment horizontal="center" vertical="center"/>
    </xf>
    <xf numFmtId="1" fontId="6" fillId="7" borderId="2" xfId="0" applyNumberFormat="1" applyFont="1" applyFill="1" applyBorder="1" applyAlignment="1">
      <alignment horizontal="center" vertical="center"/>
    </xf>
    <xf numFmtId="166" fontId="6" fillId="7" borderId="26" xfId="0" applyNumberFormat="1" applyFont="1" applyFill="1" applyBorder="1" applyAlignment="1">
      <alignment horizontal="center" vertical="center"/>
    </xf>
    <xf numFmtId="166" fontId="6" fillId="7" borderId="2" xfId="0" applyNumberFormat="1" applyFont="1" applyFill="1" applyBorder="1" applyAlignment="1">
      <alignment horizontal="center" vertical="center"/>
    </xf>
    <xf numFmtId="166" fontId="6" fillId="7" borderId="27" xfId="0" applyNumberFormat="1" applyFont="1" applyFill="1" applyBorder="1" applyAlignment="1">
      <alignment horizontal="center" vertical="center"/>
    </xf>
    <xf numFmtId="168" fontId="6" fillId="3" borderId="31" xfId="0" applyNumberFormat="1" applyFont="1" applyFill="1" applyBorder="1" applyAlignment="1">
      <alignment horizontal="center" vertical="center"/>
    </xf>
    <xf numFmtId="169" fontId="6" fillId="3" borderId="30" xfId="0" applyNumberFormat="1" applyFont="1" applyFill="1" applyBorder="1" applyAlignment="1">
      <alignment horizontal="center" vertical="center"/>
    </xf>
    <xf numFmtId="3" fontId="6" fillId="2" borderId="32" xfId="0" applyNumberFormat="1" applyFont="1" applyFill="1" applyBorder="1" applyAlignment="1">
      <alignment horizontal="center" vertical="center"/>
    </xf>
    <xf numFmtId="1" fontId="6" fillId="7" borderId="30" xfId="0" applyNumberFormat="1" applyFont="1" applyFill="1" applyBorder="1" applyAlignment="1">
      <alignment horizontal="center" vertical="center"/>
    </xf>
    <xf numFmtId="166" fontId="6" fillId="7" borderId="31" xfId="0" applyNumberFormat="1" applyFont="1" applyFill="1" applyBorder="1" applyAlignment="1">
      <alignment horizontal="center" vertical="center"/>
    </xf>
    <xf numFmtId="166" fontId="6" fillId="7" borderId="30" xfId="0" applyNumberFormat="1" applyFont="1" applyFill="1" applyBorder="1" applyAlignment="1">
      <alignment horizontal="center" vertical="center"/>
    </xf>
    <xf numFmtId="166" fontId="6" fillId="7" borderId="32" xfId="0" applyNumberFormat="1" applyFont="1" applyFill="1" applyBorder="1" applyAlignment="1">
      <alignment horizontal="center" vertical="center"/>
    </xf>
    <xf numFmtId="168" fontId="6" fillId="8" borderId="29" xfId="0" applyNumberFormat="1" applyFont="1" applyFill="1" applyBorder="1" applyAlignment="1">
      <alignment horizontal="center" vertical="center"/>
    </xf>
    <xf numFmtId="169" fontId="6" fillId="8" borderId="24" xfId="0" applyNumberFormat="1" applyFont="1" applyFill="1" applyBorder="1" applyAlignment="1">
      <alignment horizontal="center" vertical="center"/>
    </xf>
    <xf numFmtId="168" fontId="6" fillId="8" borderId="26" xfId="0" applyNumberFormat="1" applyFont="1" applyFill="1" applyBorder="1" applyAlignment="1">
      <alignment horizontal="center" vertical="center"/>
    </xf>
    <xf numFmtId="169" fontId="6" fillId="8" borderId="2" xfId="0" applyNumberFormat="1" applyFont="1" applyFill="1" applyBorder="1" applyAlignment="1">
      <alignment horizontal="center" vertical="center"/>
    </xf>
    <xf numFmtId="168" fontId="6" fillId="8" borderId="31" xfId="0" applyNumberFormat="1" applyFont="1" applyFill="1" applyBorder="1" applyAlignment="1">
      <alignment horizontal="center" vertical="center"/>
    </xf>
    <xf numFmtId="169" fontId="6" fillId="8" borderId="30" xfId="0" applyNumberFormat="1" applyFont="1" applyFill="1" applyBorder="1" applyAlignment="1">
      <alignment horizontal="center" vertical="center"/>
    </xf>
    <xf numFmtId="169" fontId="6" fillId="0" borderId="0" xfId="0" applyNumberFormat="1" applyFont="1" applyAlignment="1">
      <alignment vertical="center"/>
    </xf>
    <xf numFmtId="0" fontId="6" fillId="4" borderId="2" xfId="0" applyFont="1" applyFill="1" applyBorder="1" applyAlignment="1">
      <alignment horizontal="center" vertical="center"/>
    </xf>
    <xf numFmtId="3" fontId="6" fillId="4" borderId="2" xfId="0" applyNumberFormat="1" applyFont="1" applyFill="1" applyBorder="1" applyAlignment="1">
      <alignment horizontal="center" vertical="center"/>
    </xf>
    <xf numFmtId="168" fontId="6" fillId="4" borderId="2" xfId="0" applyNumberFormat="1" applyFont="1" applyFill="1" applyBorder="1" applyAlignment="1">
      <alignment horizontal="center" vertical="center"/>
    </xf>
    <xf numFmtId="0" fontId="0" fillId="0" borderId="0" xfId="0" applyAlignment="1">
      <alignment vertical="top"/>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5" borderId="2" xfId="0" applyFill="1" applyBorder="1" applyAlignment="1" applyProtection="1">
      <alignment vertical="center"/>
      <protection locked="0"/>
    </xf>
    <xf numFmtId="1" fontId="6" fillId="0" borderId="0" xfId="0" applyNumberFormat="1" applyFont="1" applyAlignment="1">
      <alignment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1" fontId="6" fillId="3" borderId="36" xfId="0" applyNumberFormat="1" applyFont="1" applyFill="1" applyBorder="1" applyAlignment="1">
      <alignment horizontal="center" vertical="center"/>
    </xf>
    <xf numFmtId="1" fontId="6" fillId="3" borderId="37" xfId="0" applyNumberFormat="1" applyFont="1" applyFill="1" applyBorder="1" applyAlignment="1">
      <alignment horizontal="center" vertical="center"/>
    </xf>
    <xf numFmtId="1" fontId="6" fillId="3" borderId="21" xfId="0" applyNumberFormat="1" applyFont="1" applyFill="1" applyBorder="1" applyAlignment="1">
      <alignment horizontal="center" vertical="center"/>
    </xf>
    <xf numFmtId="1" fontId="6" fillId="0" borderId="38" xfId="0" applyNumberFormat="1" applyFont="1" applyBorder="1" applyAlignment="1">
      <alignment vertical="center"/>
    </xf>
    <xf numFmtId="0" fontId="6" fillId="9" borderId="2" xfId="0" applyFont="1" applyFill="1" applyBorder="1" applyAlignment="1">
      <alignment horizontal="center" vertical="center"/>
    </xf>
    <xf numFmtId="1" fontId="6" fillId="10" borderId="24" xfId="0" applyNumberFormat="1" applyFont="1" applyFill="1" applyBorder="1" applyAlignment="1">
      <alignment horizontal="center" vertical="center"/>
    </xf>
    <xf numFmtId="1" fontId="6" fillId="10" borderId="2" xfId="0" applyNumberFormat="1" applyFont="1" applyFill="1" applyBorder="1" applyAlignment="1">
      <alignment horizontal="center" vertical="center"/>
    </xf>
    <xf numFmtId="1" fontId="6" fillId="10" borderId="21" xfId="0" applyNumberFormat="1" applyFont="1" applyFill="1" applyBorder="1" applyAlignment="1">
      <alignment horizontal="center" vertical="center"/>
    </xf>
    <xf numFmtId="0" fontId="6" fillId="10" borderId="2" xfId="0" applyFont="1" applyFill="1" applyBorder="1" applyAlignment="1">
      <alignment horizontal="center" vertical="center"/>
    </xf>
    <xf numFmtId="0" fontId="6" fillId="3" borderId="21" xfId="0" applyFont="1" applyFill="1" applyBorder="1" applyAlignment="1">
      <alignment horizontal="center" vertical="center"/>
    </xf>
    <xf numFmtId="0" fontId="6" fillId="9" borderId="24" xfId="0" applyFont="1" applyFill="1" applyBorder="1" applyAlignment="1">
      <alignment horizontal="center" vertical="center"/>
    </xf>
    <xf numFmtId="1" fontId="6" fillId="9" borderId="24" xfId="0" applyNumberFormat="1" applyFont="1" applyFill="1" applyBorder="1" applyAlignment="1">
      <alignment horizontal="center" vertical="center"/>
    </xf>
    <xf numFmtId="1" fontId="6" fillId="9" borderId="2" xfId="0" applyNumberFormat="1" applyFont="1" applyFill="1" applyBorder="1" applyAlignment="1">
      <alignment horizontal="center" vertical="center"/>
    </xf>
    <xf numFmtId="1" fontId="6" fillId="9" borderId="21" xfId="0" applyNumberFormat="1" applyFont="1" applyFill="1" applyBorder="1" applyAlignment="1">
      <alignment horizontal="center" vertical="center"/>
    </xf>
    <xf numFmtId="1" fontId="6" fillId="11" borderId="24" xfId="0" applyNumberFormat="1" applyFont="1" applyFill="1" applyBorder="1" applyAlignment="1">
      <alignment horizontal="center" vertical="center"/>
    </xf>
    <xf numFmtId="0" fontId="6" fillId="11" borderId="24" xfId="0" applyFont="1" applyFill="1" applyBorder="1" applyAlignment="1">
      <alignment horizontal="center" vertical="center"/>
    </xf>
    <xf numFmtId="1" fontId="6" fillId="11" borderId="2" xfId="0" applyNumberFormat="1" applyFont="1" applyFill="1" applyBorder="1" applyAlignment="1">
      <alignment horizontal="center" vertical="center"/>
    </xf>
    <xf numFmtId="0" fontId="6" fillId="11" borderId="2" xfId="0" applyFont="1" applyFill="1" applyBorder="1" applyAlignment="1">
      <alignment horizontal="center" vertical="center"/>
    </xf>
    <xf numFmtId="1" fontId="6" fillId="11" borderId="30" xfId="0" applyNumberFormat="1" applyFont="1" applyFill="1" applyBorder="1" applyAlignment="1">
      <alignment horizontal="center" vertical="center"/>
    </xf>
    <xf numFmtId="0" fontId="6" fillId="11" borderId="30" xfId="0" applyFont="1" applyFill="1" applyBorder="1" applyAlignment="1">
      <alignment horizontal="center" vertical="center"/>
    </xf>
    <xf numFmtId="0" fontId="6" fillId="9" borderId="21" xfId="0" applyFont="1" applyFill="1" applyBorder="1" applyAlignment="1">
      <alignment horizontal="center" vertical="center"/>
    </xf>
    <xf numFmtId="0" fontId="6" fillId="0" borderId="38" xfId="0" applyFont="1" applyBorder="1" applyAlignment="1">
      <alignment vertical="center"/>
    </xf>
    <xf numFmtId="0" fontId="6" fillId="10" borderId="21" xfId="0" applyFont="1" applyFill="1" applyBorder="1" applyAlignment="1">
      <alignment horizontal="center" vertical="center"/>
    </xf>
    <xf numFmtId="0" fontId="6" fillId="10" borderId="24" xfId="0" applyFont="1" applyFill="1" applyBorder="1" applyAlignment="1">
      <alignment horizontal="center" vertical="center"/>
    </xf>
    <xf numFmtId="0" fontId="23" fillId="12" borderId="17" xfId="0" applyFont="1" applyFill="1" applyBorder="1" applyAlignment="1" applyProtection="1">
      <alignment horizontal="center" vertical="center"/>
      <protection locked="0"/>
    </xf>
    <xf numFmtId="166" fontId="23" fillId="12" borderId="17" xfId="0" applyNumberFormat="1" applyFont="1" applyFill="1" applyBorder="1" applyAlignment="1" applyProtection="1">
      <alignment horizontal="center" vertical="center"/>
      <protection locked="0"/>
    </xf>
    <xf numFmtId="0" fontId="23" fillId="12" borderId="39" xfId="0" applyFont="1" applyFill="1" applyBorder="1" applyAlignment="1" applyProtection="1">
      <alignment horizontal="center" vertical="center"/>
      <protection locked="0"/>
    </xf>
    <xf numFmtId="166" fontId="23" fillId="12" borderId="39" xfId="0" applyNumberFormat="1" applyFont="1" applyFill="1" applyBorder="1" applyAlignment="1" applyProtection="1">
      <alignment horizontal="center" vertical="center"/>
      <protection locked="0"/>
    </xf>
    <xf numFmtId="0" fontId="23" fillId="12" borderId="40" xfId="0" applyFont="1" applyFill="1" applyBorder="1" applyAlignment="1" applyProtection="1">
      <alignment horizontal="center" vertical="center"/>
      <protection locked="0"/>
    </xf>
    <xf numFmtId="166" fontId="23" fillId="12" borderId="40" xfId="0" applyNumberFormat="1" applyFont="1" applyFill="1" applyBorder="1" applyAlignment="1" applyProtection="1">
      <alignment horizontal="center" vertical="center"/>
      <protection locked="0"/>
    </xf>
    <xf numFmtId="0" fontId="1" fillId="0" borderId="0" xfId="2" applyAlignment="1">
      <alignment horizontal="center" vertical="center"/>
    </xf>
    <xf numFmtId="170" fontId="1" fillId="0" borderId="0" xfId="2" applyNumberFormat="1" applyAlignment="1">
      <alignment horizontal="center" vertical="center"/>
    </xf>
    <xf numFmtId="170" fontId="26" fillId="0" borderId="0" xfId="2" applyNumberFormat="1" applyFont="1" applyAlignment="1">
      <alignment horizontal="center" vertical="center" wrapText="1"/>
    </xf>
    <xf numFmtId="170" fontId="1" fillId="0" borderId="41" xfId="2" applyNumberFormat="1" applyBorder="1" applyAlignment="1">
      <alignment horizontal="center" vertical="center"/>
    </xf>
    <xf numFmtId="170" fontId="1" fillId="0" borderId="42" xfId="2" applyNumberFormat="1" applyBorder="1" applyAlignment="1">
      <alignment horizontal="center" vertical="center"/>
    </xf>
    <xf numFmtId="170" fontId="1" fillId="0" borderId="39" xfId="2" applyNumberFormat="1" applyBorder="1" applyAlignment="1">
      <alignment horizontal="center" vertical="center"/>
    </xf>
    <xf numFmtId="170" fontId="1" fillId="0" borderId="43" xfId="2" applyNumberFormat="1" applyBorder="1" applyAlignment="1">
      <alignment horizontal="center" vertical="center"/>
    </xf>
    <xf numFmtId="170" fontId="1" fillId="0" borderId="44" xfId="2" applyNumberFormat="1" applyBorder="1" applyAlignment="1">
      <alignment horizontal="center" vertical="center"/>
    </xf>
    <xf numFmtId="170" fontId="1" fillId="0" borderId="40" xfId="2" applyNumberFormat="1" applyBorder="1" applyAlignment="1">
      <alignment horizontal="center" vertical="center"/>
    </xf>
    <xf numFmtId="170" fontId="1" fillId="0" borderId="45" xfId="2" applyNumberFormat="1" applyBorder="1" applyAlignment="1">
      <alignment horizontal="center" vertical="center"/>
    </xf>
    <xf numFmtId="170" fontId="1" fillId="0" borderId="46" xfId="2" applyNumberFormat="1" applyBorder="1" applyAlignment="1">
      <alignment horizontal="center" vertical="center"/>
    </xf>
    <xf numFmtId="49" fontId="27" fillId="0" borderId="0" xfId="2" applyNumberFormat="1" applyFont="1" applyAlignment="1">
      <alignment horizontal="left" vertical="top" wrapText="1"/>
    </xf>
    <xf numFmtId="14" fontId="27" fillId="0" borderId="0" xfId="2" applyNumberFormat="1" applyFont="1" applyAlignment="1">
      <alignment horizontal="left" vertical="top" wrapText="1"/>
    </xf>
    <xf numFmtId="49" fontId="27" fillId="0" borderId="0" xfId="2" applyNumberFormat="1" applyFont="1" applyAlignment="1">
      <alignment horizontal="left" vertical="center" wrapText="1"/>
    </xf>
    <xf numFmtId="0" fontId="29" fillId="0" borderId="0" xfId="2" applyFont="1"/>
    <xf numFmtId="0" fontId="1" fillId="0" borderId="0" xfId="2"/>
    <xf numFmtId="0" fontId="1" fillId="14" borderId="0" xfId="2" applyFill="1" applyAlignment="1">
      <alignment horizontal="left"/>
    </xf>
    <xf numFmtId="0" fontId="29" fillId="14" borderId="0" xfId="2" applyFont="1" applyFill="1"/>
    <xf numFmtId="0" fontId="30" fillId="0" borderId="0" xfId="2" applyFont="1" applyAlignment="1">
      <alignment wrapText="1"/>
    </xf>
    <xf numFmtId="0" fontId="1" fillId="14" borderId="47" xfId="2" applyFill="1" applyBorder="1" applyAlignment="1">
      <alignment horizontal="left"/>
    </xf>
    <xf numFmtId="0" fontId="25" fillId="0" borderId="48" xfId="2" applyFont="1" applyBorder="1" applyAlignment="1">
      <alignment horizontal="center" vertical="center"/>
    </xf>
    <xf numFmtId="49" fontId="25" fillId="0" borderId="48" xfId="2" applyNumberFormat="1" applyFont="1" applyBorder="1" applyAlignment="1">
      <alignment horizontal="center" vertical="center" wrapText="1"/>
    </xf>
    <xf numFmtId="0" fontId="25" fillId="15" borderId="49" xfId="2" applyFont="1" applyFill="1" applyBorder="1" applyAlignment="1">
      <alignment horizontal="center" vertical="center" wrapText="1"/>
    </xf>
    <xf numFmtId="0" fontId="25" fillId="15" borderId="50" xfId="2" applyFont="1" applyFill="1" applyBorder="1" applyAlignment="1">
      <alignment horizontal="center" vertical="center" wrapText="1"/>
    </xf>
    <xf numFmtId="0" fontId="25" fillId="15" borderId="51" xfId="2" applyFont="1" applyFill="1" applyBorder="1" applyAlignment="1">
      <alignment horizontal="center" vertical="center" wrapText="1"/>
    </xf>
    <xf numFmtId="0" fontId="25" fillId="0" borderId="52" xfId="2" applyFont="1" applyBorder="1" applyAlignment="1">
      <alignment horizontal="center" vertical="center"/>
    </xf>
    <xf numFmtId="0" fontId="1" fillId="14" borderId="40" xfId="2" applyFill="1" applyBorder="1" applyAlignment="1">
      <alignment horizontal="left" vertical="top"/>
    </xf>
    <xf numFmtId="49" fontId="1" fillId="14" borderId="40" xfId="2" applyNumberFormat="1" applyFill="1" applyBorder="1" applyAlignment="1">
      <alignment horizontal="center"/>
    </xf>
    <xf numFmtId="166" fontId="1" fillId="14" borderId="40" xfId="2" applyNumberFormat="1" applyFill="1" applyBorder="1" applyAlignment="1">
      <alignment horizontal="center"/>
    </xf>
    <xf numFmtId="166" fontId="24" fillId="13" borderId="40" xfId="1" applyNumberFormat="1" applyBorder="1" applyAlignment="1">
      <alignment horizontal="center"/>
    </xf>
    <xf numFmtId="0" fontId="25" fillId="14" borderId="40" xfId="2" applyFont="1" applyFill="1" applyBorder="1" applyAlignment="1">
      <alignment horizontal="left" vertical="top"/>
    </xf>
    <xf numFmtId="166" fontId="1" fillId="0" borderId="40" xfId="2" applyNumberFormat="1" applyBorder="1" applyAlignment="1">
      <alignment horizontal="center"/>
    </xf>
    <xf numFmtId="0" fontId="1" fillId="0" borderId="40" xfId="2" applyBorder="1" applyAlignment="1">
      <alignment horizontal="left" vertical="top"/>
    </xf>
    <xf numFmtId="49" fontId="1" fillId="0" borderId="40" xfId="2" applyNumberFormat="1" applyBorder="1" applyAlignment="1">
      <alignment horizontal="center"/>
    </xf>
    <xf numFmtId="0" fontId="1" fillId="0" borderId="0" xfId="2" applyAlignment="1">
      <alignment horizontal="left" vertical="top"/>
    </xf>
    <xf numFmtId="49" fontId="1" fillId="0" borderId="0" xfId="2" applyNumberFormat="1" applyAlignment="1">
      <alignment horizontal="center"/>
    </xf>
    <xf numFmtId="166" fontId="1" fillId="0" borderId="0" xfId="2" applyNumberFormat="1" applyAlignment="1">
      <alignment horizontal="center"/>
    </xf>
    <xf numFmtId="166" fontId="1" fillId="14" borderId="0" xfId="2" applyNumberFormat="1" applyFill="1" applyAlignment="1">
      <alignment horizontal="center"/>
    </xf>
    <xf numFmtId="0" fontId="25" fillId="15" borderId="53" xfId="2" applyFont="1" applyFill="1" applyBorder="1" applyAlignment="1">
      <alignment horizontal="center" vertical="center" wrapText="1"/>
    </xf>
    <xf numFmtId="0" fontId="1" fillId="0" borderId="40" xfId="2" applyBorder="1"/>
    <xf numFmtId="2" fontId="1" fillId="0" borderId="40" xfId="2" applyNumberFormat="1" applyBorder="1"/>
    <xf numFmtId="0" fontId="1" fillId="0" borderId="40" xfId="2" applyBorder="1" applyAlignment="1">
      <alignment horizontal="center" vertical="center"/>
    </xf>
    <xf numFmtId="0" fontId="25" fillId="0" borderId="0" xfId="2" applyFont="1" applyAlignment="1">
      <alignment horizontal="center" vertical="center" wrapText="1"/>
    </xf>
    <xf numFmtId="2" fontId="1" fillId="0" borderId="0" xfId="2" applyNumberFormat="1"/>
    <xf numFmtId="170" fontId="1" fillId="0" borderId="54" xfId="2" applyNumberFormat="1" applyBorder="1" applyAlignment="1">
      <alignment horizontal="center" vertical="center"/>
    </xf>
    <xf numFmtId="170" fontId="1" fillId="0" borderId="55" xfId="2" applyNumberFormat="1" applyBorder="1" applyAlignment="1">
      <alignment horizontal="center" vertical="center"/>
    </xf>
    <xf numFmtId="170" fontId="1" fillId="0" borderId="56" xfId="2" applyNumberFormat="1" applyBorder="1" applyAlignment="1">
      <alignment horizontal="center" vertical="center"/>
    </xf>
    <xf numFmtId="170" fontId="27" fillId="0" borderId="0" xfId="2" applyNumberFormat="1" applyFont="1" applyAlignment="1">
      <alignment horizontal="left" vertical="top" wrapText="1"/>
    </xf>
    <xf numFmtId="0" fontId="11" fillId="3" borderId="58" xfId="0" applyFont="1" applyFill="1" applyBorder="1" applyAlignment="1">
      <alignment horizontal="center" vertical="center"/>
    </xf>
    <xf numFmtId="166" fontId="6" fillId="3" borderId="58" xfId="0" applyNumberFormat="1" applyFont="1" applyFill="1" applyBorder="1" applyAlignment="1">
      <alignment horizontal="center" vertical="top"/>
    </xf>
    <xf numFmtId="166" fontId="6" fillId="3" borderId="59" xfId="0" applyNumberFormat="1" applyFont="1" applyFill="1" applyBorder="1" applyAlignment="1">
      <alignment horizontal="center" vertical="top"/>
    </xf>
    <xf numFmtId="0" fontId="33" fillId="3" borderId="62" xfId="0" applyFont="1" applyFill="1" applyBorder="1"/>
    <xf numFmtId="0" fontId="34" fillId="3" borderId="6" xfId="0" applyFont="1" applyFill="1" applyBorder="1"/>
    <xf numFmtId="0" fontId="9" fillId="3" borderId="18"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0" borderId="10" xfId="0" applyFont="1" applyBorder="1" applyAlignment="1">
      <alignment horizontal="center" vertical="center" textRotation="90"/>
    </xf>
    <xf numFmtId="0" fontId="8" fillId="0" borderId="4" xfId="0" applyFont="1" applyBorder="1" applyAlignment="1">
      <alignment horizontal="center" vertical="center" textRotation="90"/>
    </xf>
    <xf numFmtId="0" fontId="2" fillId="3" borderId="0" xfId="0" applyFont="1" applyFill="1" applyAlignment="1" applyProtection="1">
      <alignment horizontal="center" vertical="top"/>
      <protection locked="0"/>
    </xf>
    <xf numFmtId="0" fontId="2" fillId="3" borderId="0" xfId="0" applyFont="1" applyFill="1" applyAlignment="1">
      <alignment horizontal="center" vertical="top"/>
    </xf>
    <xf numFmtId="164" fontId="2" fillId="3" borderId="0" xfId="0" applyNumberFormat="1" applyFont="1" applyFill="1" applyAlignment="1" applyProtection="1">
      <alignment horizontal="center" vertical="top"/>
      <protection locked="0"/>
    </xf>
    <xf numFmtId="164" fontId="2" fillId="3" borderId="0" xfId="0" applyNumberFormat="1" applyFont="1" applyFill="1" applyAlignment="1">
      <alignment horizontal="center" vertical="top"/>
    </xf>
    <xf numFmtId="0" fontId="36" fillId="16" borderId="60" xfId="3" applyFont="1" applyBorder="1" applyAlignment="1"/>
    <xf numFmtId="0" fontId="37" fillId="16" borderId="61" xfId="3" applyFont="1" applyBorder="1" applyAlignment="1"/>
    <xf numFmtId="0" fontId="3" fillId="8" borderId="33" xfId="0" applyFont="1" applyFill="1" applyBorder="1" applyAlignment="1">
      <alignment horizontal="center" vertical="center" textRotation="90"/>
    </xf>
    <xf numFmtId="0" fontId="3" fillId="0" borderId="2" xfId="0" applyFont="1" applyBorder="1" applyAlignment="1">
      <alignment horizontal="center" vertical="center"/>
    </xf>
    <xf numFmtId="0" fontId="2" fillId="0" borderId="2" xfId="0" applyFont="1" applyBorder="1" applyAlignment="1">
      <alignment horizontal="center" vertical="center" wrapText="1"/>
    </xf>
    <xf numFmtId="0" fontId="3" fillId="3" borderId="28" xfId="0" applyFont="1" applyFill="1" applyBorder="1" applyAlignment="1">
      <alignment horizontal="center" vertical="center" textRotation="90"/>
    </xf>
    <xf numFmtId="0" fontId="3" fillId="8" borderId="28" xfId="0" applyFont="1" applyFill="1" applyBorder="1" applyAlignment="1">
      <alignment horizontal="center" vertical="center" textRotation="90"/>
    </xf>
    <xf numFmtId="0" fontId="3" fillId="0" borderId="33" xfId="0" applyFont="1" applyBorder="1" applyAlignment="1">
      <alignment horizontal="center" vertical="center" textRotation="90"/>
    </xf>
    <xf numFmtId="0" fontId="19" fillId="0" borderId="2" xfId="0" applyFont="1" applyBorder="1" applyAlignment="1">
      <alignment horizontal="center" vertical="center" wrapText="1"/>
    </xf>
    <xf numFmtId="0" fontId="19" fillId="0" borderId="21"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8" fillId="3" borderId="23" xfId="0" applyFont="1" applyFill="1" applyBorder="1" applyAlignment="1">
      <alignment horizontal="center" vertical="center"/>
    </xf>
    <xf numFmtId="0" fontId="10" fillId="3" borderId="24" xfId="0" applyFont="1" applyFill="1" applyBorder="1" applyAlignment="1">
      <alignment horizontal="center" vertical="center" textRotation="90" wrapText="1"/>
    </xf>
    <xf numFmtId="0" fontId="18" fillId="0" borderId="2" xfId="0" applyFont="1" applyBorder="1" applyAlignment="1">
      <alignment horizontal="center" vertical="center"/>
    </xf>
    <xf numFmtId="0" fontId="3" fillId="0" borderId="2" xfId="0" applyFont="1" applyBorder="1" applyAlignment="1">
      <alignment horizontal="center" vertical="center" textRotation="90"/>
    </xf>
    <xf numFmtId="0" fontId="10" fillId="0" borderId="2" xfId="0" applyFont="1" applyBorder="1" applyAlignment="1">
      <alignment horizontal="center" vertical="center" textRotation="90"/>
    </xf>
    <xf numFmtId="0" fontId="11" fillId="0" borderId="2" xfId="0" applyFont="1" applyBorder="1" applyAlignment="1">
      <alignment horizontal="center" vertical="center" wrapText="1"/>
    </xf>
    <xf numFmtId="0" fontId="18" fillId="3" borderId="22" xfId="0" applyFont="1" applyFill="1" applyBorder="1" applyAlignment="1">
      <alignment horizontal="center" vertical="center"/>
    </xf>
    <xf numFmtId="164" fontId="3" fillId="2" borderId="16" xfId="0" applyNumberFormat="1" applyFont="1" applyFill="1" applyBorder="1" applyAlignment="1">
      <alignment horizontal="center" vertical="center"/>
    </xf>
    <xf numFmtId="0" fontId="3" fillId="6" borderId="16" xfId="0" applyFont="1" applyFill="1" applyBorder="1" applyAlignment="1">
      <alignment horizontal="center" vertical="center"/>
    </xf>
    <xf numFmtId="164" fontId="6" fillId="0" borderId="2" xfId="0" applyNumberFormat="1" applyFont="1" applyBorder="1" applyAlignment="1">
      <alignment horizontal="center" vertical="center"/>
    </xf>
    <xf numFmtId="164" fontId="6" fillId="3" borderId="18" xfId="0" applyNumberFormat="1" applyFont="1" applyFill="1" applyBorder="1" applyAlignment="1">
      <alignment horizontal="center" vertical="center"/>
    </xf>
    <xf numFmtId="0" fontId="6" fillId="0" borderId="2" xfId="0" applyFont="1" applyBorder="1" applyAlignment="1">
      <alignment horizontal="center" vertical="center"/>
    </xf>
    <xf numFmtId="167" fontId="0" fillId="3" borderId="0" xfId="0" applyNumberFormat="1" applyFill="1" applyAlignment="1">
      <alignment horizontal="center" vertical="center"/>
    </xf>
    <xf numFmtId="0" fontId="6" fillId="0" borderId="8" xfId="0" applyFont="1" applyBorder="1" applyAlignment="1">
      <alignment horizontal="center" vertical="center"/>
    </xf>
    <xf numFmtId="0" fontId="9" fillId="3" borderId="0" xfId="0" applyFont="1" applyFill="1" applyAlignment="1">
      <alignment horizontal="center" vertical="center" wrapText="1"/>
    </xf>
    <xf numFmtId="164" fontId="6" fillId="0" borderId="8" xfId="0" applyNumberFormat="1" applyFont="1" applyBorder="1" applyAlignment="1">
      <alignment horizontal="center" vertical="center"/>
    </xf>
    <xf numFmtId="164" fontId="6" fillId="3" borderId="10" xfId="0" applyNumberFormat="1" applyFont="1" applyFill="1" applyBorder="1" applyAlignment="1">
      <alignment horizontal="center" vertical="center"/>
    </xf>
    <xf numFmtId="16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10" fillId="3" borderId="0" xfId="0" applyFont="1" applyFill="1" applyAlignment="1">
      <alignment horizontal="center" vertical="center"/>
    </xf>
    <xf numFmtId="0" fontId="0" fillId="3" borderId="0" xfId="0" applyFill="1" applyAlignment="1">
      <alignment horizontal="center" vertical="center"/>
    </xf>
    <xf numFmtId="0" fontId="6" fillId="3" borderId="18" xfId="0" applyFont="1" applyFill="1" applyBorder="1" applyAlignment="1">
      <alignment horizontal="center" vertical="center"/>
    </xf>
    <xf numFmtId="0" fontId="3" fillId="7" borderId="16" xfId="0" applyFont="1" applyFill="1" applyBorder="1" applyAlignment="1">
      <alignment horizontal="center" vertical="center"/>
    </xf>
    <xf numFmtId="0" fontId="3" fillId="6" borderId="17" xfId="0" applyFont="1" applyFill="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10" fillId="0" borderId="2" xfId="0" applyFont="1" applyBorder="1" applyAlignment="1">
      <alignment horizontal="center" vertical="center"/>
    </xf>
    <xf numFmtId="0" fontId="10" fillId="3" borderId="18"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10" fillId="3" borderId="2" xfId="0" applyFont="1" applyFill="1" applyBorder="1" applyAlignment="1">
      <alignment horizontal="center" vertical="center" textRotation="90" wrapText="1"/>
    </xf>
    <xf numFmtId="0" fontId="5" fillId="3" borderId="2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2" xfId="0" applyFont="1" applyFill="1" applyBorder="1" applyAlignment="1">
      <alignment horizontal="center" vertical="center"/>
    </xf>
    <xf numFmtId="0" fontId="7" fillId="0" borderId="2" xfId="0" applyFont="1" applyBorder="1" applyAlignment="1">
      <alignment horizontal="center" vertical="center" textRotation="90"/>
    </xf>
    <xf numFmtId="0" fontId="22" fillId="0" borderId="2" xfId="0" applyFont="1" applyBorder="1" applyAlignment="1">
      <alignment horizontal="center" vertical="center" wrapText="1"/>
    </xf>
    <xf numFmtId="0" fontId="5" fillId="3" borderId="2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6" fillId="3" borderId="0" xfId="0" applyFont="1" applyFill="1" applyAlignment="1">
      <alignment horizontal="center" vertical="center" wrapText="1"/>
    </xf>
    <xf numFmtId="0" fontId="8" fillId="3" borderId="0" xfId="0" applyFont="1" applyFill="1" applyAlignment="1">
      <alignment horizontal="center" vertical="top"/>
    </xf>
    <xf numFmtId="164" fontId="8" fillId="3" borderId="0" xfId="0" applyNumberFormat="1" applyFont="1" applyFill="1" applyAlignment="1">
      <alignment horizontal="center" vertical="top"/>
    </xf>
    <xf numFmtId="49" fontId="28" fillId="0" borderId="0" xfId="2" applyNumberFormat="1" applyFont="1" applyAlignment="1">
      <alignment horizontal="left" vertical="center" wrapText="1"/>
    </xf>
    <xf numFmtId="0" fontId="1" fillId="0" borderId="0" xfId="2" applyAlignment="1">
      <alignment horizontal="left"/>
    </xf>
    <xf numFmtId="170" fontId="1" fillId="0" borderId="0" xfId="2" applyNumberFormat="1" applyAlignment="1">
      <alignment horizontal="center" vertical="center" wrapText="1"/>
    </xf>
    <xf numFmtId="49" fontId="1" fillId="0" borderId="0" xfId="2" applyNumberFormat="1" applyAlignment="1">
      <alignment horizontal="left" vertical="center" wrapText="1"/>
    </xf>
    <xf numFmtId="0" fontId="1" fillId="0" borderId="0" xfId="2" applyAlignment="1">
      <alignment horizontal="left" vertical="center"/>
    </xf>
  </cellXfs>
  <cellStyles count="4">
    <cellStyle name="Bad" xfId="1" builtinId="27"/>
    <cellStyle name="Input" xfId="3" builtinId="20"/>
    <cellStyle name="Normal" xfId="0" builtinId="0"/>
    <cellStyle name="Normal 2" xfId="2" xr:uid="{0CF6BD85-2CAF-4A30-8642-5613A6921181}"/>
  </cellStyles>
  <dxfs count="2">
    <dxf>
      <font>
        <color theme="0"/>
      </font>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0C2CD"/>
      <rgbColor rgb="FF808080"/>
      <rgbColor rgb="FF9999FF"/>
      <rgbColor rgb="FF993366"/>
      <rgbColor rgb="FFFFFFD7"/>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A6"/>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wner\Documents\3%20House\Buck%20Run\Hunting%20Rifle%20Reloading\Rifle\Reloading\Match%20Results\01%20IBS%20file%20modifications%20and%20templates\07_1k%20Yard%20Score%20Sheet_WH_1_2_3_4%20target%20agg_JMR%20template_.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wner\Documents\3%20House\Buck%20Run\Hunting%20Rifle%20Reloading\Rifle\Reloading\Match%20Results\2022%201k%20yards_final%20files%20for%20saving\Matches%201-2\1K%20Yard%20Score%20Sheet%2005142022%20Match%20%232%20W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GUN"/>
      <sheetName val="LIGHT GUN"/>
      <sheetName val="HEAVY GUN"/>
      <sheetName val="Factory Gun"/>
      <sheetName val="Tactical Gun"/>
      <sheetName val="LG Equip"/>
      <sheetName val="HG equip"/>
      <sheetName val="Competitor List"/>
      <sheetName val="Bench Assignment"/>
      <sheetName val="IBS points guidelines"/>
      <sheetName val="LG LABELS"/>
      <sheetName val="HG Labels"/>
      <sheetName val="Label data"/>
      <sheetName val="Instructions"/>
      <sheetName val="Rev"/>
      <sheetName val="single target"/>
    </sheetNames>
    <sheetDataSet>
      <sheetData sheetId="0">
        <row r="24">
          <cell r="P24">
            <v>0</v>
          </cell>
        </row>
        <row r="25">
          <cell r="P25">
            <v>0</v>
          </cell>
        </row>
        <row r="26">
          <cell r="P26">
            <v>0</v>
          </cell>
        </row>
        <row r="27">
          <cell r="P27">
            <v>0</v>
          </cell>
        </row>
        <row r="28">
          <cell r="P28">
            <v>0</v>
          </cell>
        </row>
        <row r="29">
          <cell r="P29">
            <v>0</v>
          </cell>
        </row>
        <row r="30">
          <cell r="P30">
            <v>0</v>
          </cell>
        </row>
        <row r="31">
          <cell r="P31">
            <v>0</v>
          </cell>
        </row>
        <row r="32">
          <cell r="P32">
            <v>0</v>
          </cell>
        </row>
        <row r="33">
          <cell r="P33">
            <v>0</v>
          </cell>
        </row>
        <row r="34">
          <cell r="P34">
            <v>0</v>
          </cell>
        </row>
        <row r="35">
          <cell r="P35">
            <v>0</v>
          </cell>
        </row>
        <row r="36">
          <cell r="P36">
            <v>0</v>
          </cell>
        </row>
        <row r="37">
          <cell r="P37">
            <v>0</v>
          </cell>
        </row>
        <row r="38">
          <cell r="P38">
            <v>0</v>
          </cell>
        </row>
        <row r="39">
          <cell r="P39">
            <v>0</v>
          </cell>
        </row>
        <row r="40">
          <cell r="P40">
            <v>0</v>
          </cell>
        </row>
        <row r="41">
          <cell r="P41">
            <v>0</v>
          </cell>
        </row>
        <row r="42">
          <cell r="P42">
            <v>0</v>
          </cell>
        </row>
        <row r="43">
          <cell r="P43">
            <v>0</v>
          </cell>
        </row>
        <row r="44">
          <cell r="P44">
            <v>0</v>
          </cell>
        </row>
        <row r="45">
          <cell r="P45">
            <v>0</v>
          </cell>
        </row>
        <row r="46">
          <cell r="P46">
            <v>0</v>
          </cell>
        </row>
        <row r="47">
          <cell r="P47">
            <v>0</v>
          </cell>
        </row>
        <row r="48">
          <cell r="P48">
            <v>0</v>
          </cell>
        </row>
        <row r="49">
          <cell r="P49">
            <v>0</v>
          </cell>
        </row>
        <row r="50">
          <cell r="P50">
            <v>0</v>
          </cell>
        </row>
        <row r="51">
          <cell r="P51">
            <v>0</v>
          </cell>
        </row>
        <row r="52">
          <cell r="P52">
            <v>0</v>
          </cell>
        </row>
        <row r="53">
          <cell r="P53">
            <v>0</v>
          </cell>
        </row>
        <row r="54">
          <cell r="P54">
            <v>0</v>
          </cell>
        </row>
        <row r="55">
          <cell r="P55">
            <v>0</v>
          </cell>
        </row>
        <row r="56">
          <cell r="P56">
            <v>0</v>
          </cell>
        </row>
        <row r="57">
          <cell r="P57">
            <v>0</v>
          </cell>
        </row>
        <row r="58">
          <cell r="P58">
            <v>0</v>
          </cell>
        </row>
        <row r="59">
          <cell r="P59">
            <v>0</v>
          </cell>
        </row>
        <row r="60">
          <cell r="P60">
            <v>0</v>
          </cell>
        </row>
        <row r="61">
          <cell r="P61">
            <v>0</v>
          </cell>
        </row>
        <row r="62">
          <cell r="P62">
            <v>0</v>
          </cell>
        </row>
        <row r="63">
          <cell r="P63">
            <v>0</v>
          </cell>
        </row>
        <row r="64">
          <cell r="P64">
            <v>0</v>
          </cell>
        </row>
        <row r="65">
          <cell r="P65">
            <v>0</v>
          </cell>
        </row>
        <row r="66">
          <cell r="P66">
            <v>0</v>
          </cell>
        </row>
        <row r="67">
          <cell r="P67">
            <v>0</v>
          </cell>
        </row>
        <row r="68">
          <cell r="P68">
            <v>0</v>
          </cell>
        </row>
        <row r="69">
          <cell r="P69">
            <v>0</v>
          </cell>
        </row>
        <row r="70">
          <cell r="P70">
            <v>0</v>
          </cell>
        </row>
        <row r="71">
          <cell r="P71">
            <v>0</v>
          </cell>
        </row>
        <row r="72">
          <cell r="P72">
            <v>0</v>
          </cell>
        </row>
        <row r="73">
          <cell r="P73">
            <v>0</v>
          </cell>
        </row>
        <row r="74">
          <cell r="P74">
            <v>0</v>
          </cell>
        </row>
        <row r="75">
          <cell r="P75">
            <v>0</v>
          </cell>
        </row>
        <row r="76">
          <cell r="P76">
            <v>0</v>
          </cell>
        </row>
        <row r="77">
          <cell r="P77">
            <v>0</v>
          </cell>
        </row>
        <row r="78">
          <cell r="P78">
            <v>0</v>
          </cell>
        </row>
        <row r="79">
          <cell r="P79">
            <v>0</v>
          </cell>
        </row>
        <row r="80">
          <cell r="P80">
            <v>0</v>
          </cell>
        </row>
        <row r="81">
          <cell r="P81">
            <v>0</v>
          </cell>
        </row>
        <row r="82">
          <cell r="P82">
            <v>0</v>
          </cell>
        </row>
        <row r="83">
          <cell r="P83">
            <v>0</v>
          </cell>
        </row>
        <row r="84">
          <cell r="P84">
            <v>0</v>
          </cell>
        </row>
        <row r="85">
          <cell r="P85">
            <v>0</v>
          </cell>
        </row>
        <row r="86">
          <cell r="P86">
            <v>0</v>
          </cell>
        </row>
        <row r="87">
          <cell r="P87">
            <v>0</v>
          </cell>
        </row>
        <row r="88">
          <cell r="P88">
            <v>0</v>
          </cell>
        </row>
        <row r="89">
          <cell r="P89">
            <v>0</v>
          </cell>
        </row>
        <row r="90">
          <cell r="P90">
            <v>0</v>
          </cell>
        </row>
        <row r="91">
          <cell r="P91">
            <v>0</v>
          </cell>
        </row>
        <row r="92">
          <cell r="P92">
            <v>0</v>
          </cell>
        </row>
        <row r="93">
          <cell r="P93">
            <v>0</v>
          </cell>
        </row>
        <row r="94">
          <cell r="P94">
            <v>0</v>
          </cell>
        </row>
        <row r="95">
          <cell r="P95">
            <v>0</v>
          </cell>
        </row>
        <row r="96">
          <cell r="P96">
            <v>0</v>
          </cell>
        </row>
        <row r="97">
          <cell r="P97">
            <v>0</v>
          </cell>
        </row>
        <row r="98">
          <cell r="P98">
            <v>0</v>
          </cell>
        </row>
        <row r="99">
          <cell r="P99">
            <v>0</v>
          </cell>
        </row>
        <row r="100">
          <cell r="P100">
            <v>0</v>
          </cell>
        </row>
        <row r="101">
          <cell r="P101">
            <v>0</v>
          </cell>
        </row>
        <row r="102">
          <cell r="P102">
            <v>0</v>
          </cell>
        </row>
        <row r="103">
          <cell r="P103">
            <v>0</v>
          </cell>
        </row>
        <row r="104">
          <cell r="P104">
            <v>0</v>
          </cell>
        </row>
        <row r="105">
          <cell r="P105">
            <v>0</v>
          </cell>
        </row>
        <row r="106">
          <cell r="P106">
            <v>0</v>
          </cell>
        </row>
        <row r="107">
          <cell r="P107">
            <v>0</v>
          </cell>
        </row>
        <row r="108">
          <cell r="P108">
            <v>0</v>
          </cell>
        </row>
        <row r="109">
          <cell r="P109">
            <v>0</v>
          </cell>
        </row>
        <row r="110">
          <cell r="P110">
            <v>0</v>
          </cell>
        </row>
        <row r="111">
          <cell r="P111">
            <v>0</v>
          </cell>
        </row>
        <row r="112">
          <cell r="P112">
            <v>0</v>
          </cell>
        </row>
        <row r="113">
          <cell r="P113">
            <v>0</v>
          </cell>
        </row>
        <row r="114">
          <cell r="P114">
            <v>0</v>
          </cell>
        </row>
        <row r="115">
          <cell r="P115">
            <v>0</v>
          </cell>
        </row>
        <row r="116">
          <cell r="P116">
            <v>0</v>
          </cell>
        </row>
        <row r="117">
          <cell r="P117">
            <v>0</v>
          </cell>
        </row>
        <row r="118">
          <cell r="P118">
            <v>0</v>
          </cell>
        </row>
        <row r="119">
          <cell r="P119">
            <v>0</v>
          </cell>
        </row>
        <row r="120">
          <cell r="P120">
            <v>0</v>
          </cell>
        </row>
        <row r="121">
          <cell r="P121">
            <v>0</v>
          </cell>
        </row>
        <row r="122">
          <cell r="P122">
            <v>0</v>
          </cell>
        </row>
        <row r="123">
          <cell r="P123">
            <v>0</v>
          </cell>
        </row>
        <row r="124">
          <cell r="P124">
            <v>0</v>
          </cell>
        </row>
        <row r="125">
          <cell r="P125">
            <v>0</v>
          </cell>
        </row>
        <row r="126">
          <cell r="P126">
            <v>0</v>
          </cell>
        </row>
        <row r="127">
          <cell r="P127">
            <v>0</v>
          </cell>
        </row>
        <row r="128">
          <cell r="P128">
            <v>0</v>
          </cell>
        </row>
        <row r="129">
          <cell r="P129">
            <v>0</v>
          </cell>
        </row>
        <row r="130">
          <cell r="P130">
            <v>0</v>
          </cell>
        </row>
        <row r="131">
          <cell r="P131">
            <v>0</v>
          </cell>
        </row>
        <row r="132">
          <cell r="P132">
            <v>0</v>
          </cell>
        </row>
        <row r="133">
          <cell r="P133">
            <v>0</v>
          </cell>
        </row>
        <row r="134">
          <cell r="P134">
            <v>0</v>
          </cell>
        </row>
        <row r="135">
          <cell r="P135">
            <v>0</v>
          </cell>
        </row>
        <row r="136">
          <cell r="P136">
            <v>0</v>
          </cell>
        </row>
        <row r="137">
          <cell r="P137">
            <v>0</v>
          </cell>
        </row>
        <row r="138">
          <cell r="P138">
            <v>0</v>
          </cell>
        </row>
        <row r="139">
          <cell r="P139">
            <v>0</v>
          </cell>
        </row>
        <row r="140">
          <cell r="P140">
            <v>0</v>
          </cell>
        </row>
        <row r="141">
          <cell r="P141">
            <v>0</v>
          </cell>
        </row>
        <row r="142">
          <cell r="P142">
            <v>0</v>
          </cell>
        </row>
        <row r="143">
          <cell r="P143">
            <v>0</v>
          </cell>
        </row>
        <row r="144">
          <cell r="P144">
            <v>0</v>
          </cell>
        </row>
        <row r="145">
          <cell r="P145">
            <v>0</v>
          </cell>
        </row>
        <row r="146">
          <cell r="P146">
            <v>0</v>
          </cell>
        </row>
        <row r="147">
          <cell r="P147">
            <v>0</v>
          </cell>
        </row>
        <row r="148">
          <cell r="P148">
            <v>0</v>
          </cell>
        </row>
        <row r="149">
          <cell r="P149">
            <v>0</v>
          </cell>
        </row>
        <row r="150">
          <cell r="P150">
            <v>0</v>
          </cell>
        </row>
        <row r="151">
          <cell r="P151">
            <v>0</v>
          </cell>
        </row>
        <row r="152">
          <cell r="P152">
            <v>0</v>
          </cell>
        </row>
        <row r="153">
          <cell r="P153">
            <v>0</v>
          </cell>
        </row>
        <row r="154">
          <cell r="P154">
            <v>0</v>
          </cell>
        </row>
        <row r="155">
          <cell r="P155">
            <v>0</v>
          </cell>
        </row>
        <row r="156">
          <cell r="P156">
            <v>0</v>
          </cell>
        </row>
        <row r="157">
          <cell r="P157">
            <v>0</v>
          </cell>
        </row>
        <row r="158">
          <cell r="P158">
            <v>0</v>
          </cell>
        </row>
        <row r="159">
          <cell r="P159">
            <v>0</v>
          </cell>
        </row>
        <row r="160">
          <cell r="P160">
            <v>0</v>
          </cell>
        </row>
        <row r="161">
          <cell r="P161">
            <v>0</v>
          </cell>
        </row>
        <row r="162">
          <cell r="P162">
            <v>0</v>
          </cell>
        </row>
        <row r="163">
          <cell r="P163">
            <v>0</v>
          </cell>
        </row>
        <row r="164">
          <cell r="P164">
            <v>0</v>
          </cell>
        </row>
        <row r="165">
          <cell r="P165">
            <v>0</v>
          </cell>
        </row>
        <row r="166">
          <cell r="P166">
            <v>0</v>
          </cell>
        </row>
        <row r="167">
          <cell r="P167">
            <v>0</v>
          </cell>
        </row>
        <row r="168">
          <cell r="P168">
            <v>0</v>
          </cell>
        </row>
        <row r="169">
          <cell r="P169">
            <v>0</v>
          </cell>
        </row>
        <row r="170">
          <cell r="P170">
            <v>0</v>
          </cell>
        </row>
        <row r="171">
          <cell r="P171">
            <v>0</v>
          </cell>
        </row>
        <row r="172">
          <cell r="P172">
            <v>0</v>
          </cell>
        </row>
        <row r="173">
          <cell r="P173">
            <v>0</v>
          </cell>
        </row>
      </sheetData>
      <sheetData sheetId="1">
        <row r="27">
          <cell r="AE27">
            <v>0</v>
          </cell>
        </row>
        <row r="28">
          <cell r="AE28">
            <v>0</v>
          </cell>
        </row>
        <row r="29">
          <cell r="AE29">
            <v>0</v>
          </cell>
        </row>
        <row r="30">
          <cell r="AE30">
            <v>0</v>
          </cell>
        </row>
        <row r="31">
          <cell r="AE31">
            <v>0</v>
          </cell>
        </row>
        <row r="32">
          <cell r="AE32">
            <v>0</v>
          </cell>
        </row>
        <row r="33">
          <cell r="AE33">
            <v>0</v>
          </cell>
        </row>
        <row r="34">
          <cell r="AE34">
            <v>0</v>
          </cell>
        </row>
        <row r="35">
          <cell r="AE35">
            <v>0</v>
          </cell>
        </row>
        <row r="36">
          <cell r="AE36">
            <v>0</v>
          </cell>
        </row>
        <row r="37">
          <cell r="AE37">
            <v>0</v>
          </cell>
        </row>
        <row r="38">
          <cell r="AE38">
            <v>0</v>
          </cell>
        </row>
        <row r="39">
          <cell r="AE39">
            <v>0</v>
          </cell>
        </row>
        <row r="40">
          <cell r="AE40">
            <v>0</v>
          </cell>
        </row>
        <row r="41">
          <cell r="AE41">
            <v>0</v>
          </cell>
        </row>
        <row r="42">
          <cell r="AE42">
            <v>0</v>
          </cell>
        </row>
        <row r="43">
          <cell r="AE43">
            <v>0</v>
          </cell>
        </row>
        <row r="44">
          <cell r="AE44">
            <v>0</v>
          </cell>
        </row>
        <row r="45">
          <cell r="AE45">
            <v>0</v>
          </cell>
        </row>
        <row r="46">
          <cell r="AE46">
            <v>0</v>
          </cell>
        </row>
        <row r="47">
          <cell r="AE47">
            <v>0</v>
          </cell>
        </row>
        <row r="48">
          <cell r="AE48">
            <v>0</v>
          </cell>
        </row>
        <row r="49">
          <cell r="AE49">
            <v>0</v>
          </cell>
        </row>
        <row r="50">
          <cell r="AE50">
            <v>0</v>
          </cell>
        </row>
        <row r="51">
          <cell r="AE51">
            <v>0</v>
          </cell>
        </row>
        <row r="52">
          <cell r="AE52">
            <v>0</v>
          </cell>
        </row>
        <row r="53">
          <cell r="AE53">
            <v>0</v>
          </cell>
        </row>
        <row r="54">
          <cell r="AE54">
            <v>0</v>
          </cell>
        </row>
        <row r="55">
          <cell r="AE55">
            <v>0</v>
          </cell>
        </row>
        <row r="56">
          <cell r="AE56">
            <v>0</v>
          </cell>
        </row>
        <row r="57">
          <cell r="AE57">
            <v>0</v>
          </cell>
        </row>
        <row r="58">
          <cell r="AE58">
            <v>0</v>
          </cell>
        </row>
        <row r="59">
          <cell r="AE59">
            <v>0</v>
          </cell>
        </row>
        <row r="60">
          <cell r="AE60">
            <v>0</v>
          </cell>
        </row>
        <row r="61">
          <cell r="AE61">
            <v>0</v>
          </cell>
        </row>
        <row r="62">
          <cell r="AE62">
            <v>0</v>
          </cell>
        </row>
        <row r="63">
          <cell r="AE63">
            <v>0</v>
          </cell>
        </row>
        <row r="64">
          <cell r="AE64">
            <v>0</v>
          </cell>
        </row>
        <row r="65">
          <cell r="AE65">
            <v>0</v>
          </cell>
        </row>
        <row r="66">
          <cell r="AE66">
            <v>0</v>
          </cell>
        </row>
        <row r="67">
          <cell r="AE67">
            <v>0</v>
          </cell>
        </row>
        <row r="68">
          <cell r="AE68">
            <v>0</v>
          </cell>
        </row>
        <row r="69">
          <cell r="AE69">
            <v>0</v>
          </cell>
        </row>
        <row r="70">
          <cell r="AE70">
            <v>0</v>
          </cell>
        </row>
        <row r="71">
          <cell r="AE71">
            <v>0</v>
          </cell>
        </row>
        <row r="72">
          <cell r="AE72">
            <v>0</v>
          </cell>
        </row>
        <row r="73">
          <cell r="AE73">
            <v>0</v>
          </cell>
        </row>
        <row r="74">
          <cell r="AE74">
            <v>0</v>
          </cell>
        </row>
        <row r="75">
          <cell r="AE75">
            <v>0</v>
          </cell>
        </row>
        <row r="76">
          <cell r="AE76">
            <v>0</v>
          </cell>
        </row>
        <row r="77">
          <cell r="AE77">
            <v>0</v>
          </cell>
        </row>
        <row r="78">
          <cell r="AE78">
            <v>0</v>
          </cell>
        </row>
        <row r="79">
          <cell r="AE79">
            <v>0</v>
          </cell>
        </row>
        <row r="80">
          <cell r="AE80">
            <v>0</v>
          </cell>
        </row>
        <row r="81">
          <cell r="AE81">
            <v>0</v>
          </cell>
        </row>
        <row r="82">
          <cell r="AE82">
            <v>0</v>
          </cell>
        </row>
        <row r="83">
          <cell r="AE83">
            <v>0</v>
          </cell>
        </row>
        <row r="84">
          <cell r="AE84">
            <v>0</v>
          </cell>
        </row>
        <row r="85">
          <cell r="AE85">
            <v>0</v>
          </cell>
        </row>
        <row r="86">
          <cell r="AE86">
            <v>0</v>
          </cell>
        </row>
        <row r="87">
          <cell r="AE87">
            <v>0</v>
          </cell>
        </row>
        <row r="88">
          <cell r="AE88">
            <v>0</v>
          </cell>
        </row>
        <row r="89">
          <cell r="AE89">
            <v>0</v>
          </cell>
        </row>
        <row r="90">
          <cell r="AE90">
            <v>0</v>
          </cell>
        </row>
        <row r="91">
          <cell r="AE91">
            <v>0</v>
          </cell>
        </row>
        <row r="92">
          <cell r="AE92">
            <v>0</v>
          </cell>
        </row>
        <row r="93">
          <cell r="AE93">
            <v>0</v>
          </cell>
        </row>
        <row r="94">
          <cell r="AE94">
            <v>0</v>
          </cell>
        </row>
        <row r="95">
          <cell r="AE95">
            <v>0</v>
          </cell>
        </row>
        <row r="96">
          <cell r="AE96">
            <v>0</v>
          </cell>
        </row>
        <row r="97">
          <cell r="AE97">
            <v>0</v>
          </cell>
        </row>
        <row r="98">
          <cell r="AE98">
            <v>0</v>
          </cell>
        </row>
        <row r="99">
          <cell r="AE99">
            <v>0</v>
          </cell>
        </row>
        <row r="100">
          <cell r="AE100">
            <v>0</v>
          </cell>
        </row>
        <row r="101">
          <cell r="AE101">
            <v>0</v>
          </cell>
        </row>
        <row r="102">
          <cell r="AE102">
            <v>0</v>
          </cell>
        </row>
        <row r="103">
          <cell r="AE103">
            <v>0</v>
          </cell>
        </row>
        <row r="104">
          <cell r="AE104">
            <v>0</v>
          </cell>
        </row>
        <row r="105">
          <cell r="AE105">
            <v>0</v>
          </cell>
        </row>
        <row r="106">
          <cell r="AE106">
            <v>0</v>
          </cell>
        </row>
        <row r="107">
          <cell r="AE107">
            <v>0</v>
          </cell>
        </row>
        <row r="108">
          <cell r="AE108">
            <v>0</v>
          </cell>
        </row>
        <row r="109">
          <cell r="AE109">
            <v>0</v>
          </cell>
        </row>
        <row r="110">
          <cell r="AE110">
            <v>0</v>
          </cell>
        </row>
        <row r="111">
          <cell r="AE111">
            <v>0</v>
          </cell>
        </row>
        <row r="112">
          <cell r="AE112">
            <v>0</v>
          </cell>
        </row>
        <row r="113">
          <cell r="AE113">
            <v>0</v>
          </cell>
        </row>
        <row r="114">
          <cell r="AE114">
            <v>0</v>
          </cell>
        </row>
        <row r="115">
          <cell r="AE115">
            <v>0</v>
          </cell>
        </row>
        <row r="116">
          <cell r="AE116">
            <v>0</v>
          </cell>
        </row>
        <row r="117">
          <cell r="AE117">
            <v>0</v>
          </cell>
        </row>
        <row r="118">
          <cell r="AE118">
            <v>0</v>
          </cell>
        </row>
        <row r="119">
          <cell r="AE119">
            <v>0</v>
          </cell>
        </row>
        <row r="120">
          <cell r="AE120">
            <v>0</v>
          </cell>
        </row>
        <row r="121">
          <cell r="AE121">
            <v>0</v>
          </cell>
        </row>
        <row r="122">
          <cell r="AE122">
            <v>0</v>
          </cell>
        </row>
        <row r="123">
          <cell r="AE123">
            <v>0</v>
          </cell>
        </row>
        <row r="124">
          <cell r="AE124">
            <v>0</v>
          </cell>
        </row>
        <row r="125">
          <cell r="AE125">
            <v>0</v>
          </cell>
        </row>
        <row r="126">
          <cell r="AE126">
            <v>0</v>
          </cell>
        </row>
        <row r="127">
          <cell r="AE127">
            <v>0</v>
          </cell>
        </row>
        <row r="128">
          <cell r="AE128">
            <v>0</v>
          </cell>
        </row>
        <row r="129">
          <cell r="AE129">
            <v>0</v>
          </cell>
        </row>
        <row r="130">
          <cell r="AE130">
            <v>0</v>
          </cell>
        </row>
        <row r="131">
          <cell r="AE131">
            <v>0</v>
          </cell>
        </row>
        <row r="132">
          <cell r="AE132">
            <v>0</v>
          </cell>
        </row>
        <row r="133">
          <cell r="AE133">
            <v>0</v>
          </cell>
        </row>
        <row r="134">
          <cell r="AE134">
            <v>0</v>
          </cell>
        </row>
        <row r="135">
          <cell r="AE135">
            <v>0</v>
          </cell>
        </row>
        <row r="136">
          <cell r="AE136">
            <v>0</v>
          </cell>
        </row>
        <row r="137">
          <cell r="AE137">
            <v>0</v>
          </cell>
        </row>
        <row r="138">
          <cell r="AE138">
            <v>0</v>
          </cell>
        </row>
        <row r="139">
          <cell r="AE139">
            <v>0</v>
          </cell>
        </row>
        <row r="140">
          <cell r="AE140">
            <v>0</v>
          </cell>
        </row>
        <row r="141">
          <cell r="AE141">
            <v>0</v>
          </cell>
        </row>
        <row r="142">
          <cell r="AE142">
            <v>0</v>
          </cell>
        </row>
        <row r="143">
          <cell r="AE143">
            <v>0</v>
          </cell>
        </row>
        <row r="144">
          <cell r="AE144">
            <v>0</v>
          </cell>
        </row>
        <row r="145">
          <cell r="AE145">
            <v>0</v>
          </cell>
        </row>
        <row r="146">
          <cell r="AE146">
            <v>0</v>
          </cell>
        </row>
        <row r="147">
          <cell r="AE147">
            <v>0</v>
          </cell>
        </row>
        <row r="148">
          <cell r="AE148">
            <v>0</v>
          </cell>
        </row>
        <row r="149">
          <cell r="AE149">
            <v>0</v>
          </cell>
        </row>
        <row r="150">
          <cell r="AE150">
            <v>0</v>
          </cell>
        </row>
        <row r="151">
          <cell r="AE151">
            <v>0</v>
          </cell>
        </row>
        <row r="152">
          <cell r="AE152">
            <v>0</v>
          </cell>
        </row>
        <row r="153">
          <cell r="AE153">
            <v>0</v>
          </cell>
        </row>
        <row r="154">
          <cell r="AE154">
            <v>0</v>
          </cell>
        </row>
        <row r="155">
          <cell r="AE155">
            <v>0</v>
          </cell>
        </row>
        <row r="156">
          <cell r="AE156">
            <v>0</v>
          </cell>
        </row>
        <row r="157">
          <cell r="AE157">
            <v>0</v>
          </cell>
        </row>
        <row r="158">
          <cell r="AE158">
            <v>0</v>
          </cell>
        </row>
        <row r="159">
          <cell r="AE159">
            <v>0</v>
          </cell>
        </row>
        <row r="160">
          <cell r="AE160">
            <v>0</v>
          </cell>
        </row>
        <row r="161">
          <cell r="AE161">
            <v>0</v>
          </cell>
        </row>
        <row r="162">
          <cell r="AE162">
            <v>0</v>
          </cell>
        </row>
        <row r="163">
          <cell r="AE163">
            <v>0</v>
          </cell>
        </row>
        <row r="164">
          <cell r="AE164">
            <v>0</v>
          </cell>
        </row>
        <row r="165">
          <cell r="AE165">
            <v>0</v>
          </cell>
        </row>
        <row r="166">
          <cell r="AE166">
            <v>0</v>
          </cell>
        </row>
        <row r="167">
          <cell r="AE167">
            <v>0</v>
          </cell>
        </row>
        <row r="168">
          <cell r="AE168">
            <v>0</v>
          </cell>
        </row>
        <row r="169">
          <cell r="AE169">
            <v>0</v>
          </cell>
        </row>
        <row r="170">
          <cell r="AE170">
            <v>0</v>
          </cell>
        </row>
        <row r="171">
          <cell r="AE171">
            <v>0</v>
          </cell>
        </row>
        <row r="172">
          <cell r="AE172">
            <v>0</v>
          </cell>
        </row>
        <row r="173">
          <cell r="AE173">
            <v>0</v>
          </cell>
        </row>
        <row r="174">
          <cell r="AE174">
            <v>0</v>
          </cell>
        </row>
        <row r="175">
          <cell r="AE175">
            <v>0</v>
          </cell>
        </row>
        <row r="176">
          <cell r="AE176">
            <v>0</v>
          </cell>
        </row>
      </sheetData>
      <sheetData sheetId="2">
        <row r="27">
          <cell r="AE27">
            <v>0</v>
          </cell>
        </row>
        <row r="28">
          <cell r="AE28">
            <v>0</v>
          </cell>
        </row>
        <row r="29">
          <cell r="AE29">
            <v>0</v>
          </cell>
        </row>
        <row r="30">
          <cell r="AE30">
            <v>0</v>
          </cell>
        </row>
        <row r="31">
          <cell r="AE31">
            <v>0</v>
          </cell>
        </row>
        <row r="32">
          <cell r="AE32">
            <v>0</v>
          </cell>
        </row>
        <row r="33">
          <cell r="AE33">
            <v>0</v>
          </cell>
        </row>
        <row r="34">
          <cell r="AE34">
            <v>0</v>
          </cell>
        </row>
        <row r="35">
          <cell r="AE35">
            <v>0</v>
          </cell>
        </row>
        <row r="36">
          <cell r="AE36">
            <v>0</v>
          </cell>
        </row>
        <row r="37">
          <cell r="AE37">
            <v>0</v>
          </cell>
        </row>
        <row r="38">
          <cell r="AE38">
            <v>0</v>
          </cell>
        </row>
        <row r="39">
          <cell r="AE39">
            <v>0</v>
          </cell>
        </row>
        <row r="40">
          <cell r="AE40">
            <v>0</v>
          </cell>
        </row>
        <row r="41">
          <cell r="AE41">
            <v>0</v>
          </cell>
        </row>
        <row r="42">
          <cell r="AE42">
            <v>0</v>
          </cell>
        </row>
        <row r="43">
          <cell r="AE43">
            <v>0</v>
          </cell>
        </row>
        <row r="44">
          <cell r="AE44">
            <v>0</v>
          </cell>
        </row>
        <row r="45">
          <cell r="AE45">
            <v>0</v>
          </cell>
        </row>
        <row r="46">
          <cell r="AE46">
            <v>0</v>
          </cell>
        </row>
        <row r="47">
          <cell r="AE47">
            <v>0</v>
          </cell>
        </row>
        <row r="48">
          <cell r="AE48">
            <v>0</v>
          </cell>
        </row>
        <row r="49">
          <cell r="AE49">
            <v>0</v>
          </cell>
        </row>
        <row r="50">
          <cell r="AE50">
            <v>0</v>
          </cell>
        </row>
        <row r="51">
          <cell r="AE51">
            <v>0</v>
          </cell>
        </row>
        <row r="52">
          <cell r="AE52">
            <v>0</v>
          </cell>
        </row>
        <row r="53">
          <cell r="AE53">
            <v>0</v>
          </cell>
        </row>
        <row r="54">
          <cell r="AE54">
            <v>0</v>
          </cell>
        </row>
        <row r="55">
          <cell r="AE55">
            <v>0</v>
          </cell>
        </row>
        <row r="56">
          <cell r="AE56">
            <v>0</v>
          </cell>
        </row>
        <row r="57">
          <cell r="AE57">
            <v>0</v>
          </cell>
        </row>
        <row r="58">
          <cell r="AE58">
            <v>0</v>
          </cell>
        </row>
        <row r="59">
          <cell r="AE59">
            <v>0</v>
          </cell>
        </row>
        <row r="60">
          <cell r="AE60">
            <v>0</v>
          </cell>
        </row>
        <row r="61">
          <cell r="AE61">
            <v>0</v>
          </cell>
        </row>
        <row r="62">
          <cell r="AE62">
            <v>0</v>
          </cell>
        </row>
        <row r="63">
          <cell r="AE63">
            <v>0</v>
          </cell>
        </row>
        <row r="64">
          <cell r="AE64">
            <v>0</v>
          </cell>
        </row>
        <row r="65">
          <cell r="AE65">
            <v>0</v>
          </cell>
        </row>
        <row r="66">
          <cell r="AE66">
            <v>0</v>
          </cell>
        </row>
        <row r="67">
          <cell r="AE67">
            <v>0</v>
          </cell>
        </row>
        <row r="68">
          <cell r="AE68">
            <v>0</v>
          </cell>
        </row>
        <row r="69">
          <cell r="AE69">
            <v>0</v>
          </cell>
        </row>
        <row r="70">
          <cell r="AE70">
            <v>0</v>
          </cell>
        </row>
        <row r="71">
          <cell r="AE71">
            <v>0</v>
          </cell>
        </row>
        <row r="72">
          <cell r="AE72">
            <v>0</v>
          </cell>
        </row>
        <row r="73">
          <cell r="AE73">
            <v>0</v>
          </cell>
        </row>
        <row r="74">
          <cell r="AE74">
            <v>0</v>
          </cell>
        </row>
        <row r="75">
          <cell r="AE75">
            <v>0</v>
          </cell>
        </row>
        <row r="76">
          <cell r="AE76">
            <v>0</v>
          </cell>
        </row>
        <row r="77">
          <cell r="AE77">
            <v>0</v>
          </cell>
        </row>
        <row r="78">
          <cell r="AE78">
            <v>0</v>
          </cell>
        </row>
        <row r="79">
          <cell r="AE79">
            <v>0</v>
          </cell>
        </row>
        <row r="80">
          <cell r="AE80">
            <v>0</v>
          </cell>
        </row>
        <row r="81">
          <cell r="AE81">
            <v>0</v>
          </cell>
        </row>
        <row r="82">
          <cell r="AE82">
            <v>0</v>
          </cell>
        </row>
        <row r="83">
          <cell r="AE83">
            <v>0</v>
          </cell>
        </row>
        <row r="84">
          <cell r="AE84">
            <v>0</v>
          </cell>
        </row>
        <row r="85">
          <cell r="AE85">
            <v>0</v>
          </cell>
        </row>
        <row r="86">
          <cell r="AE86">
            <v>0</v>
          </cell>
        </row>
        <row r="87">
          <cell r="AE87">
            <v>0</v>
          </cell>
        </row>
        <row r="88">
          <cell r="AE88">
            <v>0</v>
          </cell>
        </row>
        <row r="89">
          <cell r="AE89">
            <v>0</v>
          </cell>
        </row>
        <row r="90">
          <cell r="AE90">
            <v>0</v>
          </cell>
        </row>
        <row r="91">
          <cell r="AE91">
            <v>0</v>
          </cell>
        </row>
        <row r="92">
          <cell r="AE92">
            <v>0</v>
          </cell>
        </row>
        <row r="93">
          <cell r="AE93">
            <v>0</v>
          </cell>
        </row>
        <row r="94">
          <cell r="AE94">
            <v>0</v>
          </cell>
        </row>
        <row r="95">
          <cell r="AE95">
            <v>0</v>
          </cell>
        </row>
        <row r="96">
          <cell r="AE96">
            <v>0</v>
          </cell>
        </row>
        <row r="97">
          <cell r="AE97">
            <v>0</v>
          </cell>
        </row>
        <row r="98">
          <cell r="AE98">
            <v>0</v>
          </cell>
        </row>
        <row r="99">
          <cell r="AE99">
            <v>0</v>
          </cell>
        </row>
        <row r="100">
          <cell r="AE100">
            <v>0</v>
          </cell>
        </row>
        <row r="101">
          <cell r="AE101">
            <v>0</v>
          </cell>
        </row>
        <row r="102">
          <cell r="AE102">
            <v>0</v>
          </cell>
        </row>
        <row r="103">
          <cell r="AE103">
            <v>0</v>
          </cell>
        </row>
        <row r="104">
          <cell r="AE104">
            <v>0</v>
          </cell>
        </row>
        <row r="105">
          <cell r="AE105">
            <v>0</v>
          </cell>
        </row>
        <row r="106">
          <cell r="AE106">
            <v>0</v>
          </cell>
        </row>
        <row r="107">
          <cell r="AE107">
            <v>0</v>
          </cell>
        </row>
        <row r="108">
          <cell r="AE108">
            <v>0</v>
          </cell>
        </row>
        <row r="109">
          <cell r="AE109">
            <v>0</v>
          </cell>
        </row>
        <row r="110">
          <cell r="AE110">
            <v>0</v>
          </cell>
        </row>
        <row r="111">
          <cell r="AE111">
            <v>0</v>
          </cell>
        </row>
        <row r="112">
          <cell r="AE112">
            <v>0</v>
          </cell>
        </row>
        <row r="113">
          <cell r="AE113">
            <v>0</v>
          </cell>
        </row>
        <row r="114">
          <cell r="AE114">
            <v>0</v>
          </cell>
        </row>
        <row r="115">
          <cell r="AE115">
            <v>0</v>
          </cell>
        </row>
        <row r="116">
          <cell r="AE116">
            <v>0</v>
          </cell>
        </row>
        <row r="117">
          <cell r="AE117">
            <v>0</v>
          </cell>
        </row>
        <row r="118">
          <cell r="AE118">
            <v>0</v>
          </cell>
        </row>
        <row r="119">
          <cell r="AE119">
            <v>0</v>
          </cell>
        </row>
        <row r="120">
          <cell r="AE120">
            <v>0</v>
          </cell>
        </row>
        <row r="121">
          <cell r="AE121">
            <v>0</v>
          </cell>
        </row>
        <row r="122">
          <cell r="AE122">
            <v>0</v>
          </cell>
        </row>
        <row r="123">
          <cell r="AE123">
            <v>0</v>
          </cell>
        </row>
        <row r="124">
          <cell r="AE124">
            <v>0</v>
          </cell>
        </row>
        <row r="125">
          <cell r="AE125">
            <v>0</v>
          </cell>
        </row>
        <row r="126">
          <cell r="AE126">
            <v>0</v>
          </cell>
        </row>
        <row r="127">
          <cell r="AE127">
            <v>0</v>
          </cell>
        </row>
        <row r="128">
          <cell r="AE128">
            <v>0</v>
          </cell>
        </row>
        <row r="129">
          <cell r="AE129">
            <v>0</v>
          </cell>
        </row>
        <row r="130">
          <cell r="AE130">
            <v>0</v>
          </cell>
        </row>
        <row r="131">
          <cell r="AE131">
            <v>0</v>
          </cell>
        </row>
        <row r="132">
          <cell r="AE132">
            <v>0</v>
          </cell>
        </row>
        <row r="133">
          <cell r="AE133">
            <v>0</v>
          </cell>
        </row>
        <row r="134">
          <cell r="AE134">
            <v>0</v>
          </cell>
        </row>
        <row r="135">
          <cell r="AE135">
            <v>0</v>
          </cell>
        </row>
        <row r="136">
          <cell r="AE136">
            <v>0</v>
          </cell>
        </row>
        <row r="137">
          <cell r="AE137">
            <v>0</v>
          </cell>
        </row>
        <row r="138">
          <cell r="AE138">
            <v>0</v>
          </cell>
        </row>
        <row r="139">
          <cell r="AE139">
            <v>0</v>
          </cell>
        </row>
        <row r="140">
          <cell r="AE140">
            <v>0</v>
          </cell>
        </row>
        <row r="141">
          <cell r="AE141">
            <v>0</v>
          </cell>
        </row>
        <row r="142">
          <cell r="AE142">
            <v>0</v>
          </cell>
        </row>
        <row r="143">
          <cell r="AE143">
            <v>0</v>
          </cell>
        </row>
        <row r="144">
          <cell r="AE144">
            <v>0</v>
          </cell>
        </row>
        <row r="145">
          <cell r="AE145">
            <v>0</v>
          </cell>
        </row>
        <row r="146">
          <cell r="AE146">
            <v>0</v>
          </cell>
        </row>
        <row r="147">
          <cell r="AE147">
            <v>0</v>
          </cell>
        </row>
        <row r="148">
          <cell r="AE148">
            <v>0</v>
          </cell>
        </row>
        <row r="149">
          <cell r="AE149">
            <v>0</v>
          </cell>
        </row>
        <row r="150">
          <cell r="AE150">
            <v>0</v>
          </cell>
        </row>
        <row r="151">
          <cell r="AE151">
            <v>0</v>
          </cell>
        </row>
        <row r="152">
          <cell r="AE152">
            <v>0</v>
          </cell>
        </row>
        <row r="153">
          <cell r="AE153">
            <v>0</v>
          </cell>
        </row>
        <row r="154">
          <cell r="AE154">
            <v>0</v>
          </cell>
        </row>
        <row r="155">
          <cell r="AE155">
            <v>0</v>
          </cell>
        </row>
        <row r="156">
          <cell r="AE156">
            <v>0</v>
          </cell>
        </row>
        <row r="157">
          <cell r="AE157">
            <v>0</v>
          </cell>
        </row>
        <row r="158">
          <cell r="AE158">
            <v>0</v>
          </cell>
        </row>
        <row r="159">
          <cell r="AE159">
            <v>0</v>
          </cell>
        </row>
        <row r="160">
          <cell r="AE160">
            <v>0</v>
          </cell>
        </row>
        <row r="161">
          <cell r="AE161">
            <v>0</v>
          </cell>
        </row>
        <row r="162">
          <cell r="AE162">
            <v>0</v>
          </cell>
        </row>
        <row r="163">
          <cell r="AE163">
            <v>0</v>
          </cell>
        </row>
        <row r="164">
          <cell r="AE164">
            <v>0</v>
          </cell>
        </row>
        <row r="165">
          <cell r="AE165">
            <v>0</v>
          </cell>
        </row>
        <row r="166">
          <cell r="AE166">
            <v>0</v>
          </cell>
        </row>
        <row r="167">
          <cell r="AE167">
            <v>0</v>
          </cell>
        </row>
        <row r="168">
          <cell r="AE168">
            <v>0</v>
          </cell>
        </row>
        <row r="169">
          <cell r="AE169">
            <v>0</v>
          </cell>
        </row>
        <row r="170">
          <cell r="AE170">
            <v>0</v>
          </cell>
        </row>
        <row r="171">
          <cell r="AE171">
            <v>0</v>
          </cell>
        </row>
        <row r="172">
          <cell r="AE172">
            <v>0</v>
          </cell>
        </row>
        <row r="173">
          <cell r="AE173">
            <v>0</v>
          </cell>
        </row>
        <row r="174">
          <cell r="AE174">
            <v>0</v>
          </cell>
        </row>
        <row r="175">
          <cell r="AE175">
            <v>0</v>
          </cell>
        </row>
        <row r="176">
          <cell r="AE176">
            <v>0</v>
          </cell>
        </row>
      </sheetData>
      <sheetData sheetId="3"/>
      <sheetData sheetId="4"/>
      <sheetData sheetId="5">
        <row r="2">
          <cell r="N2"/>
          <cell r="P2"/>
          <cell r="R2"/>
          <cell r="T2"/>
          <cell r="AB2"/>
        </row>
        <row r="3">
          <cell r="N3" t="str">
            <v>6 BRA</v>
          </cell>
          <cell r="P3" t="str">
            <v>Bat</v>
          </cell>
          <cell r="R3" t="str">
            <v>Kreiger</v>
          </cell>
          <cell r="T3" t="str">
            <v>Wheeler</v>
          </cell>
          <cell r="V3" t="str">
            <v>Nightforce</v>
          </cell>
          <cell r="X3" t="str">
            <v>Varget</v>
          </cell>
          <cell r="Z3" t="str">
            <v>Vapor Trail</v>
          </cell>
          <cell r="AB3" t="str">
            <v>Self</v>
          </cell>
        </row>
        <row r="4">
          <cell r="N4" t="str">
            <v>6 DASHER</v>
          </cell>
          <cell r="P4" t="str">
            <v>Borden</v>
          </cell>
          <cell r="R4" t="str">
            <v>Brux</v>
          </cell>
          <cell r="T4" t="str">
            <v>Self</v>
          </cell>
          <cell r="V4" t="str">
            <v>Nightforce 12-42</v>
          </cell>
          <cell r="X4" t="str">
            <v>H4895</v>
          </cell>
          <cell r="Z4" t="str">
            <v>Barts</v>
          </cell>
          <cell r="AB4" t="str">
            <v>Gritters</v>
          </cell>
        </row>
        <row r="5">
          <cell r="N5" t="str">
            <v>6 BR</v>
          </cell>
          <cell r="P5" t="str">
            <v>Defiance</v>
          </cell>
          <cell r="R5" t="str">
            <v>Rock Creek</v>
          </cell>
          <cell r="T5" t="str">
            <v>McMillan</v>
          </cell>
          <cell r="V5" t="str">
            <v>Nightforce 15-55</v>
          </cell>
          <cell r="X5" t="str">
            <v>H4350</v>
          </cell>
          <cell r="Z5" t="str">
            <v>Roy Hunter</v>
          </cell>
          <cell r="AB5" t="str">
            <v>Savage</v>
          </cell>
        </row>
        <row r="6">
          <cell r="N6" t="str">
            <v>6 BRX</v>
          </cell>
          <cell r="P6" t="str">
            <v>Kelbly</v>
          </cell>
          <cell r="R6" t="str">
            <v>Lederer</v>
          </cell>
          <cell r="T6" t="str">
            <v>ST 1000</v>
          </cell>
          <cell r="V6" t="str">
            <v>March</v>
          </cell>
          <cell r="X6" t="str">
            <v>H4831</v>
          </cell>
          <cell r="Z6" t="str">
            <v>Berger</v>
          </cell>
          <cell r="AB6" t="str">
            <v>Remington</v>
          </cell>
        </row>
        <row r="7">
          <cell r="N7" t="str">
            <v>6.5-284</v>
          </cell>
          <cell r="P7" t="str">
            <v>Savage</v>
          </cell>
          <cell r="R7" t="str">
            <v>Bartlein</v>
          </cell>
          <cell r="T7" t="str">
            <v>Shehane</v>
          </cell>
          <cell r="V7" t="str">
            <v>Sightron</v>
          </cell>
          <cell r="X7" t="str">
            <v>H4831SC</v>
          </cell>
          <cell r="Z7" t="str">
            <v>Berger 108</v>
          </cell>
          <cell r="AB7" t="str">
            <v>Bruno</v>
          </cell>
        </row>
        <row r="8">
          <cell r="N8" t="str">
            <v>6.5x47</v>
          </cell>
          <cell r="P8" t="str">
            <v>Pierce</v>
          </cell>
          <cell r="R8" t="str">
            <v>Hawk Hill</v>
          </cell>
          <cell r="T8" t="str">
            <v>PRT</v>
          </cell>
          <cell r="V8" t="str">
            <v>Sightron 10-50</v>
          </cell>
          <cell r="X8" t="str">
            <v>H1000</v>
          </cell>
          <cell r="Z8" t="str">
            <v>Berger 105 VLD</v>
          </cell>
          <cell r="AB8" t="str">
            <v>SSS</v>
          </cell>
        </row>
        <row r="9">
          <cell r="N9">
            <v>284</v>
          </cell>
          <cell r="P9" t="str">
            <v>Remington</v>
          </cell>
          <cell r="R9" t="str">
            <v>Broughton</v>
          </cell>
          <cell r="T9" t="str">
            <v>SSS</v>
          </cell>
          <cell r="V9" t="str">
            <v>Valdada</v>
          </cell>
          <cell r="X9" t="str">
            <v>RL15</v>
          </cell>
          <cell r="Z9" t="str">
            <v>Berger 105</v>
          </cell>
          <cell r="AB9" t="str">
            <v>Simison</v>
          </cell>
        </row>
        <row r="10">
          <cell r="N10" t="str">
            <v>284 Shehane</v>
          </cell>
          <cell r="P10" t="str">
            <v>Nesika</v>
          </cell>
          <cell r="R10" t="str">
            <v>Remington</v>
          </cell>
          <cell r="T10" t="str">
            <v>Meredith</v>
          </cell>
          <cell r="V10" t="str">
            <v>Leupold</v>
          </cell>
          <cell r="X10" t="str">
            <v>RL16</v>
          </cell>
          <cell r="Z10" t="str">
            <v>Berger 105 Hy</v>
          </cell>
          <cell r="AB10" t="str">
            <v>Minor</v>
          </cell>
        </row>
        <row r="11">
          <cell r="N11" t="str">
            <v>300 wsm</v>
          </cell>
          <cell r="P11" t="str">
            <v>Hall</v>
          </cell>
          <cell r="R11" t="str">
            <v>Savage</v>
          </cell>
          <cell r="T11" t="str">
            <v>Leonard</v>
          </cell>
          <cell r="V11" t="str">
            <v>Kahles</v>
          </cell>
          <cell r="X11" t="str">
            <v>RL17</v>
          </cell>
          <cell r="Z11" t="str">
            <v>Spencer</v>
          </cell>
          <cell r="AB11" t="str">
            <v>Dowling</v>
          </cell>
        </row>
        <row r="12">
          <cell r="N12" t="str">
            <v>300 win mag</v>
          </cell>
          <cell r="P12" t="str">
            <v>Stiller</v>
          </cell>
          <cell r="R12" t="str">
            <v>Douglas</v>
          </cell>
          <cell r="T12" t="str">
            <v>HS Precision</v>
          </cell>
          <cell r="V12" t="str">
            <v>Vortex</v>
          </cell>
          <cell r="X12" t="str">
            <v>RL22</v>
          </cell>
          <cell r="Z12" t="str">
            <v>Sierra</v>
          </cell>
          <cell r="AB12" t="str">
            <v>Wahlstrom</v>
          </cell>
        </row>
        <row r="13">
          <cell r="N13">
            <v>243</v>
          </cell>
          <cell r="P13"/>
          <cell r="R13" t="str">
            <v>Hart</v>
          </cell>
          <cell r="T13" t="str">
            <v>TM</v>
          </cell>
          <cell r="V13" t="str">
            <v>Weaver</v>
          </cell>
          <cell r="X13">
            <v>4166</v>
          </cell>
          <cell r="Z13" t="str">
            <v>BIB 104</v>
          </cell>
          <cell r="AB13" t="str">
            <v>Cutright</v>
          </cell>
        </row>
        <row r="14">
          <cell r="N14">
            <v>308</v>
          </cell>
          <cell r="P14" t="str">
            <v>Haverkamp</v>
          </cell>
          <cell r="R14" t="str">
            <v>Muller</v>
          </cell>
          <cell r="T14" t="str">
            <v>Tracker</v>
          </cell>
          <cell r="V14" t="str">
            <v>Schmidt</v>
          </cell>
          <cell r="X14"/>
          <cell r="Z14" t="str">
            <v>EPS</v>
          </cell>
          <cell r="AB14"/>
        </row>
        <row r="15">
          <cell r="N15" t="str">
            <v>6 Creedmore</v>
          </cell>
          <cell r="P15" t="str">
            <v>Ruger</v>
          </cell>
          <cell r="R15" t="str">
            <v>Benchmark</v>
          </cell>
          <cell r="T15" t="str">
            <v>B&amp;D Supply</v>
          </cell>
          <cell r="V15"/>
          <cell r="X15"/>
          <cell r="Z15"/>
          <cell r="AB15"/>
        </row>
        <row r="16">
          <cell r="N16" t="str">
            <v>6.5 Creedmore</v>
          </cell>
          <cell r="P16" t="str">
            <v>Stolle</v>
          </cell>
          <cell r="R16"/>
          <cell r="T16" t="str">
            <v>Scoville</v>
          </cell>
          <cell r="V16"/>
          <cell r="X16"/>
          <cell r="Z16"/>
          <cell r="AB16"/>
        </row>
        <row r="17">
          <cell r="N17" t="str">
            <v>6 mm</v>
          </cell>
          <cell r="P17" t="str">
            <v>Panda Stolle</v>
          </cell>
          <cell r="R17"/>
          <cell r="T17" t="str">
            <v>Lowboy</v>
          </cell>
          <cell r="V17"/>
          <cell r="X17"/>
          <cell r="Z17"/>
          <cell r="AB17"/>
        </row>
        <row r="18">
          <cell r="N18" t="str">
            <v>6-47L</v>
          </cell>
          <cell r="P18" t="str">
            <v>40 XBR</v>
          </cell>
          <cell r="R18"/>
          <cell r="T18"/>
          <cell r="V18"/>
          <cell r="X18"/>
          <cell r="Z18"/>
          <cell r="AB18"/>
        </row>
        <row r="19">
          <cell r="N19" t="str">
            <v>6 BRDX</v>
          </cell>
          <cell r="P19" t="str">
            <v xml:space="preserve">Panda </v>
          </cell>
          <cell r="R19"/>
          <cell r="T19"/>
          <cell r="V19"/>
          <cell r="X19"/>
          <cell r="Z19"/>
          <cell r="AB19"/>
        </row>
        <row r="20">
          <cell r="N20"/>
          <cell r="P20"/>
          <cell r="R20"/>
          <cell r="T20"/>
          <cell r="V20"/>
          <cell r="X20"/>
          <cell r="Z20"/>
          <cell r="AB20"/>
        </row>
        <row r="21">
          <cell r="N21"/>
          <cell r="P21"/>
          <cell r="R21"/>
          <cell r="T21"/>
          <cell r="V21"/>
          <cell r="X21"/>
          <cell r="Z21"/>
          <cell r="AB21"/>
        </row>
        <row r="22">
          <cell r="N22"/>
          <cell r="P22"/>
          <cell r="R22"/>
          <cell r="T22"/>
          <cell r="V22"/>
          <cell r="X22"/>
          <cell r="Z22"/>
          <cell r="AB22"/>
        </row>
        <row r="23">
          <cell r="N23"/>
          <cell r="P23"/>
          <cell r="R23"/>
          <cell r="T23"/>
          <cell r="V23"/>
          <cell r="X23"/>
          <cell r="Z23"/>
          <cell r="AB23"/>
        </row>
        <row r="24">
          <cell r="N24"/>
          <cell r="P24"/>
          <cell r="R24"/>
          <cell r="T24"/>
          <cell r="V24"/>
          <cell r="X24"/>
          <cell r="Z24"/>
          <cell r="AB24"/>
        </row>
        <row r="25">
          <cell r="N25"/>
          <cell r="P25"/>
          <cell r="R25"/>
          <cell r="T25"/>
          <cell r="V25"/>
          <cell r="X25"/>
          <cell r="Z25"/>
          <cell r="AB25"/>
        </row>
        <row r="26">
          <cell r="N26"/>
          <cell r="P26"/>
          <cell r="R26"/>
          <cell r="T26"/>
          <cell r="V26"/>
          <cell r="X26"/>
          <cell r="Z26"/>
          <cell r="AB26"/>
        </row>
        <row r="27">
          <cell r="N27"/>
          <cell r="P27"/>
          <cell r="R27"/>
          <cell r="T27"/>
          <cell r="V27"/>
          <cell r="X27"/>
          <cell r="Z27"/>
          <cell r="AB27"/>
        </row>
        <row r="28">
          <cell r="N28"/>
          <cell r="P28"/>
          <cell r="R28"/>
          <cell r="T28"/>
          <cell r="V28"/>
          <cell r="X28"/>
          <cell r="Z28"/>
          <cell r="AB28"/>
        </row>
        <row r="29">
          <cell r="N29"/>
          <cell r="P29"/>
          <cell r="R29"/>
          <cell r="T29"/>
          <cell r="V29"/>
          <cell r="X29"/>
          <cell r="Z29"/>
          <cell r="AB29"/>
        </row>
        <row r="30">
          <cell r="N30"/>
          <cell r="P30"/>
          <cell r="R30"/>
          <cell r="T30"/>
          <cell r="V30"/>
          <cell r="X30"/>
          <cell r="Z30"/>
          <cell r="AB30"/>
        </row>
        <row r="31">
          <cell r="N31"/>
          <cell r="P31"/>
          <cell r="R31"/>
          <cell r="T31"/>
          <cell r="V31"/>
          <cell r="X31"/>
          <cell r="Z31"/>
          <cell r="AB31"/>
        </row>
        <row r="32">
          <cell r="N32"/>
          <cell r="P32"/>
          <cell r="R32"/>
          <cell r="T32"/>
          <cell r="V32"/>
          <cell r="X32"/>
          <cell r="Z32"/>
          <cell r="AB32"/>
        </row>
        <row r="33">
          <cell r="N33"/>
          <cell r="P33"/>
          <cell r="R33"/>
          <cell r="T33"/>
          <cell r="V33"/>
          <cell r="X33"/>
          <cell r="Z33"/>
          <cell r="AB33"/>
        </row>
      </sheetData>
      <sheetData sheetId="6"/>
      <sheetData sheetId="7">
        <row r="1">
          <cell r="B1" t="str">
            <v>IBS 1K YARD MATCH #1</v>
          </cell>
        </row>
        <row r="2">
          <cell r="B2" t="str">
            <v>White Horse Range, Philippi, WV</v>
          </cell>
        </row>
        <row r="3">
          <cell r="B3">
            <v>44695</v>
          </cell>
        </row>
        <row r="4">
          <cell r="V4"/>
        </row>
        <row r="5">
          <cell r="V5" t="str">
            <v>Aspinall, Charlie</v>
          </cell>
        </row>
        <row r="6">
          <cell r="B6"/>
          <cell r="C6"/>
          <cell r="D6"/>
          <cell r="O6">
            <v>101</v>
          </cell>
          <cell r="V6" t="str">
            <v>Bradley, Steve</v>
          </cell>
        </row>
        <row r="7">
          <cell r="B7"/>
          <cell r="C7"/>
          <cell r="D7"/>
          <cell r="O7">
            <v>102</v>
          </cell>
          <cell r="V7" t="str">
            <v>Brown, TJ</v>
          </cell>
        </row>
        <row r="8">
          <cell r="B8"/>
          <cell r="C8"/>
          <cell r="D8"/>
          <cell r="O8">
            <v>103</v>
          </cell>
          <cell r="V8" t="str">
            <v>Burns, William J.</v>
          </cell>
        </row>
        <row r="9">
          <cell r="B9"/>
          <cell r="C9"/>
          <cell r="D9"/>
          <cell r="O9">
            <v>104</v>
          </cell>
          <cell r="V9" t="str">
            <v>Calai, Fred</v>
          </cell>
        </row>
        <row r="10">
          <cell r="B10"/>
          <cell r="C10"/>
          <cell r="D10"/>
          <cell r="O10">
            <v>105</v>
          </cell>
          <cell r="V10" t="str">
            <v>Day, Lynwood</v>
          </cell>
        </row>
        <row r="11">
          <cell r="B11"/>
          <cell r="C11"/>
          <cell r="D11"/>
          <cell r="O11">
            <v>106</v>
          </cell>
          <cell r="V11" t="str">
            <v>Denver, Bob</v>
          </cell>
        </row>
        <row r="12">
          <cell r="B12"/>
          <cell r="C12"/>
          <cell r="D12"/>
          <cell r="O12">
            <v>107</v>
          </cell>
          <cell r="V12" t="str">
            <v>Dunlap, Chris</v>
          </cell>
        </row>
        <row r="13">
          <cell r="B13"/>
          <cell r="C13"/>
          <cell r="D13"/>
          <cell r="O13">
            <v>108</v>
          </cell>
          <cell r="V13" t="str">
            <v>Godfrey, Jeff</v>
          </cell>
        </row>
        <row r="14">
          <cell r="B14"/>
          <cell r="C14"/>
          <cell r="D14"/>
          <cell r="O14">
            <v>109</v>
          </cell>
          <cell r="V14" t="str">
            <v>Gwyn, Ed</v>
          </cell>
        </row>
        <row r="15">
          <cell r="B15"/>
          <cell r="C15"/>
          <cell r="D15"/>
          <cell r="O15">
            <v>110</v>
          </cell>
          <cell r="V15" t="str">
            <v>Hoffman, Jim</v>
          </cell>
        </row>
        <row r="16">
          <cell r="B16"/>
          <cell r="C16"/>
          <cell r="D16"/>
          <cell r="O16">
            <v>111</v>
          </cell>
          <cell r="V16" t="str">
            <v>House, Ken</v>
          </cell>
        </row>
        <row r="17">
          <cell r="B17"/>
          <cell r="C17"/>
          <cell r="D17"/>
          <cell r="O17">
            <v>112</v>
          </cell>
          <cell r="V17" t="str">
            <v>Jarrell, JC</v>
          </cell>
        </row>
        <row r="18">
          <cell r="B18"/>
          <cell r="C18"/>
          <cell r="D18"/>
          <cell r="O18">
            <v>201</v>
          </cell>
          <cell r="V18" t="str">
            <v>Loan, Dwayne</v>
          </cell>
        </row>
        <row r="19">
          <cell r="B19"/>
          <cell r="C19"/>
          <cell r="D19"/>
          <cell r="O19">
            <v>202</v>
          </cell>
          <cell r="V19" t="str">
            <v>McKenzie, Donald</v>
          </cell>
        </row>
        <row r="20">
          <cell r="B20"/>
          <cell r="C20"/>
          <cell r="D20"/>
          <cell r="O20">
            <v>203</v>
          </cell>
          <cell r="V20" t="str">
            <v>Pannell, JR</v>
          </cell>
        </row>
        <row r="21">
          <cell r="B21"/>
          <cell r="C21"/>
          <cell r="D21"/>
          <cell r="O21">
            <v>204</v>
          </cell>
          <cell r="V21" t="str">
            <v>Ruppert, J. Michael</v>
          </cell>
        </row>
        <row r="22">
          <cell r="B22"/>
          <cell r="C22"/>
          <cell r="D22"/>
          <cell r="O22">
            <v>205</v>
          </cell>
          <cell r="V22" t="str">
            <v>Smith, Rick</v>
          </cell>
        </row>
        <row r="23">
          <cell r="B23"/>
          <cell r="C23"/>
          <cell r="D23"/>
          <cell r="O23">
            <v>206</v>
          </cell>
          <cell r="V23" t="str">
            <v>Suttle, Dan</v>
          </cell>
        </row>
        <row r="24">
          <cell r="B24"/>
          <cell r="C24"/>
          <cell r="D24"/>
          <cell r="O24">
            <v>207</v>
          </cell>
          <cell r="V24" t="str">
            <v>Wooten, Seth</v>
          </cell>
        </row>
        <row r="25">
          <cell r="B25"/>
          <cell r="C25"/>
          <cell r="D25"/>
          <cell r="O25">
            <v>208</v>
          </cell>
          <cell r="V25" t="str">
            <v>Ziems, Chris</v>
          </cell>
        </row>
        <row r="26">
          <cell r="B26"/>
          <cell r="C26"/>
          <cell r="D26"/>
          <cell r="O26">
            <v>209</v>
          </cell>
          <cell r="V26" t="str">
            <v>test 22</v>
          </cell>
        </row>
        <row r="27">
          <cell r="B27"/>
          <cell r="C27"/>
          <cell r="D27"/>
          <cell r="O27">
            <v>210</v>
          </cell>
          <cell r="V27" t="str">
            <v>test 23</v>
          </cell>
        </row>
        <row r="28">
          <cell r="B28"/>
          <cell r="C28"/>
          <cell r="D28"/>
          <cell r="O28">
            <v>211</v>
          </cell>
          <cell r="V28" t="str">
            <v>test 24</v>
          </cell>
        </row>
        <row r="29">
          <cell r="B29"/>
          <cell r="C29"/>
          <cell r="D29"/>
          <cell r="O29">
            <v>212</v>
          </cell>
          <cell r="V29" t="str">
            <v>test 25</v>
          </cell>
        </row>
        <row r="30">
          <cell r="B30"/>
          <cell r="C30"/>
          <cell r="D30"/>
          <cell r="O30">
            <v>301</v>
          </cell>
          <cell r="V30"/>
        </row>
        <row r="31">
          <cell r="B31"/>
          <cell r="C31"/>
          <cell r="D31"/>
          <cell r="O31">
            <v>302</v>
          </cell>
          <cell r="V31"/>
        </row>
        <row r="32">
          <cell r="B32"/>
          <cell r="C32"/>
          <cell r="D32"/>
          <cell r="O32">
            <v>303</v>
          </cell>
          <cell r="V32"/>
        </row>
        <row r="33">
          <cell r="B33"/>
          <cell r="C33"/>
          <cell r="D33"/>
          <cell r="O33">
            <v>304</v>
          </cell>
          <cell r="V33"/>
        </row>
        <row r="34">
          <cell r="B34"/>
          <cell r="C34"/>
          <cell r="D34"/>
          <cell r="O34">
            <v>305</v>
          </cell>
          <cell r="V34"/>
        </row>
        <row r="35">
          <cell r="B35"/>
          <cell r="C35"/>
          <cell r="D35"/>
          <cell r="O35">
            <v>306</v>
          </cell>
          <cell r="V35"/>
        </row>
        <row r="36">
          <cell r="B36"/>
          <cell r="C36"/>
          <cell r="D36"/>
          <cell r="O36">
            <v>307</v>
          </cell>
          <cell r="V36"/>
        </row>
        <row r="37">
          <cell r="B37"/>
          <cell r="C37"/>
          <cell r="D37"/>
          <cell r="O37">
            <v>308</v>
          </cell>
          <cell r="V37"/>
        </row>
        <row r="38">
          <cell r="B38"/>
          <cell r="C38"/>
          <cell r="D38"/>
          <cell r="O38">
            <v>309</v>
          </cell>
          <cell r="V38"/>
        </row>
        <row r="39">
          <cell r="B39"/>
          <cell r="C39"/>
          <cell r="D39"/>
          <cell r="O39">
            <v>310</v>
          </cell>
          <cell r="V39"/>
        </row>
        <row r="40">
          <cell r="B40"/>
          <cell r="C40"/>
          <cell r="D40"/>
          <cell r="O40">
            <v>311</v>
          </cell>
          <cell r="V40"/>
        </row>
        <row r="41">
          <cell r="B41"/>
          <cell r="C41"/>
          <cell r="D41"/>
          <cell r="O41">
            <v>312</v>
          </cell>
          <cell r="V41"/>
        </row>
        <row r="42">
          <cell r="B42"/>
          <cell r="C42"/>
          <cell r="D42"/>
          <cell r="O42">
            <v>401</v>
          </cell>
          <cell r="V42"/>
        </row>
        <row r="43">
          <cell r="B43"/>
          <cell r="C43"/>
          <cell r="D43"/>
          <cell r="O43">
            <v>402</v>
          </cell>
          <cell r="V43"/>
        </row>
        <row r="44">
          <cell r="B44"/>
          <cell r="C44"/>
          <cell r="D44"/>
          <cell r="O44">
            <v>403</v>
          </cell>
          <cell r="V44"/>
        </row>
        <row r="45">
          <cell r="B45"/>
          <cell r="C45"/>
          <cell r="D45"/>
          <cell r="O45">
            <v>404</v>
          </cell>
          <cell r="V45"/>
        </row>
        <row r="46">
          <cell r="B46"/>
          <cell r="C46"/>
          <cell r="D46"/>
          <cell r="O46">
            <v>405</v>
          </cell>
          <cell r="V46"/>
        </row>
        <row r="47">
          <cell r="B47"/>
          <cell r="C47"/>
          <cell r="D47"/>
          <cell r="O47">
            <v>406</v>
          </cell>
          <cell r="V47"/>
        </row>
        <row r="48">
          <cell r="B48"/>
          <cell r="C48"/>
          <cell r="D48"/>
          <cell r="O48">
            <v>407</v>
          </cell>
          <cell r="V48"/>
        </row>
        <row r="49">
          <cell r="B49"/>
          <cell r="C49"/>
          <cell r="D49"/>
          <cell r="O49">
            <v>408</v>
          </cell>
          <cell r="V49"/>
        </row>
        <row r="50">
          <cell r="B50"/>
          <cell r="C50"/>
          <cell r="D50"/>
          <cell r="O50">
            <v>409</v>
          </cell>
          <cell r="V50"/>
        </row>
        <row r="51">
          <cell r="B51"/>
          <cell r="C51"/>
          <cell r="D51"/>
          <cell r="O51">
            <v>410</v>
          </cell>
          <cell r="V51"/>
        </row>
        <row r="52">
          <cell r="B52"/>
          <cell r="C52"/>
          <cell r="D52"/>
          <cell r="O52">
            <v>411</v>
          </cell>
          <cell r="V52"/>
        </row>
        <row r="53">
          <cell r="B53"/>
          <cell r="C53"/>
          <cell r="D53"/>
          <cell r="O53">
            <v>412</v>
          </cell>
          <cell r="V53"/>
        </row>
        <row r="54">
          <cell r="B54"/>
          <cell r="C54"/>
          <cell r="D54"/>
          <cell r="O54">
            <v>501</v>
          </cell>
          <cell r="V54"/>
        </row>
        <row r="55">
          <cell r="B55"/>
          <cell r="C55"/>
          <cell r="D55"/>
          <cell r="O55">
            <v>502</v>
          </cell>
          <cell r="V55"/>
        </row>
        <row r="56">
          <cell r="B56"/>
          <cell r="C56"/>
          <cell r="D56"/>
          <cell r="O56">
            <v>503</v>
          </cell>
          <cell r="V56"/>
        </row>
        <row r="57">
          <cell r="B57"/>
          <cell r="C57"/>
          <cell r="D57"/>
          <cell r="O57">
            <v>504</v>
          </cell>
          <cell r="V57"/>
        </row>
        <row r="58">
          <cell r="B58"/>
          <cell r="C58"/>
          <cell r="D58"/>
          <cell r="O58">
            <v>505</v>
          </cell>
          <cell r="V58"/>
        </row>
        <row r="59">
          <cell r="B59"/>
          <cell r="C59"/>
          <cell r="D59"/>
          <cell r="O59">
            <v>506</v>
          </cell>
          <cell r="V59"/>
        </row>
        <row r="60">
          <cell r="B60"/>
          <cell r="C60"/>
          <cell r="D60"/>
          <cell r="O60">
            <v>507</v>
          </cell>
          <cell r="V60"/>
        </row>
        <row r="61">
          <cell r="B61"/>
          <cell r="C61"/>
          <cell r="D61"/>
          <cell r="O61">
            <v>508</v>
          </cell>
          <cell r="V61"/>
        </row>
        <row r="62">
          <cell r="B62"/>
          <cell r="C62"/>
          <cell r="D62"/>
          <cell r="O62">
            <v>509</v>
          </cell>
          <cell r="V62"/>
        </row>
        <row r="63">
          <cell r="B63"/>
          <cell r="C63"/>
          <cell r="D63"/>
          <cell r="O63">
            <v>510</v>
          </cell>
          <cell r="V63"/>
        </row>
        <row r="64">
          <cell r="B64"/>
          <cell r="C64"/>
          <cell r="D64"/>
          <cell r="O64">
            <v>511</v>
          </cell>
          <cell r="V64"/>
        </row>
        <row r="65">
          <cell r="B65"/>
          <cell r="C65"/>
          <cell r="D65"/>
          <cell r="O65">
            <v>512</v>
          </cell>
          <cell r="V65"/>
        </row>
        <row r="66">
          <cell r="B66"/>
          <cell r="C66"/>
          <cell r="D66"/>
          <cell r="O66">
            <v>601</v>
          </cell>
          <cell r="V66"/>
        </row>
        <row r="67">
          <cell r="B67"/>
          <cell r="C67"/>
          <cell r="D67"/>
          <cell r="O67">
            <v>602</v>
          </cell>
          <cell r="V67"/>
        </row>
        <row r="68">
          <cell r="B68"/>
          <cell r="C68"/>
          <cell r="D68"/>
          <cell r="O68">
            <v>603</v>
          </cell>
          <cell r="V68"/>
        </row>
        <row r="69">
          <cell r="B69"/>
          <cell r="C69"/>
          <cell r="D69"/>
          <cell r="O69">
            <v>604</v>
          </cell>
          <cell r="V69"/>
        </row>
        <row r="70">
          <cell r="B70"/>
          <cell r="C70"/>
          <cell r="D70"/>
          <cell r="O70">
            <v>605</v>
          </cell>
          <cell r="V70"/>
        </row>
        <row r="71">
          <cell r="B71"/>
          <cell r="C71"/>
          <cell r="D71"/>
          <cell r="O71">
            <v>606</v>
          </cell>
          <cell r="V71"/>
        </row>
        <row r="72">
          <cell r="B72"/>
          <cell r="C72"/>
          <cell r="D72"/>
          <cell r="O72">
            <v>607</v>
          </cell>
          <cell r="V72"/>
        </row>
        <row r="73">
          <cell r="B73"/>
          <cell r="C73"/>
          <cell r="D73"/>
          <cell r="O73">
            <v>608</v>
          </cell>
          <cell r="V73"/>
        </row>
        <row r="74">
          <cell r="B74"/>
          <cell r="C74"/>
          <cell r="D74"/>
          <cell r="O74">
            <v>609</v>
          </cell>
          <cell r="V74"/>
        </row>
        <row r="75">
          <cell r="B75"/>
          <cell r="C75"/>
          <cell r="D75"/>
          <cell r="O75">
            <v>610</v>
          </cell>
          <cell r="V75"/>
        </row>
        <row r="76">
          <cell r="B76"/>
          <cell r="C76"/>
          <cell r="D76"/>
          <cell r="O76">
            <v>611</v>
          </cell>
          <cell r="V76"/>
        </row>
        <row r="77">
          <cell r="B77"/>
          <cell r="C77"/>
          <cell r="D77"/>
          <cell r="O77">
            <v>612</v>
          </cell>
          <cell r="V77"/>
        </row>
        <row r="78">
          <cell r="B78"/>
          <cell r="C78"/>
          <cell r="D78"/>
          <cell r="O78">
            <v>701</v>
          </cell>
          <cell r="V78"/>
        </row>
        <row r="79">
          <cell r="B79"/>
          <cell r="C79"/>
          <cell r="D79"/>
          <cell r="O79">
            <v>702</v>
          </cell>
          <cell r="V79"/>
        </row>
        <row r="80">
          <cell r="B80"/>
          <cell r="C80"/>
          <cell r="D80"/>
          <cell r="O80">
            <v>703</v>
          </cell>
          <cell r="V80"/>
        </row>
        <row r="81">
          <cell r="B81"/>
          <cell r="C81"/>
          <cell r="D81"/>
          <cell r="O81">
            <v>704</v>
          </cell>
          <cell r="V81"/>
        </row>
        <row r="82">
          <cell r="B82"/>
          <cell r="C82"/>
          <cell r="D82"/>
          <cell r="O82">
            <v>705</v>
          </cell>
          <cell r="V82"/>
        </row>
        <row r="83">
          <cell r="B83"/>
          <cell r="C83"/>
          <cell r="D83"/>
          <cell r="O83">
            <v>706</v>
          </cell>
          <cell r="V83"/>
        </row>
        <row r="84">
          <cell r="B84"/>
          <cell r="C84"/>
          <cell r="D84"/>
          <cell r="O84">
            <v>707</v>
          </cell>
          <cell r="V84"/>
        </row>
        <row r="85">
          <cell r="B85"/>
          <cell r="C85"/>
          <cell r="D85"/>
          <cell r="O85">
            <v>708</v>
          </cell>
          <cell r="V85"/>
        </row>
        <row r="86">
          <cell r="B86"/>
          <cell r="C86"/>
          <cell r="D86"/>
          <cell r="O86">
            <v>709</v>
          </cell>
          <cell r="V86"/>
        </row>
        <row r="87">
          <cell r="B87"/>
          <cell r="C87"/>
          <cell r="D87"/>
          <cell r="O87">
            <v>710</v>
          </cell>
          <cell r="V87"/>
        </row>
        <row r="88">
          <cell r="B88"/>
          <cell r="C88"/>
          <cell r="D88"/>
          <cell r="O88">
            <v>711</v>
          </cell>
          <cell r="V88"/>
        </row>
        <row r="89">
          <cell r="B89"/>
          <cell r="C89"/>
          <cell r="D89"/>
          <cell r="O89">
            <v>712</v>
          </cell>
          <cell r="V89"/>
        </row>
        <row r="90">
          <cell r="B90"/>
          <cell r="C90"/>
          <cell r="D90"/>
          <cell r="O90">
            <v>801</v>
          </cell>
          <cell r="V90"/>
        </row>
        <row r="91">
          <cell r="B91"/>
          <cell r="C91"/>
          <cell r="D91"/>
          <cell r="O91">
            <v>802</v>
          </cell>
          <cell r="V91"/>
        </row>
        <row r="92">
          <cell r="B92"/>
          <cell r="C92"/>
          <cell r="D92"/>
          <cell r="O92">
            <v>803</v>
          </cell>
          <cell r="V92"/>
        </row>
        <row r="93">
          <cell r="B93"/>
          <cell r="C93"/>
          <cell r="D93"/>
          <cell r="O93">
            <v>804</v>
          </cell>
          <cell r="V93"/>
        </row>
        <row r="94">
          <cell r="B94"/>
          <cell r="C94"/>
          <cell r="D94"/>
          <cell r="O94">
            <v>805</v>
          </cell>
          <cell r="V94"/>
        </row>
        <row r="95">
          <cell r="B95"/>
          <cell r="C95"/>
          <cell r="D95"/>
          <cell r="O95">
            <v>806</v>
          </cell>
          <cell r="V95"/>
        </row>
        <row r="96">
          <cell r="B96"/>
          <cell r="C96"/>
          <cell r="D96"/>
          <cell r="O96">
            <v>807</v>
          </cell>
          <cell r="V96"/>
        </row>
        <row r="97">
          <cell r="B97"/>
          <cell r="C97"/>
          <cell r="D97"/>
          <cell r="O97">
            <v>808</v>
          </cell>
          <cell r="V97"/>
        </row>
        <row r="98">
          <cell r="B98"/>
          <cell r="C98"/>
          <cell r="D98"/>
          <cell r="O98">
            <v>809</v>
          </cell>
          <cell r="V98"/>
        </row>
        <row r="99">
          <cell r="B99"/>
          <cell r="C99"/>
          <cell r="D99"/>
          <cell r="O99">
            <v>810</v>
          </cell>
          <cell r="V99"/>
        </row>
        <row r="100">
          <cell r="B100"/>
          <cell r="C100"/>
          <cell r="D100"/>
          <cell r="O100">
            <v>811</v>
          </cell>
          <cell r="V100"/>
        </row>
        <row r="101">
          <cell r="B101"/>
          <cell r="C101"/>
          <cell r="D101"/>
          <cell r="O101">
            <v>812</v>
          </cell>
          <cell r="V101"/>
        </row>
        <row r="102">
          <cell r="B102"/>
          <cell r="C102"/>
          <cell r="D102"/>
          <cell r="O102">
            <v>901</v>
          </cell>
          <cell r="V102"/>
        </row>
        <row r="103">
          <cell r="B103"/>
          <cell r="C103"/>
          <cell r="D103"/>
          <cell r="O103">
            <v>902</v>
          </cell>
          <cell r="V103"/>
        </row>
        <row r="104">
          <cell r="B104"/>
          <cell r="C104"/>
          <cell r="D104"/>
          <cell r="O104">
            <v>903</v>
          </cell>
          <cell r="V104"/>
        </row>
        <row r="105">
          <cell r="B105"/>
          <cell r="C105"/>
          <cell r="D105"/>
          <cell r="O105">
            <v>904</v>
          </cell>
          <cell r="V105"/>
        </row>
        <row r="106">
          <cell r="B106"/>
          <cell r="C106"/>
          <cell r="D106"/>
          <cell r="O106">
            <v>905</v>
          </cell>
          <cell r="V106"/>
        </row>
        <row r="107">
          <cell r="B107"/>
          <cell r="C107"/>
          <cell r="D107"/>
          <cell r="O107">
            <v>906</v>
          </cell>
          <cell r="V107"/>
        </row>
        <row r="108">
          <cell r="B108"/>
          <cell r="C108"/>
          <cell r="D108"/>
          <cell r="O108">
            <v>907</v>
          </cell>
          <cell r="V108"/>
        </row>
        <row r="109">
          <cell r="B109"/>
          <cell r="C109"/>
          <cell r="D109"/>
          <cell r="O109">
            <v>908</v>
          </cell>
          <cell r="V109"/>
        </row>
        <row r="110">
          <cell r="B110"/>
          <cell r="C110"/>
          <cell r="D110"/>
          <cell r="O110">
            <v>909</v>
          </cell>
          <cell r="V110"/>
        </row>
        <row r="111">
          <cell r="B111"/>
          <cell r="C111"/>
          <cell r="D111"/>
          <cell r="O111">
            <v>910</v>
          </cell>
          <cell r="V111"/>
        </row>
        <row r="112">
          <cell r="B112"/>
          <cell r="C112"/>
          <cell r="D112"/>
          <cell r="O112">
            <v>911</v>
          </cell>
          <cell r="V112"/>
        </row>
        <row r="113">
          <cell r="B113"/>
          <cell r="C113"/>
          <cell r="D113"/>
          <cell r="O113">
            <v>912</v>
          </cell>
          <cell r="V113"/>
        </row>
        <row r="114">
          <cell r="B114"/>
          <cell r="C114"/>
          <cell r="D114"/>
          <cell r="O114">
            <v>1001</v>
          </cell>
          <cell r="V114"/>
        </row>
        <row r="115">
          <cell r="B115"/>
          <cell r="C115"/>
          <cell r="D115"/>
          <cell r="O115">
            <v>1002</v>
          </cell>
          <cell r="V115"/>
        </row>
        <row r="116">
          <cell r="B116"/>
          <cell r="C116"/>
          <cell r="D116"/>
          <cell r="O116">
            <v>1003</v>
          </cell>
          <cell r="V116"/>
        </row>
        <row r="117">
          <cell r="B117"/>
          <cell r="C117"/>
          <cell r="D117"/>
          <cell r="O117">
            <v>1004</v>
          </cell>
          <cell r="V117"/>
        </row>
        <row r="118">
          <cell r="B118"/>
          <cell r="C118"/>
          <cell r="D118"/>
          <cell r="O118">
            <v>1005</v>
          </cell>
          <cell r="V118"/>
        </row>
        <row r="119">
          <cell r="B119"/>
          <cell r="C119"/>
          <cell r="D119"/>
          <cell r="O119">
            <v>1006</v>
          </cell>
          <cell r="V119"/>
        </row>
        <row r="120">
          <cell r="B120"/>
          <cell r="C120"/>
          <cell r="D120"/>
          <cell r="O120">
            <v>1007</v>
          </cell>
          <cell r="V120"/>
        </row>
        <row r="121">
          <cell r="B121"/>
          <cell r="C121"/>
          <cell r="D121"/>
          <cell r="O121">
            <v>1008</v>
          </cell>
          <cell r="V121"/>
        </row>
        <row r="122">
          <cell r="B122"/>
          <cell r="C122"/>
          <cell r="D122"/>
          <cell r="O122">
            <v>1009</v>
          </cell>
          <cell r="V122"/>
        </row>
        <row r="123">
          <cell r="B123"/>
          <cell r="C123"/>
          <cell r="D123"/>
          <cell r="O123">
            <v>1010</v>
          </cell>
          <cell r="V123"/>
        </row>
        <row r="124">
          <cell r="B124"/>
          <cell r="C124"/>
          <cell r="D124"/>
          <cell r="O124">
            <v>1011</v>
          </cell>
          <cell r="V124"/>
        </row>
        <row r="125">
          <cell r="B125"/>
          <cell r="C125"/>
          <cell r="D125"/>
          <cell r="O125">
            <v>1012</v>
          </cell>
          <cell r="V125"/>
        </row>
        <row r="126">
          <cell r="B126"/>
          <cell r="C126"/>
          <cell r="D126"/>
          <cell r="O126">
            <v>1101</v>
          </cell>
          <cell r="V126"/>
        </row>
        <row r="127">
          <cell r="B127"/>
          <cell r="C127"/>
          <cell r="D127"/>
          <cell r="O127">
            <v>1102</v>
          </cell>
          <cell r="V127"/>
        </row>
        <row r="128">
          <cell r="B128"/>
          <cell r="C128"/>
          <cell r="D128"/>
          <cell r="O128">
            <v>1103</v>
          </cell>
          <cell r="V128"/>
        </row>
        <row r="129">
          <cell r="B129"/>
          <cell r="C129"/>
          <cell r="D129"/>
          <cell r="O129">
            <v>1104</v>
          </cell>
          <cell r="V129"/>
        </row>
        <row r="130">
          <cell r="B130"/>
          <cell r="C130"/>
          <cell r="D130"/>
          <cell r="O130">
            <v>1105</v>
          </cell>
          <cell r="V130"/>
        </row>
        <row r="131">
          <cell r="B131"/>
          <cell r="C131"/>
          <cell r="D131"/>
          <cell r="O131">
            <v>1106</v>
          </cell>
          <cell r="V131"/>
        </row>
        <row r="132">
          <cell r="B132"/>
          <cell r="C132"/>
          <cell r="D132"/>
          <cell r="O132">
            <v>1107</v>
          </cell>
          <cell r="V132"/>
        </row>
        <row r="133">
          <cell r="B133"/>
          <cell r="C133"/>
          <cell r="D133"/>
          <cell r="O133">
            <v>1108</v>
          </cell>
          <cell r="V133"/>
        </row>
        <row r="134">
          <cell r="B134"/>
          <cell r="C134"/>
          <cell r="D134"/>
          <cell r="O134">
            <v>1109</v>
          </cell>
          <cell r="V134"/>
        </row>
        <row r="135">
          <cell r="B135"/>
          <cell r="C135"/>
          <cell r="D135"/>
          <cell r="O135">
            <v>1110</v>
          </cell>
          <cell r="V135"/>
        </row>
        <row r="136">
          <cell r="B136"/>
          <cell r="C136"/>
          <cell r="D136"/>
          <cell r="O136">
            <v>1111</v>
          </cell>
          <cell r="V136"/>
        </row>
        <row r="137">
          <cell r="B137"/>
          <cell r="C137"/>
          <cell r="D137"/>
          <cell r="O137">
            <v>1112</v>
          </cell>
          <cell r="V137"/>
        </row>
        <row r="138">
          <cell r="B138"/>
          <cell r="C138"/>
          <cell r="D138"/>
          <cell r="O138">
            <v>1201</v>
          </cell>
          <cell r="V138"/>
        </row>
        <row r="139">
          <cell r="B139"/>
          <cell r="C139"/>
          <cell r="D139"/>
          <cell r="O139">
            <v>1202</v>
          </cell>
          <cell r="V139"/>
        </row>
        <row r="140">
          <cell r="B140"/>
          <cell r="C140"/>
          <cell r="D140"/>
          <cell r="O140">
            <v>1203</v>
          </cell>
          <cell r="V140"/>
        </row>
        <row r="141">
          <cell r="B141"/>
          <cell r="C141"/>
          <cell r="D141"/>
          <cell r="O141">
            <v>1204</v>
          </cell>
          <cell r="V141"/>
        </row>
        <row r="142">
          <cell r="B142"/>
          <cell r="C142"/>
          <cell r="D142"/>
          <cell r="O142">
            <v>1205</v>
          </cell>
          <cell r="V142"/>
        </row>
        <row r="143">
          <cell r="B143"/>
          <cell r="C143"/>
          <cell r="D143"/>
          <cell r="O143">
            <v>1206</v>
          </cell>
          <cell r="V143"/>
        </row>
        <row r="144">
          <cell r="B144"/>
          <cell r="C144"/>
          <cell r="D144"/>
          <cell r="O144">
            <v>1207</v>
          </cell>
          <cell r="V144"/>
        </row>
        <row r="145">
          <cell r="B145"/>
          <cell r="C145"/>
          <cell r="D145"/>
          <cell r="O145">
            <v>1208</v>
          </cell>
          <cell r="V145"/>
        </row>
        <row r="146">
          <cell r="B146"/>
          <cell r="C146"/>
          <cell r="D146"/>
          <cell r="O146">
            <v>1209</v>
          </cell>
          <cell r="V146"/>
        </row>
        <row r="147">
          <cell r="B147"/>
          <cell r="C147"/>
          <cell r="D147"/>
          <cell r="O147">
            <v>1210</v>
          </cell>
          <cell r="V147"/>
        </row>
        <row r="148">
          <cell r="B148"/>
          <cell r="C148"/>
          <cell r="D148"/>
          <cell r="O148">
            <v>1211</v>
          </cell>
          <cell r="V148"/>
        </row>
        <row r="149">
          <cell r="B149"/>
          <cell r="C149"/>
          <cell r="D149"/>
          <cell r="O149">
            <v>1212</v>
          </cell>
          <cell r="V149"/>
        </row>
        <row r="150">
          <cell r="B150"/>
          <cell r="C150"/>
          <cell r="D150"/>
          <cell r="O150">
            <v>1301</v>
          </cell>
          <cell r="V150"/>
        </row>
        <row r="151">
          <cell r="B151"/>
          <cell r="C151"/>
          <cell r="D151"/>
          <cell r="O151">
            <v>1302</v>
          </cell>
          <cell r="V151"/>
        </row>
        <row r="152">
          <cell r="B152"/>
          <cell r="C152"/>
          <cell r="D152"/>
          <cell r="O152">
            <v>1303</v>
          </cell>
          <cell r="V152"/>
        </row>
        <row r="153">
          <cell r="B153"/>
          <cell r="C153"/>
          <cell r="D153"/>
          <cell r="O153">
            <v>1304</v>
          </cell>
          <cell r="V153"/>
        </row>
        <row r="154">
          <cell r="B154"/>
          <cell r="C154"/>
          <cell r="D154"/>
          <cell r="O154">
            <v>1305</v>
          </cell>
          <cell r="V154"/>
        </row>
        <row r="155">
          <cell r="B155"/>
          <cell r="C155"/>
          <cell r="D155"/>
          <cell r="O155">
            <v>1306</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GUN"/>
      <sheetName val="LIGHT GUN"/>
      <sheetName val="HEAVY GUN"/>
      <sheetName val="Factory Gun"/>
      <sheetName val="Tactical Gun"/>
      <sheetName val="LG Equip"/>
      <sheetName val="HG equip"/>
      <sheetName val="Competitor List"/>
      <sheetName val="Bench Assignment"/>
      <sheetName val="IBS points"/>
      <sheetName val="LG LABELS"/>
      <sheetName val="HG Labels"/>
      <sheetName val="Label data"/>
      <sheetName val="Instructions"/>
      <sheetName val="Rev"/>
      <sheetName val="single target"/>
    </sheetNames>
    <sheetDataSet>
      <sheetData sheetId="0"/>
      <sheetData sheetId="1"/>
      <sheetData sheetId="2"/>
      <sheetData sheetId="3"/>
      <sheetData sheetId="4"/>
      <sheetData sheetId="5"/>
      <sheetData sheetId="6"/>
      <sheetData sheetId="7">
        <row r="4">
          <cell r="V4"/>
        </row>
        <row r="5">
          <cell r="V5" t="str">
            <v>Enter names starting here</v>
          </cell>
        </row>
        <row r="6">
          <cell r="V6" t="str">
            <v>test 2</v>
          </cell>
        </row>
        <row r="7">
          <cell r="V7" t="str">
            <v>test 3</v>
          </cell>
        </row>
        <row r="8">
          <cell r="V8" t="str">
            <v>test 4</v>
          </cell>
        </row>
        <row r="9">
          <cell r="V9" t="str">
            <v>test 5</v>
          </cell>
        </row>
        <row r="10">
          <cell r="V10" t="str">
            <v>test 6</v>
          </cell>
        </row>
        <row r="11">
          <cell r="V11" t="str">
            <v>test 7</v>
          </cell>
        </row>
        <row r="12">
          <cell r="V12" t="str">
            <v>test 8</v>
          </cell>
        </row>
        <row r="13">
          <cell r="V13" t="str">
            <v>test 9</v>
          </cell>
        </row>
        <row r="14">
          <cell r="V14" t="str">
            <v>test 10</v>
          </cell>
        </row>
        <row r="15">
          <cell r="V15" t="str">
            <v>test 11</v>
          </cell>
        </row>
        <row r="16">
          <cell r="V16" t="str">
            <v>test 12</v>
          </cell>
        </row>
        <row r="17">
          <cell r="V17" t="str">
            <v>test 13</v>
          </cell>
        </row>
        <row r="18">
          <cell r="V18" t="str">
            <v>test 14</v>
          </cell>
        </row>
        <row r="19">
          <cell r="V19" t="str">
            <v>test 15</v>
          </cell>
        </row>
        <row r="20">
          <cell r="V20" t="str">
            <v>test 16</v>
          </cell>
        </row>
        <row r="21">
          <cell r="V21" t="str">
            <v>test 17</v>
          </cell>
        </row>
        <row r="22">
          <cell r="V22" t="str">
            <v>test 18</v>
          </cell>
        </row>
        <row r="23">
          <cell r="V23" t="str">
            <v>test 19</v>
          </cell>
        </row>
        <row r="24">
          <cell r="V24" t="str">
            <v>test 20</v>
          </cell>
        </row>
        <row r="25">
          <cell r="V25" t="str">
            <v>test 21</v>
          </cell>
        </row>
        <row r="26">
          <cell r="V26" t="str">
            <v>test 22</v>
          </cell>
        </row>
        <row r="27">
          <cell r="V27" t="str">
            <v>test 23</v>
          </cell>
        </row>
        <row r="28">
          <cell r="V28" t="str">
            <v>test 24</v>
          </cell>
        </row>
        <row r="29">
          <cell r="V29" t="str">
            <v>test 25</v>
          </cell>
        </row>
        <row r="30">
          <cell r="V30"/>
        </row>
        <row r="31">
          <cell r="V31"/>
        </row>
        <row r="32">
          <cell r="V32"/>
        </row>
        <row r="33">
          <cell r="V33"/>
        </row>
        <row r="34">
          <cell r="V34"/>
        </row>
        <row r="35">
          <cell r="V35"/>
        </row>
        <row r="36">
          <cell r="V36"/>
        </row>
        <row r="37">
          <cell r="V37"/>
        </row>
        <row r="38">
          <cell r="V38"/>
        </row>
        <row r="39">
          <cell r="V39"/>
        </row>
        <row r="40">
          <cell r="V40"/>
        </row>
        <row r="41">
          <cell r="V41"/>
        </row>
        <row r="42">
          <cell r="V42"/>
        </row>
        <row r="43">
          <cell r="V43"/>
        </row>
        <row r="44">
          <cell r="V44"/>
        </row>
        <row r="45">
          <cell r="V45"/>
        </row>
        <row r="46">
          <cell r="V46"/>
        </row>
        <row r="47">
          <cell r="V47"/>
        </row>
        <row r="48">
          <cell r="V48"/>
        </row>
        <row r="49">
          <cell r="V49"/>
        </row>
        <row r="50">
          <cell r="V50"/>
        </row>
        <row r="51">
          <cell r="V51"/>
        </row>
        <row r="52">
          <cell r="V52"/>
        </row>
        <row r="53">
          <cell r="V53"/>
        </row>
        <row r="54">
          <cell r="V54"/>
        </row>
        <row r="55">
          <cell r="V55"/>
        </row>
        <row r="56">
          <cell r="V56"/>
        </row>
        <row r="57">
          <cell r="V57"/>
        </row>
        <row r="58">
          <cell r="V58"/>
        </row>
        <row r="59">
          <cell r="V59"/>
        </row>
        <row r="60">
          <cell r="V60"/>
        </row>
        <row r="61">
          <cell r="V61"/>
        </row>
        <row r="62">
          <cell r="V62"/>
        </row>
        <row r="63">
          <cell r="V63"/>
        </row>
        <row r="64">
          <cell r="V64"/>
        </row>
        <row r="65">
          <cell r="V65"/>
        </row>
        <row r="66">
          <cell r="V66"/>
        </row>
        <row r="67">
          <cell r="V67"/>
        </row>
        <row r="68">
          <cell r="V68"/>
        </row>
        <row r="69">
          <cell r="V69"/>
        </row>
        <row r="70">
          <cell r="V70"/>
        </row>
        <row r="71">
          <cell r="V71"/>
        </row>
        <row r="72">
          <cell r="V72"/>
        </row>
        <row r="73">
          <cell r="V73"/>
        </row>
        <row r="74">
          <cell r="V74"/>
        </row>
        <row r="75">
          <cell r="V75"/>
        </row>
        <row r="76">
          <cell r="V76"/>
        </row>
        <row r="77">
          <cell r="V77"/>
        </row>
        <row r="78">
          <cell r="V78"/>
        </row>
        <row r="79">
          <cell r="V79"/>
        </row>
        <row r="80">
          <cell r="V80"/>
        </row>
        <row r="81">
          <cell r="V81"/>
        </row>
        <row r="82">
          <cell r="V82"/>
        </row>
        <row r="83">
          <cell r="V83"/>
        </row>
        <row r="84">
          <cell r="V84"/>
        </row>
        <row r="85">
          <cell r="V85"/>
        </row>
        <row r="86">
          <cell r="V86"/>
        </row>
        <row r="87">
          <cell r="V87"/>
        </row>
        <row r="88">
          <cell r="V88"/>
        </row>
        <row r="89">
          <cell r="V89"/>
        </row>
        <row r="90">
          <cell r="V90"/>
        </row>
        <row r="91">
          <cell r="V91"/>
        </row>
        <row r="92">
          <cell r="V92"/>
        </row>
        <row r="93">
          <cell r="V93"/>
        </row>
        <row r="94">
          <cell r="V94"/>
        </row>
        <row r="95">
          <cell r="V95"/>
        </row>
        <row r="96">
          <cell r="V96"/>
        </row>
        <row r="97">
          <cell r="V97"/>
        </row>
        <row r="98">
          <cell r="V98"/>
        </row>
        <row r="99">
          <cell r="V99"/>
        </row>
        <row r="100">
          <cell r="V100"/>
        </row>
        <row r="101">
          <cell r="V101"/>
        </row>
        <row r="102">
          <cell r="V102"/>
        </row>
        <row r="103">
          <cell r="V103"/>
        </row>
        <row r="104">
          <cell r="V104"/>
        </row>
        <row r="105">
          <cell r="V105"/>
        </row>
        <row r="106">
          <cell r="V106"/>
        </row>
        <row r="107">
          <cell r="V107"/>
        </row>
        <row r="108">
          <cell r="V108"/>
        </row>
        <row r="109">
          <cell r="V109"/>
        </row>
        <row r="110">
          <cell r="V110"/>
        </row>
        <row r="111">
          <cell r="V111"/>
        </row>
        <row r="112">
          <cell r="V112"/>
        </row>
        <row r="113">
          <cell r="V113"/>
        </row>
        <row r="114">
          <cell r="V114"/>
        </row>
        <row r="115">
          <cell r="V115"/>
        </row>
        <row r="116">
          <cell r="V116"/>
        </row>
        <row r="117">
          <cell r="V117"/>
        </row>
        <row r="118">
          <cell r="V118"/>
        </row>
        <row r="119">
          <cell r="V119"/>
        </row>
        <row r="120">
          <cell r="V120"/>
        </row>
        <row r="121">
          <cell r="V121"/>
        </row>
        <row r="122">
          <cell r="V122"/>
        </row>
        <row r="123">
          <cell r="V123"/>
        </row>
        <row r="124">
          <cell r="V124"/>
        </row>
        <row r="125">
          <cell r="V125"/>
        </row>
        <row r="126">
          <cell r="V126"/>
        </row>
        <row r="127">
          <cell r="V127"/>
        </row>
        <row r="128">
          <cell r="V128"/>
        </row>
        <row r="129">
          <cell r="V129"/>
        </row>
        <row r="130">
          <cell r="V130"/>
        </row>
        <row r="131">
          <cell r="V131"/>
        </row>
        <row r="132">
          <cell r="V132"/>
        </row>
        <row r="133">
          <cell r="V133"/>
        </row>
        <row r="134">
          <cell r="V134"/>
        </row>
        <row r="135">
          <cell r="V135"/>
        </row>
        <row r="136">
          <cell r="V136"/>
        </row>
        <row r="137">
          <cell r="V137"/>
        </row>
        <row r="138">
          <cell r="V138"/>
        </row>
        <row r="139">
          <cell r="V139"/>
        </row>
        <row r="140">
          <cell r="V140"/>
        </row>
        <row r="141">
          <cell r="V141"/>
        </row>
        <row r="142">
          <cell r="V142"/>
        </row>
        <row r="143">
          <cell r="V143"/>
        </row>
        <row r="144">
          <cell r="V144"/>
        </row>
        <row r="145">
          <cell r="V145"/>
        </row>
        <row r="146">
          <cell r="V146"/>
        </row>
        <row r="147">
          <cell r="V147"/>
        </row>
        <row r="148">
          <cell r="V148"/>
        </row>
        <row r="149">
          <cell r="V149"/>
        </row>
        <row r="150">
          <cell r="V150"/>
        </row>
        <row r="151">
          <cell r="V151"/>
        </row>
        <row r="152">
          <cell r="V152"/>
        </row>
        <row r="153">
          <cell r="V153"/>
        </row>
        <row r="154">
          <cell r="V154"/>
        </row>
      </sheetData>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etitors" displayName="Competitors" ref="T2:T159" totalsRowShown="0">
  <tableColumns count="1">
    <tableColumn id="1" xr3:uid="{00000000-0010-0000-0000-000001000000}" name="Column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0"/>
  <sheetViews>
    <sheetView tabSelected="1" zoomScale="160" zoomScaleNormal="160" workbookViewId="0">
      <selection activeCell="D66" sqref="D66:J67"/>
    </sheetView>
  </sheetViews>
  <sheetFormatPr defaultColWidth="11.85546875" defaultRowHeight="12.75" x14ac:dyDescent="0.2"/>
  <cols>
    <col min="1" max="1" width="4.5703125" customWidth="1"/>
    <col min="2" max="2" width="6.42578125" customWidth="1"/>
    <col min="3" max="3" width="5.85546875" customWidth="1"/>
    <col min="4" max="4" width="21" customWidth="1"/>
    <col min="5" max="10" width="5.28515625" customWidth="1"/>
    <col min="11" max="12" width="4.140625" hidden="1" customWidth="1"/>
    <col min="13" max="13" width="3.5703125" customWidth="1"/>
    <col min="14" max="14" width="12.85546875" customWidth="1"/>
    <col min="15" max="15" width="21.5703125" customWidth="1"/>
    <col min="16" max="16" width="4.28515625" customWidth="1"/>
    <col min="17" max="17" width="19.140625" hidden="1" customWidth="1"/>
    <col min="18" max="18" width="4.140625" hidden="1" customWidth="1"/>
    <col min="19" max="19" width="4.140625" customWidth="1"/>
    <col min="20" max="20" width="22.85546875" style="1" customWidth="1"/>
    <col min="21" max="21" width="4.5703125" customWidth="1"/>
    <col min="23" max="23" width="22.85546875" customWidth="1"/>
  </cols>
  <sheetData>
    <row r="1" spans="1:20" ht="14.45" customHeight="1" x14ac:dyDescent="0.2">
      <c r="A1" s="357" t="s">
        <v>185</v>
      </c>
      <c r="B1" s="357"/>
      <c r="C1" s="357"/>
      <c r="D1" s="357"/>
      <c r="E1" s="357"/>
      <c r="F1" s="357"/>
      <c r="G1" s="357"/>
      <c r="H1" s="357"/>
      <c r="I1" s="357"/>
      <c r="J1" s="357"/>
      <c r="K1" s="2"/>
      <c r="L1" s="2"/>
      <c r="M1" s="3"/>
      <c r="N1" s="3"/>
      <c r="O1" s="3"/>
      <c r="P1" s="3"/>
      <c r="Q1" s="3"/>
      <c r="R1" s="3"/>
      <c r="S1" s="3"/>
      <c r="T1" s="4" t="s">
        <v>0</v>
      </c>
    </row>
    <row r="2" spans="1:20" ht="14.45" customHeight="1" x14ac:dyDescent="0.2">
      <c r="A2" s="358" t="s">
        <v>186</v>
      </c>
      <c r="B2" s="358"/>
      <c r="C2" s="358"/>
      <c r="D2" s="358"/>
      <c r="E2" s="358"/>
      <c r="F2" s="358"/>
      <c r="G2" s="358"/>
      <c r="H2" s="358"/>
      <c r="I2" s="358"/>
      <c r="J2" s="358"/>
      <c r="K2" s="5"/>
      <c r="L2" s="5"/>
      <c r="M2" s="3"/>
      <c r="N2" s="3"/>
      <c r="O2" s="3"/>
      <c r="P2" s="3"/>
      <c r="Q2" s="3"/>
      <c r="R2" s="3"/>
      <c r="S2" s="3"/>
      <c r="T2" s="6" t="s">
        <v>187</v>
      </c>
    </row>
    <row r="3" spans="1:20" ht="14.45" customHeight="1" x14ac:dyDescent="0.2">
      <c r="A3" s="359">
        <v>44695</v>
      </c>
      <c r="B3" s="359"/>
      <c r="C3" s="359"/>
      <c r="D3" s="359"/>
      <c r="E3" s="359"/>
      <c r="F3" s="359"/>
      <c r="G3" s="359"/>
      <c r="H3" s="359"/>
      <c r="I3" s="359"/>
      <c r="J3" s="359"/>
      <c r="K3" s="7"/>
      <c r="L3" s="7"/>
      <c r="M3" s="3"/>
      <c r="N3" s="3"/>
      <c r="O3" s="8"/>
      <c r="P3" s="8"/>
      <c r="Q3" s="9" t="s">
        <v>1</v>
      </c>
      <c r="R3" s="10">
        <f>COUNT(R6:R85)</f>
        <v>0</v>
      </c>
      <c r="S3" s="3"/>
      <c r="T3" s="6"/>
    </row>
    <row r="4" spans="1:20" ht="18" customHeight="1" x14ac:dyDescent="0.2">
      <c r="A4" s="360" t="s">
        <v>2</v>
      </c>
      <c r="B4" s="360"/>
      <c r="C4" s="360"/>
      <c r="D4" s="360"/>
      <c r="E4" s="360"/>
      <c r="F4" s="360"/>
      <c r="G4" s="360"/>
      <c r="H4" s="360"/>
      <c r="I4" s="360"/>
      <c r="J4" s="360"/>
      <c r="K4" s="11"/>
      <c r="L4" s="11"/>
      <c r="M4" s="3"/>
      <c r="N4" s="3"/>
      <c r="O4" s="8"/>
      <c r="P4" s="8"/>
      <c r="Q4" s="9" t="s">
        <v>3</v>
      </c>
      <c r="R4" s="10">
        <v>10</v>
      </c>
      <c r="S4" s="3"/>
      <c r="T4" s="6"/>
    </row>
    <row r="5" spans="1:20" ht="36" x14ac:dyDescent="0.2">
      <c r="A5" s="12"/>
      <c r="B5" s="13" t="s">
        <v>4</v>
      </c>
      <c r="C5" s="14" t="s">
        <v>5</v>
      </c>
      <c r="D5" s="13" t="s">
        <v>6</v>
      </c>
      <c r="E5" s="14" t="s">
        <v>7</v>
      </c>
      <c r="F5" s="14" t="s">
        <v>8</v>
      </c>
      <c r="G5" s="13" t="s">
        <v>9</v>
      </c>
      <c r="H5" s="13" t="s">
        <v>10</v>
      </c>
      <c r="I5" s="14" t="s">
        <v>11</v>
      </c>
      <c r="J5" s="14" t="s">
        <v>12</v>
      </c>
      <c r="K5" s="14" t="s">
        <v>11</v>
      </c>
      <c r="L5" s="14" t="s">
        <v>12</v>
      </c>
      <c r="M5" s="3"/>
      <c r="N5" s="15" t="s">
        <v>13</v>
      </c>
      <c r="O5" s="16" t="s">
        <v>2</v>
      </c>
      <c r="P5" s="16" t="s">
        <v>14</v>
      </c>
      <c r="Q5" s="16" t="s">
        <v>15</v>
      </c>
      <c r="R5" s="16" t="s">
        <v>16</v>
      </c>
      <c r="S5" s="3"/>
      <c r="T5" s="6"/>
    </row>
    <row r="6" spans="1:20" x14ac:dyDescent="0.2">
      <c r="A6" s="356" t="s">
        <v>17</v>
      </c>
      <c r="B6" s="17">
        <v>1</v>
      </c>
      <c r="C6" s="17">
        <f t="shared" ref="C6:C25" si="0">B6+100</f>
        <v>101</v>
      </c>
      <c r="D6" s="18"/>
      <c r="E6" s="19"/>
      <c r="F6" s="19"/>
      <c r="G6" s="19"/>
      <c r="H6" s="19"/>
      <c r="I6" s="19"/>
      <c r="J6" s="20"/>
      <c r="K6" s="20" t="str">
        <f t="shared" ref="K6:K37" si="1">IF(I6="Y",1,"")</f>
        <v/>
      </c>
      <c r="L6" s="20" t="str">
        <f t="shared" ref="L6:L37" si="2">IF(J6="Y",1,"")</f>
        <v/>
      </c>
      <c r="M6" s="3"/>
      <c r="N6" s="18"/>
      <c r="O6" s="18"/>
      <c r="P6" s="21" t="str">
        <f t="shared" ref="P6:P37" si="3">IF(ISNUMBER(R6),R6,"")</f>
        <v/>
      </c>
      <c r="Q6" s="22" t="str">
        <f t="shared" ref="Q6:Q37" ca="1" si="4">IF(ISTEXT(O6),RAND()*100,"")</f>
        <v/>
      </c>
      <c r="R6" s="21" t="str">
        <f t="shared" ref="R6:R25" si="5">IF(ISTEXT(O6),RANK(Q6,Q$6:Q$25,0),"")</f>
        <v/>
      </c>
      <c r="S6" s="3"/>
      <c r="T6" s="6"/>
    </row>
    <row r="7" spans="1:20" x14ac:dyDescent="0.2">
      <c r="A7" s="356"/>
      <c r="B7" s="23">
        <v>2</v>
      </c>
      <c r="C7" s="23">
        <f t="shared" si="0"/>
        <v>102</v>
      </c>
      <c r="D7" s="24"/>
      <c r="E7" s="25"/>
      <c r="F7" s="25"/>
      <c r="G7" s="25"/>
      <c r="H7" s="25"/>
      <c r="I7" s="25"/>
      <c r="J7" s="26"/>
      <c r="K7" s="26" t="str">
        <f t="shared" si="1"/>
        <v/>
      </c>
      <c r="L7" s="26" t="str">
        <f t="shared" si="2"/>
        <v/>
      </c>
      <c r="M7" s="3"/>
      <c r="N7" s="24"/>
      <c r="O7" s="24"/>
      <c r="P7" s="27" t="str">
        <f t="shared" si="3"/>
        <v/>
      </c>
      <c r="Q7" s="28" t="str">
        <f t="shared" ca="1" si="4"/>
        <v/>
      </c>
      <c r="R7" s="27" t="str">
        <f t="shared" si="5"/>
        <v/>
      </c>
      <c r="S7" s="3"/>
      <c r="T7" s="6"/>
    </row>
    <row r="8" spans="1:20" x14ac:dyDescent="0.2">
      <c r="A8" s="356"/>
      <c r="B8" s="23">
        <v>3</v>
      </c>
      <c r="C8" s="23">
        <f t="shared" si="0"/>
        <v>103</v>
      </c>
      <c r="D8" s="24"/>
      <c r="E8" s="25"/>
      <c r="F8" s="25"/>
      <c r="G8" s="25"/>
      <c r="H8" s="25"/>
      <c r="I8" s="25"/>
      <c r="J8" s="26"/>
      <c r="K8" s="26" t="str">
        <f t="shared" si="1"/>
        <v/>
      </c>
      <c r="L8" s="26" t="str">
        <f t="shared" si="2"/>
        <v/>
      </c>
      <c r="M8" s="3"/>
      <c r="N8" s="24"/>
      <c r="O8" s="24"/>
      <c r="P8" s="27" t="str">
        <f t="shared" si="3"/>
        <v/>
      </c>
      <c r="Q8" s="28" t="str">
        <f t="shared" ca="1" si="4"/>
        <v/>
      </c>
      <c r="R8" s="27" t="str">
        <f t="shared" si="5"/>
        <v/>
      </c>
      <c r="S8" s="3"/>
      <c r="T8" s="6"/>
    </row>
    <row r="9" spans="1:20" x14ac:dyDescent="0.2">
      <c r="A9" s="356"/>
      <c r="B9" s="23">
        <v>4</v>
      </c>
      <c r="C9" s="23">
        <f t="shared" si="0"/>
        <v>104</v>
      </c>
      <c r="D9" s="24"/>
      <c r="E9" s="25"/>
      <c r="F9" s="25"/>
      <c r="G9" s="25"/>
      <c r="H9" s="25"/>
      <c r="I9" s="25"/>
      <c r="J9" s="26"/>
      <c r="K9" s="26" t="str">
        <f t="shared" si="1"/>
        <v/>
      </c>
      <c r="L9" s="26" t="str">
        <f t="shared" si="2"/>
        <v/>
      </c>
      <c r="M9" s="3"/>
      <c r="N9" s="24"/>
      <c r="O9" s="24"/>
      <c r="P9" s="27" t="str">
        <f t="shared" si="3"/>
        <v/>
      </c>
      <c r="Q9" s="28" t="str">
        <f t="shared" ca="1" si="4"/>
        <v/>
      </c>
      <c r="R9" s="27" t="str">
        <f t="shared" si="5"/>
        <v/>
      </c>
      <c r="S9" s="3"/>
      <c r="T9" s="6"/>
    </row>
    <row r="10" spans="1:20" x14ac:dyDescent="0.2">
      <c r="A10" s="356"/>
      <c r="B10" s="23">
        <v>5</v>
      </c>
      <c r="C10" s="23">
        <f t="shared" si="0"/>
        <v>105</v>
      </c>
      <c r="D10" s="24"/>
      <c r="E10" s="25"/>
      <c r="F10" s="25"/>
      <c r="G10" s="25"/>
      <c r="H10" s="25"/>
      <c r="I10" s="25"/>
      <c r="J10" s="26"/>
      <c r="K10" s="26" t="str">
        <f t="shared" si="1"/>
        <v/>
      </c>
      <c r="L10" s="26" t="str">
        <f t="shared" si="2"/>
        <v/>
      </c>
      <c r="M10" s="3"/>
      <c r="N10" s="24"/>
      <c r="O10" s="24"/>
      <c r="P10" s="27" t="str">
        <f t="shared" si="3"/>
        <v/>
      </c>
      <c r="Q10" s="28" t="str">
        <f t="shared" ca="1" si="4"/>
        <v/>
      </c>
      <c r="R10" s="27" t="str">
        <f t="shared" si="5"/>
        <v/>
      </c>
      <c r="S10" s="3"/>
      <c r="T10" s="6"/>
    </row>
    <row r="11" spans="1:20" x14ac:dyDescent="0.2">
      <c r="A11" s="356"/>
      <c r="B11" s="23">
        <v>6</v>
      </c>
      <c r="C11" s="23">
        <f t="shared" si="0"/>
        <v>106</v>
      </c>
      <c r="D11" s="24"/>
      <c r="E11" s="25"/>
      <c r="F11" s="25"/>
      <c r="G11" s="25"/>
      <c r="H11" s="25"/>
      <c r="I11" s="25"/>
      <c r="J11" s="26"/>
      <c r="K11" s="26" t="str">
        <f t="shared" si="1"/>
        <v/>
      </c>
      <c r="L11" s="26" t="str">
        <f t="shared" si="2"/>
        <v/>
      </c>
      <c r="M11" s="3"/>
      <c r="N11" s="24"/>
      <c r="O11" s="24"/>
      <c r="P11" s="27" t="str">
        <f t="shared" si="3"/>
        <v/>
      </c>
      <c r="Q11" s="28" t="str">
        <f t="shared" ca="1" si="4"/>
        <v/>
      </c>
      <c r="R11" s="27" t="str">
        <f t="shared" si="5"/>
        <v/>
      </c>
      <c r="S11" s="3"/>
      <c r="T11" s="6"/>
    </row>
    <row r="12" spans="1:20" x14ac:dyDescent="0.2">
      <c r="A12" s="356"/>
      <c r="B12" s="23">
        <v>7</v>
      </c>
      <c r="C12" s="23">
        <f t="shared" si="0"/>
        <v>107</v>
      </c>
      <c r="D12" s="24"/>
      <c r="E12" s="25"/>
      <c r="F12" s="25"/>
      <c r="G12" s="25"/>
      <c r="H12" s="25"/>
      <c r="I12" s="25"/>
      <c r="J12" s="26"/>
      <c r="K12" s="26" t="str">
        <f t="shared" si="1"/>
        <v/>
      </c>
      <c r="L12" s="26" t="str">
        <f t="shared" si="2"/>
        <v/>
      </c>
      <c r="M12" s="3"/>
      <c r="N12" s="24"/>
      <c r="O12" s="24"/>
      <c r="P12" s="27" t="str">
        <f t="shared" si="3"/>
        <v/>
      </c>
      <c r="Q12" s="28" t="str">
        <f t="shared" ca="1" si="4"/>
        <v/>
      </c>
      <c r="R12" s="27" t="str">
        <f t="shared" si="5"/>
        <v/>
      </c>
      <c r="S12" s="3"/>
      <c r="T12" s="6"/>
    </row>
    <row r="13" spans="1:20" x14ac:dyDescent="0.2">
      <c r="A13" s="356"/>
      <c r="B13" s="23">
        <v>8</v>
      </c>
      <c r="C13" s="23">
        <f t="shared" si="0"/>
        <v>108</v>
      </c>
      <c r="D13" s="24"/>
      <c r="E13" s="25"/>
      <c r="F13" s="25"/>
      <c r="G13" s="25"/>
      <c r="H13" s="25"/>
      <c r="I13" s="25"/>
      <c r="J13" s="26"/>
      <c r="K13" s="26" t="str">
        <f t="shared" si="1"/>
        <v/>
      </c>
      <c r="L13" s="26" t="str">
        <f t="shared" si="2"/>
        <v/>
      </c>
      <c r="M13" s="3"/>
      <c r="N13" s="24"/>
      <c r="O13" s="24"/>
      <c r="P13" s="27" t="str">
        <f t="shared" si="3"/>
        <v/>
      </c>
      <c r="Q13" s="28" t="str">
        <f t="shared" ca="1" si="4"/>
        <v/>
      </c>
      <c r="R13" s="27" t="str">
        <f t="shared" si="5"/>
        <v/>
      </c>
      <c r="S13" s="3"/>
      <c r="T13" s="6"/>
    </row>
    <row r="14" spans="1:20" x14ac:dyDescent="0.2">
      <c r="A14" s="356"/>
      <c r="B14" s="23">
        <v>9</v>
      </c>
      <c r="C14" s="23">
        <f t="shared" si="0"/>
        <v>109</v>
      </c>
      <c r="D14" s="24"/>
      <c r="E14" s="25"/>
      <c r="F14" s="25"/>
      <c r="G14" s="25"/>
      <c r="H14" s="25"/>
      <c r="I14" s="25"/>
      <c r="J14" s="26"/>
      <c r="K14" s="26" t="str">
        <f t="shared" si="1"/>
        <v/>
      </c>
      <c r="L14" s="26" t="str">
        <f t="shared" si="2"/>
        <v/>
      </c>
      <c r="M14" s="3"/>
      <c r="N14" s="24"/>
      <c r="O14" s="24"/>
      <c r="P14" s="27" t="str">
        <f t="shared" si="3"/>
        <v/>
      </c>
      <c r="Q14" s="28" t="str">
        <f t="shared" ca="1" si="4"/>
        <v/>
      </c>
      <c r="R14" s="27" t="str">
        <f t="shared" si="5"/>
        <v/>
      </c>
      <c r="S14" s="3"/>
      <c r="T14" s="6"/>
    </row>
    <row r="15" spans="1:20" x14ac:dyDescent="0.2">
      <c r="A15" s="356"/>
      <c r="B15" s="23">
        <v>10</v>
      </c>
      <c r="C15" s="23">
        <f t="shared" si="0"/>
        <v>110</v>
      </c>
      <c r="D15" s="24"/>
      <c r="E15" s="25"/>
      <c r="F15" s="25"/>
      <c r="G15" s="25"/>
      <c r="H15" s="25"/>
      <c r="I15" s="25"/>
      <c r="J15" s="26"/>
      <c r="K15" s="26" t="str">
        <f t="shared" si="1"/>
        <v/>
      </c>
      <c r="L15" s="26" t="str">
        <f t="shared" si="2"/>
        <v/>
      </c>
      <c r="M15" s="3"/>
      <c r="N15" s="24"/>
      <c r="O15" s="24"/>
      <c r="P15" s="27" t="str">
        <f t="shared" si="3"/>
        <v/>
      </c>
      <c r="Q15" s="28" t="str">
        <f t="shared" ca="1" si="4"/>
        <v/>
      </c>
      <c r="R15" s="27" t="str">
        <f t="shared" si="5"/>
        <v/>
      </c>
      <c r="S15" s="3"/>
      <c r="T15" s="6"/>
    </row>
    <row r="16" spans="1:20" x14ac:dyDescent="0.2">
      <c r="A16" s="356"/>
      <c r="B16" s="23">
        <v>11</v>
      </c>
      <c r="C16" s="23">
        <f t="shared" si="0"/>
        <v>111</v>
      </c>
      <c r="D16" s="24"/>
      <c r="E16" s="25"/>
      <c r="F16" s="25"/>
      <c r="G16" s="25"/>
      <c r="H16" s="25"/>
      <c r="I16" s="25"/>
      <c r="J16" s="26"/>
      <c r="K16" s="26" t="str">
        <f t="shared" si="1"/>
        <v/>
      </c>
      <c r="L16" s="26" t="str">
        <f t="shared" si="2"/>
        <v/>
      </c>
      <c r="M16" s="3"/>
      <c r="N16" s="24"/>
      <c r="O16" s="24"/>
      <c r="P16" s="27" t="str">
        <f t="shared" si="3"/>
        <v/>
      </c>
      <c r="Q16" s="28" t="str">
        <f t="shared" ca="1" si="4"/>
        <v/>
      </c>
      <c r="R16" s="27" t="str">
        <f t="shared" si="5"/>
        <v/>
      </c>
      <c r="S16" s="3"/>
      <c r="T16" s="6"/>
    </row>
    <row r="17" spans="1:20" x14ac:dyDescent="0.2">
      <c r="A17" s="356"/>
      <c r="B17" s="23">
        <v>12</v>
      </c>
      <c r="C17" s="23">
        <f t="shared" si="0"/>
        <v>112</v>
      </c>
      <c r="D17" s="24"/>
      <c r="E17" s="25"/>
      <c r="F17" s="25"/>
      <c r="G17" s="25"/>
      <c r="H17" s="25"/>
      <c r="I17" s="25"/>
      <c r="J17" s="26"/>
      <c r="K17" s="26" t="str">
        <f t="shared" si="1"/>
        <v/>
      </c>
      <c r="L17" s="26" t="str">
        <f t="shared" si="2"/>
        <v/>
      </c>
      <c r="M17" s="3"/>
      <c r="N17" s="24"/>
      <c r="O17" s="24"/>
      <c r="P17" s="27" t="str">
        <f t="shared" si="3"/>
        <v/>
      </c>
      <c r="Q17" s="28" t="str">
        <f t="shared" ca="1" si="4"/>
        <v/>
      </c>
      <c r="R17" s="27" t="str">
        <f t="shared" si="5"/>
        <v/>
      </c>
      <c r="S17" s="3"/>
      <c r="T17" s="6"/>
    </row>
    <row r="18" spans="1:20" x14ac:dyDescent="0.2">
      <c r="A18" s="356"/>
      <c r="B18" s="23">
        <v>13</v>
      </c>
      <c r="C18" s="23">
        <f t="shared" si="0"/>
        <v>113</v>
      </c>
      <c r="D18" s="24"/>
      <c r="E18" s="25"/>
      <c r="F18" s="25"/>
      <c r="G18" s="25"/>
      <c r="H18" s="25"/>
      <c r="I18" s="25"/>
      <c r="J18" s="26"/>
      <c r="K18" s="26" t="str">
        <f t="shared" si="1"/>
        <v/>
      </c>
      <c r="L18" s="26" t="str">
        <f t="shared" si="2"/>
        <v/>
      </c>
      <c r="M18" s="3"/>
      <c r="N18" s="24"/>
      <c r="O18" s="24"/>
      <c r="P18" s="27" t="str">
        <f t="shared" si="3"/>
        <v/>
      </c>
      <c r="Q18" s="28" t="str">
        <f t="shared" ca="1" si="4"/>
        <v/>
      </c>
      <c r="R18" s="27" t="str">
        <f t="shared" si="5"/>
        <v/>
      </c>
      <c r="S18" s="3"/>
      <c r="T18" s="6"/>
    </row>
    <row r="19" spans="1:20" x14ac:dyDescent="0.2">
      <c r="A19" s="356"/>
      <c r="B19" s="23">
        <v>14</v>
      </c>
      <c r="C19" s="23">
        <f t="shared" si="0"/>
        <v>114</v>
      </c>
      <c r="D19" s="24"/>
      <c r="E19" s="25"/>
      <c r="F19" s="25"/>
      <c r="G19" s="25"/>
      <c r="H19" s="25"/>
      <c r="I19" s="25"/>
      <c r="J19" s="26"/>
      <c r="K19" s="26" t="str">
        <f t="shared" si="1"/>
        <v/>
      </c>
      <c r="L19" s="26" t="str">
        <f t="shared" si="2"/>
        <v/>
      </c>
      <c r="M19" s="3"/>
      <c r="N19" s="24"/>
      <c r="O19" s="24"/>
      <c r="P19" s="27" t="str">
        <f t="shared" si="3"/>
        <v/>
      </c>
      <c r="Q19" s="28" t="str">
        <f t="shared" ca="1" si="4"/>
        <v/>
      </c>
      <c r="R19" s="27" t="str">
        <f t="shared" si="5"/>
        <v/>
      </c>
      <c r="S19" s="3"/>
      <c r="T19" s="6"/>
    </row>
    <row r="20" spans="1:20" x14ac:dyDescent="0.2">
      <c r="A20" s="356"/>
      <c r="B20" s="23">
        <v>15</v>
      </c>
      <c r="C20" s="23">
        <f t="shared" si="0"/>
        <v>115</v>
      </c>
      <c r="D20" s="24"/>
      <c r="E20" s="25"/>
      <c r="F20" s="25"/>
      <c r="G20" s="25"/>
      <c r="H20" s="25"/>
      <c r="I20" s="25"/>
      <c r="J20" s="26"/>
      <c r="K20" s="26" t="str">
        <f t="shared" si="1"/>
        <v/>
      </c>
      <c r="L20" s="26" t="str">
        <f t="shared" si="2"/>
        <v/>
      </c>
      <c r="M20" s="3"/>
      <c r="N20" s="24"/>
      <c r="O20" s="24"/>
      <c r="P20" s="27" t="str">
        <f t="shared" si="3"/>
        <v/>
      </c>
      <c r="Q20" s="28" t="str">
        <f t="shared" ca="1" si="4"/>
        <v/>
      </c>
      <c r="R20" s="27" t="str">
        <f t="shared" si="5"/>
        <v/>
      </c>
      <c r="S20" s="3"/>
      <c r="T20" s="6"/>
    </row>
    <row r="21" spans="1:20" x14ac:dyDescent="0.2">
      <c r="A21" s="356"/>
      <c r="B21" s="23">
        <v>16</v>
      </c>
      <c r="C21" s="23">
        <f t="shared" si="0"/>
        <v>116</v>
      </c>
      <c r="D21" s="24"/>
      <c r="E21" s="25"/>
      <c r="F21" s="25"/>
      <c r="G21" s="25"/>
      <c r="H21" s="25"/>
      <c r="I21" s="25"/>
      <c r="J21" s="26"/>
      <c r="K21" s="26" t="str">
        <f t="shared" si="1"/>
        <v/>
      </c>
      <c r="L21" s="26" t="str">
        <f t="shared" si="2"/>
        <v/>
      </c>
      <c r="M21" s="3"/>
      <c r="N21" s="24"/>
      <c r="O21" s="24"/>
      <c r="P21" s="27" t="str">
        <f t="shared" si="3"/>
        <v/>
      </c>
      <c r="Q21" s="28" t="str">
        <f t="shared" ca="1" si="4"/>
        <v/>
      </c>
      <c r="R21" s="27" t="str">
        <f t="shared" si="5"/>
        <v/>
      </c>
      <c r="S21" s="3"/>
      <c r="T21" s="6"/>
    </row>
    <row r="22" spans="1:20" x14ac:dyDescent="0.2">
      <c r="A22" s="356"/>
      <c r="B22" s="23">
        <v>17</v>
      </c>
      <c r="C22" s="23">
        <f t="shared" si="0"/>
        <v>117</v>
      </c>
      <c r="D22" s="24"/>
      <c r="E22" s="25"/>
      <c r="F22" s="25"/>
      <c r="G22" s="25"/>
      <c r="H22" s="25"/>
      <c r="I22" s="25"/>
      <c r="J22" s="26"/>
      <c r="K22" s="26" t="str">
        <f t="shared" si="1"/>
        <v/>
      </c>
      <c r="L22" s="26" t="str">
        <f t="shared" si="2"/>
        <v/>
      </c>
      <c r="M22" s="3"/>
      <c r="N22" s="24"/>
      <c r="O22" s="24"/>
      <c r="P22" s="27" t="str">
        <f t="shared" si="3"/>
        <v/>
      </c>
      <c r="Q22" s="28" t="str">
        <f t="shared" ca="1" si="4"/>
        <v/>
      </c>
      <c r="R22" s="27" t="str">
        <f t="shared" si="5"/>
        <v/>
      </c>
      <c r="S22" s="3"/>
      <c r="T22" s="6"/>
    </row>
    <row r="23" spans="1:20" x14ac:dyDescent="0.2">
      <c r="A23" s="356"/>
      <c r="B23" s="23">
        <v>18</v>
      </c>
      <c r="C23" s="23">
        <f t="shared" si="0"/>
        <v>118</v>
      </c>
      <c r="D23" s="24"/>
      <c r="E23" s="25"/>
      <c r="F23" s="25"/>
      <c r="G23" s="25"/>
      <c r="H23" s="25"/>
      <c r="I23" s="25"/>
      <c r="J23" s="26"/>
      <c r="K23" s="26" t="str">
        <f t="shared" si="1"/>
        <v/>
      </c>
      <c r="L23" s="26" t="str">
        <f t="shared" si="2"/>
        <v/>
      </c>
      <c r="M23" s="3"/>
      <c r="N23" s="24"/>
      <c r="O23" s="24"/>
      <c r="P23" s="27" t="str">
        <f t="shared" si="3"/>
        <v/>
      </c>
      <c r="Q23" s="28" t="str">
        <f t="shared" ca="1" si="4"/>
        <v/>
      </c>
      <c r="R23" s="27" t="str">
        <f t="shared" si="5"/>
        <v/>
      </c>
      <c r="S23" s="3"/>
      <c r="T23" s="6"/>
    </row>
    <row r="24" spans="1:20" x14ac:dyDescent="0.2">
      <c r="A24" s="356"/>
      <c r="B24" s="23">
        <v>19</v>
      </c>
      <c r="C24" s="23">
        <f t="shared" si="0"/>
        <v>119</v>
      </c>
      <c r="D24" s="24"/>
      <c r="E24" s="25"/>
      <c r="F24" s="25"/>
      <c r="G24" s="25"/>
      <c r="H24" s="25"/>
      <c r="I24" s="25"/>
      <c r="J24" s="26"/>
      <c r="K24" s="26" t="str">
        <f t="shared" si="1"/>
        <v/>
      </c>
      <c r="L24" s="26" t="str">
        <f t="shared" si="2"/>
        <v/>
      </c>
      <c r="M24" s="3"/>
      <c r="N24" s="24"/>
      <c r="O24" s="24"/>
      <c r="P24" s="27" t="str">
        <f t="shared" si="3"/>
        <v/>
      </c>
      <c r="Q24" s="28" t="str">
        <f t="shared" ca="1" si="4"/>
        <v/>
      </c>
      <c r="R24" s="27" t="str">
        <f t="shared" si="5"/>
        <v/>
      </c>
      <c r="S24" s="3"/>
      <c r="T24" s="6"/>
    </row>
    <row r="25" spans="1:20" x14ac:dyDescent="0.2">
      <c r="A25" s="356"/>
      <c r="B25" s="29">
        <v>20</v>
      </c>
      <c r="C25" s="29">
        <f t="shared" si="0"/>
        <v>120</v>
      </c>
      <c r="D25" s="30"/>
      <c r="E25" s="31"/>
      <c r="F25" s="31"/>
      <c r="G25" s="31"/>
      <c r="H25" s="31"/>
      <c r="I25" s="31"/>
      <c r="J25" s="32"/>
      <c r="K25" s="32" t="str">
        <f t="shared" si="1"/>
        <v/>
      </c>
      <c r="L25" s="32" t="str">
        <f t="shared" si="2"/>
        <v/>
      </c>
      <c r="M25" s="3"/>
      <c r="N25" s="24"/>
      <c r="O25" s="24"/>
      <c r="P25" s="27" t="str">
        <f t="shared" si="3"/>
        <v/>
      </c>
      <c r="Q25" s="28" t="str">
        <f t="shared" ca="1" si="4"/>
        <v/>
      </c>
      <c r="R25" s="27" t="str">
        <f t="shared" si="5"/>
        <v/>
      </c>
      <c r="S25" s="3"/>
      <c r="T25" s="6"/>
    </row>
    <row r="26" spans="1:20" x14ac:dyDescent="0.2">
      <c r="A26" s="355" t="s">
        <v>18</v>
      </c>
      <c r="B26" s="23">
        <v>1</v>
      </c>
      <c r="C26" s="23">
        <f t="shared" ref="C26:C45" si="6">B26+200</f>
        <v>201</v>
      </c>
      <c r="D26" s="24"/>
      <c r="E26" s="25"/>
      <c r="F26" s="25"/>
      <c r="G26" s="25"/>
      <c r="H26" s="25"/>
      <c r="I26" s="25"/>
      <c r="J26" s="26"/>
      <c r="K26" s="26" t="str">
        <f t="shared" si="1"/>
        <v/>
      </c>
      <c r="L26" s="26" t="str">
        <f t="shared" si="2"/>
        <v/>
      </c>
      <c r="M26" s="3"/>
      <c r="N26" s="18"/>
      <c r="O26" s="18"/>
      <c r="P26" s="21" t="str">
        <f t="shared" si="3"/>
        <v/>
      </c>
      <c r="Q26" s="22" t="str">
        <f t="shared" ca="1" si="4"/>
        <v/>
      </c>
      <c r="R26" s="21" t="str">
        <f t="shared" ref="R26:R45" si="7">IF(ISTEXT(O26),RANK(Q26,Q$26:Q$45,0),"")</f>
        <v/>
      </c>
      <c r="S26" s="3"/>
      <c r="T26" s="6"/>
    </row>
    <row r="27" spans="1:20" x14ac:dyDescent="0.2">
      <c r="A27" s="355"/>
      <c r="B27" s="23">
        <v>2</v>
      </c>
      <c r="C27" s="23">
        <f t="shared" si="6"/>
        <v>202</v>
      </c>
      <c r="D27" s="24"/>
      <c r="E27" s="25"/>
      <c r="F27" s="25"/>
      <c r="G27" s="25"/>
      <c r="H27" s="25"/>
      <c r="I27" s="25"/>
      <c r="J27" s="26"/>
      <c r="K27" s="26" t="str">
        <f t="shared" si="1"/>
        <v/>
      </c>
      <c r="L27" s="26" t="str">
        <f t="shared" si="2"/>
        <v/>
      </c>
      <c r="M27" s="3"/>
      <c r="N27" s="24"/>
      <c r="O27" s="24"/>
      <c r="P27" s="27" t="str">
        <f t="shared" si="3"/>
        <v/>
      </c>
      <c r="Q27" s="28" t="str">
        <f t="shared" ca="1" si="4"/>
        <v/>
      </c>
      <c r="R27" s="27" t="str">
        <f t="shared" si="7"/>
        <v/>
      </c>
      <c r="S27" s="3"/>
      <c r="T27" s="6"/>
    </row>
    <row r="28" spans="1:20" x14ac:dyDescent="0.2">
      <c r="A28" s="355"/>
      <c r="B28" s="23">
        <v>3</v>
      </c>
      <c r="C28" s="23">
        <f t="shared" si="6"/>
        <v>203</v>
      </c>
      <c r="D28" s="24"/>
      <c r="E28" s="25"/>
      <c r="F28" s="25"/>
      <c r="G28" s="25"/>
      <c r="H28" s="25"/>
      <c r="I28" s="25"/>
      <c r="J28" s="26"/>
      <c r="K28" s="26" t="str">
        <f t="shared" si="1"/>
        <v/>
      </c>
      <c r="L28" s="26" t="str">
        <f t="shared" si="2"/>
        <v/>
      </c>
      <c r="M28" s="3"/>
      <c r="N28" s="24"/>
      <c r="O28" s="24"/>
      <c r="P28" s="27" t="str">
        <f t="shared" si="3"/>
        <v/>
      </c>
      <c r="Q28" s="28" t="str">
        <f t="shared" ca="1" si="4"/>
        <v/>
      </c>
      <c r="R28" s="27" t="str">
        <f t="shared" si="7"/>
        <v/>
      </c>
      <c r="S28" s="3"/>
      <c r="T28" s="6"/>
    </row>
    <row r="29" spans="1:20" x14ac:dyDescent="0.2">
      <c r="A29" s="355"/>
      <c r="B29" s="23">
        <v>4</v>
      </c>
      <c r="C29" s="23">
        <f t="shared" si="6"/>
        <v>204</v>
      </c>
      <c r="D29" s="24"/>
      <c r="E29" s="25"/>
      <c r="F29" s="25"/>
      <c r="G29" s="25"/>
      <c r="H29" s="25"/>
      <c r="I29" s="25"/>
      <c r="J29" s="26"/>
      <c r="K29" s="26" t="str">
        <f t="shared" si="1"/>
        <v/>
      </c>
      <c r="L29" s="26" t="str">
        <f t="shared" si="2"/>
        <v/>
      </c>
      <c r="M29" s="3"/>
      <c r="N29" s="24"/>
      <c r="O29" s="24"/>
      <c r="P29" s="27" t="str">
        <f t="shared" si="3"/>
        <v/>
      </c>
      <c r="Q29" s="28" t="str">
        <f t="shared" ca="1" si="4"/>
        <v/>
      </c>
      <c r="R29" s="27" t="str">
        <f t="shared" si="7"/>
        <v/>
      </c>
      <c r="S29" s="3"/>
      <c r="T29" s="6"/>
    </row>
    <row r="30" spans="1:20" x14ac:dyDescent="0.2">
      <c r="A30" s="355"/>
      <c r="B30" s="23">
        <v>5</v>
      </c>
      <c r="C30" s="23">
        <f t="shared" si="6"/>
        <v>205</v>
      </c>
      <c r="D30" s="24"/>
      <c r="E30" s="25"/>
      <c r="F30" s="25"/>
      <c r="G30" s="25"/>
      <c r="H30" s="25"/>
      <c r="I30" s="25"/>
      <c r="J30" s="26"/>
      <c r="K30" s="26" t="str">
        <f t="shared" si="1"/>
        <v/>
      </c>
      <c r="L30" s="26" t="str">
        <f t="shared" si="2"/>
        <v/>
      </c>
      <c r="M30" s="3"/>
      <c r="N30" s="24"/>
      <c r="O30" s="24"/>
      <c r="P30" s="27" t="str">
        <f t="shared" si="3"/>
        <v/>
      </c>
      <c r="Q30" s="28" t="str">
        <f t="shared" ca="1" si="4"/>
        <v/>
      </c>
      <c r="R30" s="27" t="str">
        <f t="shared" si="7"/>
        <v/>
      </c>
      <c r="S30" s="3"/>
      <c r="T30" s="6"/>
    </row>
    <row r="31" spans="1:20" x14ac:dyDescent="0.2">
      <c r="A31" s="355"/>
      <c r="B31" s="23">
        <v>6</v>
      </c>
      <c r="C31" s="23">
        <f t="shared" si="6"/>
        <v>206</v>
      </c>
      <c r="D31" s="24"/>
      <c r="E31" s="25"/>
      <c r="F31" s="25"/>
      <c r="G31" s="25"/>
      <c r="H31" s="25"/>
      <c r="I31" s="25"/>
      <c r="J31" s="26"/>
      <c r="K31" s="26" t="str">
        <f t="shared" si="1"/>
        <v/>
      </c>
      <c r="L31" s="26" t="str">
        <f t="shared" si="2"/>
        <v/>
      </c>
      <c r="M31" s="3"/>
      <c r="N31" s="24"/>
      <c r="O31" s="24"/>
      <c r="P31" s="27" t="str">
        <f t="shared" si="3"/>
        <v/>
      </c>
      <c r="Q31" s="28" t="str">
        <f t="shared" ca="1" si="4"/>
        <v/>
      </c>
      <c r="R31" s="27" t="str">
        <f t="shared" si="7"/>
        <v/>
      </c>
      <c r="S31" s="3"/>
      <c r="T31" s="6"/>
    </row>
    <row r="32" spans="1:20" x14ac:dyDescent="0.2">
      <c r="A32" s="355"/>
      <c r="B32" s="23">
        <v>7</v>
      </c>
      <c r="C32" s="23">
        <f t="shared" si="6"/>
        <v>207</v>
      </c>
      <c r="D32" s="24"/>
      <c r="E32" s="25"/>
      <c r="F32" s="25"/>
      <c r="G32" s="25"/>
      <c r="H32" s="25"/>
      <c r="I32" s="25"/>
      <c r="J32" s="26"/>
      <c r="K32" s="26" t="str">
        <f t="shared" si="1"/>
        <v/>
      </c>
      <c r="L32" s="26" t="str">
        <f t="shared" si="2"/>
        <v/>
      </c>
      <c r="M32" s="3"/>
      <c r="N32" s="24"/>
      <c r="O32" s="24"/>
      <c r="P32" s="27" t="str">
        <f t="shared" si="3"/>
        <v/>
      </c>
      <c r="Q32" s="28" t="str">
        <f t="shared" ca="1" si="4"/>
        <v/>
      </c>
      <c r="R32" s="27" t="str">
        <f t="shared" si="7"/>
        <v/>
      </c>
      <c r="S32" s="3"/>
      <c r="T32" s="6"/>
    </row>
    <row r="33" spans="1:20" x14ac:dyDescent="0.2">
      <c r="A33" s="355"/>
      <c r="B33" s="23">
        <v>8</v>
      </c>
      <c r="C33" s="23">
        <f t="shared" si="6"/>
        <v>208</v>
      </c>
      <c r="D33" s="24"/>
      <c r="E33" s="25"/>
      <c r="F33" s="25"/>
      <c r="G33" s="25"/>
      <c r="H33" s="25"/>
      <c r="I33" s="25"/>
      <c r="J33" s="26"/>
      <c r="K33" s="26" t="str">
        <f t="shared" si="1"/>
        <v/>
      </c>
      <c r="L33" s="26" t="str">
        <f t="shared" si="2"/>
        <v/>
      </c>
      <c r="M33" s="3"/>
      <c r="N33" s="24"/>
      <c r="O33" s="24"/>
      <c r="P33" s="27" t="str">
        <f t="shared" si="3"/>
        <v/>
      </c>
      <c r="Q33" s="28" t="str">
        <f t="shared" ca="1" si="4"/>
        <v/>
      </c>
      <c r="R33" s="27" t="str">
        <f t="shared" si="7"/>
        <v/>
      </c>
      <c r="S33" s="3"/>
      <c r="T33" s="6"/>
    </row>
    <row r="34" spans="1:20" x14ac:dyDescent="0.2">
      <c r="A34" s="355"/>
      <c r="B34" s="23">
        <v>9</v>
      </c>
      <c r="C34" s="23">
        <f t="shared" si="6"/>
        <v>209</v>
      </c>
      <c r="D34" s="24"/>
      <c r="E34" s="25"/>
      <c r="F34" s="25"/>
      <c r="G34" s="25"/>
      <c r="H34" s="25"/>
      <c r="I34" s="25"/>
      <c r="J34" s="26"/>
      <c r="K34" s="26" t="str">
        <f t="shared" si="1"/>
        <v/>
      </c>
      <c r="L34" s="26" t="str">
        <f t="shared" si="2"/>
        <v/>
      </c>
      <c r="M34" s="3"/>
      <c r="N34" s="24"/>
      <c r="O34" s="24"/>
      <c r="P34" s="27" t="str">
        <f t="shared" si="3"/>
        <v/>
      </c>
      <c r="Q34" s="28" t="str">
        <f t="shared" ca="1" si="4"/>
        <v/>
      </c>
      <c r="R34" s="27" t="str">
        <f t="shared" si="7"/>
        <v/>
      </c>
      <c r="S34" s="3"/>
      <c r="T34" s="6"/>
    </row>
    <row r="35" spans="1:20" x14ac:dyDescent="0.2">
      <c r="A35" s="355"/>
      <c r="B35" s="23">
        <v>10</v>
      </c>
      <c r="C35" s="23">
        <f t="shared" si="6"/>
        <v>210</v>
      </c>
      <c r="D35" s="24"/>
      <c r="E35" s="25"/>
      <c r="F35" s="25"/>
      <c r="G35" s="25"/>
      <c r="H35" s="25"/>
      <c r="I35" s="25"/>
      <c r="J35" s="26"/>
      <c r="K35" s="26" t="str">
        <f t="shared" si="1"/>
        <v/>
      </c>
      <c r="L35" s="26" t="str">
        <f t="shared" si="2"/>
        <v/>
      </c>
      <c r="M35" s="3"/>
      <c r="N35" s="24"/>
      <c r="O35" s="24"/>
      <c r="P35" s="27" t="str">
        <f t="shared" si="3"/>
        <v/>
      </c>
      <c r="Q35" s="28" t="str">
        <f t="shared" ca="1" si="4"/>
        <v/>
      </c>
      <c r="R35" s="27" t="str">
        <f t="shared" si="7"/>
        <v/>
      </c>
      <c r="S35" s="3"/>
      <c r="T35" s="6"/>
    </row>
    <row r="36" spans="1:20" x14ac:dyDescent="0.2">
      <c r="A36" s="355"/>
      <c r="B36" s="23">
        <v>11</v>
      </c>
      <c r="C36" s="23">
        <f t="shared" si="6"/>
        <v>211</v>
      </c>
      <c r="D36" s="24"/>
      <c r="E36" s="25"/>
      <c r="F36" s="25"/>
      <c r="G36" s="25"/>
      <c r="H36" s="25"/>
      <c r="I36" s="25"/>
      <c r="J36" s="26"/>
      <c r="K36" s="26" t="str">
        <f t="shared" si="1"/>
        <v/>
      </c>
      <c r="L36" s="26" t="str">
        <f t="shared" si="2"/>
        <v/>
      </c>
      <c r="M36" s="3"/>
      <c r="N36" s="24"/>
      <c r="O36" s="24"/>
      <c r="P36" s="27" t="str">
        <f t="shared" si="3"/>
        <v/>
      </c>
      <c r="Q36" s="28" t="str">
        <f t="shared" ca="1" si="4"/>
        <v/>
      </c>
      <c r="R36" s="27" t="str">
        <f t="shared" si="7"/>
        <v/>
      </c>
      <c r="S36" s="3"/>
      <c r="T36" s="6"/>
    </row>
    <row r="37" spans="1:20" x14ac:dyDescent="0.2">
      <c r="A37" s="355"/>
      <c r="B37" s="23">
        <v>12</v>
      </c>
      <c r="C37" s="23">
        <f t="shared" si="6"/>
        <v>212</v>
      </c>
      <c r="D37" s="24"/>
      <c r="E37" s="25"/>
      <c r="F37" s="25"/>
      <c r="G37" s="25"/>
      <c r="H37" s="25"/>
      <c r="I37" s="25"/>
      <c r="J37" s="26"/>
      <c r="K37" s="26" t="str">
        <f t="shared" si="1"/>
        <v/>
      </c>
      <c r="L37" s="26" t="str">
        <f t="shared" si="2"/>
        <v/>
      </c>
      <c r="M37" s="3"/>
      <c r="N37" s="24"/>
      <c r="O37" s="24"/>
      <c r="P37" s="27" t="str">
        <f t="shared" si="3"/>
        <v/>
      </c>
      <c r="Q37" s="28" t="str">
        <f t="shared" ca="1" si="4"/>
        <v/>
      </c>
      <c r="R37" s="27" t="str">
        <f t="shared" si="7"/>
        <v/>
      </c>
      <c r="S37" s="3"/>
      <c r="T37" s="6"/>
    </row>
    <row r="38" spans="1:20" x14ac:dyDescent="0.2">
      <c r="A38" s="355"/>
      <c r="B38" s="23">
        <v>13</v>
      </c>
      <c r="C38" s="23">
        <f t="shared" si="6"/>
        <v>213</v>
      </c>
      <c r="D38" s="24"/>
      <c r="E38" s="25"/>
      <c r="F38" s="25"/>
      <c r="G38" s="25"/>
      <c r="H38" s="25"/>
      <c r="I38" s="25"/>
      <c r="J38" s="26"/>
      <c r="K38" s="26" t="str">
        <f t="shared" ref="K38:K69" si="8">IF(I38="Y",1,"")</f>
        <v/>
      </c>
      <c r="L38" s="26" t="str">
        <f t="shared" ref="L38:L69" si="9">IF(J38="Y",1,"")</f>
        <v/>
      </c>
      <c r="M38" s="3"/>
      <c r="N38" s="24"/>
      <c r="O38" s="24"/>
      <c r="P38" s="27" t="str">
        <f t="shared" ref="P38:P69" si="10">IF(ISNUMBER(R38),R38,"")</f>
        <v/>
      </c>
      <c r="Q38" s="28" t="str">
        <f t="shared" ref="Q38:Q69" ca="1" si="11">IF(ISTEXT(O38),RAND()*100,"")</f>
        <v/>
      </c>
      <c r="R38" s="27" t="str">
        <f t="shared" si="7"/>
        <v/>
      </c>
      <c r="S38" s="3"/>
      <c r="T38" s="6"/>
    </row>
    <row r="39" spans="1:20" x14ac:dyDescent="0.2">
      <c r="A39" s="355"/>
      <c r="B39" s="23">
        <v>14</v>
      </c>
      <c r="C39" s="23">
        <f t="shared" si="6"/>
        <v>214</v>
      </c>
      <c r="D39" s="24"/>
      <c r="E39" s="25"/>
      <c r="F39" s="25"/>
      <c r="G39" s="25"/>
      <c r="H39" s="25"/>
      <c r="I39" s="25"/>
      <c r="J39" s="26"/>
      <c r="K39" s="26" t="str">
        <f t="shared" si="8"/>
        <v/>
      </c>
      <c r="L39" s="26" t="str">
        <f t="shared" si="9"/>
        <v/>
      </c>
      <c r="M39" s="3"/>
      <c r="N39" s="24"/>
      <c r="O39" s="24"/>
      <c r="P39" s="27" t="str">
        <f t="shared" si="10"/>
        <v/>
      </c>
      <c r="Q39" s="28" t="str">
        <f t="shared" ca="1" si="11"/>
        <v/>
      </c>
      <c r="R39" s="27" t="str">
        <f t="shared" si="7"/>
        <v/>
      </c>
      <c r="S39" s="3"/>
      <c r="T39" s="33"/>
    </row>
    <row r="40" spans="1:20" x14ac:dyDescent="0.2">
      <c r="A40" s="355"/>
      <c r="B40" s="23">
        <v>15</v>
      </c>
      <c r="C40" s="23">
        <f t="shared" si="6"/>
        <v>215</v>
      </c>
      <c r="D40" s="24"/>
      <c r="E40" s="25"/>
      <c r="F40" s="25"/>
      <c r="G40" s="25"/>
      <c r="H40" s="25"/>
      <c r="I40" s="25"/>
      <c r="J40" s="26"/>
      <c r="K40" s="26" t="str">
        <f t="shared" si="8"/>
        <v/>
      </c>
      <c r="L40" s="26" t="str">
        <f t="shared" si="9"/>
        <v/>
      </c>
      <c r="M40" s="3"/>
      <c r="N40" s="24"/>
      <c r="O40" s="24"/>
      <c r="P40" s="27" t="str">
        <f t="shared" si="10"/>
        <v/>
      </c>
      <c r="Q40" s="28" t="str">
        <f t="shared" ca="1" si="11"/>
        <v/>
      </c>
      <c r="R40" s="27" t="str">
        <f t="shared" si="7"/>
        <v/>
      </c>
      <c r="S40" s="3"/>
      <c r="T40" s="6"/>
    </row>
    <row r="41" spans="1:20" x14ac:dyDescent="0.2">
      <c r="A41" s="355"/>
      <c r="B41" s="23">
        <v>16</v>
      </c>
      <c r="C41" s="23">
        <f t="shared" si="6"/>
        <v>216</v>
      </c>
      <c r="D41" s="24"/>
      <c r="E41" s="25"/>
      <c r="F41" s="25"/>
      <c r="G41" s="25"/>
      <c r="H41" s="25"/>
      <c r="I41" s="25"/>
      <c r="J41" s="26"/>
      <c r="K41" s="26" t="str">
        <f t="shared" si="8"/>
        <v/>
      </c>
      <c r="L41" s="26" t="str">
        <f t="shared" si="9"/>
        <v/>
      </c>
      <c r="M41" s="3"/>
      <c r="N41" s="24"/>
      <c r="O41" s="24"/>
      <c r="P41" s="27" t="str">
        <f t="shared" si="10"/>
        <v/>
      </c>
      <c r="Q41" s="28" t="str">
        <f t="shared" ca="1" si="11"/>
        <v/>
      </c>
      <c r="R41" s="27" t="str">
        <f t="shared" si="7"/>
        <v/>
      </c>
      <c r="S41" s="3"/>
      <c r="T41" s="6"/>
    </row>
    <row r="42" spans="1:20" x14ac:dyDescent="0.2">
      <c r="A42" s="355"/>
      <c r="B42" s="23">
        <v>17</v>
      </c>
      <c r="C42" s="23">
        <f t="shared" si="6"/>
        <v>217</v>
      </c>
      <c r="D42" s="24"/>
      <c r="E42" s="25"/>
      <c r="F42" s="25"/>
      <c r="G42" s="25"/>
      <c r="H42" s="25"/>
      <c r="I42" s="25"/>
      <c r="J42" s="26"/>
      <c r="K42" s="26" t="str">
        <f t="shared" si="8"/>
        <v/>
      </c>
      <c r="L42" s="26" t="str">
        <f t="shared" si="9"/>
        <v/>
      </c>
      <c r="M42" s="3"/>
      <c r="N42" s="24"/>
      <c r="O42" s="24"/>
      <c r="P42" s="27" t="str">
        <f t="shared" si="10"/>
        <v/>
      </c>
      <c r="Q42" s="28" t="str">
        <f t="shared" ca="1" si="11"/>
        <v/>
      </c>
      <c r="R42" s="27" t="str">
        <f t="shared" si="7"/>
        <v/>
      </c>
      <c r="S42" s="3"/>
      <c r="T42" s="6"/>
    </row>
    <row r="43" spans="1:20" x14ac:dyDescent="0.2">
      <c r="A43" s="355"/>
      <c r="B43" s="23">
        <v>18</v>
      </c>
      <c r="C43" s="23">
        <f t="shared" si="6"/>
        <v>218</v>
      </c>
      <c r="D43" s="24"/>
      <c r="E43" s="25"/>
      <c r="F43" s="25"/>
      <c r="G43" s="25"/>
      <c r="H43" s="25"/>
      <c r="I43" s="25"/>
      <c r="J43" s="26"/>
      <c r="K43" s="26" t="str">
        <f t="shared" si="8"/>
        <v/>
      </c>
      <c r="L43" s="26" t="str">
        <f t="shared" si="9"/>
        <v/>
      </c>
      <c r="M43" s="3"/>
      <c r="N43" s="24"/>
      <c r="O43" s="24"/>
      <c r="P43" s="27" t="str">
        <f t="shared" si="10"/>
        <v/>
      </c>
      <c r="Q43" s="28" t="str">
        <f t="shared" ca="1" si="11"/>
        <v/>
      </c>
      <c r="R43" s="27" t="str">
        <f t="shared" si="7"/>
        <v/>
      </c>
      <c r="S43" s="3"/>
      <c r="T43" s="6"/>
    </row>
    <row r="44" spans="1:20" x14ac:dyDescent="0.2">
      <c r="A44" s="355"/>
      <c r="B44" s="23">
        <v>19</v>
      </c>
      <c r="C44" s="23">
        <f t="shared" si="6"/>
        <v>219</v>
      </c>
      <c r="D44" s="24"/>
      <c r="E44" s="25"/>
      <c r="F44" s="25"/>
      <c r="G44" s="25"/>
      <c r="H44" s="25"/>
      <c r="I44" s="25"/>
      <c r="J44" s="26"/>
      <c r="K44" s="26" t="str">
        <f t="shared" si="8"/>
        <v/>
      </c>
      <c r="L44" s="26" t="str">
        <f t="shared" si="9"/>
        <v/>
      </c>
      <c r="M44" s="3"/>
      <c r="N44" s="24"/>
      <c r="O44" s="24"/>
      <c r="P44" s="27" t="str">
        <f t="shared" si="10"/>
        <v/>
      </c>
      <c r="Q44" s="28" t="str">
        <f t="shared" ca="1" si="11"/>
        <v/>
      </c>
      <c r="R44" s="27" t="str">
        <f t="shared" si="7"/>
        <v/>
      </c>
      <c r="S44" s="3"/>
      <c r="T44" s="6"/>
    </row>
    <row r="45" spans="1:20" x14ac:dyDescent="0.2">
      <c r="A45" s="355"/>
      <c r="B45" s="29">
        <v>20</v>
      </c>
      <c r="C45" s="29">
        <f t="shared" si="6"/>
        <v>220</v>
      </c>
      <c r="D45" s="30"/>
      <c r="E45" s="31"/>
      <c r="F45" s="31"/>
      <c r="G45" s="31"/>
      <c r="H45" s="31"/>
      <c r="I45" s="31"/>
      <c r="J45" s="32"/>
      <c r="K45" s="32" t="str">
        <f t="shared" si="8"/>
        <v/>
      </c>
      <c r="L45" s="32" t="str">
        <f t="shared" si="9"/>
        <v/>
      </c>
      <c r="M45" s="3"/>
      <c r="N45" s="24"/>
      <c r="O45" s="24"/>
      <c r="P45" s="27" t="str">
        <f t="shared" si="10"/>
        <v/>
      </c>
      <c r="Q45" s="28" t="str">
        <f t="shared" ca="1" si="11"/>
        <v/>
      </c>
      <c r="R45" s="27" t="str">
        <f t="shared" si="7"/>
        <v/>
      </c>
      <c r="S45" s="3"/>
      <c r="T45" s="6"/>
    </row>
    <row r="46" spans="1:20" x14ac:dyDescent="0.2">
      <c r="A46" s="356" t="s">
        <v>19</v>
      </c>
      <c r="B46" s="23">
        <v>1</v>
      </c>
      <c r="C46" s="17">
        <f t="shared" ref="C46:C65" si="12">B46+300</f>
        <v>301</v>
      </c>
      <c r="D46" s="18"/>
      <c r="E46" s="19"/>
      <c r="F46" s="19"/>
      <c r="G46" s="19"/>
      <c r="H46" s="19"/>
      <c r="I46" s="19"/>
      <c r="J46" s="20"/>
      <c r="K46" s="20" t="str">
        <f t="shared" si="8"/>
        <v/>
      </c>
      <c r="L46" s="20" t="str">
        <f t="shared" si="9"/>
        <v/>
      </c>
      <c r="M46" s="3"/>
      <c r="N46" s="18"/>
      <c r="O46" s="18"/>
      <c r="P46" s="21" t="str">
        <f t="shared" si="10"/>
        <v/>
      </c>
      <c r="Q46" s="22" t="str">
        <f t="shared" ca="1" si="11"/>
        <v/>
      </c>
      <c r="R46" s="21" t="str">
        <f t="shared" ref="R46:R65" si="13">IF(ISTEXT(O46),RANK(Q46,Q$46:Q$65,0),"")</f>
        <v/>
      </c>
      <c r="S46" s="3"/>
      <c r="T46" s="6"/>
    </row>
    <row r="47" spans="1:20" x14ac:dyDescent="0.2">
      <c r="A47" s="356"/>
      <c r="B47" s="23">
        <v>2</v>
      </c>
      <c r="C47" s="23">
        <f t="shared" si="12"/>
        <v>302</v>
      </c>
      <c r="D47" s="24"/>
      <c r="E47" s="25"/>
      <c r="F47" s="25"/>
      <c r="G47" s="25"/>
      <c r="H47" s="25"/>
      <c r="I47" s="25"/>
      <c r="J47" s="26"/>
      <c r="K47" s="26" t="str">
        <f t="shared" si="8"/>
        <v/>
      </c>
      <c r="L47" s="26" t="str">
        <f t="shared" si="9"/>
        <v/>
      </c>
      <c r="M47" s="3"/>
      <c r="N47" s="24"/>
      <c r="O47" s="24"/>
      <c r="P47" s="27" t="str">
        <f t="shared" si="10"/>
        <v/>
      </c>
      <c r="Q47" s="28" t="str">
        <f t="shared" ca="1" si="11"/>
        <v/>
      </c>
      <c r="R47" s="27" t="str">
        <f t="shared" si="13"/>
        <v/>
      </c>
      <c r="S47" s="3"/>
      <c r="T47" s="6"/>
    </row>
    <row r="48" spans="1:20" x14ac:dyDescent="0.2">
      <c r="A48" s="356"/>
      <c r="B48" s="23">
        <v>3</v>
      </c>
      <c r="C48" s="23">
        <f t="shared" si="12"/>
        <v>303</v>
      </c>
      <c r="D48" s="24"/>
      <c r="E48" s="25"/>
      <c r="F48" s="25"/>
      <c r="G48" s="25"/>
      <c r="H48" s="25"/>
      <c r="I48" s="25"/>
      <c r="J48" s="26"/>
      <c r="K48" s="26" t="str">
        <f t="shared" si="8"/>
        <v/>
      </c>
      <c r="L48" s="26" t="str">
        <f t="shared" si="9"/>
        <v/>
      </c>
      <c r="M48" s="3"/>
      <c r="N48" s="24"/>
      <c r="O48" s="24"/>
      <c r="P48" s="27" t="str">
        <f t="shared" si="10"/>
        <v/>
      </c>
      <c r="Q48" s="28" t="str">
        <f t="shared" ca="1" si="11"/>
        <v/>
      </c>
      <c r="R48" s="27" t="str">
        <f t="shared" si="13"/>
        <v/>
      </c>
      <c r="S48" s="3"/>
      <c r="T48" s="6"/>
    </row>
    <row r="49" spans="1:20" x14ac:dyDescent="0.2">
      <c r="A49" s="356"/>
      <c r="B49" s="23">
        <v>4</v>
      </c>
      <c r="C49" s="23">
        <f t="shared" si="12"/>
        <v>304</v>
      </c>
      <c r="D49" s="24"/>
      <c r="E49" s="25"/>
      <c r="F49" s="25"/>
      <c r="G49" s="25"/>
      <c r="H49" s="25"/>
      <c r="I49" s="25"/>
      <c r="J49" s="26"/>
      <c r="K49" s="26" t="str">
        <f t="shared" si="8"/>
        <v/>
      </c>
      <c r="L49" s="26" t="str">
        <f t="shared" si="9"/>
        <v/>
      </c>
      <c r="M49" s="3"/>
      <c r="N49" s="24"/>
      <c r="O49" s="24"/>
      <c r="P49" s="27" t="str">
        <f t="shared" si="10"/>
        <v/>
      </c>
      <c r="Q49" s="28" t="str">
        <f t="shared" ca="1" si="11"/>
        <v/>
      </c>
      <c r="R49" s="27" t="str">
        <f t="shared" si="13"/>
        <v/>
      </c>
      <c r="S49" s="3"/>
      <c r="T49" s="33"/>
    </row>
    <row r="50" spans="1:20" x14ac:dyDescent="0.2">
      <c r="A50" s="356"/>
      <c r="B50" s="23">
        <v>5</v>
      </c>
      <c r="C50" s="23">
        <f t="shared" si="12"/>
        <v>305</v>
      </c>
      <c r="D50" s="24"/>
      <c r="E50" s="25"/>
      <c r="F50" s="25"/>
      <c r="G50" s="25"/>
      <c r="H50" s="25"/>
      <c r="I50" s="25"/>
      <c r="J50" s="26"/>
      <c r="K50" s="26" t="str">
        <f t="shared" si="8"/>
        <v/>
      </c>
      <c r="L50" s="26" t="str">
        <f t="shared" si="9"/>
        <v/>
      </c>
      <c r="M50" s="3"/>
      <c r="N50" s="24"/>
      <c r="O50" s="24"/>
      <c r="P50" s="27" t="str">
        <f t="shared" si="10"/>
        <v/>
      </c>
      <c r="Q50" s="28" t="str">
        <f t="shared" ca="1" si="11"/>
        <v/>
      </c>
      <c r="R50" s="27" t="str">
        <f t="shared" si="13"/>
        <v/>
      </c>
      <c r="S50" s="3"/>
      <c r="T50" s="6"/>
    </row>
    <row r="51" spans="1:20" x14ac:dyDescent="0.2">
      <c r="A51" s="356"/>
      <c r="B51" s="23">
        <v>6</v>
      </c>
      <c r="C51" s="23">
        <f t="shared" si="12"/>
        <v>306</v>
      </c>
      <c r="D51" s="24"/>
      <c r="E51" s="25"/>
      <c r="F51" s="25"/>
      <c r="G51" s="25"/>
      <c r="H51" s="25"/>
      <c r="I51" s="25"/>
      <c r="J51" s="26"/>
      <c r="K51" s="26" t="str">
        <f t="shared" si="8"/>
        <v/>
      </c>
      <c r="L51" s="26" t="str">
        <f t="shared" si="9"/>
        <v/>
      </c>
      <c r="M51" s="3"/>
      <c r="N51" s="24"/>
      <c r="O51" s="24"/>
      <c r="P51" s="27" t="str">
        <f t="shared" si="10"/>
        <v/>
      </c>
      <c r="Q51" s="28" t="str">
        <f t="shared" ca="1" si="11"/>
        <v/>
      </c>
      <c r="R51" s="27" t="str">
        <f t="shared" si="13"/>
        <v/>
      </c>
      <c r="S51" s="3"/>
      <c r="T51" s="6"/>
    </row>
    <row r="52" spans="1:20" x14ac:dyDescent="0.2">
      <c r="A52" s="356"/>
      <c r="B52" s="23">
        <v>7</v>
      </c>
      <c r="C52" s="23">
        <f t="shared" si="12"/>
        <v>307</v>
      </c>
      <c r="D52" s="24"/>
      <c r="E52" s="25"/>
      <c r="F52" s="25"/>
      <c r="G52" s="25"/>
      <c r="H52" s="25"/>
      <c r="I52" s="25"/>
      <c r="J52" s="26"/>
      <c r="K52" s="26" t="str">
        <f t="shared" si="8"/>
        <v/>
      </c>
      <c r="L52" s="26" t="str">
        <f t="shared" si="9"/>
        <v/>
      </c>
      <c r="M52" s="3"/>
      <c r="N52" s="24"/>
      <c r="O52" s="24"/>
      <c r="P52" s="27" t="str">
        <f t="shared" si="10"/>
        <v/>
      </c>
      <c r="Q52" s="28" t="str">
        <f t="shared" ca="1" si="11"/>
        <v/>
      </c>
      <c r="R52" s="27" t="str">
        <f t="shared" si="13"/>
        <v/>
      </c>
      <c r="S52" s="3"/>
      <c r="T52" s="6"/>
    </row>
    <row r="53" spans="1:20" x14ac:dyDescent="0.2">
      <c r="A53" s="356"/>
      <c r="B53" s="23">
        <v>8</v>
      </c>
      <c r="C53" s="23">
        <f t="shared" si="12"/>
        <v>308</v>
      </c>
      <c r="D53" s="24"/>
      <c r="E53" s="25"/>
      <c r="F53" s="25"/>
      <c r="G53" s="25"/>
      <c r="H53" s="25"/>
      <c r="I53" s="25"/>
      <c r="J53" s="26"/>
      <c r="K53" s="26" t="str">
        <f t="shared" si="8"/>
        <v/>
      </c>
      <c r="L53" s="26" t="str">
        <f t="shared" si="9"/>
        <v/>
      </c>
      <c r="M53" s="3"/>
      <c r="N53" s="24"/>
      <c r="O53" s="24"/>
      <c r="P53" s="27" t="str">
        <f t="shared" si="10"/>
        <v/>
      </c>
      <c r="Q53" s="28" t="str">
        <f t="shared" ca="1" si="11"/>
        <v/>
      </c>
      <c r="R53" s="27" t="str">
        <f t="shared" si="13"/>
        <v/>
      </c>
      <c r="S53" s="3"/>
      <c r="T53" s="6"/>
    </row>
    <row r="54" spans="1:20" x14ac:dyDescent="0.2">
      <c r="A54" s="356"/>
      <c r="B54" s="23">
        <v>9</v>
      </c>
      <c r="C54" s="23">
        <f t="shared" si="12"/>
        <v>309</v>
      </c>
      <c r="D54" s="24"/>
      <c r="E54" s="25"/>
      <c r="F54" s="25"/>
      <c r="G54" s="25"/>
      <c r="H54" s="25"/>
      <c r="I54" s="25"/>
      <c r="J54" s="26"/>
      <c r="K54" s="26" t="str">
        <f t="shared" si="8"/>
        <v/>
      </c>
      <c r="L54" s="26" t="str">
        <f t="shared" si="9"/>
        <v/>
      </c>
      <c r="M54" s="3"/>
      <c r="N54" s="24"/>
      <c r="O54" s="24"/>
      <c r="P54" s="27" t="str">
        <f t="shared" si="10"/>
        <v/>
      </c>
      <c r="Q54" s="28" t="str">
        <f t="shared" ca="1" si="11"/>
        <v/>
      </c>
      <c r="R54" s="27" t="str">
        <f t="shared" si="13"/>
        <v/>
      </c>
      <c r="S54" s="3"/>
      <c r="T54" s="6"/>
    </row>
    <row r="55" spans="1:20" x14ac:dyDescent="0.2">
      <c r="A55" s="356"/>
      <c r="B55" s="23">
        <v>10</v>
      </c>
      <c r="C55" s="23">
        <f t="shared" si="12"/>
        <v>310</v>
      </c>
      <c r="D55" s="24"/>
      <c r="E55" s="25"/>
      <c r="F55" s="25"/>
      <c r="G55" s="25"/>
      <c r="H55" s="25"/>
      <c r="I55" s="25"/>
      <c r="J55" s="26"/>
      <c r="K55" s="26" t="str">
        <f t="shared" si="8"/>
        <v/>
      </c>
      <c r="L55" s="26" t="str">
        <f t="shared" si="9"/>
        <v/>
      </c>
      <c r="M55" s="3"/>
      <c r="N55" s="24"/>
      <c r="O55" s="24"/>
      <c r="P55" s="27" t="str">
        <f t="shared" si="10"/>
        <v/>
      </c>
      <c r="Q55" s="28" t="str">
        <f t="shared" ca="1" si="11"/>
        <v/>
      </c>
      <c r="R55" s="27" t="str">
        <f t="shared" si="13"/>
        <v/>
      </c>
      <c r="S55" s="3"/>
      <c r="T55" s="6"/>
    </row>
    <row r="56" spans="1:20" x14ac:dyDescent="0.2">
      <c r="A56" s="356"/>
      <c r="B56" s="23">
        <v>11</v>
      </c>
      <c r="C56" s="23">
        <f t="shared" si="12"/>
        <v>311</v>
      </c>
      <c r="D56" s="24"/>
      <c r="E56" s="25"/>
      <c r="F56" s="25"/>
      <c r="G56" s="25"/>
      <c r="H56" s="25"/>
      <c r="I56" s="25"/>
      <c r="J56" s="26"/>
      <c r="K56" s="26" t="str">
        <f t="shared" si="8"/>
        <v/>
      </c>
      <c r="L56" s="26" t="str">
        <f t="shared" si="9"/>
        <v/>
      </c>
      <c r="M56" s="3"/>
      <c r="N56" s="24"/>
      <c r="O56" s="24"/>
      <c r="P56" s="27" t="str">
        <f t="shared" si="10"/>
        <v/>
      </c>
      <c r="Q56" s="28" t="str">
        <f t="shared" ca="1" si="11"/>
        <v/>
      </c>
      <c r="R56" s="27" t="str">
        <f t="shared" si="13"/>
        <v/>
      </c>
      <c r="S56" s="3"/>
      <c r="T56" s="6"/>
    </row>
    <row r="57" spans="1:20" x14ac:dyDescent="0.2">
      <c r="A57" s="356"/>
      <c r="B57" s="23">
        <v>12</v>
      </c>
      <c r="C57" s="23">
        <f t="shared" si="12"/>
        <v>312</v>
      </c>
      <c r="D57" s="24"/>
      <c r="E57" s="25"/>
      <c r="F57" s="25"/>
      <c r="G57" s="25"/>
      <c r="H57" s="25"/>
      <c r="I57" s="25"/>
      <c r="J57" s="26"/>
      <c r="K57" s="26" t="str">
        <f t="shared" si="8"/>
        <v/>
      </c>
      <c r="L57" s="26" t="str">
        <f t="shared" si="9"/>
        <v/>
      </c>
      <c r="M57" s="3"/>
      <c r="N57" s="24"/>
      <c r="O57" s="24"/>
      <c r="P57" s="27" t="str">
        <f t="shared" si="10"/>
        <v/>
      </c>
      <c r="Q57" s="28" t="str">
        <f t="shared" ca="1" si="11"/>
        <v/>
      </c>
      <c r="R57" s="27" t="str">
        <f t="shared" si="13"/>
        <v/>
      </c>
      <c r="S57" s="3"/>
      <c r="T57" s="6"/>
    </row>
    <row r="58" spans="1:20" x14ac:dyDescent="0.2">
      <c r="A58" s="356"/>
      <c r="B58" s="23">
        <v>13</v>
      </c>
      <c r="C58" s="23">
        <f t="shared" si="12"/>
        <v>313</v>
      </c>
      <c r="D58" s="24"/>
      <c r="E58" s="25"/>
      <c r="F58" s="25"/>
      <c r="G58" s="25"/>
      <c r="H58" s="25"/>
      <c r="I58" s="25"/>
      <c r="J58" s="26"/>
      <c r="K58" s="26" t="str">
        <f t="shared" si="8"/>
        <v/>
      </c>
      <c r="L58" s="26" t="str">
        <f t="shared" si="9"/>
        <v/>
      </c>
      <c r="M58" s="3"/>
      <c r="N58" s="24"/>
      <c r="O58" s="24"/>
      <c r="P58" s="27" t="str">
        <f t="shared" si="10"/>
        <v/>
      </c>
      <c r="Q58" s="28" t="str">
        <f t="shared" ca="1" si="11"/>
        <v/>
      </c>
      <c r="R58" s="27" t="str">
        <f t="shared" si="13"/>
        <v/>
      </c>
      <c r="S58" s="3"/>
      <c r="T58" s="6"/>
    </row>
    <row r="59" spans="1:20" x14ac:dyDescent="0.2">
      <c r="A59" s="356"/>
      <c r="B59" s="23">
        <v>14</v>
      </c>
      <c r="C59" s="23">
        <f t="shared" si="12"/>
        <v>314</v>
      </c>
      <c r="D59" s="24"/>
      <c r="E59" s="25"/>
      <c r="F59" s="25"/>
      <c r="G59" s="25"/>
      <c r="H59" s="25"/>
      <c r="I59" s="25"/>
      <c r="J59" s="26"/>
      <c r="K59" s="26" t="str">
        <f t="shared" si="8"/>
        <v/>
      </c>
      <c r="L59" s="26" t="str">
        <f t="shared" si="9"/>
        <v/>
      </c>
      <c r="M59" s="3"/>
      <c r="N59" s="24"/>
      <c r="O59" s="24"/>
      <c r="P59" s="27" t="str">
        <f t="shared" si="10"/>
        <v/>
      </c>
      <c r="Q59" s="28" t="str">
        <f t="shared" ca="1" si="11"/>
        <v/>
      </c>
      <c r="R59" s="27" t="str">
        <f t="shared" si="13"/>
        <v/>
      </c>
      <c r="S59" s="3"/>
      <c r="T59" s="6"/>
    </row>
    <row r="60" spans="1:20" x14ac:dyDescent="0.2">
      <c r="A60" s="356"/>
      <c r="B60" s="23">
        <v>15</v>
      </c>
      <c r="C60" s="23">
        <f t="shared" si="12"/>
        <v>315</v>
      </c>
      <c r="D60" s="24"/>
      <c r="E60" s="25"/>
      <c r="F60" s="25"/>
      <c r="G60" s="25"/>
      <c r="H60" s="25"/>
      <c r="I60" s="25"/>
      <c r="J60" s="26"/>
      <c r="K60" s="26" t="str">
        <f t="shared" si="8"/>
        <v/>
      </c>
      <c r="L60" s="26" t="str">
        <f t="shared" si="9"/>
        <v/>
      </c>
      <c r="M60" s="3"/>
      <c r="N60" s="24"/>
      <c r="O60" s="24"/>
      <c r="P60" s="27" t="str">
        <f t="shared" si="10"/>
        <v/>
      </c>
      <c r="Q60" s="28" t="str">
        <f t="shared" ca="1" si="11"/>
        <v/>
      </c>
      <c r="R60" s="27" t="str">
        <f t="shared" si="13"/>
        <v/>
      </c>
      <c r="S60" s="3"/>
      <c r="T60" s="6"/>
    </row>
    <row r="61" spans="1:20" x14ac:dyDescent="0.2">
      <c r="A61" s="356"/>
      <c r="B61" s="23">
        <v>16</v>
      </c>
      <c r="C61" s="23">
        <f t="shared" si="12"/>
        <v>316</v>
      </c>
      <c r="D61" s="24"/>
      <c r="E61" s="25"/>
      <c r="F61" s="25"/>
      <c r="G61" s="25"/>
      <c r="H61" s="25"/>
      <c r="I61" s="25"/>
      <c r="J61" s="26"/>
      <c r="K61" s="26" t="str">
        <f t="shared" si="8"/>
        <v/>
      </c>
      <c r="L61" s="26" t="str">
        <f t="shared" si="9"/>
        <v/>
      </c>
      <c r="M61" s="3"/>
      <c r="N61" s="24"/>
      <c r="O61" s="24"/>
      <c r="P61" s="27" t="str">
        <f t="shared" si="10"/>
        <v/>
      </c>
      <c r="Q61" s="28" t="str">
        <f t="shared" ca="1" si="11"/>
        <v/>
      </c>
      <c r="R61" s="27" t="str">
        <f t="shared" si="13"/>
        <v/>
      </c>
      <c r="S61" s="3"/>
      <c r="T61" s="6"/>
    </row>
    <row r="62" spans="1:20" x14ac:dyDescent="0.2">
      <c r="A62" s="356"/>
      <c r="B62" s="23">
        <v>17</v>
      </c>
      <c r="C62" s="23">
        <f t="shared" si="12"/>
        <v>317</v>
      </c>
      <c r="D62" s="24"/>
      <c r="E62" s="25"/>
      <c r="F62" s="25"/>
      <c r="G62" s="25"/>
      <c r="H62" s="25"/>
      <c r="I62" s="25"/>
      <c r="J62" s="26"/>
      <c r="K62" s="26" t="str">
        <f t="shared" si="8"/>
        <v/>
      </c>
      <c r="L62" s="26" t="str">
        <f t="shared" si="9"/>
        <v/>
      </c>
      <c r="M62" s="3"/>
      <c r="N62" s="24"/>
      <c r="O62" s="24"/>
      <c r="P62" s="27" t="str">
        <f t="shared" si="10"/>
        <v/>
      </c>
      <c r="Q62" s="28" t="str">
        <f t="shared" ca="1" si="11"/>
        <v/>
      </c>
      <c r="R62" s="27" t="str">
        <f t="shared" si="13"/>
        <v/>
      </c>
      <c r="S62" s="3"/>
      <c r="T62" s="6"/>
    </row>
    <row r="63" spans="1:20" x14ac:dyDescent="0.2">
      <c r="A63" s="356"/>
      <c r="B63" s="23">
        <v>18</v>
      </c>
      <c r="C63" s="23">
        <f t="shared" si="12"/>
        <v>318</v>
      </c>
      <c r="D63" s="24"/>
      <c r="E63" s="25"/>
      <c r="F63" s="25"/>
      <c r="G63" s="25"/>
      <c r="H63" s="25"/>
      <c r="I63" s="25"/>
      <c r="J63" s="26"/>
      <c r="K63" s="26" t="str">
        <f t="shared" si="8"/>
        <v/>
      </c>
      <c r="L63" s="26" t="str">
        <f t="shared" si="9"/>
        <v/>
      </c>
      <c r="M63" s="3"/>
      <c r="N63" s="24"/>
      <c r="O63" s="24"/>
      <c r="P63" s="27" t="str">
        <f t="shared" si="10"/>
        <v/>
      </c>
      <c r="Q63" s="28" t="str">
        <f t="shared" ca="1" si="11"/>
        <v/>
      </c>
      <c r="R63" s="27" t="str">
        <f t="shared" si="13"/>
        <v/>
      </c>
      <c r="S63" s="3"/>
      <c r="T63" s="6"/>
    </row>
    <row r="64" spans="1:20" x14ac:dyDescent="0.2">
      <c r="A64" s="356"/>
      <c r="B64" s="23">
        <v>19</v>
      </c>
      <c r="C64" s="23">
        <f t="shared" si="12"/>
        <v>319</v>
      </c>
      <c r="D64" s="24"/>
      <c r="E64" s="25"/>
      <c r="F64" s="25"/>
      <c r="G64" s="25"/>
      <c r="H64" s="25"/>
      <c r="I64" s="25"/>
      <c r="J64" s="26"/>
      <c r="K64" s="26" t="str">
        <f t="shared" si="8"/>
        <v/>
      </c>
      <c r="L64" s="26" t="str">
        <f t="shared" si="9"/>
        <v/>
      </c>
      <c r="M64" s="3"/>
      <c r="N64" s="24"/>
      <c r="O64" s="24"/>
      <c r="P64" s="27" t="str">
        <f t="shared" si="10"/>
        <v/>
      </c>
      <c r="Q64" s="28" t="str">
        <f t="shared" ca="1" si="11"/>
        <v/>
      </c>
      <c r="R64" s="27" t="str">
        <f t="shared" si="13"/>
        <v/>
      </c>
      <c r="S64" s="3"/>
      <c r="T64" s="6"/>
    </row>
    <row r="65" spans="1:20" x14ac:dyDescent="0.2">
      <c r="A65" s="356"/>
      <c r="B65" s="29">
        <v>20</v>
      </c>
      <c r="C65" s="29">
        <f t="shared" si="12"/>
        <v>320</v>
      </c>
      <c r="D65" s="30"/>
      <c r="E65" s="31"/>
      <c r="F65" s="31"/>
      <c r="G65" s="31"/>
      <c r="H65" s="31"/>
      <c r="I65" s="31"/>
      <c r="J65" s="32"/>
      <c r="K65" s="32" t="str">
        <f t="shared" si="8"/>
        <v/>
      </c>
      <c r="L65" s="32" t="str">
        <f t="shared" si="9"/>
        <v/>
      </c>
      <c r="M65" s="3"/>
      <c r="N65" s="24"/>
      <c r="O65" s="24"/>
      <c r="P65" s="27" t="str">
        <f t="shared" si="10"/>
        <v/>
      </c>
      <c r="Q65" s="28" t="str">
        <f t="shared" ca="1" si="11"/>
        <v/>
      </c>
      <c r="R65" s="27" t="str">
        <f t="shared" si="13"/>
        <v/>
      </c>
      <c r="S65" s="3"/>
      <c r="T65" s="6"/>
    </row>
    <row r="66" spans="1:20" x14ac:dyDescent="0.2">
      <c r="A66" s="355" t="s">
        <v>20</v>
      </c>
      <c r="B66" s="23">
        <v>1</v>
      </c>
      <c r="C66" s="23">
        <f t="shared" ref="C66:C85" si="14">B66+400</f>
        <v>401</v>
      </c>
      <c r="D66" s="24"/>
      <c r="E66" s="25"/>
      <c r="F66" s="25"/>
      <c r="G66" s="25"/>
      <c r="H66" s="25"/>
      <c r="I66" s="25"/>
      <c r="J66" s="26"/>
      <c r="K66" s="26" t="str">
        <f t="shared" si="8"/>
        <v/>
      </c>
      <c r="L66" s="26" t="str">
        <f t="shared" si="9"/>
        <v/>
      </c>
      <c r="M66" s="3"/>
      <c r="N66" s="18"/>
      <c r="O66" s="18"/>
      <c r="P66" s="21" t="str">
        <f t="shared" si="10"/>
        <v/>
      </c>
      <c r="Q66" s="22" t="str">
        <f t="shared" ca="1" si="11"/>
        <v/>
      </c>
      <c r="R66" s="21" t="str">
        <f t="shared" ref="R66:R85" si="15">IF(ISTEXT(O66),RANK(Q66,Q$66:Q$85,0),"")</f>
        <v/>
      </c>
      <c r="S66" s="3"/>
      <c r="T66" s="6"/>
    </row>
    <row r="67" spans="1:20" x14ac:dyDescent="0.2">
      <c r="A67" s="355"/>
      <c r="B67" s="23">
        <v>2</v>
      </c>
      <c r="C67" s="23">
        <f t="shared" si="14"/>
        <v>402</v>
      </c>
      <c r="D67" s="24"/>
      <c r="E67" s="25"/>
      <c r="F67" s="25"/>
      <c r="G67" s="25"/>
      <c r="H67" s="25"/>
      <c r="I67" s="25"/>
      <c r="J67" s="26"/>
      <c r="K67" s="26" t="str">
        <f t="shared" si="8"/>
        <v/>
      </c>
      <c r="L67" s="26" t="str">
        <f t="shared" si="9"/>
        <v/>
      </c>
      <c r="M67" s="3"/>
      <c r="N67" s="24"/>
      <c r="O67" s="24"/>
      <c r="P67" s="27" t="str">
        <f t="shared" si="10"/>
        <v/>
      </c>
      <c r="Q67" s="28" t="str">
        <f t="shared" ca="1" si="11"/>
        <v/>
      </c>
      <c r="R67" s="27" t="str">
        <f t="shared" si="15"/>
        <v/>
      </c>
      <c r="S67" s="3"/>
      <c r="T67" s="6"/>
    </row>
    <row r="68" spans="1:20" x14ac:dyDescent="0.2">
      <c r="A68" s="355"/>
      <c r="B68" s="23">
        <v>3</v>
      </c>
      <c r="C68" s="23">
        <f t="shared" si="14"/>
        <v>403</v>
      </c>
      <c r="D68" s="24"/>
      <c r="E68" s="25"/>
      <c r="F68" s="25"/>
      <c r="G68" s="25"/>
      <c r="H68" s="25"/>
      <c r="I68" s="25"/>
      <c r="J68" s="26"/>
      <c r="K68" s="26" t="str">
        <f t="shared" si="8"/>
        <v/>
      </c>
      <c r="L68" s="26" t="str">
        <f t="shared" si="9"/>
        <v/>
      </c>
      <c r="M68" s="3"/>
      <c r="N68" s="24"/>
      <c r="O68" s="24"/>
      <c r="P68" s="27" t="str">
        <f t="shared" si="10"/>
        <v/>
      </c>
      <c r="Q68" s="28" t="str">
        <f t="shared" ca="1" si="11"/>
        <v/>
      </c>
      <c r="R68" s="27" t="str">
        <f t="shared" si="15"/>
        <v/>
      </c>
      <c r="S68" s="3"/>
      <c r="T68" s="6"/>
    </row>
    <row r="69" spans="1:20" x14ac:dyDescent="0.2">
      <c r="A69" s="355"/>
      <c r="B69" s="23">
        <v>4</v>
      </c>
      <c r="C69" s="23">
        <f t="shared" si="14"/>
        <v>404</v>
      </c>
      <c r="D69" s="24"/>
      <c r="E69" s="25"/>
      <c r="F69" s="25"/>
      <c r="G69" s="25"/>
      <c r="H69" s="25"/>
      <c r="I69" s="25"/>
      <c r="J69" s="26"/>
      <c r="K69" s="26" t="str">
        <f t="shared" si="8"/>
        <v/>
      </c>
      <c r="L69" s="26" t="str">
        <f t="shared" si="9"/>
        <v/>
      </c>
      <c r="M69" s="3"/>
      <c r="N69" s="24"/>
      <c r="O69" s="24"/>
      <c r="P69" s="27" t="str">
        <f t="shared" si="10"/>
        <v/>
      </c>
      <c r="Q69" s="28" t="str">
        <f t="shared" ca="1" si="11"/>
        <v/>
      </c>
      <c r="R69" s="27" t="str">
        <f t="shared" si="15"/>
        <v/>
      </c>
      <c r="S69" s="3"/>
      <c r="T69" s="6"/>
    </row>
    <row r="70" spans="1:20" x14ac:dyDescent="0.2">
      <c r="A70" s="355"/>
      <c r="B70" s="23">
        <v>5</v>
      </c>
      <c r="C70" s="23">
        <f t="shared" si="14"/>
        <v>405</v>
      </c>
      <c r="D70" s="24"/>
      <c r="E70" s="25"/>
      <c r="F70" s="25"/>
      <c r="G70" s="25"/>
      <c r="H70" s="25"/>
      <c r="I70" s="25"/>
      <c r="J70" s="26"/>
      <c r="K70" s="26" t="str">
        <f t="shared" ref="K70:K85" si="16">IF(I70="Y",1,"")</f>
        <v/>
      </c>
      <c r="L70" s="26" t="str">
        <f t="shared" ref="L70:L85" si="17">IF(J70="Y",1,"")</f>
        <v/>
      </c>
      <c r="M70" s="3"/>
      <c r="N70" s="24"/>
      <c r="O70" s="24"/>
      <c r="P70" s="27" t="str">
        <f t="shared" ref="P70:P85" si="18">IF(ISNUMBER(R70),R70,"")</f>
        <v/>
      </c>
      <c r="Q70" s="28" t="str">
        <f t="shared" ref="Q70:Q85" ca="1" si="19">IF(ISTEXT(O70),RAND()*100,"")</f>
        <v/>
      </c>
      <c r="R70" s="27" t="str">
        <f t="shared" si="15"/>
        <v/>
      </c>
      <c r="S70" s="3"/>
      <c r="T70" s="6"/>
    </row>
    <row r="71" spans="1:20" x14ac:dyDescent="0.2">
      <c r="A71" s="355"/>
      <c r="B71" s="23">
        <v>6</v>
      </c>
      <c r="C71" s="23">
        <f t="shared" si="14"/>
        <v>406</v>
      </c>
      <c r="D71" s="24"/>
      <c r="E71" s="25"/>
      <c r="F71" s="25"/>
      <c r="G71" s="25"/>
      <c r="H71" s="25"/>
      <c r="I71" s="25"/>
      <c r="J71" s="26"/>
      <c r="K71" s="26" t="str">
        <f t="shared" si="16"/>
        <v/>
      </c>
      <c r="L71" s="26" t="str">
        <f t="shared" si="17"/>
        <v/>
      </c>
      <c r="M71" s="3"/>
      <c r="N71" s="24"/>
      <c r="O71" s="24"/>
      <c r="P71" s="27" t="str">
        <f t="shared" si="18"/>
        <v/>
      </c>
      <c r="Q71" s="28" t="str">
        <f t="shared" ca="1" si="19"/>
        <v/>
      </c>
      <c r="R71" s="27" t="str">
        <f t="shared" si="15"/>
        <v/>
      </c>
      <c r="S71" s="3"/>
      <c r="T71" s="6"/>
    </row>
    <row r="72" spans="1:20" x14ac:dyDescent="0.2">
      <c r="A72" s="355"/>
      <c r="B72" s="23">
        <v>7</v>
      </c>
      <c r="C72" s="23">
        <f t="shared" si="14"/>
        <v>407</v>
      </c>
      <c r="D72" s="24"/>
      <c r="E72" s="25"/>
      <c r="F72" s="25"/>
      <c r="G72" s="25"/>
      <c r="H72" s="25"/>
      <c r="I72" s="25"/>
      <c r="J72" s="26"/>
      <c r="K72" s="26" t="str">
        <f t="shared" si="16"/>
        <v/>
      </c>
      <c r="L72" s="26" t="str">
        <f t="shared" si="17"/>
        <v/>
      </c>
      <c r="M72" s="3"/>
      <c r="N72" s="24"/>
      <c r="O72" s="24"/>
      <c r="P72" s="27" t="str">
        <f t="shared" si="18"/>
        <v/>
      </c>
      <c r="Q72" s="28" t="str">
        <f t="shared" ca="1" si="19"/>
        <v/>
      </c>
      <c r="R72" s="27" t="str">
        <f t="shared" si="15"/>
        <v/>
      </c>
      <c r="S72" s="3"/>
      <c r="T72" s="6"/>
    </row>
    <row r="73" spans="1:20" x14ac:dyDescent="0.2">
      <c r="A73" s="355"/>
      <c r="B73" s="23">
        <v>8</v>
      </c>
      <c r="C73" s="23">
        <f t="shared" si="14"/>
        <v>408</v>
      </c>
      <c r="D73" s="24"/>
      <c r="E73" s="25"/>
      <c r="F73" s="25"/>
      <c r="G73" s="25"/>
      <c r="H73" s="25"/>
      <c r="I73" s="25"/>
      <c r="J73" s="26"/>
      <c r="K73" s="26" t="str">
        <f t="shared" si="16"/>
        <v/>
      </c>
      <c r="L73" s="26" t="str">
        <f t="shared" si="17"/>
        <v/>
      </c>
      <c r="M73" s="3"/>
      <c r="N73" s="24"/>
      <c r="O73" s="24"/>
      <c r="P73" s="27" t="str">
        <f t="shared" si="18"/>
        <v/>
      </c>
      <c r="Q73" s="28" t="str">
        <f t="shared" ca="1" si="19"/>
        <v/>
      </c>
      <c r="R73" s="27" t="str">
        <f t="shared" si="15"/>
        <v/>
      </c>
      <c r="S73" s="3"/>
      <c r="T73" s="33"/>
    </row>
    <row r="74" spans="1:20" x14ac:dyDescent="0.2">
      <c r="A74" s="355"/>
      <c r="B74" s="23">
        <v>9</v>
      </c>
      <c r="C74" s="23">
        <f t="shared" si="14"/>
        <v>409</v>
      </c>
      <c r="D74" s="24"/>
      <c r="E74" s="25"/>
      <c r="F74" s="25"/>
      <c r="G74" s="25"/>
      <c r="H74" s="25"/>
      <c r="I74" s="25"/>
      <c r="J74" s="26"/>
      <c r="K74" s="26" t="str">
        <f t="shared" si="16"/>
        <v/>
      </c>
      <c r="L74" s="26" t="str">
        <f t="shared" si="17"/>
        <v/>
      </c>
      <c r="M74" s="3"/>
      <c r="N74" s="24"/>
      <c r="O74" s="24"/>
      <c r="P74" s="27" t="str">
        <f t="shared" si="18"/>
        <v/>
      </c>
      <c r="Q74" s="28" t="str">
        <f t="shared" ca="1" si="19"/>
        <v/>
      </c>
      <c r="R74" s="27" t="str">
        <f t="shared" si="15"/>
        <v/>
      </c>
      <c r="S74" s="3"/>
      <c r="T74" s="33"/>
    </row>
    <row r="75" spans="1:20" x14ac:dyDescent="0.2">
      <c r="A75" s="355"/>
      <c r="B75" s="23">
        <v>10</v>
      </c>
      <c r="C75" s="23">
        <f t="shared" si="14"/>
        <v>410</v>
      </c>
      <c r="D75" s="24"/>
      <c r="E75" s="25"/>
      <c r="F75" s="25"/>
      <c r="G75" s="25"/>
      <c r="H75" s="25"/>
      <c r="I75" s="25"/>
      <c r="J75" s="26"/>
      <c r="K75" s="26" t="str">
        <f t="shared" si="16"/>
        <v/>
      </c>
      <c r="L75" s="26" t="str">
        <f t="shared" si="17"/>
        <v/>
      </c>
      <c r="M75" s="3"/>
      <c r="N75" s="24"/>
      <c r="O75" s="24"/>
      <c r="P75" s="27" t="str">
        <f t="shared" si="18"/>
        <v/>
      </c>
      <c r="Q75" s="28" t="str">
        <f t="shared" ca="1" si="19"/>
        <v/>
      </c>
      <c r="R75" s="27" t="str">
        <f t="shared" si="15"/>
        <v/>
      </c>
      <c r="S75" s="3"/>
      <c r="T75" s="6"/>
    </row>
    <row r="76" spans="1:20" x14ac:dyDescent="0.2">
      <c r="A76" s="355"/>
      <c r="B76" s="23">
        <v>11</v>
      </c>
      <c r="C76" s="23">
        <f t="shared" si="14"/>
        <v>411</v>
      </c>
      <c r="D76" s="24"/>
      <c r="E76" s="25"/>
      <c r="F76" s="25"/>
      <c r="G76" s="25"/>
      <c r="H76" s="25"/>
      <c r="I76" s="25"/>
      <c r="J76" s="26"/>
      <c r="K76" s="26" t="str">
        <f t="shared" si="16"/>
        <v/>
      </c>
      <c r="L76" s="26" t="str">
        <f t="shared" si="17"/>
        <v/>
      </c>
      <c r="M76" s="3"/>
      <c r="N76" s="24"/>
      <c r="O76" s="24"/>
      <c r="P76" s="27" t="str">
        <f t="shared" si="18"/>
        <v/>
      </c>
      <c r="Q76" s="28" t="str">
        <f t="shared" ca="1" si="19"/>
        <v/>
      </c>
      <c r="R76" s="27" t="str">
        <f t="shared" si="15"/>
        <v/>
      </c>
      <c r="S76" s="3"/>
      <c r="T76" s="6"/>
    </row>
    <row r="77" spans="1:20" x14ac:dyDescent="0.2">
      <c r="A77" s="355"/>
      <c r="B77" s="23">
        <v>12</v>
      </c>
      <c r="C77" s="23">
        <f t="shared" si="14"/>
        <v>412</v>
      </c>
      <c r="D77" s="24"/>
      <c r="E77" s="25"/>
      <c r="F77" s="25"/>
      <c r="G77" s="25"/>
      <c r="H77" s="25"/>
      <c r="I77" s="25"/>
      <c r="J77" s="26"/>
      <c r="K77" s="26" t="str">
        <f t="shared" si="16"/>
        <v/>
      </c>
      <c r="L77" s="26" t="str">
        <f t="shared" si="17"/>
        <v/>
      </c>
      <c r="M77" s="3"/>
      <c r="N77" s="24"/>
      <c r="O77" s="24"/>
      <c r="P77" s="27" t="str">
        <f t="shared" si="18"/>
        <v/>
      </c>
      <c r="Q77" s="28" t="str">
        <f t="shared" ca="1" si="19"/>
        <v/>
      </c>
      <c r="R77" s="27" t="str">
        <f t="shared" si="15"/>
        <v/>
      </c>
      <c r="S77" s="3"/>
      <c r="T77" s="6"/>
    </row>
    <row r="78" spans="1:20" x14ac:dyDescent="0.2">
      <c r="A78" s="355"/>
      <c r="B78" s="23">
        <v>13</v>
      </c>
      <c r="C78" s="23">
        <f t="shared" si="14"/>
        <v>413</v>
      </c>
      <c r="D78" s="24"/>
      <c r="E78" s="25"/>
      <c r="F78" s="25"/>
      <c r="G78" s="25"/>
      <c r="H78" s="25"/>
      <c r="I78" s="25"/>
      <c r="J78" s="26"/>
      <c r="K78" s="26" t="str">
        <f t="shared" si="16"/>
        <v/>
      </c>
      <c r="L78" s="26" t="str">
        <f t="shared" si="17"/>
        <v/>
      </c>
      <c r="M78" s="3"/>
      <c r="N78" s="24"/>
      <c r="O78" s="24"/>
      <c r="P78" s="27" t="str">
        <f t="shared" si="18"/>
        <v/>
      </c>
      <c r="Q78" s="28" t="str">
        <f t="shared" ca="1" si="19"/>
        <v/>
      </c>
      <c r="R78" s="27" t="str">
        <f t="shared" si="15"/>
        <v/>
      </c>
      <c r="S78" s="3"/>
      <c r="T78" s="6"/>
    </row>
    <row r="79" spans="1:20" x14ac:dyDescent="0.2">
      <c r="A79" s="355"/>
      <c r="B79" s="23">
        <v>14</v>
      </c>
      <c r="C79" s="23">
        <f t="shared" si="14"/>
        <v>414</v>
      </c>
      <c r="D79" s="24"/>
      <c r="E79" s="25"/>
      <c r="F79" s="25"/>
      <c r="G79" s="25"/>
      <c r="H79" s="25"/>
      <c r="I79" s="25"/>
      <c r="J79" s="26"/>
      <c r="K79" s="26" t="str">
        <f t="shared" si="16"/>
        <v/>
      </c>
      <c r="L79" s="26" t="str">
        <f t="shared" si="17"/>
        <v/>
      </c>
      <c r="M79" s="3"/>
      <c r="N79" s="24"/>
      <c r="O79" s="24"/>
      <c r="P79" s="27" t="str">
        <f t="shared" si="18"/>
        <v/>
      </c>
      <c r="Q79" s="28" t="str">
        <f t="shared" ca="1" si="19"/>
        <v/>
      </c>
      <c r="R79" s="27" t="str">
        <f t="shared" si="15"/>
        <v/>
      </c>
      <c r="S79" s="3"/>
      <c r="T79" s="6"/>
    </row>
    <row r="80" spans="1:20" x14ac:dyDescent="0.2">
      <c r="A80" s="355"/>
      <c r="B80" s="23">
        <v>15</v>
      </c>
      <c r="C80" s="23">
        <f t="shared" si="14"/>
        <v>415</v>
      </c>
      <c r="D80" s="24"/>
      <c r="E80" s="25"/>
      <c r="F80" s="25"/>
      <c r="G80" s="25"/>
      <c r="H80" s="25"/>
      <c r="I80" s="25"/>
      <c r="J80" s="26"/>
      <c r="K80" s="26" t="str">
        <f t="shared" si="16"/>
        <v/>
      </c>
      <c r="L80" s="26" t="str">
        <f t="shared" si="17"/>
        <v/>
      </c>
      <c r="M80" s="3"/>
      <c r="N80" s="24"/>
      <c r="O80" s="24"/>
      <c r="P80" s="27" t="str">
        <f t="shared" si="18"/>
        <v/>
      </c>
      <c r="Q80" s="28" t="str">
        <f t="shared" ca="1" si="19"/>
        <v/>
      </c>
      <c r="R80" s="27" t="str">
        <f t="shared" si="15"/>
        <v/>
      </c>
      <c r="S80" s="3"/>
      <c r="T80" s="6"/>
    </row>
    <row r="81" spans="1:20" x14ac:dyDescent="0.2">
      <c r="A81" s="355"/>
      <c r="B81" s="23">
        <v>16</v>
      </c>
      <c r="C81" s="23">
        <f t="shared" si="14"/>
        <v>416</v>
      </c>
      <c r="D81" s="24"/>
      <c r="E81" s="25"/>
      <c r="F81" s="25"/>
      <c r="G81" s="25"/>
      <c r="H81" s="25"/>
      <c r="I81" s="25"/>
      <c r="J81" s="26"/>
      <c r="K81" s="26" t="str">
        <f t="shared" si="16"/>
        <v/>
      </c>
      <c r="L81" s="26" t="str">
        <f t="shared" si="17"/>
        <v/>
      </c>
      <c r="M81" s="3"/>
      <c r="N81" s="24"/>
      <c r="O81" s="24"/>
      <c r="P81" s="27" t="str">
        <f t="shared" si="18"/>
        <v/>
      </c>
      <c r="Q81" s="28" t="str">
        <f t="shared" ca="1" si="19"/>
        <v/>
      </c>
      <c r="R81" s="27" t="str">
        <f t="shared" si="15"/>
        <v/>
      </c>
      <c r="S81" s="3"/>
      <c r="T81" s="6"/>
    </row>
    <row r="82" spans="1:20" x14ac:dyDescent="0.2">
      <c r="A82" s="355"/>
      <c r="B82" s="23">
        <v>17</v>
      </c>
      <c r="C82" s="23">
        <f t="shared" si="14"/>
        <v>417</v>
      </c>
      <c r="D82" s="24"/>
      <c r="E82" s="25"/>
      <c r="F82" s="25"/>
      <c r="G82" s="25"/>
      <c r="H82" s="25"/>
      <c r="I82" s="25"/>
      <c r="J82" s="26"/>
      <c r="K82" s="26" t="str">
        <f t="shared" si="16"/>
        <v/>
      </c>
      <c r="L82" s="26" t="str">
        <f t="shared" si="17"/>
        <v/>
      </c>
      <c r="M82" s="3"/>
      <c r="N82" s="24"/>
      <c r="O82" s="24"/>
      <c r="P82" s="27" t="str">
        <f t="shared" si="18"/>
        <v/>
      </c>
      <c r="Q82" s="28" t="str">
        <f t="shared" ca="1" si="19"/>
        <v/>
      </c>
      <c r="R82" s="27" t="str">
        <f t="shared" si="15"/>
        <v/>
      </c>
      <c r="S82" s="3"/>
      <c r="T82" s="6"/>
    </row>
    <row r="83" spans="1:20" x14ac:dyDescent="0.2">
      <c r="A83" s="355"/>
      <c r="B83" s="23">
        <v>18</v>
      </c>
      <c r="C83" s="23">
        <f t="shared" si="14"/>
        <v>418</v>
      </c>
      <c r="D83" s="24"/>
      <c r="E83" s="25"/>
      <c r="F83" s="25"/>
      <c r="G83" s="25"/>
      <c r="H83" s="25"/>
      <c r="I83" s="25"/>
      <c r="J83" s="26"/>
      <c r="K83" s="26" t="str">
        <f t="shared" si="16"/>
        <v/>
      </c>
      <c r="L83" s="26" t="str">
        <f t="shared" si="17"/>
        <v/>
      </c>
      <c r="M83" s="3"/>
      <c r="N83" s="24"/>
      <c r="O83" s="24"/>
      <c r="P83" s="27" t="str">
        <f t="shared" si="18"/>
        <v/>
      </c>
      <c r="Q83" s="28" t="str">
        <f t="shared" ca="1" si="19"/>
        <v/>
      </c>
      <c r="R83" s="27" t="str">
        <f t="shared" si="15"/>
        <v/>
      </c>
      <c r="S83" s="3"/>
      <c r="T83" s="33"/>
    </row>
    <row r="84" spans="1:20" x14ac:dyDescent="0.2">
      <c r="A84" s="355"/>
      <c r="B84" s="23">
        <v>19</v>
      </c>
      <c r="C84" s="23">
        <f t="shared" si="14"/>
        <v>419</v>
      </c>
      <c r="D84" s="24"/>
      <c r="E84" s="25"/>
      <c r="F84" s="25"/>
      <c r="G84" s="25"/>
      <c r="H84" s="25"/>
      <c r="I84" s="25"/>
      <c r="J84" s="26"/>
      <c r="K84" s="26" t="str">
        <f t="shared" si="16"/>
        <v/>
      </c>
      <c r="L84" s="26" t="str">
        <f t="shared" si="17"/>
        <v/>
      </c>
      <c r="M84" s="3"/>
      <c r="N84" s="24"/>
      <c r="O84" s="24"/>
      <c r="P84" s="27" t="str">
        <f t="shared" si="18"/>
        <v/>
      </c>
      <c r="Q84" s="28" t="str">
        <f t="shared" ca="1" si="19"/>
        <v/>
      </c>
      <c r="R84" s="27" t="str">
        <f t="shared" si="15"/>
        <v/>
      </c>
      <c r="S84" s="3"/>
      <c r="T84" s="33"/>
    </row>
    <row r="85" spans="1:20" x14ac:dyDescent="0.2">
      <c r="A85" s="355"/>
      <c r="B85" s="29">
        <v>20</v>
      </c>
      <c r="C85" s="29">
        <f t="shared" si="14"/>
        <v>420</v>
      </c>
      <c r="D85" s="30"/>
      <c r="E85" s="31"/>
      <c r="F85" s="31"/>
      <c r="G85" s="31"/>
      <c r="H85" s="31"/>
      <c r="I85" s="31"/>
      <c r="J85" s="32"/>
      <c r="K85" s="32" t="str">
        <f t="shared" si="16"/>
        <v/>
      </c>
      <c r="L85" s="32" t="str">
        <f t="shared" si="17"/>
        <v/>
      </c>
      <c r="M85" s="3"/>
      <c r="N85" s="24"/>
      <c r="O85" s="24"/>
      <c r="P85" s="34" t="str">
        <f t="shared" si="18"/>
        <v/>
      </c>
      <c r="Q85" s="35" t="str">
        <f t="shared" ca="1" si="19"/>
        <v/>
      </c>
      <c r="R85" s="34" t="str">
        <f t="shared" si="15"/>
        <v/>
      </c>
      <c r="S85" s="3"/>
      <c r="T85" s="6"/>
    </row>
    <row r="86" spans="1:20" x14ac:dyDescent="0.2">
      <c r="A86" s="3"/>
      <c r="B86" s="3"/>
      <c r="C86" s="3"/>
      <c r="D86" s="36"/>
      <c r="E86" s="3"/>
      <c r="F86" s="3"/>
      <c r="G86" s="3"/>
      <c r="H86" s="3"/>
      <c r="I86" s="3"/>
      <c r="J86" s="3"/>
      <c r="K86" s="3"/>
      <c r="L86" s="3"/>
      <c r="M86" s="3"/>
      <c r="N86" s="3"/>
      <c r="O86" s="3"/>
      <c r="P86" s="3"/>
      <c r="S86" s="3"/>
      <c r="T86" s="6"/>
    </row>
    <row r="87" spans="1:20" x14ac:dyDescent="0.2">
      <c r="A87" s="3"/>
      <c r="B87" s="3"/>
      <c r="C87" s="3"/>
      <c r="D87" s="36"/>
      <c r="E87" s="3"/>
      <c r="F87" s="3"/>
      <c r="G87" s="3"/>
      <c r="H87" s="3"/>
      <c r="I87" s="3"/>
      <c r="J87" s="3"/>
      <c r="K87" s="37">
        <f>COUNT(K6:K85)</f>
        <v>0</v>
      </c>
      <c r="L87" s="37">
        <f>COUNT(L6:L85)</f>
        <v>0</v>
      </c>
      <c r="M87" s="3"/>
      <c r="N87" s="3"/>
      <c r="O87" s="3"/>
      <c r="P87" s="3"/>
      <c r="S87" s="3"/>
      <c r="T87" s="6"/>
    </row>
    <row r="88" spans="1:20" x14ac:dyDescent="0.2">
      <c r="K88" s="38">
        <f>COUNT(K6:K25)</f>
        <v>0</v>
      </c>
      <c r="L88" s="38">
        <f>COUNT(L6:L25)</f>
        <v>0</v>
      </c>
      <c r="T88" s="6"/>
    </row>
    <row r="89" spans="1:20" x14ac:dyDescent="0.2">
      <c r="K89" s="38">
        <f>COUNT(K26:K45)</f>
        <v>0</v>
      </c>
      <c r="L89" s="38">
        <f>COUNT(L26:L45)</f>
        <v>0</v>
      </c>
      <c r="T89" s="6"/>
    </row>
    <row r="90" spans="1:20" x14ac:dyDescent="0.2">
      <c r="K90" s="38">
        <f>COUNT(K46:K65)</f>
        <v>0</v>
      </c>
      <c r="L90" s="38">
        <f>COUNT(L46:L65)</f>
        <v>0</v>
      </c>
      <c r="T90" s="6"/>
    </row>
    <row r="91" spans="1:20" x14ac:dyDescent="0.2">
      <c r="K91" s="38">
        <f>COUNT(K66:K85)</f>
        <v>0</v>
      </c>
      <c r="L91" s="38">
        <f>COUNT(L66:L85)</f>
        <v>0</v>
      </c>
      <c r="T91" s="6"/>
    </row>
    <row r="92" spans="1:20" x14ac:dyDescent="0.2">
      <c r="T92" s="6"/>
    </row>
    <row r="93" spans="1:20" x14ac:dyDescent="0.2">
      <c r="K93" s="36"/>
      <c r="T93" s="33"/>
    </row>
    <row r="94" spans="1:20" x14ac:dyDescent="0.2">
      <c r="T94" s="33"/>
    </row>
    <row r="95" spans="1:20" x14ac:dyDescent="0.2">
      <c r="T95" s="6"/>
    </row>
    <row r="96" spans="1:20" x14ac:dyDescent="0.2">
      <c r="T96" s="6"/>
    </row>
    <row r="97" spans="20:20" x14ac:dyDescent="0.2">
      <c r="T97" s="6"/>
    </row>
    <row r="98" spans="20:20" x14ac:dyDescent="0.2">
      <c r="T98" s="6"/>
    </row>
    <row r="99" spans="20:20" x14ac:dyDescent="0.2">
      <c r="T99" s="6"/>
    </row>
    <row r="100" spans="20:20" x14ac:dyDescent="0.2">
      <c r="T100" s="6"/>
    </row>
    <row r="101" spans="20:20" x14ac:dyDescent="0.2">
      <c r="T101" s="6"/>
    </row>
    <row r="102" spans="20:20" x14ac:dyDescent="0.2">
      <c r="T102" s="6"/>
    </row>
    <row r="103" spans="20:20" x14ac:dyDescent="0.2">
      <c r="T103" s="33"/>
    </row>
    <row r="104" spans="20:20" x14ac:dyDescent="0.2">
      <c r="T104" s="33"/>
    </row>
    <row r="105" spans="20:20" x14ac:dyDescent="0.2">
      <c r="T105" s="6"/>
    </row>
    <row r="106" spans="20:20" x14ac:dyDescent="0.2">
      <c r="T106" s="6"/>
    </row>
    <row r="107" spans="20:20" x14ac:dyDescent="0.2">
      <c r="T107" s="6"/>
    </row>
    <row r="108" spans="20:20" x14ac:dyDescent="0.2">
      <c r="T108" s="6"/>
    </row>
    <row r="109" spans="20:20" x14ac:dyDescent="0.2">
      <c r="T109" s="6"/>
    </row>
    <row r="110" spans="20:20" x14ac:dyDescent="0.2">
      <c r="T110" s="6"/>
    </row>
    <row r="111" spans="20:20" x14ac:dyDescent="0.2">
      <c r="T111" s="6"/>
    </row>
    <row r="112" spans="20:20" x14ac:dyDescent="0.2">
      <c r="T112" s="6"/>
    </row>
    <row r="113" spans="20:20" x14ac:dyDescent="0.2">
      <c r="T113" s="33"/>
    </row>
    <row r="114" spans="20:20" x14ac:dyDescent="0.2">
      <c r="T114" s="33"/>
    </row>
    <row r="115" spans="20:20" x14ac:dyDescent="0.2">
      <c r="T115" s="33"/>
    </row>
    <row r="116" spans="20:20" x14ac:dyDescent="0.2">
      <c r="T116" s="33"/>
    </row>
    <row r="117" spans="20:20" x14ac:dyDescent="0.2">
      <c r="T117" s="33"/>
    </row>
    <row r="118" spans="20:20" x14ac:dyDescent="0.2">
      <c r="T118" s="33"/>
    </row>
    <row r="119" spans="20:20" x14ac:dyDescent="0.2">
      <c r="T119" s="33"/>
    </row>
    <row r="120" spans="20:20" x14ac:dyDescent="0.2">
      <c r="T120" s="33"/>
    </row>
    <row r="121" spans="20:20" x14ac:dyDescent="0.2">
      <c r="T121" s="33"/>
    </row>
    <row r="122" spans="20:20" x14ac:dyDescent="0.2">
      <c r="T122" s="33"/>
    </row>
    <row r="123" spans="20:20" x14ac:dyDescent="0.2">
      <c r="T123" s="33"/>
    </row>
    <row r="124" spans="20:20" x14ac:dyDescent="0.2">
      <c r="T124" s="33"/>
    </row>
    <row r="125" spans="20:20" x14ac:dyDescent="0.2">
      <c r="T125" s="33"/>
    </row>
    <row r="126" spans="20:20" x14ac:dyDescent="0.2">
      <c r="T126" s="33"/>
    </row>
    <row r="127" spans="20:20" x14ac:dyDescent="0.2">
      <c r="T127" s="33"/>
    </row>
    <row r="128" spans="20:20" x14ac:dyDescent="0.2">
      <c r="T128" s="33"/>
    </row>
    <row r="129" spans="20:20" x14ac:dyDescent="0.2">
      <c r="T129" s="33"/>
    </row>
    <row r="130" spans="20:20" x14ac:dyDescent="0.2">
      <c r="T130" s="33"/>
    </row>
    <row r="131" spans="20:20" x14ac:dyDescent="0.2">
      <c r="T131" s="33"/>
    </row>
    <row r="132" spans="20:20" x14ac:dyDescent="0.2">
      <c r="T132" s="33"/>
    </row>
    <row r="133" spans="20:20" x14ac:dyDescent="0.2">
      <c r="T133" s="33"/>
    </row>
    <row r="134" spans="20:20" x14ac:dyDescent="0.2">
      <c r="T134" s="33"/>
    </row>
    <row r="135" spans="20:20" x14ac:dyDescent="0.2">
      <c r="T135" s="33"/>
    </row>
    <row r="136" spans="20:20" x14ac:dyDescent="0.2">
      <c r="T136" s="33"/>
    </row>
    <row r="137" spans="20:20" x14ac:dyDescent="0.2">
      <c r="T137" s="33"/>
    </row>
    <row r="138" spans="20:20" x14ac:dyDescent="0.2">
      <c r="T138" s="33"/>
    </row>
    <row r="139" spans="20:20" x14ac:dyDescent="0.2">
      <c r="T139" s="33"/>
    </row>
    <row r="140" spans="20:20" x14ac:dyDescent="0.2">
      <c r="T140" s="33"/>
    </row>
  </sheetData>
  <mergeCells count="8">
    <mergeCell ref="A26:A45"/>
    <mergeCell ref="A46:A65"/>
    <mergeCell ref="A66:A85"/>
    <mergeCell ref="A1:J1"/>
    <mergeCell ref="A2:J2"/>
    <mergeCell ref="A3:J3"/>
    <mergeCell ref="A4:J4"/>
    <mergeCell ref="A6:A25"/>
  </mergeCells>
  <dataValidations count="2">
    <dataValidation type="list" operator="equal" allowBlank="1" showErrorMessage="1" sqref="O6:O85" xr:uid="{00000000-0002-0000-0000-000000000000}">
      <formula1>$T$2:$T$1000</formula1>
      <formula2>0</formula2>
    </dataValidation>
    <dataValidation operator="equal" allowBlank="1" showErrorMessage="1" sqref="N6:N85" xr:uid="{00000000-0002-0000-0000-000001000000}">
      <formula1>$T$2:$T$1000</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179"/>
  <sheetViews>
    <sheetView zoomScale="160" zoomScaleNormal="160" workbookViewId="0">
      <selection activeCell="BM9" sqref="BM9"/>
    </sheetView>
  </sheetViews>
  <sheetFormatPr defaultColWidth="11.85546875" defaultRowHeight="12.75" x14ac:dyDescent="0.2"/>
  <cols>
    <col min="1" max="1" width="4.5703125" customWidth="1"/>
    <col min="2" max="2" width="13.140625" customWidth="1"/>
    <col min="3" max="3" width="4.140625" style="38" customWidth="1"/>
    <col min="4" max="4" width="3.5703125" customWidth="1"/>
    <col min="5" max="6" width="5.85546875" customWidth="1"/>
    <col min="7" max="7" width="3.5703125" customWidth="1"/>
    <col min="8" max="8" width="6.42578125" customWidth="1"/>
    <col min="9" max="9" width="6.140625" customWidth="1"/>
    <col min="10" max="10" width="6.7109375" customWidth="1"/>
    <col min="11" max="11" width="5" customWidth="1"/>
    <col min="12" max="12" width="3.42578125" customWidth="1"/>
    <col min="13" max="13" width="6.42578125" customWidth="1"/>
    <col min="14" max="14" width="5.7109375" customWidth="1"/>
    <col min="15" max="15" width="5.85546875" customWidth="1"/>
    <col min="16" max="16" width="4.5703125" customWidth="1"/>
    <col min="17" max="17" width="5.28515625" customWidth="1"/>
    <col min="18" max="18" width="5.140625" customWidth="1"/>
    <col min="19" max="19" width="5.7109375" customWidth="1"/>
    <col min="20" max="20" width="5.85546875" customWidth="1"/>
    <col min="21" max="21" width="5.5703125" customWidth="1"/>
    <col min="22" max="22" width="6" customWidth="1"/>
    <col min="23" max="23" width="4.28515625" customWidth="1"/>
    <col min="24" max="24" width="10" customWidth="1"/>
    <col min="25" max="25" width="5.85546875" customWidth="1"/>
    <col min="26" max="28" width="4.5703125" customWidth="1"/>
    <col min="29" max="29" width="6.42578125" customWidth="1"/>
    <col min="30" max="32" width="4.5703125" customWidth="1"/>
    <col min="33" max="33" width="6.42578125" customWidth="1"/>
    <col min="34" max="36" width="4.5703125" customWidth="1"/>
    <col min="37" max="37" width="6.42578125" customWidth="1"/>
    <col min="38" max="39" width="4.5703125" customWidth="1"/>
    <col min="40" max="43" width="4.5703125" style="38" customWidth="1"/>
    <col min="44" max="44" width="4.28515625" style="38" customWidth="1"/>
    <col min="45" max="45" width="4.5703125" style="38" customWidth="1"/>
    <col min="46" max="46" width="4.42578125" style="38" customWidth="1"/>
    <col min="47" max="47" width="4.85546875" style="38" customWidth="1"/>
    <col min="48" max="48" width="4.140625" style="38" customWidth="1"/>
    <col min="49" max="49" width="3.85546875" style="38" customWidth="1"/>
    <col min="50" max="50" width="6.42578125" style="38" customWidth="1"/>
    <col min="51" max="51" width="4.140625" style="38" customWidth="1"/>
    <col min="52" max="52" width="13.140625" customWidth="1"/>
    <col min="53" max="53" width="6.42578125" style="38" customWidth="1"/>
    <col min="54" max="54" width="3" style="38" customWidth="1"/>
    <col min="55" max="55" width="6.140625" style="38" customWidth="1"/>
    <col min="56" max="56" width="5.7109375" style="38" customWidth="1"/>
    <col min="57" max="57" width="5.85546875" style="38" customWidth="1"/>
    <col min="58" max="64" width="4.5703125" customWidth="1"/>
  </cols>
  <sheetData>
    <row r="1" spans="1:63" ht="14.45" customHeight="1" x14ac:dyDescent="0.2">
      <c r="A1" s="358" t="str">
        <f>'Competitor List'!A1</f>
        <v>IBS 1000 Yard Match #1 LG or HG</v>
      </c>
      <c r="B1" s="358"/>
      <c r="C1" s="358"/>
      <c r="D1" s="358"/>
      <c r="E1" s="358"/>
      <c r="F1" s="358"/>
      <c r="G1" s="358"/>
      <c r="H1" s="358"/>
      <c r="I1" s="358"/>
      <c r="J1" s="358"/>
      <c r="K1" s="358"/>
      <c r="L1" s="358"/>
      <c r="M1" s="358"/>
      <c r="N1" s="358"/>
      <c r="O1" s="358"/>
      <c r="P1" s="358"/>
      <c r="Q1" s="358"/>
      <c r="R1" s="358"/>
      <c r="S1" s="39"/>
      <c r="T1" s="39"/>
      <c r="U1" s="39"/>
      <c r="V1" s="39"/>
      <c r="W1" s="39"/>
      <c r="X1" s="39"/>
      <c r="Y1" s="39"/>
      <c r="Z1" s="40"/>
      <c r="AA1" s="41"/>
      <c r="AB1" s="41"/>
      <c r="AC1" s="41"/>
      <c r="AD1" s="41"/>
      <c r="AE1" s="41"/>
      <c r="AF1" s="41"/>
      <c r="AG1" s="41"/>
      <c r="AH1" s="41"/>
      <c r="AI1" s="41"/>
      <c r="AJ1" s="39"/>
      <c r="AK1" s="39"/>
      <c r="AL1" s="39"/>
      <c r="AM1" s="42"/>
      <c r="AN1" s="37"/>
      <c r="AO1" s="37"/>
      <c r="AP1" s="37"/>
      <c r="AQ1" s="37"/>
      <c r="AR1" s="37"/>
      <c r="AS1" s="37"/>
      <c r="AT1" s="37"/>
      <c r="AU1" s="37"/>
      <c r="AV1" s="37"/>
      <c r="AW1" s="37"/>
      <c r="AX1" s="37"/>
      <c r="AY1" s="43"/>
      <c r="AZ1" s="44"/>
    </row>
    <row r="2" spans="1:63" ht="14.45" customHeight="1" x14ac:dyDescent="0.2">
      <c r="A2" s="358" t="str">
        <f>'Competitor List'!A2</f>
        <v>Deep Creek Montana</v>
      </c>
      <c r="B2" s="358"/>
      <c r="C2" s="358"/>
      <c r="D2" s="358"/>
      <c r="E2" s="358"/>
      <c r="F2" s="358"/>
      <c r="G2" s="358"/>
      <c r="H2" s="358"/>
      <c r="I2" s="358"/>
      <c r="J2" s="358"/>
      <c r="K2" s="358"/>
      <c r="L2" s="358"/>
      <c r="M2" s="358"/>
      <c r="N2" s="358"/>
      <c r="O2" s="358"/>
      <c r="P2" s="358"/>
      <c r="Q2" s="358"/>
      <c r="R2" s="358"/>
      <c r="S2" s="39"/>
      <c r="T2" s="39"/>
      <c r="U2" s="39"/>
      <c r="V2" s="39"/>
      <c r="W2" s="39"/>
      <c r="X2" s="39"/>
      <c r="Y2" s="39"/>
      <c r="Z2" s="45"/>
      <c r="AA2" s="39"/>
      <c r="AB2" s="39"/>
      <c r="AC2" s="39"/>
      <c r="AD2" s="39"/>
      <c r="AE2" s="39"/>
      <c r="AF2" s="39"/>
      <c r="AG2" s="39"/>
      <c r="AH2" s="39"/>
      <c r="AI2" s="39"/>
      <c r="AJ2" s="39"/>
      <c r="AK2" s="39"/>
      <c r="AL2" s="39"/>
      <c r="AM2" s="46"/>
      <c r="AN2" s="37"/>
      <c r="AO2" s="37"/>
      <c r="AP2" s="37"/>
      <c r="AQ2" s="37"/>
      <c r="AR2" s="37"/>
      <c r="AS2" s="37"/>
      <c r="AT2" s="37"/>
      <c r="AU2" s="37"/>
      <c r="AV2" s="37"/>
      <c r="AW2" s="37"/>
      <c r="AX2" s="37"/>
      <c r="AY2" s="43"/>
      <c r="AZ2" s="44"/>
    </row>
    <row r="3" spans="1:63" ht="14.45" customHeight="1" x14ac:dyDescent="0.2">
      <c r="A3" s="360">
        <f>'Competitor List'!A3</f>
        <v>44695</v>
      </c>
      <c r="B3" s="360"/>
      <c r="C3" s="360"/>
      <c r="D3" s="360"/>
      <c r="E3" s="360"/>
      <c r="F3" s="360"/>
      <c r="G3" s="360"/>
      <c r="H3" s="360"/>
      <c r="I3" s="360"/>
      <c r="J3" s="360"/>
      <c r="K3" s="360"/>
      <c r="L3" s="360"/>
      <c r="M3" s="360"/>
      <c r="N3" s="360"/>
      <c r="O3" s="360"/>
      <c r="P3" s="360"/>
      <c r="Q3" s="360"/>
      <c r="R3" s="360"/>
      <c r="S3" s="47"/>
      <c r="T3" s="47"/>
      <c r="U3" s="47"/>
      <c r="V3" s="47"/>
      <c r="W3" s="47"/>
      <c r="X3" s="47"/>
      <c r="Y3" s="47"/>
      <c r="Z3" s="48"/>
      <c r="AA3" s="47"/>
      <c r="AB3" s="47"/>
      <c r="AC3" s="47"/>
      <c r="AD3" s="47"/>
      <c r="AE3" s="47"/>
      <c r="AF3" s="47"/>
      <c r="AG3" s="47"/>
      <c r="AH3" s="47"/>
      <c r="AI3" s="47"/>
      <c r="AJ3" s="47"/>
      <c r="AK3" s="47"/>
      <c r="AL3" s="47"/>
      <c r="AM3" s="49"/>
      <c r="AN3" s="37"/>
      <c r="AO3" s="37"/>
      <c r="AP3" s="37"/>
      <c r="AQ3" s="37"/>
      <c r="AR3" s="37"/>
      <c r="AS3" s="37"/>
      <c r="AT3" s="37"/>
      <c r="AU3" s="37"/>
      <c r="AV3" s="37"/>
      <c r="AW3" s="37"/>
      <c r="AX3" s="37"/>
      <c r="AY3" s="43"/>
      <c r="AZ3" s="50"/>
    </row>
    <row r="4" spans="1:63" ht="15.95" customHeight="1" x14ac:dyDescent="0.2">
      <c r="A4" s="360" t="s">
        <v>21</v>
      </c>
      <c r="B4" s="360"/>
      <c r="C4" s="360"/>
      <c r="D4" s="360"/>
      <c r="E4" s="360"/>
      <c r="F4" s="360"/>
      <c r="G4" s="360"/>
      <c r="H4" s="360"/>
      <c r="I4" s="360"/>
      <c r="J4" s="360"/>
      <c r="K4" s="360"/>
      <c r="L4" s="360"/>
      <c r="M4" s="360"/>
      <c r="N4" s="360"/>
      <c r="O4" s="360"/>
      <c r="P4" s="360"/>
      <c r="Q4" s="360"/>
      <c r="R4" s="360"/>
      <c r="S4" s="47"/>
      <c r="T4" s="51"/>
      <c r="U4" s="47"/>
      <c r="V4" s="47"/>
      <c r="W4" s="47"/>
      <c r="X4" s="47"/>
      <c r="Y4" s="49"/>
      <c r="Z4" s="47"/>
      <c r="AA4" s="47"/>
      <c r="AB4" s="47"/>
      <c r="AC4" s="47"/>
      <c r="AD4" s="47"/>
      <c r="AE4" s="47"/>
      <c r="AF4" s="47"/>
      <c r="AG4" s="47"/>
      <c r="AH4" s="47"/>
      <c r="AI4" s="47"/>
      <c r="AJ4" s="47"/>
      <c r="AK4" s="47"/>
      <c r="AL4" s="47"/>
      <c r="AM4" s="49"/>
      <c r="AN4" s="37"/>
      <c r="AO4" s="37"/>
      <c r="AP4" s="37"/>
      <c r="AQ4" s="37"/>
      <c r="AR4" s="37"/>
      <c r="AS4" s="37"/>
      <c r="AT4" s="37"/>
      <c r="AU4" s="37"/>
      <c r="AV4" s="37"/>
      <c r="AW4" s="37"/>
      <c r="AX4" s="37"/>
      <c r="AY4" s="43"/>
      <c r="AZ4" s="50"/>
      <c r="BF4" s="388" t="s">
        <v>22</v>
      </c>
      <c r="BG4" s="388"/>
      <c r="BH4" s="388"/>
      <c r="BI4" s="388"/>
      <c r="BJ4" s="388"/>
      <c r="BK4" s="388"/>
    </row>
    <row r="5" spans="1:63" ht="11.45" customHeight="1" x14ac:dyDescent="0.2">
      <c r="A5" s="381" t="s">
        <v>23</v>
      </c>
      <c r="B5" s="381"/>
      <c r="C5" s="381"/>
      <c r="D5" s="381"/>
      <c r="E5" s="382" t="s">
        <v>24</v>
      </c>
      <c r="F5" s="382"/>
      <c r="G5" s="382"/>
      <c r="H5" s="382"/>
      <c r="I5" s="382"/>
      <c r="J5" s="53"/>
      <c r="K5" s="396" t="s">
        <v>25</v>
      </c>
      <c r="L5" s="396"/>
      <c r="M5" s="396"/>
      <c r="N5" s="396"/>
      <c r="O5" s="396"/>
      <c r="P5" s="396"/>
      <c r="Q5" s="396"/>
      <c r="R5" s="53"/>
      <c r="S5" s="54"/>
      <c r="T5" s="397" t="s">
        <v>26</v>
      </c>
      <c r="U5" s="397"/>
      <c r="V5" s="397"/>
      <c r="W5" s="397"/>
      <c r="X5" s="361" t="s">
        <v>178</v>
      </c>
      <c r="Y5" s="362"/>
      <c r="Z5" s="394"/>
      <c r="AA5" s="3"/>
      <c r="AB5" s="3"/>
      <c r="AC5" s="3"/>
      <c r="AD5" s="3"/>
      <c r="AE5" s="394"/>
      <c r="AF5" s="3"/>
      <c r="AG5" s="3"/>
      <c r="AH5" s="3"/>
      <c r="AI5" s="3"/>
      <c r="AJ5" s="3"/>
      <c r="AK5" s="3"/>
      <c r="AL5" s="3"/>
      <c r="AM5" s="55"/>
      <c r="AN5" s="398" t="s">
        <v>27</v>
      </c>
      <c r="AO5" s="398"/>
      <c r="AP5" s="56" t="s">
        <v>28</v>
      </c>
      <c r="AQ5" s="57"/>
      <c r="AR5" s="399" t="s">
        <v>29</v>
      </c>
      <c r="AS5" s="399"/>
      <c r="AT5" s="37"/>
      <c r="AU5" s="37"/>
      <c r="AV5" s="37"/>
      <c r="AW5" s="37"/>
      <c r="AX5" s="37"/>
      <c r="AY5" s="43"/>
      <c r="BF5" s="388"/>
      <c r="BG5" s="388"/>
      <c r="BH5" s="388"/>
      <c r="BI5" s="388"/>
      <c r="BJ5" s="388"/>
      <c r="BK5" s="388"/>
    </row>
    <row r="6" spans="1:63" ht="11.45" customHeight="1" x14ac:dyDescent="0.2">
      <c r="A6" s="58" t="s">
        <v>30</v>
      </c>
      <c r="B6" s="59" t="s">
        <v>31</v>
      </c>
      <c r="C6" s="59" t="s">
        <v>32</v>
      </c>
      <c r="D6" s="60" t="s">
        <v>33</v>
      </c>
      <c r="E6" s="58" t="s">
        <v>30</v>
      </c>
      <c r="F6" s="400" t="s">
        <v>31</v>
      </c>
      <c r="G6" s="400"/>
      <c r="H6" s="400"/>
      <c r="I6" s="61" t="s">
        <v>34</v>
      </c>
      <c r="J6" s="62"/>
      <c r="K6" s="58" t="s">
        <v>30</v>
      </c>
      <c r="L6" s="400" t="s">
        <v>31</v>
      </c>
      <c r="M6" s="400"/>
      <c r="N6" s="400"/>
      <c r="O6" s="63" t="s">
        <v>32</v>
      </c>
      <c r="P6" s="63" t="s">
        <v>33</v>
      </c>
      <c r="Q6" s="61" t="s">
        <v>34</v>
      </c>
      <c r="R6" s="53"/>
      <c r="S6" s="62"/>
      <c r="T6" s="401" t="s">
        <v>31</v>
      </c>
      <c r="U6" s="401"/>
      <c r="V6" s="401"/>
      <c r="W6" s="346" t="s">
        <v>35</v>
      </c>
      <c r="X6" s="349" t="s">
        <v>177</v>
      </c>
      <c r="Y6" s="350"/>
      <c r="Z6" s="394"/>
      <c r="AA6" s="3"/>
      <c r="AB6" s="3"/>
      <c r="AC6" s="3"/>
      <c r="AD6" s="3"/>
      <c r="AE6" s="394"/>
      <c r="AF6" s="3"/>
      <c r="AG6" s="3"/>
      <c r="AH6" s="3"/>
      <c r="AI6" s="3"/>
      <c r="AJ6" s="3"/>
      <c r="AK6" s="3"/>
      <c r="AL6" s="3"/>
      <c r="AM6" s="55"/>
      <c r="AN6" s="65" t="s">
        <v>36</v>
      </c>
      <c r="AO6" s="66">
        <f>IF(AP6=1,0*0.025,IF(AP6=2,0*0.025,IF(AP6=3,0*0.025,IF(AP6=4,4*0.025,IF(AP6=5,5*0.025,IF(AP6=6,6*0.025,IF(AP6=7,7*0.025,IF(AP6=8,8*0.025,IF(AP6=9,9*0.025,IF(AP6=10,10*0.025,IF(AP6=11,11*0.025,IF(AP6=12,12*0.025,IF(AP6=13,13*0.025,IF(AP6=14,14*0.025,IF(AP6=15,15*0.025,16*0.025)))))))))))))))</f>
        <v>0.4</v>
      </c>
      <c r="AP6" s="66">
        <f>'Competitor List'!K88</f>
        <v>0</v>
      </c>
      <c r="AQ6" s="67"/>
      <c r="AR6" s="68" t="s">
        <v>37</v>
      </c>
      <c r="AS6" s="69">
        <f>IF(AS$9&lt;4, 0, AS$9*0.03)</f>
        <v>0</v>
      </c>
      <c r="AT6" s="37"/>
      <c r="AU6" s="37"/>
      <c r="AV6" s="37"/>
      <c r="AW6" s="37"/>
      <c r="AX6" s="37"/>
      <c r="AY6" s="43"/>
      <c r="BF6" s="388"/>
      <c r="BG6" s="388"/>
      <c r="BH6" s="388"/>
      <c r="BI6" s="388"/>
      <c r="BJ6" s="388"/>
      <c r="BK6" s="388"/>
    </row>
    <row r="7" spans="1:63" ht="11.45" customHeight="1" x14ac:dyDescent="0.2">
      <c r="A7" s="70" t="s">
        <v>38</v>
      </c>
      <c r="B7" s="71" t="e">
        <f>INDEX($B$20:$B$99,MATCH(1,$U$20:$U$99,0))</f>
        <v>#N/A</v>
      </c>
      <c r="C7" s="72" t="e">
        <f>INDEX(P$20:P$99,MATCH(1,$U$20:$U$99,0))</f>
        <v>#N/A</v>
      </c>
      <c r="D7" s="73" t="e">
        <f>INDEX(Q$20:Q$99,MATCH(1,$U$20:$U$99,0))</f>
        <v>#N/A</v>
      </c>
      <c r="E7" s="70" t="s">
        <v>38</v>
      </c>
      <c r="F7" s="385" t="e">
        <f>INDEX($B$20:$B$99,MATCH(1,$V$20:$V$99,0))</f>
        <v>#N/A</v>
      </c>
      <c r="G7" s="385" t="e">
        <f>INDEX(T$20:T$99,MATCH(1,$U$20:$U$99,0))</f>
        <v>#N/A</v>
      </c>
      <c r="H7" s="385"/>
      <c r="I7" s="74" t="e">
        <f>INDEX(R$20:R$99,MATCH(1,$V$20:$V$99,0))</f>
        <v>#N/A</v>
      </c>
      <c r="J7" s="75"/>
      <c r="K7" s="70" t="s">
        <v>38</v>
      </c>
      <c r="L7" s="383" t="e">
        <f>INDEX($B$20:$B$99,MATCH(1,$W$20:$W$99,0))</f>
        <v>#N/A</v>
      </c>
      <c r="M7" s="383"/>
      <c r="N7" s="383"/>
      <c r="O7" s="72" t="e">
        <f>INDEX(P$20:P$99,MATCH(1,$W$20:$W$99,0))</f>
        <v>#N/A</v>
      </c>
      <c r="P7" s="76" t="e">
        <f>INDEX(Q$20:Q$99,MATCH(1,$W$20:$W$99,0))</f>
        <v>#N/A</v>
      </c>
      <c r="Q7" s="74" t="e">
        <f>INDEX(R$20:R$99,MATCH(1,$W$20:$W$99,0))</f>
        <v>#N/A</v>
      </c>
      <c r="R7" s="3"/>
      <c r="S7" s="77"/>
      <c r="T7" s="395" t="e">
        <f>INDEX(B$20:B$99,MATCH(1,$AY$20:$AY$99,0))</f>
        <v>#N/A</v>
      </c>
      <c r="U7" s="395"/>
      <c r="V7" s="395"/>
      <c r="W7" s="347" t="e">
        <f>INDEX(AX$20:AX$99,MATCH(1,$AY$20:$AY$99,0))</f>
        <v>#N/A</v>
      </c>
      <c r="X7" s="351" t="e">
        <f>INDEX(B$20:B$99,MATCH(11,$AY$20:$AY$99,0))</f>
        <v>#N/A</v>
      </c>
      <c r="Y7" s="352" t="e">
        <f>INDEX(AX$20:AX$99,MATCH(11,$AY$20:$AY$99,0))</f>
        <v>#N/A</v>
      </c>
      <c r="Z7" s="394"/>
      <c r="AA7" s="3"/>
      <c r="AB7" s="3"/>
      <c r="AC7" s="3"/>
      <c r="AD7" s="3"/>
      <c r="AE7" s="394"/>
      <c r="AF7" s="3"/>
      <c r="AG7" s="3"/>
      <c r="AH7" s="3"/>
      <c r="AI7" s="3"/>
      <c r="AJ7" s="3"/>
      <c r="AK7" s="3"/>
      <c r="AL7" s="3"/>
      <c r="AM7" s="55"/>
      <c r="AN7" s="65" t="s">
        <v>39</v>
      </c>
      <c r="AO7" s="66">
        <f t="shared" ref="AO7:AO9" si="0">IF(AP7=1,0*0.025,IF(AP7=2,0*0.025,IF(AP7=3,0*0.025,IF(AP7=4,4*0.025,IF(AP7=5,5*0.025,IF(AP7=6,6*0.025,IF(AP7=7,7*0.025,IF(AP7=8,8*0.025,IF(AP7=9,9*0.025,IF(AP7=10,10*0.025,IF(AP7=11,11*0.025,IF(AP7=12,12*0.025,IF(AP7=13,13*0.025,IF(AP7=14,14*0.025,IF(AP7=15,15*0.025,16*0.025)))))))))))))))</f>
        <v>0.4</v>
      </c>
      <c r="AP7" s="66">
        <f>'Competitor List'!K89</f>
        <v>0</v>
      </c>
      <c r="AQ7" s="37"/>
      <c r="AR7" s="68" t="s">
        <v>40</v>
      </c>
      <c r="AS7" s="69">
        <f>IF(AS$9&lt;13, 0, AS$9*0.015)</f>
        <v>0</v>
      </c>
      <c r="AT7" s="37"/>
      <c r="AU7" s="37"/>
      <c r="AV7" s="37"/>
      <c r="AW7" s="37"/>
      <c r="AX7" s="37"/>
      <c r="AY7" s="43"/>
      <c r="BF7" s="388"/>
      <c r="BG7" s="388"/>
      <c r="BH7" s="388"/>
      <c r="BI7" s="388"/>
      <c r="BJ7" s="388"/>
      <c r="BK7" s="388"/>
    </row>
    <row r="8" spans="1:63" ht="11.45" customHeight="1" x14ac:dyDescent="0.2">
      <c r="A8" s="70" t="s">
        <v>41</v>
      </c>
      <c r="B8" s="71" t="e">
        <f>INDEX($B$20:$B$99,MATCH(2,$U$20:$U$99,0))</f>
        <v>#N/A</v>
      </c>
      <c r="C8" s="72" t="e">
        <f>INDEX(P$20:P$99,MATCH(2,$U$20:$U$99,0))</f>
        <v>#N/A</v>
      </c>
      <c r="D8" s="73" t="e">
        <f>INDEX(Q$20:Q$99,MATCH(2,$U$20:$U$99,0))</f>
        <v>#N/A</v>
      </c>
      <c r="E8" s="70" t="s">
        <v>41</v>
      </c>
      <c r="F8" s="385" t="e">
        <f>INDEX($B$20:$B$99,MATCH(2,$V$20:$V$99,0))</f>
        <v>#N/A</v>
      </c>
      <c r="G8" s="385" t="e">
        <f>INDEX(T$20:T$99,MATCH(2,$U$20:$U$99,0))</f>
        <v>#N/A</v>
      </c>
      <c r="H8" s="385"/>
      <c r="I8" s="74" t="e">
        <f>INDEX(R$20:R$99,MATCH(2,$V$20:$V$99,0))</f>
        <v>#N/A</v>
      </c>
      <c r="J8" s="75"/>
      <c r="K8" s="70" t="s">
        <v>41</v>
      </c>
      <c r="L8" s="383" t="e">
        <f>INDEX($B$20:$B$99,MATCH(2,$W$20:$W$99,0))</f>
        <v>#N/A</v>
      </c>
      <c r="M8" s="383"/>
      <c r="N8" s="383"/>
      <c r="O8" s="72" t="e">
        <f>INDEX(P$20:P$99,MATCH(2,$W$20:$W$99,0))</f>
        <v>#N/A</v>
      </c>
      <c r="P8" s="76" t="e">
        <f>INDEX(Q$20:Q$99,MATCH(2,$W$20:$W$99,0))</f>
        <v>#N/A</v>
      </c>
      <c r="Q8" s="74" t="e">
        <f>INDEX(R$20:R$99,MATCH(2,$W$20:$W$99,0))</f>
        <v>#N/A</v>
      </c>
      <c r="R8" s="3"/>
      <c r="S8" s="77"/>
      <c r="T8" s="395" t="e">
        <f>INDEX(B$20:B$99,MATCH(2,$AY$20:$AY$99,0))</f>
        <v>#N/A</v>
      </c>
      <c r="U8" s="395"/>
      <c r="V8" s="395"/>
      <c r="W8" s="347" t="e">
        <f>INDEX(AX$20:AX$99,MATCH(2,$AY$20:$AY$99,0))</f>
        <v>#N/A</v>
      </c>
      <c r="X8" s="351" t="e">
        <f>INDEX(B$20:B$99,MATCH(12,$AY$20:$AY$99,0))</f>
        <v>#N/A</v>
      </c>
      <c r="Y8" s="352" t="e">
        <f>INDEX(AX$20:AX$99,MATCH(12,$AY$20:$AY$99,0))</f>
        <v>#N/A</v>
      </c>
      <c r="Z8" s="394"/>
      <c r="AA8" s="3"/>
      <c r="AB8" s="3"/>
      <c r="AC8" s="3"/>
      <c r="AD8" s="3"/>
      <c r="AE8" s="394"/>
      <c r="AF8" s="3"/>
      <c r="AG8" s="3"/>
      <c r="AH8" s="3"/>
      <c r="AI8" s="3"/>
      <c r="AJ8" s="3"/>
      <c r="AK8" s="3"/>
      <c r="AL8" s="3"/>
      <c r="AM8" s="55"/>
      <c r="AN8" s="65" t="s">
        <v>42</v>
      </c>
      <c r="AO8" s="66">
        <f t="shared" si="0"/>
        <v>0.4</v>
      </c>
      <c r="AP8" s="66">
        <f>'Competitor List'!K90</f>
        <v>0</v>
      </c>
      <c r="AQ8" s="37"/>
      <c r="AR8" s="68" t="s">
        <v>43</v>
      </c>
      <c r="AS8" s="69">
        <f>IF(AS$9&lt;37, 0, AS$9*0.01)</f>
        <v>0</v>
      </c>
      <c r="AT8" s="37"/>
      <c r="AU8" s="37"/>
      <c r="AV8" s="37"/>
      <c r="AW8" s="37"/>
      <c r="AX8" s="37"/>
      <c r="AY8" s="43"/>
      <c r="BF8" s="388"/>
      <c r="BG8" s="388"/>
      <c r="BH8" s="388"/>
      <c r="BI8" s="388"/>
      <c r="BJ8" s="388"/>
      <c r="BK8" s="388"/>
    </row>
    <row r="9" spans="1:63" ht="11.45" customHeight="1" x14ac:dyDescent="0.2">
      <c r="A9" s="70" t="s">
        <v>44</v>
      </c>
      <c r="B9" s="71" t="e">
        <f>INDEX($B$20:$B$99,MATCH(3,$U$20:$U$99,0))</f>
        <v>#N/A</v>
      </c>
      <c r="C9" s="72" t="e">
        <f>INDEX(P$20:P$99,MATCH(3,$U$20:$U$99,0))</f>
        <v>#N/A</v>
      </c>
      <c r="D9" s="73" t="e">
        <f>INDEX(Q$20:Q$99,MATCH(3,$U$20:$U$99,0))</f>
        <v>#N/A</v>
      </c>
      <c r="E9" s="70" t="s">
        <v>44</v>
      </c>
      <c r="F9" s="385" t="e">
        <f>INDEX($B$20:$B$99,MATCH(3,$V$20:$V$99,0))</f>
        <v>#N/A</v>
      </c>
      <c r="G9" s="385" t="e">
        <f>INDEX(T$20:T$99,MATCH(3,$U$20:$U$99,0))</f>
        <v>#N/A</v>
      </c>
      <c r="H9" s="385"/>
      <c r="I9" s="74" t="e">
        <f>INDEX(R$20:R$99,MATCH(3,$V$20:$V$99,0))</f>
        <v>#N/A</v>
      </c>
      <c r="J9" s="75"/>
      <c r="K9" s="70" t="s">
        <v>44</v>
      </c>
      <c r="L9" s="383" t="e">
        <f>INDEX($B$20:$B$99,MATCH(3,$W$20:$W$99,0))</f>
        <v>#N/A</v>
      </c>
      <c r="M9" s="383"/>
      <c r="N9" s="383"/>
      <c r="O9" s="72" t="e">
        <f>INDEX(P$20:P$99,MATCH(3,$W$20:$W$99,0))</f>
        <v>#N/A</v>
      </c>
      <c r="P9" s="76" t="e">
        <f>INDEX(Q$20:Q$99,MATCH(3,$W$20:$W$99,0))</f>
        <v>#N/A</v>
      </c>
      <c r="Q9" s="74" t="e">
        <f>INDEX(R$20:R$99,MATCH(3,$W$20:$W$99,0))</f>
        <v>#N/A</v>
      </c>
      <c r="R9" s="3"/>
      <c r="S9" s="77"/>
      <c r="T9" s="384" t="e">
        <f>INDEX(B$20:B$99,MATCH(3,$AY$20:$AY$99,0))</f>
        <v>#N/A</v>
      </c>
      <c r="U9" s="384"/>
      <c r="V9" s="384"/>
      <c r="W9" s="347" t="e">
        <f>INDEX(AX$20:AX$99,MATCH(3,$AY$20:$AY$99,0))</f>
        <v>#N/A</v>
      </c>
      <c r="X9" s="351" t="e">
        <f>INDEX(B$20:B$99,MATCH(13,$AY$20:$AY$99,0))</f>
        <v>#N/A</v>
      </c>
      <c r="Y9" s="352" t="e">
        <f>INDEX(AX$20:AX$99,MATCH(13,$AY$20:$AY$99,0))</f>
        <v>#N/A</v>
      </c>
      <c r="Z9" s="394"/>
      <c r="AA9" s="3"/>
      <c r="AB9" s="3"/>
      <c r="AC9" s="3"/>
      <c r="AD9" s="3"/>
      <c r="AE9" s="394"/>
      <c r="AF9" s="3"/>
      <c r="AG9" s="3"/>
      <c r="AH9" s="3"/>
      <c r="AI9" s="3"/>
      <c r="AJ9" s="3"/>
      <c r="AK9" s="3"/>
      <c r="AL9" s="3"/>
      <c r="AM9" s="55"/>
      <c r="AN9" s="65" t="s">
        <v>45</v>
      </c>
      <c r="AO9" s="66">
        <f t="shared" si="0"/>
        <v>0.4</v>
      </c>
      <c r="AP9" s="66">
        <f>'Competitor List'!K91</f>
        <v>0</v>
      </c>
      <c r="AQ9" s="37"/>
      <c r="AR9" s="68" t="s">
        <v>46</v>
      </c>
      <c r="AS9" s="69">
        <f>'Competitor List'!K87</f>
        <v>0</v>
      </c>
      <c r="AT9" s="37"/>
      <c r="AU9" s="37"/>
      <c r="AV9" s="37"/>
      <c r="AW9" s="37"/>
      <c r="AX9" s="37"/>
      <c r="AY9" s="43"/>
      <c r="BF9" s="388"/>
      <c r="BG9" s="388"/>
      <c r="BH9" s="388"/>
      <c r="BI9" s="388"/>
      <c r="BJ9" s="388"/>
      <c r="BK9" s="388"/>
    </row>
    <row r="10" spans="1:63" ht="11.45" customHeight="1" x14ac:dyDescent="0.2">
      <c r="A10" s="70" t="s">
        <v>47</v>
      </c>
      <c r="B10" s="71" t="e">
        <f>INDEX($B$20:$B$99,MATCH(4,$U$20:$U$99,0))</f>
        <v>#N/A</v>
      </c>
      <c r="C10" s="72" t="e">
        <f>INDEX(P$20:P$99,MATCH(4,$U$20:$U$99,0))</f>
        <v>#N/A</v>
      </c>
      <c r="D10" s="73" t="e">
        <f>INDEX(Q$20:Q$99,MATCH(4,$U$20:$U$99,0))</f>
        <v>#N/A</v>
      </c>
      <c r="E10" s="70" t="s">
        <v>47</v>
      </c>
      <c r="F10" s="385" t="e">
        <f>INDEX($B$20:$B$99,MATCH(4,$V$20:$V$99,0))</f>
        <v>#N/A</v>
      </c>
      <c r="G10" s="385" t="e">
        <f>INDEX(T$20:T$99,MATCH(4,$U$20:$U$99,0))</f>
        <v>#N/A</v>
      </c>
      <c r="H10" s="385"/>
      <c r="I10" s="74" t="e">
        <f>INDEX(R$20:R$99,MATCH(4,$V$20:$V$99,0))</f>
        <v>#N/A</v>
      </c>
      <c r="J10" s="75"/>
      <c r="K10" s="70" t="s">
        <v>47</v>
      </c>
      <c r="L10" s="383" t="e">
        <f>INDEX($B$20:$B$99,MATCH(4,$W$20:$W$99,0))</f>
        <v>#N/A</v>
      </c>
      <c r="M10" s="383"/>
      <c r="N10" s="383"/>
      <c r="O10" s="72" t="e">
        <f>INDEX(P$20:P$99,MATCH(4,$W$20:$W$99,0))</f>
        <v>#N/A</v>
      </c>
      <c r="P10" s="76" t="e">
        <f>INDEX(Q$20:Q$99,MATCH(4,$W$20:$W$99,0))</f>
        <v>#N/A</v>
      </c>
      <c r="Q10" s="74" t="e">
        <f>INDEX(R$20:R$99,MATCH(4,$W$20:$W$99,0))</f>
        <v>#N/A</v>
      </c>
      <c r="R10" s="3"/>
      <c r="S10" s="77"/>
      <c r="T10" s="384" t="e">
        <f>INDEX(B$20:B$99,MATCH(4,$AY$20:$AY$99,0))</f>
        <v>#N/A</v>
      </c>
      <c r="U10" s="384"/>
      <c r="V10" s="384"/>
      <c r="W10" s="347" t="e">
        <f>INDEX(AX$20:AX$99,MATCH(4,$AY$20:$AY$99,0))</f>
        <v>#N/A</v>
      </c>
      <c r="X10" s="351" t="e">
        <f>INDEX(B$20:B$99,MATCH(14,$AY$20:$AY$99,0))</f>
        <v>#N/A</v>
      </c>
      <c r="Y10" s="352" t="e">
        <f>INDEX(AX$20:AX$99,MATCH(14,$AY$20:$AY$99,0))</f>
        <v>#N/A</v>
      </c>
      <c r="Z10" s="394"/>
      <c r="AA10" s="3"/>
      <c r="AB10" s="3"/>
      <c r="AC10" s="3"/>
      <c r="AD10" s="3"/>
      <c r="AE10" s="394"/>
      <c r="AF10" s="3"/>
      <c r="AG10" s="3"/>
      <c r="AH10" s="3"/>
      <c r="AI10" s="3"/>
      <c r="AJ10" s="3"/>
      <c r="AK10" s="3"/>
      <c r="AL10" s="3"/>
      <c r="AM10" s="55"/>
      <c r="AN10" s="37"/>
      <c r="AO10" s="37"/>
      <c r="AP10" s="37"/>
      <c r="AQ10" s="37"/>
      <c r="AR10" s="37"/>
      <c r="AS10" s="386"/>
      <c r="AT10" s="386"/>
      <c r="AU10" s="386"/>
      <c r="AV10" s="386"/>
      <c r="AW10" s="386"/>
      <c r="AX10" s="386"/>
      <c r="AY10" s="43"/>
      <c r="BF10" s="388"/>
      <c r="BG10" s="388"/>
      <c r="BH10" s="388"/>
      <c r="BI10" s="388"/>
      <c r="BJ10" s="388"/>
      <c r="BK10" s="388"/>
    </row>
    <row r="11" spans="1:63" ht="11.45" customHeight="1" x14ac:dyDescent="0.2">
      <c r="A11" s="79" t="s">
        <v>48</v>
      </c>
      <c r="B11" s="80" t="e">
        <f>INDEX($B$20:$B$99,MATCH(5,$U$20:$U$99,0))</f>
        <v>#N/A</v>
      </c>
      <c r="C11" s="81" t="e">
        <f>INDEX(P$20:P$99,MATCH(5,$U$20:$U$99,0))</f>
        <v>#N/A</v>
      </c>
      <c r="D11" s="82" t="e">
        <f>INDEX(Q$20:Q$99,MATCH(5,$U$20:$U$99,0))</f>
        <v>#N/A</v>
      </c>
      <c r="E11" s="79" t="s">
        <v>48</v>
      </c>
      <c r="F11" s="387" t="e">
        <f>INDEX($B$20:$B$99,MATCH(5,$V$20:$V$99,0))</f>
        <v>#N/A</v>
      </c>
      <c r="G11" s="387" t="e">
        <f>INDEX(T$20:T$99,MATCH(5,$U$20:$U$99,0))</f>
        <v>#N/A</v>
      </c>
      <c r="H11" s="387"/>
      <c r="I11" s="83" t="e">
        <f>INDEX(R$20:R$99,MATCH(5,$V$20:$V$99,0))</f>
        <v>#N/A</v>
      </c>
      <c r="J11" s="75"/>
      <c r="K11" s="70" t="s">
        <v>48</v>
      </c>
      <c r="L11" s="383" t="e">
        <f>INDEX($B$20:$B$99,MATCH(5,$W$20:$W$99,0))</f>
        <v>#N/A</v>
      </c>
      <c r="M11" s="383"/>
      <c r="N11" s="383"/>
      <c r="O11" s="72" t="e">
        <f>INDEX(P$20:P$99,MATCH(5,$W$20:$W$99,0))</f>
        <v>#N/A</v>
      </c>
      <c r="P11" s="76" t="e">
        <f>INDEX(Q$20:Q$99,MATCH(5,$W$20:$W$99,0))</f>
        <v>#N/A</v>
      </c>
      <c r="Q11" s="74" t="e">
        <f>INDEX(R$20:R$99,MATCH(5,$W$20:$W$99,0))</f>
        <v>#N/A</v>
      </c>
      <c r="R11" s="3"/>
      <c r="S11" s="77"/>
      <c r="T11" s="384" t="e">
        <f>INDEX(B$20:B$99,MATCH(5,$AY$20:$AY$99,0))</f>
        <v>#N/A</v>
      </c>
      <c r="U11" s="384"/>
      <c r="V11" s="384"/>
      <c r="W11" s="347" t="e">
        <f>INDEX(AX$20:AX$99,MATCH(5,$AY$20:$AY$99,0))</f>
        <v>#N/A</v>
      </c>
      <c r="X11" s="351" t="e">
        <f>INDEX(B$20:B$99,MATCH(15,$AY$20:$AY$99,0))</f>
        <v>#N/A</v>
      </c>
      <c r="Y11" s="352" t="e">
        <f>INDEX(AX$20:AX$99,MATCH(15,$AY$20:$AY$99,0))</f>
        <v>#N/A</v>
      </c>
      <c r="Z11" s="394"/>
      <c r="AA11" s="3"/>
      <c r="AB11" s="3"/>
      <c r="AC11" s="3"/>
      <c r="AD11" s="3"/>
      <c r="AE11" s="394"/>
      <c r="AF11" s="3"/>
      <c r="AG11" s="3"/>
      <c r="AH11" s="3"/>
      <c r="AI11" s="3"/>
      <c r="AJ11" s="3"/>
      <c r="AK11" s="3"/>
      <c r="AL11" s="3"/>
      <c r="AM11" s="55"/>
      <c r="AN11" s="37"/>
      <c r="AO11" s="37"/>
      <c r="AP11" s="37"/>
      <c r="AQ11" s="37"/>
      <c r="AR11" s="37"/>
      <c r="AS11" s="37"/>
      <c r="AT11" s="37"/>
      <c r="AU11" s="37"/>
      <c r="AV11" s="37"/>
      <c r="AW11" s="37"/>
      <c r="AX11" s="37"/>
      <c r="AY11" s="43"/>
      <c r="BF11" s="388" t="s">
        <v>49</v>
      </c>
      <c r="BG11" s="388"/>
      <c r="BH11" s="388"/>
      <c r="BI11" s="388"/>
      <c r="BJ11" s="388"/>
      <c r="BK11" s="388"/>
    </row>
    <row r="12" spans="1:63" ht="11.45" customHeight="1" x14ac:dyDescent="0.2">
      <c r="A12" s="381" t="s">
        <v>50</v>
      </c>
      <c r="B12" s="381"/>
      <c r="C12" s="381"/>
      <c r="D12" s="381"/>
      <c r="E12" s="382" t="s">
        <v>51</v>
      </c>
      <c r="F12" s="382"/>
      <c r="G12" s="382"/>
      <c r="H12" s="382"/>
      <c r="I12" s="382"/>
      <c r="J12" s="53"/>
      <c r="K12" s="70" t="s">
        <v>52</v>
      </c>
      <c r="L12" s="383" t="e">
        <f>INDEX($B$20:$B$99,MATCH(6,$W$20:$W$99,0))</f>
        <v>#N/A</v>
      </c>
      <c r="M12" s="383"/>
      <c r="N12" s="383"/>
      <c r="O12" s="72" t="e">
        <f>INDEX(P$20:P$99,MATCH(6,$W$20:$W$99,0))</f>
        <v>#N/A</v>
      </c>
      <c r="P12" s="76" t="e">
        <f>INDEX(Q$20:Q$99,MATCH(6,$W$20:$W$99,0))</f>
        <v>#N/A</v>
      </c>
      <c r="Q12" s="74" t="e">
        <f>INDEX(R$20:R$99,MATCH(6,$W$20:$W$99,0))</f>
        <v>#N/A</v>
      </c>
      <c r="R12" s="3"/>
      <c r="S12" s="77"/>
      <c r="T12" s="384" t="e">
        <f>INDEX(B$20:B$99,MATCH(6,$AY$20:$AY$99,0))</f>
        <v>#N/A</v>
      </c>
      <c r="U12" s="384"/>
      <c r="V12" s="384"/>
      <c r="W12" s="347" t="e">
        <f>INDEX(AX$20:AX$99,MATCH(6,$AY$20:$AY$99,0))</f>
        <v>#N/A</v>
      </c>
      <c r="X12" s="351" t="e">
        <f>INDEX(B$20:B$99,MATCH(16,$AY$20:$AY$99,0))</f>
        <v>#N/A</v>
      </c>
      <c r="Y12" s="352" t="e">
        <f>INDEX(AX$20:AX$99,MATCH(16,$AY$20:$AY$99,0))</f>
        <v>#N/A</v>
      </c>
      <c r="Z12" s="394"/>
      <c r="AA12" s="3"/>
      <c r="AB12" s="3"/>
      <c r="AC12" s="3"/>
      <c r="AD12" s="3"/>
      <c r="AE12" s="394"/>
      <c r="AF12" s="3"/>
      <c r="AG12" s="3"/>
      <c r="AH12" s="3"/>
      <c r="AI12" s="3"/>
      <c r="AJ12" s="3"/>
      <c r="AK12" s="3"/>
      <c r="AL12" s="3"/>
      <c r="AM12" s="55"/>
      <c r="AN12" s="37"/>
      <c r="AO12" s="37"/>
      <c r="AP12" s="37"/>
      <c r="AQ12" s="37"/>
      <c r="AR12" s="37"/>
      <c r="AS12" s="37"/>
      <c r="AT12" s="37"/>
      <c r="AU12" s="37"/>
      <c r="AV12" s="37"/>
      <c r="AW12" s="37"/>
      <c r="AX12" s="37"/>
      <c r="AY12" s="43"/>
      <c r="BF12" s="388"/>
      <c r="BG12" s="388"/>
      <c r="BH12" s="388"/>
      <c r="BI12" s="388"/>
      <c r="BJ12" s="388"/>
      <c r="BK12" s="388"/>
    </row>
    <row r="13" spans="1:63" ht="11.45" customHeight="1" x14ac:dyDescent="0.2">
      <c r="A13" s="70" t="s">
        <v>38</v>
      </c>
      <c r="B13" s="76" t="str">
        <f>INDEX($AZ$20:$AZ$179,MATCH(1,$BD$20:$BD$179,0))</f>
        <v xml:space="preserve"> </v>
      </c>
      <c r="C13" s="84">
        <f>INDEX($BA$20:$BA$179,MATCH(1,$BD$20:$BD$179,0))</f>
        <v>0</v>
      </c>
      <c r="D13" s="85">
        <f>INDEX($BB$20:$BB$179,MATCH(1,$BD$20:$BD$179,0))</f>
        <v>0</v>
      </c>
      <c r="E13" s="70" t="s">
        <v>38</v>
      </c>
      <c r="F13" s="385" t="e">
        <f>INDEX($AZ$20:$AZ$179,MATCH(1,$BE$20:$BE$179,0))</f>
        <v>#N/A</v>
      </c>
      <c r="G13" s="385"/>
      <c r="H13" s="385"/>
      <c r="I13" s="86" t="e">
        <f>INDEX($BC$20:$BC$179,MATCH(1,$BE$20:$BE$179,0))</f>
        <v>#N/A</v>
      </c>
      <c r="J13" s="53"/>
      <c r="K13" s="70" t="s">
        <v>53</v>
      </c>
      <c r="L13" s="383" t="e">
        <f>INDEX($B$20:$B$99,MATCH(7,$W$20:$W$99,0))</f>
        <v>#N/A</v>
      </c>
      <c r="M13" s="383"/>
      <c r="N13" s="383"/>
      <c r="O13" s="72" t="e">
        <f>INDEX(P$20:P$99,MATCH(7,$W$20:$W$99,0))</f>
        <v>#N/A</v>
      </c>
      <c r="P13" s="76" t="e">
        <f>INDEX(Q$20:Q$99,MATCH(7,$W$20:$W$99,0))</f>
        <v>#N/A</v>
      </c>
      <c r="Q13" s="74" t="e">
        <f>INDEX(R$20:R$99,MATCH(7,$W$20:$W$99,0))</f>
        <v>#N/A</v>
      </c>
      <c r="R13" s="3"/>
      <c r="S13" s="77"/>
      <c r="T13" s="384" t="e">
        <f>INDEX(B$20:B$99,MATCH(7,$AY$20:$AY$99,0))</f>
        <v>#N/A</v>
      </c>
      <c r="U13" s="384"/>
      <c r="V13" s="384"/>
      <c r="W13" s="347" t="e">
        <f>INDEX(AX$20:AX$99,MATCH(7,$AY$20:$AY$99,0))</f>
        <v>#N/A</v>
      </c>
      <c r="X13" s="351" t="e">
        <f>INDEX(B$20:B$99,MATCH(17,$AY$20:$AY$99,0))</f>
        <v>#N/A</v>
      </c>
      <c r="Y13" s="352" t="e">
        <f>INDEX(AX$20:AX$99,MATCH(17,$AY$20:$AY$99,0))</f>
        <v>#N/A</v>
      </c>
      <c r="Z13" s="3"/>
      <c r="AA13" s="3"/>
      <c r="AB13" s="3"/>
      <c r="AC13" s="3"/>
      <c r="AD13" s="3"/>
      <c r="AE13" s="3"/>
      <c r="AF13" s="3"/>
      <c r="AG13" s="3"/>
      <c r="AH13" s="3"/>
      <c r="AI13" s="3"/>
      <c r="AJ13" s="3"/>
      <c r="AK13" s="3"/>
      <c r="AL13" s="3"/>
      <c r="AM13" s="55"/>
      <c r="AN13" s="37"/>
      <c r="AO13" s="37"/>
      <c r="AP13" s="37"/>
      <c r="AQ13" s="37"/>
      <c r="AR13" s="37"/>
      <c r="AS13" s="37"/>
      <c r="AT13" s="37"/>
      <c r="AU13" s="37"/>
      <c r="AV13" s="37"/>
      <c r="AW13" s="37"/>
      <c r="AX13" s="37"/>
      <c r="AY13" s="43"/>
      <c r="BF13" s="388"/>
      <c r="BG13" s="388"/>
      <c r="BH13" s="388"/>
      <c r="BI13" s="388"/>
      <c r="BJ13" s="388"/>
      <c r="BK13" s="388"/>
    </row>
    <row r="14" spans="1:63" ht="11.45" customHeight="1" x14ac:dyDescent="0.2">
      <c r="A14" s="70" t="s">
        <v>41</v>
      </c>
      <c r="B14" s="76" t="e">
        <f>INDEX($AZ$20:$AZ$179,MATCH(2,$BD$20:$BD$179,0))</f>
        <v>#N/A</v>
      </c>
      <c r="C14" s="84" t="e">
        <f>INDEX($BA$20:$BA$179,MATCH(2,$BD$20:$BD$179,0))</f>
        <v>#N/A</v>
      </c>
      <c r="D14" s="85" t="e">
        <f>INDEX($BB$20:$BB$179,MATCH(2,$BD$20:$BD$179,0))</f>
        <v>#N/A</v>
      </c>
      <c r="E14" s="70" t="s">
        <v>41</v>
      </c>
      <c r="F14" s="385" t="e">
        <f>INDEX($AZ$20:$AZ$179,MATCH(2,$BE$20:$BE$179,0))</f>
        <v>#N/A</v>
      </c>
      <c r="G14" s="385"/>
      <c r="H14" s="385"/>
      <c r="I14" s="86" t="e">
        <f>INDEX($BC$20:$BC$179,MATCH(2,$BE$20:$BE$179,0))</f>
        <v>#N/A</v>
      </c>
      <c r="J14" s="53"/>
      <c r="K14" s="70" t="s">
        <v>54</v>
      </c>
      <c r="L14" s="383" t="e">
        <f>INDEX($B$20:$B$99,MATCH(8,$W$20:$W$99,0))</f>
        <v>#N/A</v>
      </c>
      <c r="M14" s="383"/>
      <c r="N14" s="383"/>
      <c r="O14" s="72" t="e">
        <f>INDEX(P$20:P$99,MATCH(8,$W$20:$W$99,0))</f>
        <v>#N/A</v>
      </c>
      <c r="P14" s="76" t="e">
        <f>INDEX(Q$20:Q$99,MATCH(8,$W$20:$W$99,0))</f>
        <v>#N/A</v>
      </c>
      <c r="Q14" s="74" t="e">
        <f>INDEX(R$20:R$99,MATCH(8,$W$20:$W$99,0))</f>
        <v>#N/A</v>
      </c>
      <c r="R14" s="3"/>
      <c r="S14" s="77"/>
      <c r="T14" s="384" t="e">
        <f>INDEX(B$20:B$99,MATCH(8,$AY$20:$AY$99,0))</f>
        <v>#N/A</v>
      </c>
      <c r="U14" s="384"/>
      <c r="V14" s="384"/>
      <c r="W14" s="347" t="e">
        <f>INDEX(AX$20:AX$99,MATCH(8,$AY$20:$AY$99,0))</f>
        <v>#N/A</v>
      </c>
      <c r="X14" s="351" t="e">
        <f>INDEX(B$20:B$99,MATCH(18,$AY$20:$AY$99,0))</f>
        <v>#N/A</v>
      </c>
      <c r="Y14" s="352" t="e">
        <f>INDEX(AX$20:AX$99,MATCH(18,$AY$20:$AY$99,0))</f>
        <v>#N/A</v>
      </c>
      <c r="Z14" s="3"/>
      <c r="AA14" s="3"/>
      <c r="AB14" s="3"/>
      <c r="AC14" s="3"/>
      <c r="AD14" s="3"/>
      <c r="AE14" s="3"/>
      <c r="AF14" s="3"/>
      <c r="AG14" s="3"/>
      <c r="AH14" s="3"/>
      <c r="AI14" s="3"/>
      <c r="AJ14" s="3"/>
      <c r="AK14" s="3"/>
      <c r="AL14" s="3"/>
      <c r="AM14" s="55"/>
      <c r="AN14" s="3"/>
      <c r="AO14" s="3"/>
      <c r="AP14" s="3"/>
      <c r="AQ14" s="3"/>
      <c r="AR14" s="3"/>
      <c r="AS14" s="3"/>
      <c r="AT14" s="3"/>
      <c r="AU14" s="3"/>
      <c r="AV14" s="3"/>
      <c r="AW14" s="3"/>
      <c r="AX14" s="37"/>
      <c r="AY14" s="43"/>
      <c r="BF14" s="388"/>
      <c r="BG14" s="388"/>
      <c r="BH14" s="388"/>
      <c r="BI14" s="388"/>
      <c r="BJ14" s="388"/>
      <c r="BK14" s="388"/>
    </row>
    <row r="15" spans="1:63" ht="11.45" customHeight="1" x14ac:dyDescent="0.2">
      <c r="A15" s="79" t="s">
        <v>44</v>
      </c>
      <c r="B15" s="88" t="e">
        <f>INDEX($AZ$20:$AZ$179,MATCH(3,$BD$20:$BD$179,0))</f>
        <v>#N/A</v>
      </c>
      <c r="C15" s="89" t="e">
        <f>INDEX($BA$20:$BA$179,MATCH(3,$BD$20:$BD$179,0))</f>
        <v>#N/A</v>
      </c>
      <c r="D15" s="90" t="e">
        <f>INDEX($BB$20:$BB$179,MATCH(3,$BD$20:$BD$179,0))</f>
        <v>#N/A</v>
      </c>
      <c r="E15" s="79" t="s">
        <v>44</v>
      </c>
      <c r="F15" s="387" t="e">
        <f>INDEX($AZ$20:$AZ$179,MATCH(3,$BE$20:$BE$179,0))</f>
        <v>#N/A</v>
      </c>
      <c r="G15" s="387"/>
      <c r="H15" s="387"/>
      <c r="I15" s="91" t="e">
        <f>INDEX($BC$20:$BC$179,MATCH(3,$BE$20:$BE$179,0))</f>
        <v>#N/A</v>
      </c>
      <c r="J15" s="53"/>
      <c r="K15" s="70" t="s">
        <v>55</v>
      </c>
      <c r="L15" s="383" t="e">
        <f>INDEX($B$20:$B$99,MATCH(9,$W$20:$W$99,0))</f>
        <v>#N/A</v>
      </c>
      <c r="M15" s="383"/>
      <c r="N15" s="383"/>
      <c r="O15" s="72" t="e">
        <f>INDEX(P$20:P$99,MATCH(9,$W$20:$W$99,0))</f>
        <v>#N/A</v>
      </c>
      <c r="P15" s="76" t="e">
        <f>INDEX(Q$20:Q$99,MATCH(9,$W$20:$W$99,0))</f>
        <v>#N/A</v>
      </c>
      <c r="Q15" s="74" t="e">
        <f>INDEX(R$20:R$99,MATCH(9,$W$20:$W$99,0))</f>
        <v>#N/A</v>
      </c>
      <c r="R15" s="3"/>
      <c r="S15" s="77"/>
      <c r="T15" s="384" t="e">
        <f>INDEX(B$20:B$99,MATCH(9,$AY$20:$AY$99,0))</f>
        <v>#N/A</v>
      </c>
      <c r="U15" s="384"/>
      <c r="V15" s="384"/>
      <c r="W15" s="347" t="e">
        <f>INDEX(AX$20:AX$99,MATCH(9,$AY$20:$AY$99,0))</f>
        <v>#N/A</v>
      </c>
      <c r="X15" s="351" t="e">
        <f>INDEX(B$20:B$99,MATCH(19,$AY$20:$AY$99,0))</f>
        <v>#N/A</v>
      </c>
      <c r="Y15" s="352" t="e">
        <f>INDEX(AX$20:AX$99,MATCH(19,$AY$20:$AY$99,0))</f>
        <v>#N/A</v>
      </c>
      <c r="Z15" s="3"/>
      <c r="AA15" s="3"/>
      <c r="AB15" s="92"/>
      <c r="AC15" s="3"/>
      <c r="AD15" s="3"/>
      <c r="AE15" s="3"/>
      <c r="AF15" s="3"/>
      <c r="AG15" s="3"/>
      <c r="AH15" s="3"/>
      <c r="AI15" s="3"/>
      <c r="AJ15" s="3"/>
      <c r="AK15" s="3"/>
      <c r="AL15" s="3"/>
      <c r="AM15" s="55"/>
      <c r="AN15" s="3"/>
      <c r="AO15" s="3"/>
      <c r="AP15" s="3"/>
      <c r="AQ15" s="3"/>
      <c r="AR15" s="3"/>
      <c r="AS15" s="3"/>
      <c r="AT15" s="3"/>
      <c r="AU15" s="3"/>
      <c r="AV15" s="3"/>
      <c r="AW15" s="3"/>
      <c r="AX15" s="37"/>
      <c r="AY15" s="43"/>
      <c r="BF15" s="388"/>
      <c r="BG15" s="388"/>
      <c r="BH15" s="388"/>
      <c r="BI15" s="388"/>
      <c r="BJ15" s="388"/>
      <c r="BK15" s="388"/>
    </row>
    <row r="16" spans="1:63" ht="11.45" customHeight="1" x14ac:dyDescent="0.2">
      <c r="A16" s="3"/>
      <c r="B16" s="3"/>
      <c r="C16" s="93"/>
      <c r="D16" s="94"/>
      <c r="E16" s="3"/>
      <c r="F16" s="3"/>
      <c r="G16" s="3"/>
      <c r="H16" s="3"/>
      <c r="I16" s="3"/>
      <c r="J16" s="53"/>
      <c r="K16" s="79" t="s">
        <v>56</v>
      </c>
      <c r="L16" s="389" t="e">
        <f>INDEX($B$20:$B$99,MATCH(10,$W$20:$W$99,0))</f>
        <v>#N/A</v>
      </c>
      <c r="M16" s="389"/>
      <c r="N16" s="389"/>
      <c r="O16" s="81" t="e">
        <f>INDEX(P$20:P$99,MATCH(10,$W$20:$W$99,0))</f>
        <v>#N/A</v>
      </c>
      <c r="P16" s="88" t="e">
        <f>INDEX(Q$20:Q$99,MATCH(10,$W$20:$W$99,0))</f>
        <v>#N/A</v>
      </c>
      <c r="Q16" s="83" t="e">
        <f>INDEX(R$20:R$99,MATCH(10,$W$20:$W$99,0))</f>
        <v>#N/A</v>
      </c>
      <c r="R16" s="3"/>
      <c r="S16" s="77"/>
      <c r="T16" s="390" t="e">
        <f>INDEX(B$20:B$99,MATCH(10,$AY$20:$AY$99,0))</f>
        <v>#N/A</v>
      </c>
      <c r="U16" s="390"/>
      <c r="V16" s="390"/>
      <c r="W16" s="348" t="e">
        <f>INDEX(AX$20:AX$99,MATCH(10,$AY$20:$AY$99,0))</f>
        <v>#N/A</v>
      </c>
      <c r="X16" s="353" t="e">
        <f>INDEX(B$20:B$99,MATCH(20,$AY$20:$AY$99,0))</f>
        <v>#N/A</v>
      </c>
      <c r="Y16" s="354" t="e">
        <f>INDEX(AX$20:AX$99,MATCH(20,$AY$20:$AY$99,0))</f>
        <v>#N/A</v>
      </c>
      <c r="Z16" s="3"/>
      <c r="AA16" s="391"/>
      <c r="AB16" s="391"/>
      <c r="AC16" s="391"/>
      <c r="AD16" s="391"/>
      <c r="AE16" s="392"/>
      <c r="AF16" s="392"/>
      <c r="AG16" s="392"/>
      <c r="AH16" s="392"/>
      <c r="AI16" s="392"/>
      <c r="AJ16" s="3"/>
      <c r="AK16" s="3"/>
      <c r="AL16" s="3"/>
      <c r="AM16" s="55"/>
      <c r="AN16" s="3"/>
      <c r="AO16" s="3"/>
      <c r="AP16" s="3"/>
      <c r="AQ16" s="3"/>
      <c r="AR16" s="3"/>
      <c r="AS16" s="3"/>
      <c r="AT16" s="3"/>
      <c r="AU16" s="3"/>
      <c r="AV16" s="3"/>
      <c r="AW16" s="3"/>
      <c r="AX16" s="37"/>
      <c r="AY16" s="43"/>
      <c r="BF16" s="388"/>
      <c r="BG16" s="388"/>
      <c r="BH16" s="388"/>
      <c r="BI16" s="388"/>
      <c r="BJ16" s="388"/>
      <c r="BK16" s="388"/>
    </row>
    <row r="17" spans="1:1024" ht="11.45" customHeight="1" thickBot="1" x14ac:dyDescent="0.25">
      <c r="A17" s="3"/>
      <c r="B17" s="3"/>
      <c r="C17" s="93"/>
      <c r="D17" s="97"/>
      <c r="E17" s="3"/>
      <c r="F17" s="3"/>
      <c r="G17" s="3"/>
      <c r="H17" s="3"/>
      <c r="I17" s="3"/>
      <c r="J17" s="3"/>
      <c r="K17" s="53"/>
      <c r="L17" s="98"/>
      <c r="M17" s="98"/>
      <c r="N17" s="3"/>
      <c r="O17" s="3"/>
      <c r="P17" s="53"/>
      <c r="Q17" s="53"/>
      <c r="R17" s="53"/>
      <c r="S17" s="53"/>
      <c r="T17" s="53"/>
      <c r="U17" s="53"/>
      <c r="V17" s="53"/>
      <c r="W17" s="53"/>
      <c r="X17" s="53"/>
      <c r="Y17" s="3"/>
      <c r="Z17" s="87"/>
      <c r="AA17" s="99"/>
      <c r="AB17" s="62"/>
      <c r="AC17" s="62"/>
      <c r="AD17" s="62"/>
      <c r="AE17" s="393"/>
      <c r="AF17" s="393"/>
      <c r="AG17" s="393"/>
      <c r="AH17" s="100"/>
      <c r="AI17" s="101"/>
      <c r="AJ17" s="3"/>
      <c r="AK17" s="3"/>
      <c r="AL17" s="3"/>
      <c r="AM17" s="55"/>
      <c r="AN17" s="3"/>
      <c r="AO17" s="3"/>
      <c r="AP17" s="3"/>
      <c r="AQ17" s="3"/>
      <c r="AR17" s="3"/>
      <c r="AS17" s="3"/>
      <c r="AT17" s="3"/>
      <c r="AU17" s="3"/>
      <c r="AV17" s="3"/>
      <c r="AW17" s="3"/>
      <c r="AX17" s="37"/>
      <c r="AY17" s="43"/>
      <c r="BF17" s="388"/>
      <c r="BG17" s="388"/>
      <c r="BH17" s="388"/>
      <c r="BI17" s="388"/>
      <c r="BJ17" s="388"/>
      <c r="BK17" s="388"/>
    </row>
    <row r="18" spans="1:1024" ht="12.95" customHeight="1" thickBot="1" x14ac:dyDescent="0.25">
      <c r="A18" s="102"/>
      <c r="B18" s="376" t="s">
        <v>31</v>
      </c>
      <c r="C18" s="377" t="s">
        <v>57</v>
      </c>
      <c r="D18" s="378" t="s">
        <v>4</v>
      </c>
      <c r="E18" s="379" t="s">
        <v>58</v>
      </c>
      <c r="F18" s="380" t="s">
        <v>59</v>
      </c>
      <c r="G18" s="380"/>
      <c r="H18" s="380"/>
      <c r="I18" s="380"/>
      <c r="J18" s="380"/>
      <c r="K18" s="374" t="s">
        <v>60</v>
      </c>
      <c r="L18" s="374"/>
      <c r="M18" s="374"/>
      <c r="N18" s="374"/>
      <c r="O18" s="374"/>
      <c r="P18" s="374" t="s">
        <v>61</v>
      </c>
      <c r="Q18" s="374"/>
      <c r="R18" s="374"/>
      <c r="S18" s="374" t="s">
        <v>62</v>
      </c>
      <c r="T18" s="374"/>
      <c r="U18" s="374" t="s">
        <v>63</v>
      </c>
      <c r="V18" s="374"/>
      <c r="W18" s="374"/>
      <c r="X18" s="375" t="s">
        <v>5</v>
      </c>
      <c r="Y18" s="372" t="s">
        <v>64</v>
      </c>
      <c r="Z18" s="371" t="s">
        <v>65</v>
      </c>
      <c r="AA18" s="371" t="s">
        <v>66</v>
      </c>
      <c r="AB18" s="371" t="s">
        <v>67</v>
      </c>
      <c r="AC18" s="371" t="s">
        <v>68</v>
      </c>
      <c r="AD18" s="371" t="s">
        <v>69</v>
      </c>
      <c r="AE18" s="371" t="s">
        <v>70</v>
      </c>
      <c r="AF18" s="371" t="s">
        <v>71</v>
      </c>
      <c r="AG18" s="371" t="s">
        <v>72</v>
      </c>
      <c r="AH18" s="369" t="s">
        <v>73</v>
      </c>
      <c r="AI18" s="369" t="s">
        <v>74</v>
      </c>
      <c r="AJ18" s="369" t="s">
        <v>75</v>
      </c>
      <c r="AK18" s="369" t="s">
        <v>76</v>
      </c>
      <c r="AL18" s="369" t="s">
        <v>77</v>
      </c>
      <c r="AM18" s="369" t="s">
        <v>78</v>
      </c>
      <c r="AN18" s="364" t="s">
        <v>79</v>
      </c>
      <c r="AO18" s="364"/>
      <c r="AP18" s="364"/>
      <c r="AQ18" s="364"/>
      <c r="AR18" s="364"/>
      <c r="AS18" s="364"/>
      <c r="AT18" s="364"/>
      <c r="AU18" s="364"/>
      <c r="AV18" s="364"/>
      <c r="AW18" s="364"/>
      <c r="AX18" s="364"/>
      <c r="AY18" s="364"/>
      <c r="AZ18" s="365" t="s">
        <v>80</v>
      </c>
      <c r="BA18" s="365"/>
      <c r="BB18" s="365"/>
      <c r="BC18" s="365"/>
      <c r="BD18" s="365"/>
      <c r="BE18" s="365"/>
    </row>
    <row r="19" spans="1:1024" ht="14.45" customHeight="1" thickBot="1" x14ac:dyDescent="0.25">
      <c r="A19" s="103"/>
      <c r="B19" s="376"/>
      <c r="C19" s="377"/>
      <c r="D19" s="378"/>
      <c r="E19" s="379"/>
      <c r="F19" s="104" t="s">
        <v>32</v>
      </c>
      <c r="G19" s="105" t="s">
        <v>33</v>
      </c>
      <c r="H19" s="105" t="s">
        <v>34</v>
      </c>
      <c r="I19" s="105" t="s">
        <v>81</v>
      </c>
      <c r="J19" s="106" t="s">
        <v>82</v>
      </c>
      <c r="K19" s="105" t="s">
        <v>32</v>
      </c>
      <c r="L19" s="105" t="s">
        <v>33</v>
      </c>
      <c r="M19" s="105" t="s">
        <v>34</v>
      </c>
      <c r="N19" s="105" t="s">
        <v>81</v>
      </c>
      <c r="O19" s="106" t="s">
        <v>82</v>
      </c>
      <c r="P19" s="105" t="s">
        <v>32</v>
      </c>
      <c r="Q19" s="105" t="s">
        <v>33</v>
      </c>
      <c r="R19" s="106" t="s">
        <v>34</v>
      </c>
      <c r="S19" s="105" t="s">
        <v>81</v>
      </c>
      <c r="T19" s="106" t="s">
        <v>82</v>
      </c>
      <c r="U19" s="105" t="s">
        <v>81</v>
      </c>
      <c r="V19" s="105" t="s">
        <v>82</v>
      </c>
      <c r="W19" s="106" t="s">
        <v>83</v>
      </c>
      <c r="X19" s="375"/>
      <c r="Y19" s="372"/>
      <c r="Z19" s="371"/>
      <c r="AA19" s="373"/>
      <c r="AB19" s="371"/>
      <c r="AC19" s="371"/>
      <c r="AD19" s="371"/>
      <c r="AE19" s="371"/>
      <c r="AF19" s="371"/>
      <c r="AG19" s="371"/>
      <c r="AH19" s="369"/>
      <c r="AI19" s="370"/>
      <c r="AJ19" s="369"/>
      <c r="AK19" s="369"/>
      <c r="AL19" s="369"/>
      <c r="AM19" s="369"/>
      <c r="AN19" s="56" t="s">
        <v>84</v>
      </c>
      <c r="AO19" s="56" t="s">
        <v>85</v>
      </c>
      <c r="AP19" s="56" t="s">
        <v>86</v>
      </c>
      <c r="AQ19" s="56" t="s">
        <v>87</v>
      </c>
      <c r="AR19" s="56" t="s">
        <v>88</v>
      </c>
      <c r="AS19" s="56" t="s">
        <v>89</v>
      </c>
      <c r="AT19" s="56" t="s">
        <v>90</v>
      </c>
      <c r="AU19" s="56" t="s">
        <v>91</v>
      </c>
      <c r="AV19" s="56" t="s">
        <v>92</v>
      </c>
      <c r="AW19" s="56" t="s">
        <v>93</v>
      </c>
      <c r="AX19" s="56" t="s">
        <v>94</v>
      </c>
      <c r="AY19" s="56" t="s">
        <v>95</v>
      </c>
      <c r="AZ19" s="107" t="s">
        <v>31</v>
      </c>
      <c r="BA19" s="108" t="s">
        <v>32</v>
      </c>
      <c r="BB19" s="108" t="s">
        <v>33</v>
      </c>
      <c r="BC19" s="108" t="s">
        <v>34</v>
      </c>
      <c r="BD19" s="108" t="s">
        <v>81</v>
      </c>
      <c r="BE19" s="108" t="s">
        <v>82</v>
      </c>
    </row>
    <row r="20" spans="1:1024" s="126" customFormat="1" ht="12.2" customHeight="1" thickBot="1" x14ac:dyDescent="0.25">
      <c r="A20" s="366" t="s">
        <v>17</v>
      </c>
      <c r="B20" s="109" t="str">
        <f>IF('Competitor List'!G6="Y",'Competitor List'!D6, " ")</f>
        <v xml:space="preserve"> </v>
      </c>
      <c r="C20" s="110" t="str">
        <f>IF('Competitor List'!I6="Y","Y","N")</f>
        <v>N</v>
      </c>
      <c r="D20" s="110">
        <f>'Competitor List'!B6</f>
        <v>1</v>
      </c>
      <c r="E20" s="110" t="str">
        <f>IF('Competitor List'!E6=0," ",'Competitor List'!E6)</f>
        <v xml:space="preserve"> </v>
      </c>
      <c r="F20" s="111"/>
      <c r="G20" s="112"/>
      <c r="H20" s="113"/>
      <c r="I20" s="114" t="str">
        <f t="shared" ref="I20:I39" si="1">IF(ISNUMBER(F20),RANK(F20,F$20:F$39,0)+SUMPRODUCT((F$20:F$39=F20)*(G$20:G$39&gt;G20))+SUMPRODUCT((F$20:F$39=F20)*(G$20:G$39=G20)*(H$20:H$39&lt;H20))+SUMPRODUCT((F$20:F$39=F20)*(G$20:G$39=G20)*(H$20:H$39=H20)*($Y$20:$Y$39&lt;$Y20)),"DQ")</f>
        <v>DQ</v>
      </c>
      <c r="J20" s="115" t="str">
        <f t="shared" ref="J20:J39" si="2">IF(ISNUMBER(H20),RANK(H20,H$20:H$39,1)+SUMPRODUCT((H$20:H$39=H20)*(G$20:G$39&gt;G20))+SUMPRODUCT((H$20:H$39=H20)*(G$20:G$39=G20)*(F$20:F$39&gt;F20))+SUMPRODUCT((H$20:H$39=H20)*(G$20:G$39=G20)*(F$20:F$39=F20)*($Y$20:$Y$39&lt;$Y20)),"DQ")</f>
        <v>DQ</v>
      </c>
      <c r="K20" s="112"/>
      <c r="L20" s="112"/>
      <c r="M20" s="113"/>
      <c r="N20" s="114" t="str">
        <f t="shared" ref="N20:N39" si="3">IF(ISNUMBER(K20),RANK(K20,K$20:K$39,0)+SUMPRODUCT((K$20:K$39=K20)*(L$20:L$39&gt;L20))+SUMPRODUCT((K$20:K$39=K20)*(L$20:L$39=L20)*(M$20:M$39&lt;M20))+SUMPRODUCT((K$20:K$39=K20)*(L$20:L$39=L20)*(M$20:M$39=M20)*($Y$20:$Y$39&lt;$Y20)),"DQ")</f>
        <v>DQ</v>
      </c>
      <c r="O20" s="115" t="str">
        <f t="shared" ref="O20:O39" si="4">IF(ISNUMBER(M20),RANK(M20,M$20:M$39,1)+SUMPRODUCT((M$20:M$39=M20)*(L$20:L$39&gt;L20))+SUMPRODUCT((M$20:M$39=M20)*(L$20:L$39=L20)*(K$20:K$39&gt;K20))+SUMPRODUCT((M$20:M$39=M20)*(L$20:L$39=L20)*(K$20:K$39=K20)*($Y$20:$Y$39&lt;$Y20)),"DQ")</f>
        <v>DQ</v>
      </c>
      <c r="P20" s="116" t="str">
        <f t="shared" ref="P20:P51" si="5">IF(AND(SUM(F20,K20)&gt;0,ISNONTEXT(F20),ISNONTEXT(K20)),AVERAGE(F20,K20),"DQ")</f>
        <v>DQ</v>
      </c>
      <c r="Q20" s="110">
        <f t="shared" ref="Q20:Q51" si="6">G20+L20</f>
        <v>0</v>
      </c>
      <c r="R20" s="117" t="str">
        <f t="shared" ref="R20:R51" si="7">IF(AND(SUM(H20,M20)&gt;0,ISNONTEXT(H20),ISNONTEXT(M20)),(H20+M20) / ((H20&lt;&gt;0)+(M20&lt;&gt;0)),"DQ")</f>
        <v>DQ</v>
      </c>
      <c r="S20" s="114" t="str">
        <f t="shared" ref="S20:S39" si="8">IF(AND(ISNUMBER(AH20),NOT(C20="N")),RANK(AH20,$AH$20:$AH$39,0)+SUMPRODUCT(($AH$20:$AH$39=AH20)*($Q$20:$Q$39&gt;Q20))+SUMPRODUCT(($AH$20:$AH$39=AH20)*($Q$20:$Q$39=Q20)*($AK$20:$AK$39&gt;AK20))+SUMPRODUCT(($AH$20:$AH$39=AH20)*($Q$20:$Q$39=Q20)*($AK$20:$AK$39=AK20)*($Y$20:$Y$39&lt;Y20)),"DQ")</f>
        <v>DQ</v>
      </c>
      <c r="T20" s="115" t="str">
        <f t="shared" ref="T20:T39" si="9">IF(ISNUMBER(R20),RANK(R20,R$20:R$39,1)+SUMPRODUCT((R$20:R$39=R20)*(Q$20:Q$39&gt;Q20))+SUMPRODUCT((R$20:R$39=R20)*(Q$20:Q$39=Q20)*(P$20:P$39&gt;P20))+SUMPRODUCT((R$20:R$39=R20)*(Q$20:Q$39=Q20)*(P$20:P$39=P20)*($Y$20:$Y$39&lt;$Y20)),"DQ")</f>
        <v>DQ</v>
      </c>
      <c r="U20" s="114" t="str">
        <f t="shared" ref="U20:U51" si="10">IF(AND(ISNUMBER(AH20),NOT(C20="N")),RANK(AI20,$AI$20:$AI$99,0)+SUMPRODUCT(($AI$20:$AI$99=AI20)*($AK$20:$AK$99&lt;AK20))+SUMPRODUCT(($AI$20:$AI$107=AI20)*($AK$20:$AK$107=AK20)*($Q$20:$Q$107&gt;Q20))+SUMPRODUCT(($AI$20:$AI$107=AI20)*($Q$20:$Q$107=Q20)*($AK$20:$AK$107=AK20)*($Y$20:$Y$107&lt;Y20)),"DQ")</f>
        <v>DQ</v>
      </c>
      <c r="V20" s="118" t="str">
        <f t="shared" ref="V20:V51" si="11">IF(AND(ISNUMBER(AK20),C20="Y"),RANK(AK20,$AK$20:$AK$99,1)+SUMPRODUCT(($AK$20:$AK$99=AK20)*($AH$20:$AH$99&gt;AH20))+SUMPRODUCT(($AK$20:$AK$107=AK20)*($AH$20:$AH$107=AH20)*($Q$20:$Q$107&gt;Q20))+SUMPRODUCT(($AK$20:$AK$107=AK20)*($Q$20:$Q$107=Q20)*($AH$21:$AH$108=AH20)*($Y$20:$Y$107&lt;Y20)),"DQ")</f>
        <v>DQ</v>
      </c>
      <c r="W20" s="119" t="str">
        <f t="shared" ref="W20:W51" si="12">IF(AND(ISNUMBER(AM20)),RANK(AM20,$AM$20:$AM$99,1)+SUMPRODUCT(($AM$20:$AM$99=AM20)*($AK$20:$AK$99&lt;AK20))+SUMPRODUCT(($AM$20:$AM$99=AM20)*($AK$20:$AK$99=AK20)*($AH$20:$AH$99&gt;AH20)+SUMPRODUCT(($AM$20:$AM$99=AM20)*($AK$20:$AK$99=AK20)*($AH$20:$AH$99=AH20)*($Y$20:$Y$99&gt;Y20))),"DQ")</f>
        <v>DQ</v>
      </c>
      <c r="X20" s="120">
        <f>'Competitor List'!C6</f>
        <v>101</v>
      </c>
      <c r="Y20" s="121"/>
      <c r="Z20" s="110" t="str">
        <f>IF(AND(F20&gt;0,ISNONTEXT(F20),$C20="Y"),F20,"DQ")</f>
        <v>DQ</v>
      </c>
      <c r="AA20" s="110" t="str">
        <f t="shared" ref="AA20:AA51" si="13">IF(J20=1,0,Z20)</f>
        <v>DQ</v>
      </c>
      <c r="AB20" s="110" t="str">
        <f>IF(AND(ISNUMBER(AA20),NOT(C20="N")),RANK(AA20,$AA$20:$AA$99,0)+SUMPRODUCT(($AA$20:$AA$99=AA20)*($G$20:$G$99&gt;G20))+SUMPRODUCT(($AA$20:$AA$99=AA20)*($G$20:$G$99=G20)*($H$20:$H$99&lt;H20))+SUMPRODUCT(($AA$20:$AA$99=AA20)*($G$20:$G$99=G20)*($H$20:$H$99=H20)*($D$20:$D$99&lt;D20)),"DQ")</f>
        <v>DQ</v>
      </c>
      <c r="AC20" s="110" t="str">
        <f>IF(AND(H20&gt;0,ISNONTEXT(H20),$C20="Y"),H20,"DQ")</f>
        <v>DQ</v>
      </c>
      <c r="AD20" s="110" t="str">
        <f t="shared" ref="AD20:AD51" si="14">IF(AND(K20&gt;0,ISNONTEXT(K20),$C20="Y"),K20,"DQ")</f>
        <v>DQ</v>
      </c>
      <c r="AE20" s="110" t="str">
        <f t="shared" ref="AE20:AE51" si="15">IF(O20=1,0,AD20)</f>
        <v>DQ</v>
      </c>
      <c r="AF20" s="110" t="str">
        <f>IF(AND(ISNUMBER(AE20),NOT(L20="N")),RANK(AE20,$AE$20:$AE$99,0)+SUMPRODUCT(($AE$20:$AE$99=AE20)*($L$20:$L$99&gt;L20))+SUMPRODUCT(($AE$20:$AE$99=AE20)*($L$20:$L$99=L20)*($M$20:$M$99&lt;M20))+SUMPRODUCT(($AE$20:$AE$99=AE20)*($L$20:$L$99=L20)*($M$20:$M$99=M20)*($D$20:$D$99&lt;D20)),"DQ")</f>
        <v>DQ</v>
      </c>
      <c r="AG20" s="110" t="str">
        <f t="shared" ref="AG20:AG51" si="16">IF(AND(M20&gt;0,ISNONTEXT(M20),$C20="Y"),M20,"DQ")</f>
        <v>DQ</v>
      </c>
      <c r="AH20" s="116" t="str">
        <f t="shared" ref="AH20:AH51" si="17">IF(AND(SUM(F20,K20)&gt;0,ISNONTEXT(F20),ISNONTEXT(K20),C20="Y"),AVERAGE(F20,K20),"DQ")</f>
        <v>DQ</v>
      </c>
      <c r="AI20" s="116" t="str">
        <f t="shared" ref="AI20:AI51" si="18">IF(V20=1,0,AH20)</f>
        <v>DQ</v>
      </c>
      <c r="AJ20" s="110" t="str">
        <f t="shared" ref="AJ20:AJ51" si="19">IF(AND(ISNUMBER(AH20),NOT(C20="N")),RANK(AI20,$AI$20:$AI$99,0)+SUMPRODUCT(($AI$20:$AI$99=AI20)*($AK$20:$AK$99&lt;AK20))+SUMPRODUCT(($AI$20:$AI$99=AI20)*($AK$20:$AK$99=AK20)*($Q$20:$Q$99&gt;Q20))+SUMPRODUCT(($AI$20:$AI$99=AI20)*($AK$20:$AK$99=AK20)*($Q$20:$Q$99=Q20)*($Y$20:$Y$99&lt;Y20)),"DQ")</f>
        <v>DQ</v>
      </c>
      <c r="AK20" s="122" t="str">
        <f t="shared" ref="AK20:AK51" si="20">IF(AND(C20="Y",SUM(H20,M20)&gt;0,ISNONTEXT(H20),ISNONTEXT(M20)),(H20+M20) / ((H20&lt;&gt;0)+(M20&lt;&gt;0)),"DQ")</f>
        <v>DQ</v>
      </c>
      <c r="AL20" s="120" t="str">
        <f t="shared" ref="AL20:AL51" si="21">IF(AND(ISNUMBER(AH20),NOT(C20="N")),RANK(AH20,$AH$20:$AH$99,0)+SUMPRODUCT(($AH$20:$AH$99=AH20)*($AK$20:$AK$99&lt;AK20))+SUMPRODUCT(($AH$20:$AH$99=AH20)*($AK$20:$AK$99=AK20)*($Q$20:$Q$99&gt;Q20))+SUMPRODUCT(($AH$20:$AH$99=AH20)*($AK$20:$AK$99=AK20)*($Q$20:$Q$99=Q20)*($Y$20:$Y$99&lt;Y20)),"DQ")</f>
        <v>DQ</v>
      </c>
      <c r="AM20" s="120" t="str">
        <f t="shared" ref="AM20:AM51" si="22">IF(AND(ISNUMBER(AL20),ISNUMBER(V20)),SUM(AL20,V20),"DQ")</f>
        <v>DQ</v>
      </c>
      <c r="AN20" s="110" t="str">
        <f t="shared" ref="AN20:AN39" si="23">IF(AB20=1,$AO$6,"")</f>
        <v/>
      </c>
      <c r="AO20" s="110" t="str">
        <f t="shared" ref="AO20:AO39" si="24">IF(J20=1,$AO$6,"")</f>
        <v/>
      </c>
      <c r="AP20" s="110" t="str">
        <f t="shared" ref="AP20:AP39" si="25">IF(AF20=1,$AO$6,"")</f>
        <v/>
      </c>
      <c r="AQ20" s="110" t="str">
        <f t="shared" ref="AQ20:AQ39" si="26">IF(O20=1,$AO$6,"")</f>
        <v/>
      </c>
      <c r="AR20" s="110" t="str">
        <f t="shared" ref="AR20:AR51" si="27">IF(U20=1,$AS$6,"")</f>
        <v/>
      </c>
      <c r="AS20" s="110" t="str">
        <f t="shared" ref="AS20:AS51" si="28">IF(U20=2,$AS$7,"")</f>
        <v/>
      </c>
      <c r="AT20" s="110" t="str">
        <f t="shared" ref="AT20:AT51" si="29">IF(U20=3,$AS$8,"")</f>
        <v/>
      </c>
      <c r="AU20" s="110" t="str">
        <f t="shared" ref="AU20:AU51" si="30">IF(V20=1,$AS$6,"")</f>
        <v/>
      </c>
      <c r="AV20" s="110" t="str">
        <f t="shared" ref="AV20:AV51" si="31">IF(V20=2,$AS$7,"")</f>
        <v/>
      </c>
      <c r="AW20" s="110" t="str">
        <f t="shared" ref="AW20:AW51" si="32">IF(V20=3,$AS$8,"")</f>
        <v/>
      </c>
      <c r="AX20" s="122">
        <f t="shared" ref="AX20:AX51" si="33">IF(C20="N", 0, IF(SUM(AN20:AQ20)&gt;0.75, (0.75+SUM(AR20:AW20)), SUM(AN20:AW20)))</f>
        <v>0</v>
      </c>
      <c r="AY20" s="110" t="str">
        <f t="shared" ref="AY20:AY51" si="34">IF(AX20=0,"0", RANK(AX20,AX$20:AX$99)+SUMPRODUCT((AX$20:AX$99=AX20)*(W$20:W$99&gt;W20)))</f>
        <v>0</v>
      </c>
      <c r="AZ20" s="110" t="str">
        <f t="shared" ref="AZ20:AZ51" si="35">B20</f>
        <v xml:space="preserve"> </v>
      </c>
      <c r="BA20" s="123">
        <f t="shared" ref="BA20:BA51" si="36">F20</f>
        <v>0</v>
      </c>
      <c r="BB20" s="123">
        <f t="shared" ref="BB20:BB51" si="37">G20</f>
        <v>0</v>
      </c>
      <c r="BC20" s="124" t="str">
        <f t="shared" ref="BC20:BC51" si="38">IF(ISNUMBER(H20),H20,"DQ")</f>
        <v>DQ</v>
      </c>
      <c r="BD20" s="110">
        <f t="shared" ref="BD20:BD51" si="39">IF(ISNUMBER(BA20),RANK(BA20,BA$20:BA$179,0)+SUMPRODUCT((BA$20:BA$179=BA20)*(BB$20:BB$179&gt;BB20))+SUMPRODUCT((BA$20:BA$179=BA20)*(BB$20:BB$179=BB20)*(BC$20:BC$179&lt;BC20))+SUMPRODUCT((BA$20:BA$179=BA20)*(BB$20:BB$179=BB20)*(BC$20:BC$179=BC20)*($Y$20:$Y$179&lt;$Y20)),"DQ")</f>
        <v>1</v>
      </c>
      <c r="BE20" s="125" t="str">
        <f t="shared" ref="BE20:BE51" si="40">IF(ISNUMBER(BC20),RANK(BC20,BC$20:BC$179,1)+SUMPRODUCT((BC$20:BC$179=BC20)*(BB$20:BB$179&gt;BB20))+SUMPRODUCT((BC$20:BC$179=BC20)*(BB$20:BB$179=BB20)*(BA$20:BA$179&gt;BA20))+SUMPRODUCT((BC$20:BC$179=BC20)*(BB$20:BB$179=BB20)*(BA$20:BA$179=BA20)*($Y$20:$Y$179&lt;$Y20)),"DQ")</f>
        <v>DQ</v>
      </c>
      <c r="AMJ20"/>
    </row>
    <row r="21" spans="1:1024" s="126" customFormat="1" ht="12.2" customHeight="1" thickBot="1" x14ac:dyDescent="0.25">
      <c r="A21" s="366"/>
      <c r="B21" s="127" t="str">
        <f>IF('Competitor List'!G7="Y",'Competitor List'!D7, " ")</f>
        <v xml:space="preserve"> </v>
      </c>
      <c r="C21" s="10" t="str">
        <f>IF('Competitor List'!I7="Y","Y","N")</f>
        <v>N</v>
      </c>
      <c r="D21" s="10">
        <f>'Competitor List'!B7</f>
        <v>2</v>
      </c>
      <c r="E21" s="10" t="str">
        <f>IF('Competitor List'!E7=0," ",'Competitor List'!E7)</f>
        <v xml:space="preserve"> </v>
      </c>
      <c r="F21" s="128"/>
      <c r="G21" s="129"/>
      <c r="H21" s="130"/>
      <c r="I21" s="131" t="str">
        <f t="shared" si="1"/>
        <v>DQ</v>
      </c>
      <c r="J21" s="132" t="str">
        <f t="shared" si="2"/>
        <v>DQ</v>
      </c>
      <c r="K21" s="129"/>
      <c r="L21" s="129"/>
      <c r="M21" s="130"/>
      <c r="N21" s="131" t="str">
        <f t="shared" si="3"/>
        <v>DQ</v>
      </c>
      <c r="O21" s="132" t="str">
        <f t="shared" si="4"/>
        <v>DQ</v>
      </c>
      <c r="P21" s="133" t="str">
        <f t="shared" si="5"/>
        <v>DQ</v>
      </c>
      <c r="Q21" s="10">
        <f t="shared" si="6"/>
        <v>0</v>
      </c>
      <c r="R21" s="134" t="str">
        <f t="shared" si="7"/>
        <v>DQ</v>
      </c>
      <c r="S21" s="131" t="str">
        <f t="shared" si="8"/>
        <v>DQ</v>
      </c>
      <c r="T21" s="132" t="str">
        <f t="shared" si="9"/>
        <v>DQ</v>
      </c>
      <c r="U21" s="131" t="str">
        <f t="shared" si="10"/>
        <v>DQ</v>
      </c>
      <c r="V21" s="135" t="str">
        <f t="shared" si="11"/>
        <v>DQ</v>
      </c>
      <c r="W21" s="136" t="str">
        <f t="shared" si="12"/>
        <v>DQ</v>
      </c>
      <c r="X21" s="137">
        <f>'Competitor List'!C7</f>
        <v>102</v>
      </c>
      <c r="Y21" s="138"/>
      <c r="Z21" s="10" t="str">
        <f t="shared" ref="Z21:Z52" si="41">IF(AND(F21&gt;0,ISNONTEXT(F21),C21="Y"),F21,"DQ")</f>
        <v>DQ</v>
      </c>
      <c r="AA21" s="10" t="str">
        <f t="shared" si="13"/>
        <v>DQ</v>
      </c>
      <c r="AB21" s="10" t="str">
        <f t="shared" ref="AB21:AB39" si="42">IF(AND(ISNUMBER(AA21),NOT(C21="N")),RANK(AA21,$AA$20:$AA$39,0)+SUMPRODUCT(($AA$20:$AA$39=AA21)*($G$20:$G$39&gt;G21))+SUMPRODUCT(($AA$20:$AA$39=AA21)*($G$20:$G$39=G21)*($H$20:$H$39&lt;H21))+SUMPRODUCT(($AA$20:$AA$39=AA21)*($G$20:$G$39=G21)*($H$20:$H$39=H21)*($D$20:$D$39&lt;D21)),"DQ")</f>
        <v>DQ</v>
      </c>
      <c r="AC21" s="10" t="str">
        <f t="shared" ref="AC21:AC52" si="43">IF(AND(H21&gt;0,ISNONTEXT(H21),C21="Y"),H21,"DQ")</f>
        <v>DQ</v>
      </c>
      <c r="AD21" s="10" t="str">
        <f t="shared" si="14"/>
        <v>DQ</v>
      </c>
      <c r="AE21" s="10" t="str">
        <f t="shared" si="15"/>
        <v>DQ</v>
      </c>
      <c r="AF21" s="10" t="str">
        <f t="shared" ref="AF21:AF39" si="44">IF(AND(ISNUMBER(AE21),NOT(L21="N")),RANK(AE21,$AE$20:$AE$39,0)+SUMPRODUCT(($AE$20:$AE$39=AE21)*($L$20:$L$39&gt;L21))+SUMPRODUCT(($AE$20:$AE$39=AE21)*($L$20:$L$39=L21)*($M$20:$M$39&lt;M21))+SUMPRODUCT(($AE$20:$AE$39=AE21)*($L$20:$L$39=L21)*($M$20:$M$39=M21)*($D$20:$D$39&lt;D21)),"DQ")</f>
        <v>DQ</v>
      </c>
      <c r="AG21" s="10" t="str">
        <f t="shared" si="16"/>
        <v>DQ</v>
      </c>
      <c r="AH21" s="133" t="str">
        <f t="shared" si="17"/>
        <v>DQ</v>
      </c>
      <c r="AI21" s="133" t="str">
        <f t="shared" si="18"/>
        <v>DQ</v>
      </c>
      <c r="AJ21" s="10" t="str">
        <f t="shared" si="19"/>
        <v>DQ</v>
      </c>
      <c r="AK21" s="139" t="str">
        <f t="shared" si="20"/>
        <v>DQ</v>
      </c>
      <c r="AL21" s="137" t="str">
        <f t="shared" si="21"/>
        <v>DQ</v>
      </c>
      <c r="AM21" s="137" t="str">
        <f t="shared" si="22"/>
        <v>DQ</v>
      </c>
      <c r="AN21" s="10" t="str">
        <f t="shared" si="23"/>
        <v/>
      </c>
      <c r="AO21" s="10" t="str">
        <f t="shared" si="24"/>
        <v/>
      </c>
      <c r="AP21" s="10" t="str">
        <f t="shared" si="25"/>
        <v/>
      </c>
      <c r="AQ21" s="10" t="str">
        <f t="shared" si="26"/>
        <v/>
      </c>
      <c r="AR21" s="10" t="str">
        <f t="shared" si="27"/>
        <v/>
      </c>
      <c r="AS21" s="10" t="str">
        <f t="shared" si="28"/>
        <v/>
      </c>
      <c r="AT21" s="10" t="str">
        <f t="shared" si="29"/>
        <v/>
      </c>
      <c r="AU21" s="10" t="str">
        <f t="shared" si="30"/>
        <v/>
      </c>
      <c r="AV21" s="10" t="str">
        <f t="shared" si="31"/>
        <v/>
      </c>
      <c r="AW21" s="10" t="str">
        <f t="shared" si="32"/>
        <v/>
      </c>
      <c r="AX21" s="139">
        <f t="shared" si="33"/>
        <v>0</v>
      </c>
      <c r="AY21" s="10" t="str">
        <f t="shared" si="34"/>
        <v>0</v>
      </c>
      <c r="AZ21" s="10" t="str">
        <f t="shared" si="35"/>
        <v xml:space="preserve"> </v>
      </c>
      <c r="BA21" s="140">
        <f t="shared" si="36"/>
        <v>0</v>
      </c>
      <c r="BB21" s="140">
        <f t="shared" si="37"/>
        <v>0</v>
      </c>
      <c r="BC21" s="141" t="str">
        <f t="shared" si="38"/>
        <v>DQ</v>
      </c>
      <c r="BD21" s="10">
        <f t="shared" si="39"/>
        <v>1</v>
      </c>
      <c r="BE21" s="142" t="str">
        <f t="shared" si="40"/>
        <v>DQ</v>
      </c>
      <c r="AMJ21"/>
    </row>
    <row r="22" spans="1:1024" s="126" customFormat="1" ht="12.2" customHeight="1" x14ac:dyDescent="0.2">
      <c r="A22" s="366"/>
      <c r="B22" s="127" t="str">
        <f>IF('Competitor List'!G8="Y",'Competitor List'!D8, " ")</f>
        <v xml:space="preserve"> </v>
      </c>
      <c r="C22" s="10" t="str">
        <f>IF('Competitor List'!I8="Y","Y","N")</f>
        <v>N</v>
      </c>
      <c r="D22" s="10">
        <f>'Competitor List'!B8</f>
        <v>3</v>
      </c>
      <c r="E22" s="10" t="str">
        <f>IF('Competitor List'!E8=0," ",'Competitor List'!E8)</f>
        <v xml:space="preserve"> </v>
      </c>
      <c r="F22" s="128"/>
      <c r="G22" s="129"/>
      <c r="H22" s="130"/>
      <c r="I22" s="131" t="str">
        <f t="shared" si="1"/>
        <v>DQ</v>
      </c>
      <c r="J22" s="132" t="str">
        <f t="shared" si="2"/>
        <v>DQ</v>
      </c>
      <c r="K22" s="129"/>
      <c r="L22" s="129"/>
      <c r="M22" s="130"/>
      <c r="N22" s="131" t="str">
        <f t="shared" si="3"/>
        <v>DQ</v>
      </c>
      <c r="O22" s="132" t="str">
        <f t="shared" si="4"/>
        <v>DQ</v>
      </c>
      <c r="P22" s="133" t="str">
        <f t="shared" si="5"/>
        <v>DQ</v>
      </c>
      <c r="Q22" s="10">
        <f t="shared" si="6"/>
        <v>0</v>
      </c>
      <c r="R22" s="134" t="str">
        <f t="shared" si="7"/>
        <v>DQ</v>
      </c>
      <c r="S22" s="131" t="str">
        <f t="shared" si="8"/>
        <v>DQ</v>
      </c>
      <c r="T22" s="132" t="str">
        <f t="shared" si="9"/>
        <v>DQ</v>
      </c>
      <c r="U22" s="131" t="str">
        <f t="shared" si="10"/>
        <v>DQ</v>
      </c>
      <c r="V22" s="135" t="str">
        <f t="shared" si="11"/>
        <v>DQ</v>
      </c>
      <c r="W22" s="136" t="str">
        <f t="shared" si="12"/>
        <v>DQ</v>
      </c>
      <c r="X22" s="137">
        <f>'Competitor List'!C8</f>
        <v>103</v>
      </c>
      <c r="Y22" s="138"/>
      <c r="Z22" s="10" t="str">
        <f t="shared" si="41"/>
        <v>DQ</v>
      </c>
      <c r="AA22" s="10" t="str">
        <f t="shared" si="13"/>
        <v>DQ</v>
      </c>
      <c r="AB22" s="10" t="str">
        <f t="shared" si="42"/>
        <v>DQ</v>
      </c>
      <c r="AC22" s="10" t="str">
        <f t="shared" si="43"/>
        <v>DQ</v>
      </c>
      <c r="AD22" s="10" t="str">
        <f t="shared" si="14"/>
        <v>DQ</v>
      </c>
      <c r="AE22" s="10" t="str">
        <f t="shared" si="15"/>
        <v>DQ</v>
      </c>
      <c r="AF22" s="10" t="str">
        <f t="shared" si="44"/>
        <v>DQ</v>
      </c>
      <c r="AG22" s="10" t="str">
        <f t="shared" si="16"/>
        <v>DQ</v>
      </c>
      <c r="AH22" s="133" t="str">
        <f t="shared" si="17"/>
        <v>DQ</v>
      </c>
      <c r="AI22" s="133" t="str">
        <f t="shared" si="18"/>
        <v>DQ</v>
      </c>
      <c r="AJ22" s="10" t="str">
        <f t="shared" si="19"/>
        <v>DQ</v>
      </c>
      <c r="AK22" s="139" t="str">
        <f t="shared" si="20"/>
        <v>DQ</v>
      </c>
      <c r="AL22" s="137" t="str">
        <f t="shared" si="21"/>
        <v>DQ</v>
      </c>
      <c r="AM22" s="137" t="str">
        <f t="shared" si="22"/>
        <v>DQ</v>
      </c>
      <c r="AN22" s="10" t="str">
        <f t="shared" si="23"/>
        <v/>
      </c>
      <c r="AO22" s="10" t="str">
        <f t="shared" si="24"/>
        <v/>
      </c>
      <c r="AP22" s="10" t="str">
        <f t="shared" si="25"/>
        <v/>
      </c>
      <c r="AQ22" s="10" t="str">
        <f t="shared" si="26"/>
        <v/>
      </c>
      <c r="AR22" s="141" t="str">
        <f t="shared" si="27"/>
        <v/>
      </c>
      <c r="AS22" s="141" t="str">
        <f t="shared" si="28"/>
        <v/>
      </c>
      <c r="AT22" s="141" t="str">
        <f t="shared" si="29"/>
        <v/>
      </c>
      <c r="AU22" s="141" t="str">
        <f t="shared" si="30"/>
        <v/>
      </c>
      <c r="AV22" s="141" t="str">
        <f t="shared" si="31"/>
        <v/>
      </c>
      <c r="AW22" s="141" t="str">
        <f t="shared" si="32"/>
        <v/>
      </c>
      <c r="AX22" s="139">
        <f t="shared" si="33"/>
        <v>0</v>
      </c>
      <c r="AY22" s="10" t="str">
        <f t="shared" si="34"/>
        <v>0</v>
      </c>
      <c r="AZ22" s="10" t="str">
        <f t="shared" si="35"/>
        <v xml:space="preserve"> </v>
      </c>
      <c r="BA22" s="140">
        <f t="shared" si="36"/>
        <v>0</v>
      </c>
      <c r="BB22" s="140">
        <f t="shared" si="37"/>
        <v>0</v>
      </c>
      <c r="BC22" s="141" t="str">
        <f t="shared" si="38"/>
        <v>DQ</v>
      </c>
      <c r="BD22" s="10">
        <f t="shared" si="39"/>
        <v>1</v>
      </c>
      <c r="BE22" s="142" t="str">
        <f t="shared" si="40"/>
        <v>DQ</v>
      </c>
      <c r="AMJ22"/>
    </row>
    <row r="23" spans="1:1024" s="126" customFormat="1" ht="12.2" customHeight="1" x14ac:dyDescent="0.2">
      <c r="A23" s="366"/>
      <c r="B23" s="127" t="str">
        <f>IF('Competitor List'!G9="Y",'Competitor List'!D9, " ")</f>
        <v xml:space="preserve"> </v>
      </c>
      <c r="C23" s="10" t="str">
        <f>IF('Competitor List'!I9="Y","Y","N")</f>
        <v>N</v>
      </c>
      <c r="D23" s="10">
        <f>'Competitor List'!B9</f>
        <v>4</v>
      </c>
      <c r="E23" s="10" t="str">
        <f>IF('Competitor List'!E9=0," ",'Competitor List'!E9)</f>
        <v xml:space="preserve"> </v>
      </c>
      <c r="F23" s="128"/>
      <c r="G23" s="129"/>
      <c r="H23" s="130"/>
      <c r="I23" s="131" t="str">
        <f t="shared" si="1"/>
        <v>DQ</v>
      </c>
      <c r="J23" s="132" t="str">
        <f t="shared" si="2"/>
        <v>DQ</v>
      </c>
      <c r="K23" s="129"/>
      <c r="L23" s="129"/>
      <c r="M23" s="130"/>
      <c r="N23" s="131" t="str">
        <f t="shared" si="3"/>
        <v>DQ</v>
      </c>
      <c r="O23" s="132" t="str">
        <f t="shared" si="4"/>
        <v>DQ</v>
      </c>
      <c r="P23" s="133" t="str">
        <f t="shared" si="5"/>
        <v>DQ</v>
      </c>
      <c r="Q23" s="10">
        <f t="shared" si="6"/>
        <v>0</v>
      </c>
      <c r="R23" s="134" t="str">
        <f t="shared" si="7"/>
        <v>DQ</v>
      </c>
      <c r="S23" s="131" t="str">
        <f t="shared" si="8"/>
        <v>DQ</v>
      </c>
      <c r="T23" s="132" t="str">
        <f t="shared" si="9"/>
        <v>DQ</v>
      </c>
      <c r="U23" s="131" t="str">
        <f t="shared" si="10"/>
        <v>DQ</v>
      </c>
      <c r="V23" s="135" t="str">
        <f t="shared" si="11"/>
        <v>DQ</v>
      </c>
      <c r="W23" s="136" t="str">
        <f t="shared" si="12"/>
        <v>DQ</v>
      </c>
      <c r="X23" s="137">
        <f>'Competitor List'!C9</f>
        <v>104</v>
      </c>
      <c r="Y23" s="138"/>
      <c r="Z23" s="10" t="str">
        <f t="shared" si="41"/>
        <v>DQ</v>
      </c>
      <c r="AA23" s="10" t="str">
        <f t="shared" si="13"/>
        <v>DQ</v>
      </c>
      <c r="AB23" s="10" t="str">
        <f t="shared" si="42"/>
        <v>DQ</v>
      </c>
      <c r="AC23" s="10" t="str">
        <f t="shared" si="43"/>
        <v>DQ</v>
      </c>
      <c r="AD23" s="10" t="str">
        <f t="shared" si="14"/>
        <v>DQ</v>
      </c>
      <c r="AE23" s="10" t="str">
        <f t="shared" si="15"/>
        <v>DQ</v>
      </c>
      <c r="AF23" s="10" t="str">
        <f t="shared" si="44"/>
        <v>DQ</v>
      </c>
      <c r="AG23" s="10" t="str">
        <f t="shared" si="16"/>
        <v>DQ</v>
      </c>
      <c r="AH23" s="133" t="str">
        <f t="shared" si="17"/>
        <v>DQ</v>
      </c>
      <c r="AI23" s="133" t="str">
        <f t="shared" si="18"/>
        <v>DQ</v>
      </c>
      <c r="AJ23" s="10" t="str">
        <f t="shared" si="19"/>
        <v>DQ</v>
      </c>
      <c r="AK23" s="139" t="str">
        <f t="shared" si="20"/>
        <v>DQ</v>
      </c>
      <c r="AL23" s="137" t="str">
        <f t="shared" si="21"/>
        <v>DQ</v>
      </c>
      <c r="AM23" s="137" t="str">
        <f t="shared" si="22"/>
        <v>DQ</v>
      </c>
      <c r="AN23" s="10" t="str">
        <f t="shared" si="23"/>
        <v/>
      </c>
      <c r="AO23" s="10" t="str">
        <f t="shared" si="24"/>
        <v/>
      </c>
      <c r="AP23" s="10" t="str">
        <f t="shared" si="25"/>
        <v/>
      </c>
      <c r="AQ23" s="10" t="str">
        <f t="shared" si="26"/>
        <v/>
      </c>
      <c r="AR23" s="10" t="str">
        <f t="shared" si="27"/>
        <v/>
      </c>
      <c r="AS23" s="10" t="str">
        <f t="shared" si="28"/>
        <v/>
      </c>
      <c r="AT23" s="10" t="str">
        <f t="shared" si="29"/>
        <v/>
      </c>
      <c r="AU23" s="10" t="str">
        <f t="shared" si="30"/>
        <v/>
      </c>
      <c r="AV23" s="10" t="str">
        <f t="shared" si="31"/>
        <v/>
      </c>
      <c r="AW23" s="10" t="str">
        <f t="shared" si="32"/>
        <v/>
      </c>
      <c r="AX23" s="139">
        <f t="shared" si="33"/>
        <v>0</v>
      </c>
      <c r="AY23" s="10" t="str">
        <f t="shared" si="34"/>
        <v>0</v>
      </c>
      <c r="AZ23" s="10" t="str">
        <f t="shared" si="35"/>
        <v xml:space="preserve"> </v>
      </c>
      <c r="BA23" s="140">
        <f t="shared" si="36"/>
        <v>0</v>
      </c>
      <c r="BB23" s="140">
        <f t="shared" si="37"/>
        <v>0</v>
      </c>
      <c r="BC23" s="141" t="str">
        <f t="shared" si="38"/>
        <v>DQ</v>
      </c>
      <c r="BD23" s="10">
        <f t="shared" si="39"/>
        <v>1</v>
      </c>
      <c r="BE23" s="142" t="str">
        <f t="shared" si="40"/>
        <v>DQ</v>
      </c>
      <c r="AMJ23"/>
    </row>
    <row r="24" spans="1:1024" s="126" customFormat="1" ht="12.2" customHeight="1" x14ac:dyDescent="0.2">
      <c r="A24" s="366"/>
      <c r="B24" s="127" t="str">
        <f>IF('Competitor List'!G10="Y",'Competitor List'!D10, " ")</f>
        <v xml:space="preserve"> </v>
      </c>
      <c r="C24" s="10" t="str">
        <f>IF('Competitor List'!I10="Y","Y","N")</f>
        <v>N</v>
      </c>
      <c r="D24" s="10">
        <f>'Competitor List'!B10</f>
        <v>5</v>
      </c>
      <c r="E24" s="10" t="str">
        <f>IF('Competitor List'!E10=0," ",'Competitor List'!E10)</f>
        <v xml:space="preserve"> </v>
      </c>
      <c r="F24" s="128"/>
      <c r="G24" s="129"/>
      <c r="H24" s="130"/>
      <c r="I24" s="131" t="str">
        <f t="shared" si="1"/>
        <v>DQ</v>
      </c>
      <c r="J24" s="132" t="str">
        <f t="shared" si="2"/>
        <v>DQ</v>
      </c>
      <c r="K24" s="129"/>
      <c r="L24" s="129"/>
      <c r="M24" s="130"/>
      <c r="N24" s="131" t="str">
        <f t="shared" si="3"/>
        <v>DQ</v>
      </c>
      <c r="O24" s="132" t="str">
        <f t="shared" si="4"/>
        <v>DQ</v>
      </c>
      <c r="P24" s="133" t="str">
        <f t="shared" si="5"/>
        <v>DQ</v>
      </c>
      <c r="Q24" s="10">
        <f t="shared" si="6"/>
        <v>0</v>
      </c>
      <c r="R24" s="134" t="str">
        <f t="shared" si="7"/>
        <v>DQ</v>
      </c>
      <c r="S24" s="131" t="str">
        <f t="shared" si="8"/>
        <v>DQ</v>
      </c>
      <c r="T24" s="132" t="str">
        <f t="shared" si="9"/>
        <v>DQ</v>
      </c>
      <c r="U24" s="131" t="str">
        <f t="shared" si="10"/>
        <v>DQ</v>
      </c>
      <c r="V24" s="135" t="str">
        <f t="shared" si="11"/>
        <v>DQ</v>
      </c>
      <c r="W24" s="136" t="str">
        <f t="shared" si="12"/>
        <v>DQ</v>
      </c>
      <c r="X24" s="137">
        <f>'Competitor List'!C10</f>
        <v>105</v>
      </c>
      <c r="Y24" s="138"/>
      <c r="Z24" s="10" t="str">
        <f t="shared" si="41"/>
        <v>DQ</v>
      </c>
      <c r="AA24" s="10" t="str">
        <f t="shared" si="13"/>
        <v>DQ</v>
      </c>
      <c r="AB24" s="10" t="str">
        <f t="shared" si="42"/>
        <v>DQ</v>
      </c>
      <c r="AC24" s="139" t="str">
        <f t="shared" si="43"/>
        <v>DQ</v>
      </c>
      <c r="AD24" s="140" t="str">
        <f t="shared" si="14"/>
        <v>DQ</v>
      </c>
      <c r="AE24" s="10" t="str">
        <f t="shared" si="15"/>
        <v>DQ</v>
      </c>
      <c r="AF24" s="10" t="str">
        <f t="shared" si="44"/>
        <v>DQ</v>
      </c>
      <c r="AG24" s="141" t="str">
        <f t="shared" si="16"/>
        <v>DQ</v>
      </c>
      <c r="AH24" s="133" t="str">
        <f t="shared" si="17"/>
        <v>DQ</v>
      </c>
      <c r="AI24" s="133" t="str">
        <f t="shared" si="18"/>
        <v>DQ</v>
      </c>
      <c r="AJ24" s="10" t="str">
        <f t="shared" si="19"/>
        <v>DQ</v>
      </c>
      <c r="AK24" s="139" t="str">
        <f t="shared" si="20"/>
        <v>DQ</v>
      </c>
      <c r="AL24" s="137" t="str">
        <f t="shared" si="21"/>
        <v>DQ</v>
      </c>
      <c r="AM24" s="137" t="str">
        <f t="shared" si="22"/>
        <v>DQ</v>
      </c>
      <c r="AN24" s="10" t="str">
        <f t="shared" si="23"/>
        <v/>
      </c>
      <c r="AO24" s="10" t="str">
        <f t="shared" si="24"/>
        <v/>
      </c>
      <c r="AP24" s="10" t="str">
        <f t="shared" si="25"/>
        <v/>
      </c>
      <c r="AQ24" s="10" t="str">
        <f t="shared" si="26"/>
        <v/>
      </c>
      <c r="AR24" s="10" t="str">
        <f t="shared" si="27"/>
        <v/>
      </c>
      <c r="AS24" s="10" t="str">
        <f t="shared" si="28"/>
        <v/>
      </c>
      <c r="AT24" s="10" t="str">
        <f t="shared" si="29"/>
        <v/>
      </c>
      <c r="AU24" s="10" t="str">
        <f t="shared" si="30"/>
        <v/>
      </c>
      <c r="AV24" s="10" t="str">
        <f t="shared" si="31"/>
        <v/>
      </c>
      <c r="AW24" s="10" t="str">
        <f t="shared" si="32"/>
        <v/>
      </c>
      <c r="AX24" s="139">
        <f t="shared" si="33"/>
        <v>0</v>
      </c>
      <c r="AY24" s="10" t="str">
        <f t="shared" si="34"/>
        <v>0</v>
      </c>
      <c r="AZ24" s="10" t="str">
        <f t="shared" si="35"/>
        <v xml:space="preserve"> </v>
      </c>
      <c r="BA24" s="140">
        <f t="shared" si="36"/>
        <v>0</v>
      </c>
      <c r="BB24" s="140">
        <f t="shared" si="37"/>
        <v>0</v>
      </c>
      <c r="BC24" s="141" t="str">
        <f t="shared" si="38"/>
        <v>DQ</v>
      </c>
      <c r="BD24" s="10">
        <f t="shared" si="39"/>
        <v>1</v>
      </c>
      <c r="BE24" s="142" t="str">
        <f t="shared" si="40"/>
        <v>DQ</v>
      </c>
      <c r="AMJ24"/>
    </row>
    <row r="25" spans="1:1024" s="126" customFormat="1" ht="12.2" customHeight="1" x14ac:dyDescent="0.2">
      <c r="A25" s="366"/>
      <c r="B25" s="127" t="str">
        <f>IF('Competitor List'!G11="Y",'Competitor List'!D11, " ")</f>
        <v xml:space="preserve"> </v>
      </c>
      <c r="C25" s="10" t="str">
        <f>IF('Competitor List'!I11="Y","Y","N")</f>
        <v>N</v>
      </c>
      <c r="D25" s="10">
        <f>'Competitor List'!B11</f>
        <v>6</v>
      </c>
      <c r="E25" s="10" t="str">
        <f>IF('Competitor List'!E11=0," ",'Competitor List'!E11)</f>
        <v xml:space="preserve"> </v>
      </c>
      <c r="F25" s="128"/>
      <c r="G25" s="129"/>
      <c r="H25" s="130"/>
      <c r="I25" s="131" t="str">
        <f t="shared" si="1"/>
        <v>DQ</v>
      </c>
      <c r="J25" s="132" t="str">
        <f t="shared" si="2"/>
        <v>DQ</v>
      </c>
      <c r="K25" s="129"/>
      <c r="L25" s="129"/>
      <c r="M25" s="130"/>
      <c r="N25" s="131" t="str">
        <f t="shared" si="3"/>
        <v>DQ</v>
      </c>
      <c r="O25" s="132" t="str">
        <f t="shared" si="4"/>
        <v>DQ</v>
      </c>
      <c r="P25" s="133" t="str">
        <f t="shared" si="5"/>
        <v>DQ</v>
      </c>
      <c r="Q25" s="10">
        <f t="shared" si="6"/>
        <v>0</v>
      </c>
      <c r="R25" s="134" t="str">
        <f t="shared" si="7"/>
        <v>DQ</v>
      </c>
      <c r="S25" s="131" t="str">
        <f t="shared" si="8"/>
        <v>DQ</v>
      </c>
      <c r="T25" s="132" t="str">
        <f t="shared" si="9"/>
        <v>DQ</v>
      </c>
      <c r="U25" s="131" t="str">
        <f t="shared" si="10"/>
        <v>DQ</v>
      </c>
      <c r="V25" s="135" t="str">
        <f t="shared" si="11"/>
        <v>DQ</v>
      </c>
      <c r="W25" s="136" t="str">
        <f t="shared" si="12"/>
        <v>DQ</v>
      </c>
      <c r="X25" s="137">
        <f>'Competitor List'!C11</f>
        <v>106</v>
      </c>
      <c r="Y25" s="138"/>
      <c r="Z25" s="10" t="str">
        <f t="shared" si="41"/>
        <v>DQ</v>
      </c>
      <c r="AA25" s="10" t="str">
        <f t="shared" si="13"/>
        <v>DQ</v>
      </c>
      <c r="AB25" s="10" t="str">
        <f t="shared" si="42"/>
        <v>DQ</v>
      </c>
      <c r="AC25" s="139" t="str">
        <f t="shared" si="43"/>
        <v>DQ</v>
      </c>
      <c r="AD25" s="10" t="str">
        <f t="shared" si="14"/>
        <v>DQ</v>
      </c>
      <c r="AE25" s="10" t="str">
        <f t="shared" si="15"/>
        <v>DQ</v>
      </c>
      <c r="AF25" s="10" t="str">
        <f t="shared" si="44"/>
        <v>DQ</v>
      </c>
      <c r="AG25" s="141" t="str">
        <f t="shared" si="16"/>
        <v>DQ</v>
      </c>
      <c r="AH25" s="133" t="str">
        <f t="shared" si="17"/>
        <v>DQ</v>
      </c>
      <c r="AI25" s="133" t="str">
        <f t="shared" si="18"/>
        <v>DQ</v>
      </c>
      <c r="AJ25" s="10" t="str">
        <f t="shared" si="19"/>
        <v>DQ</v>
      </c>
      <c r="AK25" s="139" t="str">
        <f t="shared" si="20"/>
        <v>DQ</v>
      </c>
      <c r="AL25" s="137" t="str">
        <f t="shared" si="21"/>
        <v>DQ</v>
      </c>
      <c r="AM25" s="137" t="str">
        <f t="shared" si="22"/>
        <v>DQ</v>
      </c>
      <c r="AN25" s="10" t="str">
        <f t="shared" si="23"/>
        <v/>
      </c>
      <c r="AO25" s="10" t="str">
        <f t="shared" si="24"/>
        <v/>
      </c>
      <c r="AP25" s="10" t="str">
        <f t="shared" si="25"/>
        <v/>
      </c>
      <c r="AQ25" s="10" t="str">
        <f t="shared" si="26"/>
        <v/>
      </c>
      <c r="AR25" s="10" t="str">
        <f t="shared" si="27"/>
        <v/>
      </c>
      <c r="AS25" s="10" t="str">
        <f t="shared" si="28"/>
        <v/>
      </c>
      <c r="AT25" s="10" t="str">
        <f t="shared" si="29"/>
        <v/>
      </c>
      <c r="AU25" s="10" t="str">
        <f t="shared" si="30"/>
        <v/>
      </c>
      <c r="AV25" s="10" t="str">
        <f t="shared" si="31"/>
        <v/>
      </c>
      <c r="AW25" s="10" t="str">
        <f t="shared" si="32"/>
        <v/>
      </c>
      <c r="AX25" s="139">
        <f t="shared" si="33"/>
        <v>0</v>
      </c>
      <c r="AY25" s="10" t="str">
        <f t="shared" si="34"/>
        <v>0</v>
      </c>
      <c r="AZ25" s="10" t="str">
        <f t="shared" si="35"/>
        <v xml:space="preserve"> </v>
      </c>
      <c r="BA25" s="140">
        <f t="shared" si="36"/>
        <v>0</v>
      </c>
      <c r="BB25" s="140">
        <f t="shared" si="37"/>
        <v>0</v>
      </c>
      <c r="BC25" s="141" t="str">
        <f t="shared" si="38"/>
        <v>DQ</v>
      </c>
      <c r="BD25" s="10">
        <f t="shared" si="39"/>
        <v>1</v>
      </c>
      <c r="BE25" s="142" t="str">
        <f t="shared" si="40"/>
        <v>DQ</v>
      </c>
      <c r="AMJ25"/>
    </row>
    <row r="26" spans="1:1024" s="126" customFormat="1" ht="12.2" customHeight="1" x14ac:dyDescent="0.2">
      <c r="A26" s="366"/>
      <c r="B26" s="127" t="str">
        <f>IF('Competitor List'!G12="Y",'Competitor List'!D12, " ")</f>
        <v xml:space="preserve"> </v>
      </c>
      <c r="C26" s="10" t="str">
        <f>IF('Competitor List'!I12="Y","Y","N")</f>
        <v>N</v>
      </c>
      <c r="D26" s="10">
        <f>'Competitor List'!B12</f>
        <v>7</v>
      </c>
      <c r="E26" s="10" t="str">
        <f>IF('Competitor List'!E12=0," ",'Competitor List'!E12)</f>
        <v xml:space="preserve"> </v>
      </c>
      <c r="F26" s="128"/>
      <c r="G26" s="129"/>
      <c r="H26" s="130"/>
      <c r="I26" s="131" t="str">
        <f t="shared" si="1"/>
        <v>DQ</v>
      </c>
      <c r="J26" s="132" t="str">
        <f t="shared" si="2"/>
        <v>DQ</v>
      </c>
      <c r="K26" s="129"/>
      <c r="L26" s="129"/>
      <c r="M26" s="130"/>
      <c r="N26" s="131" t="str">
        <f t="shared" si="3"/>
        <v>DQ</v>
      </c>
      <c r="O26" s="132" t="str">
        <f t="shared" si="4"/>
        <v>DQ</v>
      </c>
      <c r="P26" s="133" t="str">
        <f t="shared" si="5"/>
        <v>DQ</v>
      </c>
      <c r="Q26" s="10">
        <f t="shared" si="6"/>
        <v>0</v>
      </c>
      <c r="R26" s="134" t="str">
        <f t="shared" si="7"/>
        <v>DQ</v>
      </c>
      <c r="S26" s="131" t="str">
        <f t="shared" si="8"/>
        <v>DQ</v>
      </c>
      <c r="T26" s="132" t="str">
        <f t="shared" si="9"/>
        <v>DQ</v>
      </c>
      <c r="U26" s="131" t="str">
        <f t="shared" si="10"/>
        <v>DQ</v>
      </c>
      <c r="V26" s="135" t="str">
        <f t="shared" si="11"/>
        <v>DQ</v>
      </c>
      <c r="W26" s="136" t="str">
        <f t="shared" si="12"/>
        <v>DQ</v>
      </c>
      <c r="X26" s="137">
        <f>'Competitor List'!C12</f>
        <v>107</v>
      </c>
      <c r="Y26" s="138"/>
      <c r="Z26" s="10" t="str">
        <f t="shared" si="41"/>
        <v>DQ</v>
      </c>
      <c r="AA26" s="10" t="str">
        <f t="shared" si="13"/>
        <v>DQ</v>
      </c>
      <c r="AB26" s="10" t="str">
        <f t="shared" si="42"/>
        <v>DQ</v>
      </c>
      <c r="AC26" s="139" t="str">
        <f t="shared" si="43"/>
        <v>DQ</v>
      </c>
      <c r="AD26" s="10" t="str">
        <f t="shared" si="14"/>
        <v>DQ</v>
      </c>
      <c r="AE26" s="10" t="str">
        <f t="shared" si="15"/>
        <v>DQ</v>
      </c>
      <c r="AF26" s="10" t="str">
        <f t="shared" si="44"/>
        <v>DQ</v>
      </c>
      <c r="AG26" s="141" t="str">
        <f t="shared" si="16"/>
        <v>DQ</v>
      </c>
      <c r="AH26" s="133" t="str">
        <f t="shared" si="17"/>
        <v>DQ</v>
      </c>
      <c r="AI26" s="133" t="str">
        <f t="shared" si="18"/>
        <v>DQ</v>
      </c>
      <c r="AJ26" s="10" t="str">
        <f t="shared" si="19"/>
        <v>DQ</v>
      </c>
      <c r="AK26" s="139" t="str">
        <f t="shared" si="20"/>
        <v>DQ</v>
      </c>
      <c r="AL26" s="137" t="str">
        <f t="shared" si="21"/>
        <v>DQ</v>
      </c>
      <c r="AM26" s="137" t="str">
        <f t="shared" si="22"/>
        <v>DQ</v>
      </c>
      <c r="AN26" s="10" t="str">
        <f t="shared" si="23"/>
        <v/>
      </c>
      <c r="AO26" s="10" t="str">
        <f t="shared" si="24"/>
        <v/>
      </c>
      <c r="AP26" s="10" t="str">
        <f t="shared" si="25"/>
        <v/>
      </c>
      <c r="AQ26" s="10" t="str">
        <f t="shared" si="26"/>
        <v/>
      </c>
      <c r="AR26" s="10" t="str">
        <f t="shared" si="27"/>
        <v/>
      </c>
      <c r="AS26" s="10" t="str">
        <f t="shared" si="28"/>
        <v/>
      </c>
      <c r="AT26" s="10" t="str">
        <f t="shared" si="29"/>
        <v/>
      </c>
      <c r="AU26" s="10" t="str">
        <f t="shared" si="30"/>
        <v/>
      </c>
      <c r="AV26" s="10" t="str">
        <f t="shared" si="31"/>
        <v/>
      </c>
      <c r="AW26" s="10" t="str">
        <f t="shared" si="32"/>
        <v/>
      </c>
      <c r="AX26" s="139">
        <f t="shared" si="33"/>
        <v>0</v>
      </c>
      <c r="AY26" s="10" t="str">
        <f t="shared" si="34"/>
        <v>0</v>
      </c>
      <c r="AZ26" s="10" t="str">
        <f t="shared" si="35"/>
        <v xml:space="preserve"> </v>
      </c>
      <c r="BA26" s="140">
        <f t="shared" si="36"/>
        <v>0</v>
      </c>
      <c r="BB26" s="140">
        <f t="shared" si="37"/>
        <v>0</v>
      </c>
      <c r="BC26" s="141" t="str">
        <f t="shared" si="38"/>
        <v>DQ</v>
      </c>
      <c r="BD26" s="10">
        <f t="shared" si="39"/>
        <v>1</v>
      </c>
      <c r="BE26" s="142" t="str">
        <f t="shared" si="40"/>
        <v>DQ</v>
      </c>
      <c r="AMJ26"/>
    </row>
    <row r="27" spans="1:1024" s="126" customFormat="1" ht="12.2" customHeight="1" x14ac:dyDescent="0.2">
      <c r="A27" s="366"/>
      <c r="B27" s="127" t="str">
        <f>IF('Competitor List'!G13="Y",'Competitor List'!D13, " ")</f>
        <v xml:space="preserve"> </v>
      </c>
      <c r="C27" s="10" t="str">
        <f>IF('Competitor List'!I13="Y","Y","N")</f>
        <v>N</v>
      </c>
      <c r="D27" s="10">
        <f>'Competitor List'!B13</f>
        <v>8</v>
      </c>
      <c r="E27" s="10" t="str">
        <f>IF('Competitor List'!E13=0," ",'Competitor List'!E13)</f>
        <v xml:space="preserve"> </v>
      </c>
      <c r="F27" s="128"/>
      <c r="G27" s="129"/>
      <c r="H27" s="130"/>
      <c r="I27" s="131" t="str">
        <f t="shared" si="1"/>
        <v>DQ</v>
      </c>
      <c r="J27" s="132" t="str">
        <f t="shared" si="2"/>
        <v>DQ</v>
      </c>
      <c r="K27" s="128"/>
      <c r="L27" s="129"/>
      <c r="M27" s="130"/>
      <c r="N27" s="131" t="str">
        <f t="shared" si="3"/>
        <v>DQ</v>
      </c>
      <c r="O27" s="132" t="str">
        <f t="shared" si="4"/>
        <v>DQ</v>
      </c>
      <c r="P27" s="133" t="str">
        <f t="shared" si="5"/>
        <v>DQ</v>
      </c>
      <c r="Q27" s="10">
        <f t="shared" si="6"/>
        <v>0</v>
      </c>
      <c r="R27" s="134" t="str">
        <f t="shared" si="7"/>
        <v>DQ</v>
      </c>
      <c r="S27" s="131" t="str">
        <f t="shared" si="8"/>
        <v>DQ</v>
      </c>
      <c r="T27" s="132" t="str">
        <f t="shared" si="9"/>
        <v>DQ</v>
      </c>
      <c r="U27" s="131" t="str">
        <f t="shared" si="10"/>
        <v>DQ</v>
      </c>
      <c r="V27" s="135" t="str">
        <f t="shared" si="11"/>
        <v>DQ</v>
      </c>
      <c r="W27" s="136" t="str">
        <f t="shared" si="12"/>
        <v>DQ</v>
      </c>
      <c r="X27" s="137">
        <f>'Competitor List'!C13</f>
        <v>108</v>
      </c>
      <c r="Y27" s="138"/>
      <c r="Z27" s="10" t="str">
        <f t="shared" si="41"/>
        <v>DQ</v>
      </c>
      <c r="AA27" s="10" t="str">
        <f t="shared" si="13"/>
        <v>DQ</v>
      </c>
      <c r="AB27" s="10" t="str">
        <f t="shared" si="42"/>
        <v>DQ</v>
      </c>
      <c r="AC27" s="10" t="str">
        <f t="shared" si="43"/>
        <v>DQ</v>
      </c>
      <c r="AD27" s="10" t="str">
        <f t="shared" si="14"/>
        <v>DQ</v>
      </c>
      <c r="AE27" s="10" t="str">
        <f t="shared" si="15"/>
        <v>DQ</v>
      </c>
      <c r="AF27" s="10" t="str">
        <f t="shared" si="44"/>
        <v>DQ</v>
      </c>
      <c r="AG27" s="10" t="str">
        <f t="shared" si="16"/>
        <v>DQ</v>
      </c>
      <c r="AH27" s="133" t="str">
        <f t="shared" si="17"/>
        <v>DQ</v>
      </c>
      <c r="AI27" s="133" t="str">
        <f t="shared" si="18"/>
        <v>DQ</v>
      </c>
      <c r="AJ27" s="10" t="str">
        <f t="shared" si="19"/>
        <v>DQ</v>
      </c>
      <c r="AK27" s="139" t="str">
        <f t="shared" si="20"/>
        <v>DQ</v>
      </c>
      <c r="AL27" s="137" t="str">
        <f t="shared" si="21"/>
        <v>DQ</v>
      </c>
      <c r="AM27" s="137" t="str">
        <f t="shared" si="22"/>
        <v>DQ</v>
      </c>
      <c r="AN27" s="10" t="str">
        <f t="shared" si="23"/>
        <v/>
      </c>
      <c r="AO27" s="10" t="str">
        <f t="shared" si="24"/>
        <v/>
      </c>
      <c r="AP27" s="10" t="str">
        <f t="shared" si="25"/>
        <v/>
      </c>
      <c r="AQ27" s="10" t="str">
        <f t="shared" si="26"/>
        <v/>
      </c>
      <c r="AR27" s="10" t="str">
        <f t="shared" si="27"/>
        <v/>
      </c>
      <c r="AS27" s="10" t="str">
        <f t="shared" si="28"/>
        <v/>
      </c>
      <c r="AT27" s="10" t="str">
        <f t="shared" si="29"/>
        <v/>
      </c>
      <c r="AU27" s="10" t="str">
        <f t="shared" si="30"/>
        <v/>
      </c>
      <c r="AV27" s="10" t="str">
        <f t="shared" si="31"/>
        <v/>
      </c>
      <c r="AW27" s="10" t="str">
        <f t="shared" si="32"/>
        <v/>
      </c>
      <c r="AX27" s="139">
        <f t="shared" si="33"/>
        <v>0</v>
      </c>
      <c r="AY27" s="10" t="str">
        <f t="shared" si="34"/>
        <v>0</v>
      </c>
      <c r="AZ27" s="10" t="str">
        <f t="shared" si="35"/>
        <v xml:space="preserve"> </v>
      </c>
      <c r="BA27" s="140">
        <f t="shared" si="36"/>
        <v>0</v>
      </c>
      <c r="BB27" s="140">
        <f t="shared" si="37"/>
        <v>0</v>
      </c>
      <c r="BC27" s="141" t="str">
        <f t="shared" si="38"/>
        <v>DQ</v>
      </c>
      <c r="BD27" s="10">
        <f t="shared" si="39"/>
        <v>1</v>
      </c>
      <c r="BE27" s="142" t="str">
        <f t="shared" si="40"/>
        <v>DQ</v>
      </c>
      <c r="AMJ27"/>
    </row>
    <row r="28" spans="1:1024" s="126" customFormat="1" ht="12.2" customHeight="1" x14ac:dyDescent="0.2">
      <c r="A28" s="366"/>
      <c r="B28" s="127" t="str">
        <f>IF('Competitor List'!G14="Y",'Competitor List'!D14, " ")</f>
        <v xml:space="preserve"> </v>
      </c>
      <c r="C28" s="10" t="str">
        <f>IF('Competitor List'!I14="Y","Y","N")</f>
        <v>N</v>
      </c>
      <c r="D28" s="10">
        <f>'Competitor List'!B14</f>
        <v>9</v>
      </c>
      <c r="E28" s="10" t="str">
        <f>IF('Competitor List'!E14=0," ",'Competitor List'!E14)</f>
        <v xml:space="preserve"> </v>
      </c>
      <c r="F28" s="128"/>
      <c r="G28" s="129"/>
      <c r="H28" s="130"/>
      <c r="I28" s="131" t="str">
        <f t="shared" si="1"/>
        <v>DQ</v>
      </c>
      <c r="J28" s="132" t="str">
        <f t="shared" si="2"/>
        <v>DQ</v>
      </c>
      <c r="K28" s="129"/>
      <c r="L28" s="129"/>
      <c r="M28" s="130"/>
      <c r="N28" s="131" t="str">
        <f t="shared" si="3"/>
        <v>DQ</v>
      </c>
      <c r="O28" s="132" t="str">
        <f t="shared" si="4"/>
        <v>DQ</v>
      </c>
      <c r="P28" s="133" t="str">
        <f t="shared" si="5"/>
        <v>DQ</v>
      </c>
      <c r="Q28" s="10">
        <f t="shared" si="6"/>
        <v>0</v>
      </c>
      <c r="R28" s="134" t="str">
        <f t="shared" si="7"/>
        <v>DQ</v>
      </c>
      <c r="S28" s="131" t="str">
        <f t="shared" si="8"/>
        <v>DQ</v>
      </c>
      <c r="T28" s="132" t="str">
        <f t="shared" si="9"/>
        <v>DQ</v>
      </c>
      <c r="U28" s="131" t="str">
        <f t="shared" si="10"/>
        <v>DQ</v>
      </c>
      <c r="V28" s="135" t="str">
        <f t="shared" si="11"/>
        <v>DQ</v>
      </c>
      <c r="W28" s="136" t="str">
        <f t="shared" si="12"/>
        <v>DQ</v>
      </c>
      <c r="X28" s="137">
        <f>'Competitor List'!C14</f>
        <v>109</v>
      </c>
      <c r="Y28" s="138"/>
      <c r="Z28" s="10" t="str">
        <f t="shared" si="41"/>
        <v>DQ</v>
      </c>
      <c r="AA28" s="10" t="str">
        <f t="shared" si="13"/>
        <v>DQ</v>
      </c>
      <c r="AB28" s="10" t="str">
        <f t="shared" si="42"/>
        <v>DQ</v>
      </c>
      <c r="AC28" s="10" t="str">
        <f t="shared" si="43"/>
        <v>DQ</v>
      </c>
      <c r="AD28" s="10" t="str">
        <f t="shared" si="14"/>
        <v>DQ</v>
      </c>
      <c r="AE28" s="10" t="str">
        <f t="shared" si="15"/>
        <v>DQ</v>
      </c>
      <c r="AF28" s="10" t="str">
        <f t="shared" si="44"/>
        <v>DQ</v>
      </c>
      <c r="AG28" s="10" t="str">
        <f t="shared" si="16"/>
        <v>DQ</v>
      </c>
      <c r="AH28" s="133" t="str">
        <f t="shared" si="17"/>
        <v>DQ</v>
      </c>
      <c r="AI28" s="133" t="str">
        <f t="shared" si="18"/>
        <v>DQ</v>
      </c>
      <c r="AJ28" s="10" t="str">
        <f t="shared" si="19"/>
        <v>DQ</v>
      </c>
      <c r="AK28" s="139" t="str">
        <f t="shared" si="20"/>
        <v>DQ</v>
      </c>
      <c r="AL28" s="137" t="str">
        <f t="shared" si="21"/>
        <v>DQ</v>
      </c>
      <c r="AM28" s="137" t="str">
        <f t="shared" si="22"/>
        <v>DQ</v>
      </c>
      <c r="AN28" s="10" t="str">
        <f t="shared" si="23"/>
        <v/>
      </c>
      <c r="AO28" s="10" t="str">
        <f t="shared" si="24"/>
        <v/>
      </c>
      <c r="AP28" s="10" t="str">
        <f t="shared" si="25"/>
        <v/>
      </c>
      <c r="AQ28" s="10" t="str">
        <f t="shared" si="26"/>
        <v/>
      </c>
      <c r="AR28" s="10" t="str">
        <f t="shared" si="27"/>
        <v/>
      </c>
      <c r="AS28" s="10" t="str">
        <f t="shared" si="28"/>
        <v/>
      </c>
      <c r="AT28" s="10" t="str">
        <f t="shared" si="29"/>
        <v/>
      </c>
      <c r="AU28" s="10" t="str">
        <f t="shared" si="30"/>
        <v/>
      </c>
      <c r="AV28" s="10" t="str">
        <f t="shared" si="31"/>
        <v/>
      </c>
      <c r="AW28" s="10" t="str">
        <f t="shared" si="32"/>
        <v/>
      </c>
      <c r="AX28" s="139">
        <f t="shared" si="33"/>
        <v>0</v>
      </c>
      <c r="AY28" s="10" t="str">
        <f t="shared" si="34"/>
        <v>0</v>
      </c>
      <c r="AZ28" s="10" t="str">
        <f t="shared" si="35"/>
        <v xml:space="preserve"> </v>
      </c>
      <c r="BA28" s="140">
        <f t="shared" si="36"/>
        <v>0</v>
      </c>
      <c r="BB28" s="140">
        <f t="shared" si="37"/>
        <v>0</v>
      </c>
      <c r="BC28" s="141" t="str">
        <f t="shared" si="38"/>
        <v>DQ</v>
      </c>
      <c r="BD28" s="10">
        <f t="shared" si="39"/>
        <v>1</v>
      </c>
      <c r="BE28" s="142" t="str">
        <f t="shared" si="40"/>
        <v>DQ</v>
      </c>
      <c r="AMJ28"/>
    </row>
    <row r="29" spans="1:1024" s="126" customFormat="1" ht="12.2" customHeight="1" x14ac:dyDescent="0.2">
      <c r="A29" s="366"/>
      <c r="B29" s="127" t="str">
        <f>IF('Competitor List'!G15="Y",'Competitor List'!D15, " ")</f>
        <v xml:space="preserve"> </v>
      </c>
      <c r="C29" s="10" t="str">
        <f>IF('Competitor List'!I15="Y","Y","N")</f>
        <v>N</v>
      </c>
      <c r="D29" s="10">
        <f>'Competitor List'!B15</f>
        <v>10</v>
      </c>
      <c r="E29" s="10" t="str">
        <f>IF('Competitor List'!E15=0," ",'Competitor List'!E15)</f>
        <v xml:space="preserve"> </v>
      </c>
      <c r="F29" s="128"/>
      <c r="G29" s="129"/>
      <c r="H29" s="130"/>
      <c r="I29" s="131" t="str">
        <f t="shared" si="1"/>
        <v>DQ</v>
      </c>
      <c r="J29" s="132" t="str">
        <f t="shared" si="2"/>
        <v>DQ</v>
      </c>
      <c r="K29" s="129"/>
      <c r="L29" s="129"/>
      <c r="M29" s="130"/>
      <c r="N29" s="131" t="str">
        <f t="shared" si="3"/>
        <v>DQ</v>
      </c>
      <c r="O29" s="132" t="str">
        <f t="shared" si="4"/>
        <v>DQ</v>
      </c>
      <c r="P29" s="133" t="str">
        <f t="shared" si="5"/>
        <v>DQ</v>
      </c>
      <c r="Q29" s="10">
        <f t="shared" si="6"/>
        <v>0</v>
      </c>
      <c r="R29" s="134" t="str">
        <f t="shared" si="7"/>
        <v>DQ</v>
      </c>
      <c r="S29" s="131" t="str">
        <f t="shared" si="8"/>
        <v>DQ</v>
      </c>
      <c r="T29" s="132" t="str">
        <f t="shared" si="9"/>
        <v>DQ</v>
      </c>
      <c r="U29" s="131" t="str">
        <f t="shared" si="10"/>
        <v>DQ</v>
      </c>
      <c r="V29" s="135" t="str">
        <f t="shared" si="11"/>
        <v>DQ</v>
      </c>
      <c r="W29" s="136" t="str">
        <f t="shared" si="12"/>
        <v>DQ</v>
      </c>
      <c r="X29" s="137">
        <f>'Competitor List'!C15</f>
        <v>110</v>
      </c>
      <c r="Y29" s="138"/>
      <c r="Z29" s="10" t="str">
        <f t="shared" si="41"/>
        <v>DQ</v>
      </c>
      <c r="AA29" s="10" t="str">
        <f t="shared" si="13"/>
        <v>DQ</v>
      </c>
      <c r="AB29" s="10" t="str">
        <f t="shared" si="42"/>
        <v>DQ</v>
      </c>
      <c r="AC29" s="10" t="str">
        <f t="shared" si="43"/>
        <v>DQ</v>
      </c>
      <c r="AD29" s="10" t="str">
        <f t="shared" si="14"/>
        <v>DQ</v>
      </c>
      <c r="AE29" s="10" t="str">
        <f t="shared" si="15"/>
        <v>DQ</v>
      </c>
      <c r="AF29" s="10" t="str">
        <f t="shared" si="44"/>
        <v>DQ</v>
      </c>
      <c r="AG29" s="10" t="str">
        <f t="shared" si="16"/>
        <v>DQ</v>
      </c>
      <c r="AH29" s="133" t="str">
        <f t="shared" si="17"/>
        <v>DQ</v>
      </c>
      <c r="AI29" s="133" t="str">
        <f t="shared" si="18"/>
        <v>DQ</v>
      </c>
      <c r="AJ29" s="10" t="str">
        <f t="shared" si="19"/>
        <v>DQ</v>
      </c>
      <c r="AK29" s="139" t="str">
        <f t="shared" si="20"/>
        <v>DQ</v>
      </c>
      <c r="AL29" s="137" t="str">
        <f t="shared" si="21"/>
        <v>DQ</v>
      </c>
      <c r="AM29" s="137" t="str">
        <f t="shared" si="22"/>
        <v>DQ</v>
      </c>
      <c r="AN29" s="10" t="str">
        <f t="shared" si="23"/>
        <v/>
      </c>
      <c r="AO29" s="10" t="str">
        <f t="shared" si="24"/>
        <v/>
      </c>
      <c r="AP29" s="10" t="str">
        <f t="shared" si="25"/>
        <v/>
      </c>
      <c r="AQ29" s="10" t="str">
        <f t="shared" si="26"/>
        <v/>
      </c>
      <c r="AR29" s="10" t="str">
        <f t="shared" si="27"/>
        <v/>
      </c>
      <c r="AS29" s="10" t="str">
        <f t="shared" si="28"/>
        <v/>
      </c>
      <c r="AT29" s="10" t="str">
        <f t="shared" si="29"/>
        <v/>
      </c>
      <c r="AU29" s="10" t="str">
        <f t="shared" si="30"/>
        <v/>
      </c>
      <c r="AV29" s="10" t="str">
        <f t="shared" si="31"/>
        <v/>
      </c>
      <c r="AW29" s="10" t="str">
        <f t="shared" si="32"/>
        <v/>
      </c>
      <c r="AX29" s="139">
        <f t="shared" si="33"/>
        <v>0</v>
      </c>
      <c r="AY29" s="10" t="str">
        <f t="shared" si="34"/>
        <v>0</v>
      </c>
      <c r="AZ29" s="10" t="str">
        <f t="shared" si="35"/>
        <v xml:space="preserve"> </v>
      </c>
      <c r="BA29" s="140">
        <f t="shared" si="36"/>
        <v>0</v>
      </c>
      <c r="BB29" s="140">
        <f t="shared" si="37"/>
        <v>0</v>
      </c>
      <c r="BC29" s="141" t="str">
        <f t="shared" si="38"/>
        <v>DQ</v>
      </c>
      <c r="BD29" s="10">
        <f t="shared" si="39"/>
        <v>1</v>
      </c>
      <c r="BE29" s="142" t="str">
        <f t="shared" si="40"/>
        <v>DQ</v>
      </c>
      <c r="AMJ29"/>
    </row>
    <row r="30" spans="1:1024" s="126" customFormat="1" ht="12.2" customHeight="1" x14ac:dyDescent="0.2">
      <c r="A30" s="366"/>
      <c r="B30" s="127" t="str">
        <f>IF('Competitor List'!G16="Y",'Competitor List'!D16, " ")</f>
        <v xml:space="preserve"> </v>
      </c>
      <c r="C30" s="10" t="str">
        <f>IF('Competitor List'!I16="Y","Y","N")</f>
        <v>N</v>
      </c>
      <c r="D30" s="10">
        <f>'Competitor List'!B16</f>
        <v>11</v>
      </c>
      <c r="E30" s="10" t="str">
        <f>IF('Competitor List'!E16=0," ",'Competitor List'!E16)</f>
        <v xml:space="preserve"> </v>
      </c>
      <c r="F30" s="128"/>
      <c r="G30" s="129"/>
      <c r="H30" s="130"/>
      <c r="I30" s="131" t="str">
        <f t="shared" si="1"/>
        <v>DQ</v>
      </c>
      <c r="J30" s="132" t="str">
        <f t="shared" si="2"/>
        <v>DQ</v>
      </c>
      <c r="K30" s="129"/>
      <c r="L30" s="129"/>
      <c r="M30" s="130"/>
      <c r="N30" s="131" t="str">
        <f t="shared" si="3"/>
        <v>DQ</v>
      </c>
      <c r="O30" s="132" t="str">
        <f t="shared" si="4"/>
        <v>DQ</v>
      </c>
      <c r="P30" s="133" t="str">
        <f t="shared" si="5"/>
        <v>DQ</v>
      </c>
      <c r="Q30" s="10">
        <f t="shared" si="6"/>
        <v>0</v>
      </c>
      <c r="R30" s="134" t="str">
        <f t="shared" si="7"/>
        <v>DQ</v>
      </c>
      <c r="S30" s="131" t="str">
        <f t="shared" si="8"/>
        <v>DQ</v>
      </c>
      <c r="T30" s="132" t="str">
        <f t="shared" si="9"/>
        <v>DQ</v>
      </c>
      <c r="U30" s="131" t="str">
        <f t="shared" si="10"/>
        <v>DQ</v>
      </c>
      <c r="V30" s="135" t="str">
        <f t="shared" si="11"/>
        <v>DQ</v>
      </c>
      <c r="W30" s="136" t="str">
        <f t="shared" si="12"/>
        <v>DQ</v>
      </c>
      <c r="X30" s="137">
        <f>'Competitor List'!C16</f>
        <v>111</v>
      </c>
      <c r="Y30" s="138"/>
      <c r="Z30" s="10" t="str">
        <f t="shared" si="41"/>
        <v>DQ</v>
      </c>
      <c r="AA30" s="10" t="str">
        <f t="shared" si="13"/>
        <v>DQ</v>
      </c>
      <c r="AB30" s="10" t="str">
        <f t="shared" si="42"/>
        <v>DQ</v>
      </c>
      <c r="AC30" s="10" t="str">
        <f t="shared" si="43"/>
        <v>DQ</v>
      </c>
      <c r="AD30" s="10" t="str">
        <f t="shared" si="14"/>
        <v>DQ</v>
      </c>
      <c r="AE30" s="10" t="str">
        <f t="shared" si="15"/>
        <v>DQ</v>
      </c>
      <c r="AF30" s="10" t="str">
        <f t="shared" si="44"/>
        <v>DQ</v>
      </c>
      <c r="AG30" s="10" t="str">
        <f t="shared" si="16"/>
        <v>DQ</v>
      </c>
      <c r="AH30" s="133" t="str">
        <f t="shared" si="17"/>
        <v>DQ</v>
      </c>
      <c r="AI30" s="133" t="str">
        <f t="shared" si="18"/>
        <v>DQ</v>
      </c>
      <c r="AJ30" s="10" t="str">
        <f t="shared" si="19"/>
        <v>DQ</v>
      </c>
      <c r="AK30" s="139" t="str">
        <f t="shared" si="20"/>
        <v>DQ</v>
      </c>
      <c r="AL30" s="137" t="str">
        <f t="shared" si="21"/>
        <v>DQ</v>
      </c>
      <c r="AM30" s="137" t="str">
        <f t="shared" si="22"/>
        <v>DQ</v>
      </c>
      <c r="AN30" s="10" t="str">
        <f t="shared" si="23"/>
        <v/>
      </c>
      <c r="AO30" s="10" t="str">
        <f t="shared" si="24"/>
        <v/>
      </c>
      <c r="AP30" s="10" t="str">
        <f t="shared" si="25"/>
        <v/>
      </c>
      <c r="AQ30" s="10" t="str">
        <f t="shared" si="26"/>
        <v/>
      </c>
      <c r="AR30" s="10" t="str">
        <f t="shared" si="27"/>
        <v/>
      </c>
      <c r="AS30" s="10" t="str">
        <f t="shared" si="28"/>
        <v/>
      </c>
      <c r="AT30" s="10" t="str">
        <f t="shared" si="29"/>
        <v/>
      </c>
      <c r="AU30" s="10" t="str">
        <f t="shared" si="30"/>
        <v/>
      </c>
      <c r="AV30" s="10" t="str">
        <f t="shared" si="31"/>
        <v/>
      </c>
      <c r="AW30" s="10" t="str">
        <f t="shared" si="32"/>
        <v/>
      </c>
      <c r="AX30" s="139">
        <f t="shared" si="33"/>
        <v>0</v>
      </c>
      <c r="AY30" s="10" t="str">
        <f t="shared" si="34"/>
        <v>0</v>
      </c>
      <c r="AZ30" s="10" t="str">
        <f t="shared" si="35"/>
        <v xml:space="preserve"> </v>
      </c>
      <c r="BA30" s="140">
        <f t="shared" si="36"/>
        <v>0</v>
      </c>
      <c r="BB30" s="140">
        <f t="shared" si="37"/>
        <v>0</v>
      </c>
      <c r="BC30" s="141" t="str">
        <f t="shared" si="38"/>
        <v>DQ</v>
      </c>
      <c r="BD30" s="10">
        <f t="shared" si="39"/>
        <v>1</v>
      </c>
      <c r="BE30" s="142" t="str">
        <f t="shared" si="40"/>
        <v>DQ</v>
      </c>
      <c r="AMJ30"/>
    </row>
    <row r="31" spans="1:1024" s="126" customFormat="1" ht="12.2" customHeight="1" x14ac:dyDescent="0.2">
      <c r="A31" s="366"/>
      <c r="B31" s="127" t="str">
        <f>IF('Competitor List'!G17="Y",'Competitor List'!D17, " ")</f>
        <v xml:space="preserve"> </v>
      </c>
      <c r="C31" s="10" t="str">
        <f>IF('Competitor List'!I17="Y","Y","N")</f>
        <v>N</v>
      </c>
      <c r="D31" s="10">
        <f>'Competitor List'!B17</f>
        <v>12</v>
      </c>
      <c r="E31" s="10" t="str">
        <f>IF('Competitor List'!E17=0," ",'Competitor List'!E17)</f>
        <v xml:space="preserve"> </v>
      </c>
      <c r="F31" s="128"/>
      <c r="G31" s="129"/>
      <c r="H31" s="130"/>
      <c r="I31" s="131" t="str">
        <f t="shared" si="1"/>
        <v>DQ</v>
      </c>
      <c r="J31" s="132" t="str">
        <f t="shared" si="2"/>
        <v>DQ</v>
      </c>
      <c r="K31" s="129"/>
      <c r="L31" s="129"/>
      <c r="M31" s="130"/>
      <c r="N31" s="131" t="str">
        <f t="shared" si="3"/>
        <v>DQ</v>
      </c>
      <c r="O31" s="132" t="str">
        <f t="shared" si="4"/>
        <v>DQ</v>
      </c>
      <c r="P31" s="133" t="str">
        <f t="shared" si="5"/>
        <v>DQ</v>
      </c>
      <c r="Q31" s="10">
        <f t="shared" si="6"/>
        <v>0</v>
      </c>
      <c r="R31" s="134" t="str">
        <f t="shared" si="7"/>
        <v>DQ</v>
      </c>
      <c r="S31" s="131" t="str">
        <f t="shared" si="8"/>
        <v>DQ</v>
      </c>
      <c r="T31" s="132" t="str">
        <f t="shared" si="9"/>
        <v>DQ</v>
      </c>
      <c r="U31" s="131" t="str">
        <f t="shared" si="10"/>
        <v>DQ</v>
      </c>
      <c r="V31" s="135" t="str">
        <f t="shared" si="11"/>
        <v>DQ</v>
      </c>
      <c r="W31" s="136" t="str">
        <f t="shared" si="12"/>
        <v>DQ</v>
      </c>
      <c r="X31" s="137">
        <f>'Competitor List'!C17</f>
        <v>112</v>
      </c>
      <c r="Y31" s="138"/>
      <c r="Z31" s="10" t="str">
        <f t="shared" si="41"/>
        <v>DQ</v>
      </c>
      <c r="AA31" s="10" t="str">
        <f t="shared" si="13"/>
        <v>DQ</v>
      </c>
      <c r="AB31" s="10" t="str">
        <f t="shared" si="42"/>
        <v>DQ</v>
      </c>
      <c r="AC31" s="10" t="str">
        <f t="shared" si="43"/>
        <v>DQ</v>
      </c>
      <c r="AD31" s="10" t="str">
        <f t="shared" si="14"/>
        <v>DQ</v>
      </c>
      <c r="AE31" s="10" t="str">
        <f t="shared" si="15"/>
        <v>DQ</v>
      </c>
      <c r="AF31" s="10" t="str">
        <f t="shared" si="44"/>
        <v>DQ</v>
      </c>
      <c r="AG31" s="10" t="str">
        <f t="shared" si="16"/>
        <v>DQ</v>
      </c>
      <c r="AH31" s="133" t="str">
        <f t="shared" si="17"/>
        <v>DQ</v>
      </c>
      <c r="AI31" s="133" t="str">
        <f t="shared" si="18"/>
        <v>DQ</v>
      </c>
      <c r="AJ31" s="10" t="str">
        <f t="shared" si="19"/>
        <v>DQ</v>
      </c>
      <c r="AK31" s="139" t="str">
        <f t="shared" si="20"/>
        <v>DQ</v>
      </c>
      <c r="AL31" s="137" t="str">
        <f t="shared" si="21"/>
        <v>DQ</v>
      </c>
      <c r="AM31" s="137" t="str">
        <f t="shared" si="22"/>
        <v>DQ</v>
      </c>
      <c r="AN31" s="10" t="str">
        <f t="shared" si="23"/>
        <v/>
      </c>
      <c r="AO31" s="10" t="str">
        <f t="shared" si="24"/>
        <v/>
      </c>
      <c r="AP31" s="10" t="str">
        <f t="shared" si="25"/>
        <v/>
      </c>
      <c r="AQ31" s="10" t="str">
        <f t="shared" si="26"/>
        <v/>
      </c>
      <c r="AR31" s="10" t="str">
        <f t="shared" si="27"/>
        <v/>
      </c>
      <c r="AS31" s="10" t="str">
        <f t="shared" si="28"/>
        <v/>
      </c>
      <c r="AT31" s="10" t="str">
        <f t="shared" si="29"/>
        <v/>
      </c>
      <c r="AU31" s="10" t="str">
        <f t="shared" si="30"/>
        <v/>
      </c>
      <c r="AV31" s="10" t="str">
        <f t="shared" si="31"/>
        <v/>
      </c>
      <c r="AW31" s="10" t="str">
        <f t="shared" si="32"/>
        <v/>
      </c>
      <c r="AX31" s="139">
        <f t="shared" si="33"/>
        <v>0</v>
      </c>
      <c r="AY31" s="10" t="str">
        <f t="shared" si="34"/>
        <v>0</v>
      </c>
      <c r="AZ31" s="10" t="str">
        <f t="shared" si="35"/>
        <v xml:space="preserve"> </v>
      </c>
      <c r="BA31" s="140">
        <f t="shared" si="36"/>
        <v>0</v>
      </c>
      <c r="BB31" s="140">
        <f t="shared" si="37"/>
        <v>0</v>
      </c>
      <c r="BC31" s="141" t="str">
        <f t="shared" si="38"/>
        <v>DQ</v>
      </c>
      <c r="BD31" s="10">
        <f t="shared" si="39"/>
        <v>1</v>
      </c>
      <c r="BE31" s="142" t="str">
        <f t="shared" si="40"/>
        <v>DQ</v>
      </c>
      <c r="AMJ31"/>
    </row>
    <row r="32" spans="1:1024" s="126" customFormat="1" ht="12.2" customHeight="1" x14ac:dyDescent="0.2">
      <c r="A32" s="366"/>
      <c r="B32" s="127" t="str">
        <f>IF('Competitor List'!G18="Y",'Competitor List'!D18, " ")</f>
        <v xml:space="preserve"> </v>
      </c>
      <c r="C32" s="10" t="str">
        <f>IF('Competitor List'!I18="Y","Y","N")</f>
        <v>N</v>
      </c>
      <c r="D32" s="10">
        <f>'Competitor List'!B18</f>
        <v>13</v>
      </c>
      <c r="E32" s="10" t="str">
        <f>IF('Competitor List'!E18=0," ",'Competitor List'!E18)</f>
        <v xml:space="preserve"> </v>
      </c>
      <c r="F32" s="128"/>
      <c r="G32" s="129"/>
      <c r="H32" s="130"/>
      <c r="I32" s="131" t="str">
        <f t="shared" si="1"/>
        <v>DQ</v>
      </c>
      <c r="J32" s="132" t="str">
        <f t="shared" si="2"/>
        <v>DQ</v>
      </c>
      <c r="K32" s="129"/>
      <c r="L32" s="129"/>
      <c r="M32" s="130"/>
      <c r="N32" s="131" t="str">
        <f t="shared" si="3"/>
        <v>DQ</v>
      </c>
      <c r="O32" s="132" t="str">
        <f t="shared" si="4"/>
        <v>DQ</v>
      </c>
      <c r="P32" s="133" t="str">
        <f t="shared" si="5"/>
        <v>DQ</v>
      </c>
      <c r="Q32" s="10">
        <f t="shared" si="6"/>
        <v>0</v>
      </c>
      <c r="R32" s="134" t="str">
        <f t="shared" si="7"/>
        <v>DQ</v>
      </c>
      <c r="S32" s="131" t="str">
        <f t="shared" si="8"/>
        <v>DQ</v>
      </c>
      <c r="T32" s="132" t="str">
        <f t="shared" si="9"/>
        <v>DQ</v>
      </c>
      <c r="U32" s="131" t="str">
        <f t="shared" si="10"/>
        <v>DQ</v>
      </c>
      <c r="V32" s="135" t="str">
        <f t="shared" si="11"/>
        <v>DQ</v>
      </c>
      <c r="W32" s="136" t="str">
        <f t="shared" si="12"/>
        <v>DQ</v>
      </c>
      <c r="X32" s="137">
        <f>'Competitor List'!C18</f>
        <v>113</v>
      </c>
      <c r="Y32" s="138"/>
      <c r="Z32" s="10" t="str">
        <f t="shared" si="41"/>
        <v>DQ</v>
      </c>
      <c r="AA32" s="10" t="str">
        <f t="shared" si="13"/>
        <v>DQ</v>
      </c>
      <c r="AB32" s="10" t="str">
        <f t="shared" si="42"/>
        <v>DQ</v>
      </c>
      <c r="AC32" s="10" t="str">
        <f t="shared" si="43"/>
        <v>DQ</v>
      </c>
      <c r="AD32" s="10" t="str">
        <f t="shared" si="14"/>
        <v>DQ</v>
      </c>
      <c r="AE32" s="10" t="str">
        <f t="shared" si="15"/>
        <v>DQ</v>
      </c>
      <c r="AF32" s="10" t="str">
        <f t="shared" si="44"/>
        <v>DQ</v>
      </c>
      <c r="AG32" s="10" t="str">
        <f t="shared" si="16"/>
        <v>DQ</v>
      </c>
      <c r="AH32" s="133" t="str">
        <f t="shared" si="17"/>
        <v>DQ</v>
      </c>
      <c r="AI32" s="133" t="str">
        <f t="shared" si="18"/>
        <v>DQ</v>
      </c>
      <c r="AJ32" s="10" t="str">
        <f t="shared" si="19"/>
        <v>DQ</v>
      </c>
      <c r="AK32" s="139" t="str">
        <f t="shared" si="20"/>
        <v>DQ</v>
      </c>
      <c r="AL32" s="137" t="str">
        <f t="shared" si="21"/>
        <v>DQ</v>
      </c>
      <c r="AM32" s="137" t="str">
        <f t="shared" si="22"/>
        <v>DQ</v>
      </c>
      <c r="AN32" s="10" t="str">
        <f t="shared" si="23"/>
        <v/>
      </c>
      <c r="AO32" s="10" t="str">
        <f t="shared" si="24"/>
        <v/>
      </c>
      <c r="AP32" s="10" t="str">
        <f t="shared" si="25"/>
        <v/>
      </c>
      <c r="AQ32" s="10" t="str">
        <f t="shared" si="26"/>
        <v/>
      </c>
      <c r="AR32" s="10" t="str">
        <f t="shared" si="27"/>
        <v/>
      </c>
      <c r="AS32" s="10" t="str">
        <f t="shared" si="28"/>
        <v/>
      </c>
      <c r="AT32" s="10" t="str">
        <f t="shared" si="29"/>
        <v/>
      </c>
      <c r="AU32" s="10" t="str">
        <f t="shared" si="30"/>
        <v/>
      </c>
      <c r="AV32" s="10" t="str">
        <f t="shared" si="31"/>
        <v/>
      </c>
      <c r="AW32" s="10" t="str">
        <f t="shared" si="32"/>
        <v/>
      </c>
      <c r="AX32" s="139">
        <f t="shared" si="33"/>
        <v>0</v>
      </c>
      <c r="AY32" s="10" t="str">
        <f t="shared" si="34"/>
        <v>0</v>
      </c>
      <c r="AZ32" s="10" t="str">
        <f t="shared" si="35"/>
        <v xml:space="preserve"> </v>
      </c>
      <c r="BA32" s="140">
        <f t="shared" si="36"/>
        <v>0</v>
      </c>
      <c r="BB32" s="140">
        <f t="shared" si="37"/>
        <v>0</v>
      </c>
      <c r="BC32" s="141" t="str">
        <f t="shared" si="38"/>
        <v>DQ</v>
      </c>
      <c r="BD32" s="10">
        <f t="shared" si="39"/>
        <v>1</v>
      </c>
      <c r="BE32" s="142" t="str">
        <f t="shared" si="40"/>
        <v>DQ</v>
      </c>
      <c r="AMJ32"/>
    </row>
    <row r="33" spans="1:1024" s="126" customFormat="1" ht="12.2" customHeight="1" x14ac:dyDescent="0.2">
      <c r="A33" s="366"/>
      <c r="B33" s="127" t="str">
        <f>IF('Competitor List'!G19="Y",'Competitor List'!D19, " ")</f>
        <v xml:space="preserve"> </v>
      </c>
      <c r="C33" s="10" t="str">
        <f>IF('Competitor List'!I19="Y","Y","N")</f>
        <v>N</v>
      </c>
      <c r="D33" s="10">
        <f>'Competitor List'!B19</f>
        <v>14</v>
      </c>
      <c r="E33" s="10" t="str">
        <f>IF('Competitor List'!E19=0," ",'Competitor List'!E19)</f>
        <v xml:space="preserve"> </v>
      </c>
      <c r="F33" s="128"/>
      <c r="G33" s="129"/>
      <c r="H33" s="130"/>
      <c r="I33" s="131" t="str">
        <f t="shared" si="1"/>
        <v>DQ</v>
      </c>
      <c r="J33" s="132" t="str">
        <f t="shared" si="2"/>
        <v>DQ</v>
      </c>
      <c r="K33" s="129"/>
      <c r="L33" s="129"/>
      <c r="M33" s="130"/>
      <c r="N33" s="131" t="str">
        <f t="shared" si="3"/>
        <v>DQ</v>
      </c>
      <c r="O33" s="132" t="str">
        <f t="shared" si="4"/>
        <v>DQ</v>
      </c>
      <c r="P33" s="133" t="str">
        <f t="shared" si="5"/>
        <v>DQ</v>
      </c>
      <c r="Q33" s="10">
        <f t="shared" si="6"/>
        <v>0</v>
      </c>
      <c r="R33" s="134" t="str">
        <f t="shared" si="7"/>
        <v>DQ</v>
      </c>
      <c r="S33" s="131" t="str">
        <f t="shared" si="8"/>
        <v>DQ</v>
      </c>
      <c r="T33" s="132" t="str">
        <f t="shared" si="9"/>
        <v>DQ</v>
      </c>
      <c r="U33" s="131" t="str">
        <f t="shared" si="10"/>
        <v>DQ</v>
      </c>
      <c r="V33" s="135" t="str">
        <f t="shared" si="11"/>
        <v>DQ</v>
      </c>
      <c r="W33" s="136" t="str">
        <f t="shared" si="12"/>
        <v>DQ</v>
      </c>
      <c r="X33" s="137">
        <f>'Competitor List'!C19</f>
        <v>114</v>
      </c>
      <c r="Y33" s="138"/>
      <c r="Z33" s="10" t="str">
        <f t="shared" si="41"/>
        <v>DQ</v>
      </c>
      <c r="AA33" s="10" t="str">
        <f t="shared" si="13"/>
        <v>DQ</v>
      </c>
      <c r="AB33" s="10" t="str">
        <f t="shared" si="42"/>
        <v>DQ</v>
      </c>
      <c r="AC33" s="10" t="str">
        <f t="shared" si="43"/>
        <v>DQ</v>
      </c>
      <c r="AD33" s="10" t="str">
        <f t="shared" si="14"/>
        <v>DQ</v>
      </c>
      <c r="AE33" s="10" t="str">
        <f t="shared" si="15"/>
        <v>DQ</v>
      </c>
      <c r="AF33" s="10" t="str">
        <f t="shared" si="44"/>
        <v>DQ</v>
      </c>
      <c r="AG33" s="10" t="str">
        <f t="shared" si="16"/>
        <v>DQ</v>
      </c>
      <c r="AH33" s="133" t="str">
        <f t="shared" si="17"/>
        <v>DQ</v>
      </c>
      <c r="AI33" s="133" t="str">
        <f t="shared" si="18"/>
        <v>DQ</v>
      </c>
      <c r="AJ33" s="10" t="str">
        <f t="shared" si="19"/>
        <v>DQ</v>
      </c>
      <c r="AK33" s="139" t="str">
        <f t="shared" si="20"/>
        <v>DQ</v>
      </c>
      <c r="AL33" s="137" t="str">
        <f t="shared" si="21"/>
        <v>DQ</v>
      </c>
      <c r="AM33" s="137" t="str">
        <f t="shared" si="22"/>
        <v>DQ</v>
      </c>
      <c r="AN33" s="10" t="str">
        <f t="shared" si="23"/>
        <v/>
      </c>
      <c r="AO33" s="10" t="str">
        <f t="shared" si="24"/>
        <v/>
      </c>
      <c r="AP33" s="10" t="str">
        <f t="shared" si="25"/>
        <v/>
      </c>
      <c r="AQ33" s="10" t="str">
        <f t="shared" si="26"/>
        <v/>
      </c>
      <c r="AR33" s="10" t="str">
        <f t="shared" si="27"/>
        <v/>
      </c>
      <c r="AS33" s="10" t="str">
        <f t="shared" si="28"/>
        <v/>
      </c>
      <c r="AT33" s="10" t="str">
        <f t="shared" si="29"/>
        <v/>
      </c>
      <c r="AU33" s="10" t="str">
        <f t="shared" si="30"/>
        <v/>
      </c>
      <c r="AV33" s="10" t="str">
        <f t="shared" si="31"/>
        <v/>
      </c>
      <c r="AW33" s="10" t="str">
        <f t="shared" si="32"/>
        <v/>
      </c>
      <c r="AX33" s="139">
        <f t="shared" si="33"/>
        <v>0</v>
      </c>
      <c r="AY33" s="10" t="str">
        <f t="shared" si="34"/>
        <v>0</v>
      </c>
      <c r="AZ33" s="10" t="str">
        <f t="shared" si="35"/>
        <v xml:space="preserve"> </v>
      </c>
      <c r="BA33" s="140">
        <f t="shared" si="36"/>
        <v>0</v>
      </c>
      <c r="BB33" s="140">
        <f t="shared" si="37"/>
        <v>0</v>
      </c>
      <c r="BC33" s="141" t="str">
        <f t="shared" si="38"/>
        <v>DQ</v>
      </c>
      <c r="BD33" s="10">
        <f t="shared" si="39"/>
        <v>1</v>
      </c>
      <c r="BE33" s="142" t="str">
        <f t="shared" si="40"/>
        <v>DQ</v>
      </c>
      <c r="AMJ33"/>
    </row>
    <row r="34" spans="1:1024" s="126" customFormat="1" ht="12.2" customHeight="1" x14ac:dyDescent="0.2">
      <c r="A34" s="366"/>
      <c r="B34" s="127" t="str">
        <f>IF('Competitor List'!G20="Y",'Competitor List'!D20, " ")</f>
        <v xml:space="preserve"> </v>
      </c>
      <c r="C34" s="10" t="str">
        <f>IF('Competitor List'!I20="Y","Y","N")</f>
        <v>N</v>
      </c>
      <c r="D34" s="10">
        <f>'Competitor List'!B20</f>
        <v>15</v>
      </c>
      <c r="E34" s="10" t="str">
        <f>IF('Competitor List'!E20=0," ",'Competitor List'!E20)</f>
        <v xml:space="preserve"> </v>
      </c>
      <c r="F34" s="128"/>
      <c r="G34" s="129"/>
      <c r="H34" s="130"/>
      <c r="I34" s="131" t="str">
        <f t="shared" si="1"/>
        <v>DQ</v>
      </c>
      <c r="J34" s="132" t="str">
        <f t="shared" si="2"/>
        <v>DQ</v>
      </c>
      <c r="K34" s="129"/>
      <c r="L34" s="129"/>
      <c r="M34" s="130"/>
      <c r="N34" s="131" t="str">
        <f t="shared" si="3"/>
        <v>DQ</v>
      </c>
      <c r="O34" s="132" t="str">
        <f t="shared" si="4"/>
        <v>DQ</v>
      </c>
      <c r="P34" s="133" t="str">
        <f t="shared" si="5"/>
        <v>DQ</v>
      </c>
      <c r="Q34" s="10">
        <f t="shared" si="6"/>
        <v>0</v>
      </c>
      <c r="R34" s="134" t="str">
        <f t="shared" si="7"/>
        <v>DQ</v>
      </c>
      <c r="S34" s="131" t="str">
        <f t="shared" si="8"/>
        <v>DQ</v>
      </c>
      <c r="T34" s="132" t="str">
        <f t="shared" si="9"/>
        <v>DQ</v>
      </c>
      <c r="U34" s="131" t="str">
        <f t="shared" si="10"/>
        <v>DQ</v>
      </c>
      <c r="V34" s="135" t="str">
        <f t="shared" si="11"/>
        <v>DQ</v>
      </c>
      <c r="W34" s="136" t="str">
        <f t="shared" si="12"/>
        <v>DQ</v>
      </c>
      <c r="X34" s="137">
        <f>'Competitor List'!C20</f>
        <v>115</v>
      </c>
      <c r="Y34" s="138"/>
      <c r="Z34" s="10" t="str">
        <f t="shared" si="41"/>
        <v>DQ</v>
      </c>
      <c r="AA34" s="10" t="str">
        <f t="shared" si="13"/>
        <v>DQ</v>
      </c>
      <c r="AB34" s="10" t="str">
        <f t="shared" si="42"/>
        <v>DQ</v>
      </c>
      <c r="AC34" s="10" t="str">
        <f t="shared" si="43"/>
        <v>DQ</v>
      </c>
      <c r="AD34" s="10" t="str">
        <f t="shared" si="14"/>
        <v>DQ</v>
      </c>
      <c r="AE34" s="10" t="str">
        <f t="shared" si="15"/>
        <v>DQ</v>
      </c>
      <c r="AF34" s="10" t="str">
        <f t="shared" si="44"/>
        <v>DQ</v>
      </c>
      <c r="AG34" s="10" t="str">
        <f t="shared" si="16"/>
        <v>DQ</v>
      </c>
      <c r="AH34" s="133" t="str">
        <f t="shared" si="17"/>
        <v>DQ</v>
      </c>
      <c r="AI34" s="133" t="str">
        <f t="shared" si="18"/>
        <v>DQ</v>
      </c>
      <c r="AJ34" s="10" t="str">
        <f t="shared" si="19"/>
        <v>DQ</v>
      </c>
      <c r="AK34" s="139" t="str">
        <f t="shared" si="20"/>
        <v>DQ</v>
      </c>
      <c r="AL34" s="137" t="str">
        <f t="shared" si="21"/>
        <v>DQ</v>
      </c>
      <c r="AM34" s="137" t="str">
        <f t="shared" si="22"/>
        <v>DQ</v>
      </c>
      <c r="AN34" s="10" t="str">
        <f t="shared" si="23"/>
        <v/>
      </c>
      <c r="AO34" s="10" t="str">
        <f t="shared" si="24"/>
        <v/>
      </c>
      <c r="AP34" s="10" t="str">
        <f t="shared" si="25"/>
        <v/>
      </c>
      <c r="AQ34" s="10" t="str">
        <f t="shared" si="26"/>
        <v/>
      </c>
      <c r="AR34" s="10" t="str">
        <f t="shared" si="27"/>
        <v/>
      </c>
      <c r="AS34" s="10" t="str">
        <f t="shared" si="28"/>
        <v/>
      </c>
      <c r="AT34" s="10" t="str">
        <f t="shared" si="29"/>
        <v/>
      </c>
      <c r="AU34" s="10" t="str">
        <f t="shared" si="30"/>
        <v/>
      </c>
      <c r="AV34" s="10" t="str">
        <f t="shared" si="31"/>
        <v/>
      </c>
      <c r="AW34" s="10" t="str">
        <f t="shared" si="32"/>
        <v/>
      </c>
      <c r="AX34" s="139">
        <f t="shared" si="33"/>
        <v>0</v>
      </c>
      <c r="AY34" s="10" t="str">
        <f t="shared" si="34"/>
        <v>0</v>
      </c>
      <c r="AZ34" s="10" t="str">
        <f t="shared" si="35"/>
        <v xml:space="preserve"> </v>
      </c>
      <c r="BA34" s="140">
        <f t="shared" si="36"/>
        <v>0</v>
      </c>
      <c r="BB34" s="140">
        <f t="shared" si="37"/>
        <v>0</v>
      </c>
      <c r="BC34" s="141" t="str">
        <f t="shared" si="38"/>
        <v>DQ</v>
      </c>
      <c r="BD34" s="10">
        <f t="shared" si="39"/>
        <v>1</v>
      </c>
      <c r="BE34" s="142" t="str">
        <f t="shared" si="40"/>
        <v>DQ</v>
      </c>
      <c r="AMJ34"/>
    </row>
    <row r="35" spans="1:1024" s="126" customFormat="1" ht="12.2" customHeight="1" x14ac:dyDescent="0.2">
      <c r="A35" s="366"/>
      <c r="B35" s="127" t="str">
        <f>IF('Competitor List'!G21="Y",'Competitor List'!D21, " ")</f>
        <v xml:space="preserve"> </v>
      </c>
      <c r="C35" s="10" t="str">
        <f>IF('Competitor List'!I21="Y","Y","N")</f>
        <v>N</v>
      </c>
      <c r="D35" s="10">
        <f>'Competitor List'!B21</f>
        <v>16</v>
      </c>
      <c r="E35" s="10" t="str">
        <f>IF('Competitor List'!E21=0," ",'Competitor List'!E21)</f>
        <v xml:space="preserve"> </v>
      </c>
      <c r="F35" s="128"/>
      <c r="G35" s="129"/>
      <c r="H35" s="130"/>
      <c r="I35" s="131" t="str">
        <f t="shared" si="1"/>
        <v>DQ</v>
      </c>
      <c r="J35" s="132" t="str">
        <f t="shared" si="2"/>
        <v>DQ</v>
      </c>
      <c r="K35" s="129"/>
      <c r="L35" s="129"/>
      <c r="M35" s="130"/>
      <c r="N35" s="131" t="str">
        <f t="shared" si="3"/>
        <v>DQ</v>
      </c>
      <c r="O35" s="132" t="str">
        <f t="shared" si="4"/>
        <v>DQ</v>
      </c>
      <c r="P35" s="133" t="str">
        <f t="shared" si="5"/>
        <v>DQ</v>
      </c>
      <c r="Q35" s="10">
        <f t="shared" si="6"/>
        <v>0</v>
      </c>
      <c r="R35" s="134" t="str">
        <f t="shared" si="7"/>
        <v>DQ</v>
      </c>
      <c r="S35" s="131" t="str">
        <f t="shared" si="8"/>
        <v>DQ</v>
      </c>
      <c r="T35" s="132" t="str">
        <f t="shared" si="9"/>
        <v>DQ</v>
      </c>
      <c r="U35" s="131" t="str">
        <f t="shared" si="10"/>
        <v>DQ</v>
      </c>
      <c r="V35" s="135" t="str">
        <f t="shared" si="11"/>
        <v>DQ</v>
      </c>
      <c r="W35" s="136" t="str">
        <f t="shared" si="12"/>
        <v>DQ</v>
      </c>
      <c r="X35" s="137">
        <f>'Competitor List'!C21</f>
        <v>116</v>
      </c>
      <c r="Y35" s="138"/>
      <c r="Z35" s="10" t="str">
        <f t="shared" si="41"/>
        <v>DQ</v>
      </c>
      <c r="AA35" s="10" t="str">
        <f t="shared" si="13"/>
        <v>DQ</v>
      </c>
      <c r="AB35" s="10" t="str">
        <f t="shared" si="42"/>
        <v>DQ</v>
      </c>
      <c r="AC35" s="10" t="str">
        <f t="shared" si="43"/>
        <v>DQ</v>
      </c>
      <c r="AD35" s="10" t="str">
        <f t="shared" si="14"/>
        <v>DQ</v>
      </c>
      <c r="AE35" s="10" t="str">
        <f t="shared" si="15"/>
        <v>DQ</v>
      </c>
      <c r="AF35" s="10" t="str">
        <f t="shared" si="44"/>
        <v>DQ</v>
      </c>
      <c r="AG35" s="10" t="str">
        <f t="shared" si="16"/>
        <v>DQ</v>
      </c>
      <c r="AH35" s="133" t="str">
        <f t="shared" si="17"/>
        <v>DQ</v>
      </c>
      <c r="AI35" s="133" t="str">
        <f t="shared" si="18"/>
        <v>DQ</v>
      </c>
      <c r="AJ35" s="10" t="str">
        <f t="shared" si="19"/>
        <v>DQ</v>
      </c>
      <c r="AK35" s="139" t="str">
        <f t="shared" si="20"/>
        <v>DQ</v>
      </c>
      <c r="AL35" s="137" t="str">
        <f t="shared" si="21"/>
        <v>DQ</v>
      </c>
      <c r="AM35" s="137" t="str">
        <f t="shared" si="22"/>
        <v>DQ</v>
      </c>
      <c r="AN35" s="10" t="str">
        <f t="shared" si="23"/>
        <v/>
      </c>
      <c r="AO35" s="10" t="str">
        <f t="shared" si="24"/>
        <v/>
      </c>
      <c r="AP35" s="10" t="str">
        <f t="shared" si="25"/>
        <v/>
      </c>
      <c r="AQ35" s="10" t="str">
        <f t="shared" si="26"/>
        <v/>
      </c>
      <c r="AR35" s="10" t="str">
        <f t="shared" si="27"/>
        <v/>
      </c>
      <c r="AS35" s="10" t="str">
        <f t="shared" si="28"/>
        <v/>
      </c>
      <c r="AT35" s="10" t="str">
        <f t="shared" si="29"/>
        <v/>
      </c>
      <c r="AU35" s="10" t="str">
        <f t="shared" si="30"/>
        <v/>
      </c>
      <c r="AV35" s="10" t="str">
        <f t="shared" si="31"/>
        <v/>
      </c>
      <c r="AW35" s="10" t="str">
        <f t="shared" si="32"/>
        <v/>
      </c>
      <c r="AX35" s="139">
        <f t="shared" si="33"/>
        <v>0</v>
      </c>
      <c r="AY35" s="10" t="str">
        <f t="shared" si="34"/>
        <v>0</v>
      </c>
      <c r="AZ35" s="10" t="str">
        <f t="shared" si="35"/>
        <v xml:space="preserve"> </v>
      </c>
      <c r="BA35" s="140">
        <f t="shared" si="36"/>
        <v>0</v>
      </c>
      <c r="BB35" s="140">
        <f t="shared" si="37"/>
        <v>0</v>
      </c>
      <c r="BC35" s="141" t="str">
        <f t="shared" si="38"/>
        <v>DQ</v>
      </c>
      <c r="BD35" s="10">
        <f t="shared" si="39"/>
        <v>1</v>
      </c>
      <c r="BE35" s="142" t="str">
        <f t="shared" si="40"/>
        <v>DQ</v>
      </c>
      <c r="AMJ35"/>
    </row>
    <row r="36" spans="1:1024" s="126" customFormat="1" ht="12.2" customHeight="1" x14ac:dyDescent="0.2">
      <c r="A36" s="366"/>
      <c r="B36" s="127" t="str">
        <f>IF('Competitor List'!G22="Y",'Competitor List'!D22, " ")</f>
        <v xml:space="preserve"> </v>
      </c>
      <c r="C36" s="10" t="str">
        <f>IF('Competitor List'!I22="Y","Y","N")</f>
        <v>N</v>
      </c>
      <c r="D36" s="10">
        <f>'Competitor List'!B22</f>
        <v>17</v>
      </c>
      <c r="E36" s="10" t="str">
        <f>IF('Competitor List'!E22=0," ",'Competitor List'!E22)</f>
        <v xml:space="preserve"> </v>
      </c>
      <c r="F36" s="128"/>
      <c r="G36" s="129"/>
      <c r="H36" s="130"/>
      <c r="I36" s="131" t="str">
        <f t="shared" si="1"/>
        <v>DQ</v>
      </c>
      <c r="J36" s="132" t="str">
        <f t="shared" si="2"/>
        <v>DQ</v>
      </c>
      <c r="K36" s="129"/>
      <c r="L36" s="129"/>
      <c r="M36" s="130"/>
      <c r="N36" s="131" t="str">
        <f t="shared" si="3"/>
        <v>DQ</v>
      </c>
      <c r="O36" s="132" t="str">
        <f t="shared" si="4"/>
        <v>DQ</v>
      </c>
      <c r="P36" s="133" t="str">
        <f t="shared" si="5"/>
        <v>DQ</v>
      </c>
      <c r="Q36" s="10">
        <f t="shared" si="6"/>
        <v>0</v>
      </c>
      <c r="R36" s="134" t="str">
        <f t="shared" si="7"/>
        <v>DQ</v>
      </c>
      <c r="S36" s="131" t="str">
        <f t="shared" si="8"/>
        <v>DQ</v>
      </c>
      <c r="T36" s="132" t="str">
        <f t="shared" si="9"/>
        <v>DQ</v>
      </c>
      <c r="U36" s="131" t="str">
        <f t="shared" si="10"/>
        <v>DQ</v>
      </c>
      <c r="V36" s="135" t="str">
        <f t="shared" si="11"/>
        <v>DQ</v>
      </c>
      <c r="W36" s="136" t="str">
        <f t="shared" si="12"/>
        <v>DQ</v>
      </c>
      <c r="X36" s="137">
        <f>'Competitor List'!C22</f>
        <v>117</v>
      </c>
      <c r="Y36" s="138"/>
      <c r="Z36" s="10" t="str">
        <f t="shared" si="41"/>
        <v>DQ</v>
      </c>
      <c r="AA36" s="10" t="str">
        <f t="shared" si="13"/>
        <v>DQ</v>
      </c>
      <c r="AB36" s="10" t="str">
        <f t="shared" si="42"/>
        <v>DQ</v>
      </c>
      <c r="AC36" s="10" t="str">
        <f t="shared" si="43"/>
        <v>DQ</v>
      </c>
      <c r="AD36" s="10" t="str">
        <f t="shared" si="14"/>
        <v>DQ</v>
      </c>
      <c r="AE36" s="10" t="str">
        <f t="shared" si="15"/>
        <v>DQ</v>
      </c>
      <c r="AF36" s="10" t="str">
        <f t="shared" si="44"/>
        <v>DQ</v>
      </c>
      <c r="AG36" s="10" t="str">
        <f t="shared" si="16"/>
        <v>DQ</v>
      </c>
      <c r="AH36" s="133" t="str">
        <f t="shared" si="17"/>
        <v>DQ</v>
      </c>
      <c r="AI36" s="133" t="str">
        <f t="shared" si="18"/>
        <v>DQ</v>
      </c>
      <c r="AJ36" s="10" t="str">
        <f t="shared" si="19"/>
        <v>DQ</v>
      </c>
      <c r="AK36" s="139" t="str">
        <f t="shared" si="20"/>
        <v>DQ</v>
      </c>
      <c r="AL36" s="137" t="str">
        <f t="shared" si="21"/>
        <v>DQ</v>
      </c>
      <c r="AM36" s="137" t="str">
        <f t="shared" si="22"/>
        <v>DQ</v>
      </c>
      <c r="AN36" s="10" t="str">
        <f t="shared" si="23"/>
        <v/>
      </c>
      <c r="AO36" s="10" t="str">
        <f t="shared" si="24"/>
        <v/>
      </c>
      <c r="AP36" s="10" t="str">
        <f t="shared" si="25"/>
        <v/>
      </c>
      <c r="AQ36" s="10" t="str">
        <f t="shared" si="26"/>
        <v/>
      </c>
      <c r="AR36" s="10" t="str">
        <f t="shared" si="27"/>
        <v/>
      </c>
      <c r="AS36" s="10" t="str">
        <f t="shared" si="28"/>
        <v/>
      </c>
      <c r="AT36" s="10" t="str">
        <f t="shared" si="29"/>
        <v/>
      </c>
      <c r="AU36" s="10" t="str">
        <f t="shared" si="30"/>
        <v/>
      </c>
      <c r="AV36" s="10" t="str">
        <f t="shared" si="31"/>
        <v/>
      </c>
      <c r="AW36" s="10" t="str">
        <f t="shared" si="32"/>
        <v/>
      </c>
      <c r="AX36" s="139">
        <f t="shared" si="33"/>
        <v>0</v>
      </c>
      <c r="AY36" s="10" t="str">
        <f t="shared" si="34"/>
        <v>0</v>
      </c>
      <c r="AZ36" s="10" t="str">
        <f t="shared" si="35"/>
        <v xml:space="preserve"> </v>
      </c>
      <c r="BA36" s="140">
        <f t="shared" si="36"/>
        <v>0</v>
      </c>
      <c r="BB36" s="140">
        <f t="shared" si="37"/>
        <v>0</v>
      </c>
      <c r="BC36" s="141" t="str">
        <f t="shared" si="38"/>
        <v>DQ</v>
      </c>
      <c r="BD36" s="10">
        <f t="shared" si="39"/>
        <v>1</v>
      </c>
      <c r="BE36" s="142" t="str">
        <f t="shared" si="40"/>
        <v>DQ</v>
      </c>
      <c r="AMJ36"/>
    </row>
    <row r="37" spans="1:1024" s="126" customFormat="1" ht="12.2" customHeight="1" x14ac:dyDescent="0.2">
      <c r="A37" s="366"/>
      <c r="B37" s="127" t="str">
        <f>IF('Competitor List'!G23="Y",'Competitor List'!D23, " ")</f>
        <v xml:space="preserve"> </v>
      </c>
      <c r="C37" s="10" t="str">
        <f>IF('Competitor List'!I23="Y","Y","N")</f>
        <v>N</v>
      </c>
      <c r="D37" s="10">
        <f>'Competitor List'!B23</f>
        <v>18</v>
      </c>
      <c r="E37" s="10" t="str">
        <f>IF('Competitor List'!E23=0," ",'Competitor List'!E23)</f>
        <v xml:space="preserve"> </v>
      </c>
      <c r="F37" s="128"/>
      <c r="G37" s="129"/>
      <c r="H37" s="130"/>
      <c r="I37" s="131" t="str">
        <f t="shared" si="1"/>
        <v>DQ</v>
      </c>
      <c r="J37" s="132" t="str">
        <f t="shared" si="2"/>
        <v>DQ</v>
      </c>
      <c r="K37" s="129"/>
      <c r="L37" s="129"/>
      <c r="M37" s="130"/>
      <c r="N37" s="131" t="str">
        <f t="shared" si="3"/>
        <v>DQ</v>
      </c>
      <c r="O37" s="132" t="str">
        <f t="shared" si="4"/>
        <v>DQ</v>
      </c>
      <c r="P37" s="133" t="str">
        <f t="shared" si="5"/>
        <v>DQ</v>
      </c>
      <c r="Q37" s="10">
        <f t="shared" si="6"/>
        <v>0</v>
      </c>
      <c r="R37" s="134" t="str">
        <f t="shared" si="7"/>
        <v>DQ</v>
      </c>
      <c r="S37" s="131" t="str">
        <f t="shared" si="8"/>
        <v>DQ</v>
      </c>
      <c r="T37" s="132" t="str">
        <f t="shared" si="9"/>
        <v>DQ</v>
      </c>
      <c r="U37" s="131" t="str">
        <f t="shared" si="10"/>
        <v>DQ</v>
      </c>
      <c r="V37" s="135" t="str">
        <f t="shared" si="11"/>
        <v>DQ</v>
      </c>
      <c r="W37" s="136" t="str">
        <f t="shared" si="12"/>
        <v>DQ</v>
      </c>
      <c r="X37" s="137">
        <f>'Competitor List'!C23</f>
        <v>118</v>
      </c>
      <c r="Y37" s="138"/>
      <c r="Z37" s="10" t="str">
        <f t="shared" si="41"/>
        <v>DQ</v>
      </c>
      <c r="AA37" s="10" t="str">
        <f t="shared" si="13"/>
        <v>DQ</v>
      </c>
      <c r="AB37" s="10" t="str">
        <f t="shared" si="42"/>
        <v>DQ</v>
      </c>
      <c r="AC37" s="10" t="str">
        <f t="shared" si="43"/>
        <v>DQ</v>
      </c>
      <c r="AD37" s="10" t="str">
        <f t="shared" si="14"/>
        <v>DQ</v>
      </c>
      <c r="AE37" s="10" t="str">
        <f t="shared" si="15"/>
        <v>DQ</v>
      </c>
      <c r="AF37" s="10" t="str">
        <f t="shared" si="44"/>
        <v>DQ</v>
      </c>
      <c r="AG37" s="10" t="str">
        <f t="shared" si="16"/>
        <v>DQ</v>
      </c>
      <c r="AH37" s="133" t="str">
        <f t="shared" si="17"/>
        <v>DQ</v>
      </c>
      <c r="AI37" s="133" t="str">
        <f t="shared" si="18"/>
        <v>DQ</v>
      </c>
      <c r="AJ37" s="10" t="str">
        <f t="shared" si="19"/>
        <v>DQ</v>
      </c>
      <c r="AK37" s="139" t="str">
        <f t="shared" si="20"/>
        <v>DQ</v>
      </c>
      <c r="AL37" s="137" t="str">
        <f t="shared" si="21"/>
        <v>DQ</v>
      </c>
      <c r="AM37" s="137" t="str">
        <f t="shared" si="22"/>
        <v>DQ</v>
      </c>
      <c r="AN37" s="10" t="str">
        <f t="shared" si="23"/>
        <v/>
      </c>
      <c r="AO37" s="10" t="str">
        <f t="shared" si="24"/>
        <v/>
      </c>
      <c r="AP37" s="10" t="str">
        <f t="shared" si="25"/>
        <v/>
      </c>
      <c r="AQ37" s="10" t="str">
        <f t="shared" si="26"/>
        <v/>
      </c>
      <c r="AR37" s="10" t="str">
        <f t="shared" si="27"/>
        <v/>
      </c>
      <c r="AS37" s="10" t="str">
        <f t="shared" si="28"/>
        <v/>
      </c>
      <c r="AT37" s="10" t="str">
        <f t="shared" si="29"/>
        <v/>
      </c>
      <c r="AU37" s="10" t="str">
        <f t="shared" si="30"/>
        <v/>
      </c>
      <c r="AV37" s="10" t="str">
        <f t="shared" si="31"/>
        <v/>
      </c>
      <c r="AW37" s="10" t="str">
        <f t="shared" si="32"/>
        <v/>
      </c>
      <c r="AX37" s="139">
        <f t="shared" si="33"/>
        <v>0</v>
      </c>
      <c r="AY37" s="10" t="str">
        <f t="shared" si="34"/>
        <v>0</v>
      </c>
      <c r="AZ37" s="10" t="str">
        <f t="shared" si="35"/>
        <v xml:space="preserve"> </v>
      </c>
      <c r="BA37" s="140">
        <f t="shared" si="36"/>
        <v>0</v>
      </c>
      <c r="BB37" s="140">
        <f t="shared" si="37"/>
        <v>0</v>
      </c>
      <c r="BC37" s="141" t="str">
        <f t="shared" si="38"/>
        <v>DQ</v>
      </c>
      <c r="BD37" s="10">
        <f t="shared" si="39"/>
        <v>1</v>
      </c>
      <c r="BE37" s="142" t="str">
        <f t="shared" si="40"/>
        <v>DQ</v>
      </c>
      <c r="AMJ37"/>
    </row>
    <row r="38" spans="1:1024" s="126" customFormat="1" ht="12.2" customHeight="1" x14ac:dyDescent="0.2">
      <c r="A38" s="366"/>
      <c r="B38" s="127" t="str">
        <f>IF('Competitor List'!G24="Y",'Competitor List'!D24, " ")</f>
        <v xml:space="preserve"> </v>
      </c>
      <c r="C38" s="10" t="str">
        <f>IF('Competitor List'!I24="Y","Y","N")</f>
        <v>N</v>
      </c>
      <c r="D38" s="10">
        <f>'Competitor List'!B24</f>
        <v>19</v>
      </c>
      <c r="E38" s="10" t="str">
        <f>IF('Competitor List'!E24=0," ",'Competitor List'!E24)</f>
        <v xml:space="preserve"> </v>
      </c>
      <c r="F38" s="128"/>
      <c r="G38" s="129"/>
      <c r="H38" s="130"/>
      <c r="I38" s="131" t="str">
        <f t="shared" si="1"/>
        <v>DQ</v>
      </c>
      <c r="J38" s="132" t="str">
        <f t="shared" si="2"/>
        <v>DQ</v>
      </c>
      <c r="K38" s="129"/>
      <c r="L38" s="129"/>
      <c r="M38" s="130"/>
      <c r="N38" s="131" t="str">
        <f t="shared" si="3"/>
        <v>DQ</v>
      </c>
      <c r="O38" s="132" t="str">
        <f t="shared" si="4"/>
        <v>DQ</v>
      </c>
      <c r="P38" s="133" t="str">
        <f t="shared" si="5"/>
        <v>DQ</v>
      </c>
      <c r="Q38" s="10">
        <f t="shared" si="6"/>
        <v>0</v>
      </c>
      <c r="R38" s="134" t="str">
        <f t="shared" si="7"/>
        <v>DQ</v>
      </c>
      <c r="S38" s="131" t="str">
        <f t="shared" si="8"/>
        <v>DQ</v>
      </c>
      <c r="T38" s="132" t="str">
        <f t="shared" si="9"/>
        <v>DQ</v>
      </c>
      <c r="U38" s="131" t="str">
        <f t="shared" si="10"/>
        <v>DQ</v>
      </c>
      <c r="V38" s="135" t="str">
        <f t="shared" si="11"/>
        <v>DQ</v>
      </c>
      <c r="W38" s="136" t="str">
        <f t="shared" si="12"/>
        <v>DQ</v>
      </c>
      <c r="X38" s="137">
        <f>'Competitor List'!C24</f>
        <v>119</v>
      </c>
      <c r="Y38" s="138"/>
      <c r="Z38" s="10" t="str">
        <f t="shared" si="41"/>
        <v>DQ</v>
      </c>
      <c r="AA38" s="10" t="str">
        <f t="shared" si="13"/>
        <v>DQ</v>
      </c>
      <c r="AB38" s="10" t="str">
        <f t="shared" si="42"/>
        <v>DQ</v>
      </c>
      <c r="AC38" s="10" t="str">
        <f t="shared" si="43"/>
        <v>DQ</v>
      </c>
      <c r="AD38" s="10" t="str">
        <f t="shared" si="14"/>
        <v>DQ</v>
      </c>
      <c r="AE38" s="10" t="str">
        <f t="shared" si="15"/>
        <v>DQ</v>
      </c>
      <c r="AF38" s="10" t="str">
        <f t="shared" si="44"/>
        <v>DQ</v>
      </c>
      <c r="AG38" s="10" t="str">
        <f t="shared" si="16"/>
        <v>DQ</v>
      </c>
      <c r="AH38" s="133" t="str">
        <f t="shared" si="17"/>
        <v>DQ</v>
      </c>
      <c r="AI38" s="133" t="str">
        <f t="shared" si="18"/>
        <v>DQ</v>
      </c>
      <c r="AJ38" s="10" t="str">
        <f t="shared" si="19"/>
        <v>DQ</v>
      </c>
      <c r="AK38" s="139" t="str">
        <f t="shared" si="20"/>
        <v>DQ</v>
      </c>
      <c r="AL38" s="137" t="str">
        <f t="shared" si="21"/>
        <v>DQ</v>
      </c>
      <c r="AM38" s="137" t="str">
        <f t="shared" si="22"/>
        <v>DQ</v>
      </c>
      <c r="AN38" s="10" t="str">
        <f t="shared" si="23"/>
        <v/>
      </c>
      <c r="AO38" s="10" t="str">
        <f t="shared" si="24"/>
        <v/>
      </c>
      <c r="AP38" s="10" t="str">
        <f t="shared" si="25"/>
        <v/>
      </c>
      <c r="AQ38" s="10" t="str">
        <f t="shared" si="26"/>
        <v/>
      </c>
      <c r="AR38" s="10" t="str">
        <f t="shared" si="27"/>
        <v/>
      </c>
      <c r="AS38" s="10" t="str">
        <f t="shared" si="28"/>
        <v/>
      </c>
      <c r="AT38" s="10" t="str">
        <f t="shared" si="29"/>
        <v/>
      </c>
      <c r="AU38" s="10" t="str">
        <f t="shared" si="30"/>
        <v/>
      </c>
      <c r="AV38" s="10" t="str">
        <f t="shared" si="31"/>
        <v/>
      </c>
      <c r="AW38" s="10" t="str">
        <f t="shared" si="32"/>
        <v/>
      </c>
      <c r="AX38" s="139">
        <f t="shared" si="33"/>
        <v>0</v>
      </c>
      <c r="AY38" s="10" t="str">
        <f t="shared" si="34"/>
        <v>0</v>
      </c>
      <c r="AZ38" s="10" t="str">
        <f t="shared" si="35"/>
        <v xml:space="preserve"> </v>
      </c>
      <c r="BA38" s="140">
        <f t="shared" si="36"/>
        <v>0</v>
      </c>
      <c r="BB38" s="140">
        <f t="shared" si="37"/>
        <v>0</v>
      </c>
      <c r="BC38" s="141" t="str">
        <f t="shared" si="38"/>
        <v>DQ</v>
      </c>
      <c r="BD38" s="10">
        <f t="shared" si="39"/>
        <v>1</v>
      </c>
      <c r="BE38" s="142" t="str">
        <f t="shared" si="40"/>
        <v>DQ</v>
      </c>
      <c r="AMJ38"/>
    </row>
    <row r="39" spans="1:1024" s="126" customFormat="1" ht="12.2" customHeight="1" thickBot="1" x14ac:dyDescent="0.25">
      <c r="A39" s="366"/>
      <c r="B39" s="143" t="str">
        <f>IF('Competitor List'!G25="Y",'Competitor List'!D25, " ")</f>
        <v xml:space="preserve"> </v>
      </c>
      <c r="C39" s="144" t="str">
        <f>IF('Competitor List'!I25="Y","Y","N")</f>
        <v>N</v>
      </c>
      <c r="D39" s="144">
        <f>'Competitor List'!B25</f>
        <v>20</v>
      </c>
      <c r="E39" s="144" t="str">
        <f>IF('Competitor List'!E25=0," ",'Competitor List'!E25)</f>
        <v xml:space="preserve"> </v>
      </c>
      <c r="F39" s="145"/>
      <c r="G39" s="146"/>
      <c r="H39" s="147"/>
      <c r="I39" s="148" t="str">
        <f t="shared" si="1"/>
        <v>DQ</v>
      </c>
      <c r="J39" s="149" t="str">
        <f t="shared" si="2"/>
        <v>DQ</v>
      </c>
      <c r="K39" s="146"/>
      <c r="L39" s="146"/>
      <c r="M39" s="147"/>
      <c r="N39" s="148" t="str">
        <f t="shared" si="3"/>
        <v>DQ</v>
      </c>
      <c r="O39" s="149" t="str">
        <f t="shared" si="4"/>
        <v>DQ</v>
      </c>
      <c r="P39" s="150" t="str">
        <f t="shared" si="5"/>
        <v>DQ</v>
      </c>
      <c r="Q39" s="144">
        <f t="shared" si="6"/>
        <v>0</v>
      </c>
      <c r="R39" s="151" t="str">
        <f t="shared" si="7"/>
        <v>DQ</v>
      </c>
      <c r="S39" s="148" t="str">
        <f t="shared" si="8"/>
        <v>DQ</v>
      </c>
      <c r="T39" s="149" t="str">
        <f t="shared" si="9"/>
        <v>DQ</v>
      </c>
      <c r="U39" s="148" t="str">
        <f t="shared" si="10"/>
        <v>DQ</v>
      </c>
      <c r="V39" s="152" t="str">
        <f t="shared" si="11"/>
        <v>DQ</v>
      </c>
      <c r="W39" s="153" t="str">
        <f t="shared" si="12"/>
        <v>DQ</v>
      </c>
      <c r="X39" s="154">
        <f>'Competitor List'!C25</f>
        <v>120</v>
      </c>
      <c r="Y39" s="155"/>
      <c r="Z39" s="144" t="str">
        <f t="shared" si="41"/>
        <v>DQ</v>
      </c>
      <c r="AA39" s="144" t="str">
        <f t="shared" si="13"/>
        <v>DQ</v>
      </c>
      <c r="AB39" s="144" t="str">
        <f t="shared" si="42"/>
        <v>DQ</v>
      </c>
      <c r="AC39" s="144" t="str">
        <f t="shared" si="43"/>
        <v>DQ</v>
      </c>
      <c r="AD39" s="144" t="str">
        <f t="shared" si="14"/>
        <v>DQ</v>
      </c>
      <c r="AE39" s="144" t="str">
        <f t="shared" si="15"/>
        <v>DQ</v>
      </c>
      <c r="AF39" s="144" t="str">
        <f t="shared" si="44"/>
        <v>DQ</v>
      </c>
      <c r="AG39" s="144" t="str">
        <f t="shared" si="16"/>
        <v>DQ</v>
      </c>
      <c r="AH39" s="150" t="str">
        <f t="shared" si="17"/>
        <v>DQ</v>
      </c>
      <c r="AI39" s="150" t="str">
        <f t="shared" si="18"/>
        <v>DQ</v>
      </c>
      <c r="AJ39" s="144" t="str">
        <f t="shared" si="19"/>
        <v>DQ</v>
      </c>
      <c r="AK39" s="156" t="str">
        <f t="shared" si="20"/>
        <v>DQ</v>
      </c>
      <c r="AL39" s="154" t="str">
        <f t="shared" si="21"/>
        <v>DQ</v>
      </c>
      <c r="AM39" s="154" t="str">
        <f t="shared" si="22"/>
        <v>DQ</v>
      </c>
      <c r="AN39" s="144" t="str">
        <f t="shared" si="23"/>
        <v/>
      </c>
      <c r="AO39" s="144" t="str">
        <f t="shared" si="24"/>
        <v/>
      </c>
      <c r="AP39" s="144" t="str">
        <f t="shared" si="25"/>
        <v/>
      </c>
      <c r="AQ39" s="144" t="str">
        <f t="shared" si="26"/>
        <v/>
      </c>
      <c r="AR39" s="144" t="str">
        <f t="shared" si="27"/>
        <v/>
      </c>
      <c r="AS39" s="144" t="str">
        <f t="shared" si="28"/>
        <v/>
      </c>
      <c r="AT39" s="144" t="str">
        <f t="shared" si="29"/>
        <v/>
      </c>
      <c r="AU39" s="144" t="str">
        <f t="shared" si="30"/>
        <v/>
      </c>
      <c r="AV39" s="144" t="str">
        <f t="shared" si="31"/>
        <v/>
      </c>
      <c r="AW39" s="144" t="str">
        <f t="shared" si="32"/>
        <v/>
      </c>
      <c r="AX39" s="156">
        <f t="shared" si="33"/>
        <v>0</v>
      </c>
      <c r="AY39" s="144" t="str">
        <f t="shared" si="34"/>
        <v>0</v>
      </c>
      <c r="AZ39" s="144" t="str">
        <f t="shared" si="35"/>
        <v xml:space="preserve"> </v>
      </c>
      <c r="BA39" s="157">
        <f t="shared" si="36"/>
        <v>0</v>
      </c>
      <c r="BB39" s="157">
        <f t="shared" si="37"/>
        <v>0</v>
      </c>
      <c r="BC39" s="158" t="str">
        <f t="shared" si="38"/>
        <v>DQ</v>
      </c>
      <c r="BD39" s="144">
        <f t="shared" si="39"/>
        <v>1</v>
      </c>
      <c r="BE39" s="159" t="str">
        <f t="shared" si="40"/>
        <v>DQ</v>
      </c>
      <c r="AMJ39"/>
    </row>
    <row r="40" spans="1:1024" s="126" customFormat="1" ht="12.2" customHeight="1" thickBot="1" x14ac:dyDescent="0.25">
      <c r="A40" s="367" t="s">
        <v>18</v>
      </c>
      <c r="B40" s="160" t="str">
        <f>IF('Competitor List'!G26="Y",'Competitor List'!D26, " ")</f>
        <v xml:space="preserve"> </v>
      </c>
      <c r="C40" s="161" t="str">
        <f>IF('Competitor List'!I26="Y","Y","N")</f>
        <v>N</v>
      </c>
      <c r="D40" s="161">
        <f>'Competitor List'!B26</f>
        <v>1</v>
      </c>
      <c r="E40" s="161" t="str">
        <f>IF('Competitor List'!E26=0," ",'Competitor List'!E26)</f>
        <v xml:space="preserve"> </v>
      </c>
      <c r="F40" s="162"/>
      <c r="G40" s="163"/>
      <c r="H40" s="164"/>
      <c r="I40" s="114" t="str">
        <f t="shared" ref="I40:I59" si="45">IF(ISNUMBER(F40),RANK(F40,F$40:F$59,0)+SUMPRODUCT((F$40:F$59=F40)*(G$40:G$59&gt;G40))+SUMPRODUCT((F$40:F$59=F40)*(G$40:G$59=G40)*(H$40:H$59&lt;H40))+SUMPRODUCT((F$40:F$59=F40)*(G$40:G$59=G40)*(H$40:H$59=H40)*($Y$40:$Y$59&lt;$Y40)),"DQ")</f>
        <v>DQ</v>
      </c>
      <c r="J40" s="115" t="str">
        <f t="shared" ref="J40:J59" si="46">IF(ISNUMBER(H40),RANK(H40,H$40:H$59,1)+SUMPRODUCT((H$40:H$59=H40)*(G$40:G$59&gt;G40))+SUMPRODUCT((H$40:H$59=H40)*(G$40:G$59=G40)*(F$40:F$59&gt;F40))+SUMPRODUCT((H$40:H$59=H40)*(G$40:G$59=G40)*(F$40:F$59=F40)*($Y$40:$Y$59&lt;$Y40)),"DQ")</f>
        <v>DQ</v>
      </c>
      <c r="K40" s="163"/>
      <c r="L40" s="163"/>
      <c r="M40" s="164"/>
      <c r="N40" s="114" t="str">
        <f t="shared" ref="N40:N59" si="47">IF(ISNUMBER(K40),RANK(K40,K$40:K$59,0)+SUMPRODUCT((K$40:K$59=K40)*(L$40:L$59&gt;L40))+SUMPRODUCT((K$40:K$59=K40)*(L$40:L$59=L40)*(M$40:M$59&lt;M40))+SUMPRODUCT((K$40:K$59=K40)*(L$40:L$59=L40)*(M$40:M$59=M40)*($Y$40:$Y$59&lt;$Y40)),"DQ")</f>
        <v>DQ</v>
      </c>
      <c r="O40" s="115" t="str">
        <f t="shared" ref="O40:O59" si="48">IF(ISNUMBER(M40),RANK(M40,M$40:M$59,1)+SUMPRODUCT((M$40:M$59=M40)*(L$40:L$59&gt;L40))+SUMPRODUCT((M$40:M$59=M40)*(L$40:L$59=L40)*(K$40:K$59&gt;K40))+SUMPRODUCT((M$40:M$59=M40)*(L$40:L$59=L40)*(K$40:K$59=K40)*($Y$40:$Y$59&lt;$Y40)),"DQ")</f>
        <v>DQ</v>
      </c>
      <c r="P40" s="165" t="str">
        <f t="shared" si="5"/>
        <v>DQ</v>
      </c>
      <c r="Q40" s="161">
        <f t="shared" si="6"/>
        <v>0</v>
      </c>
      <c r="R40" s="166" t="str">
        <f t="shared" si="7"/>
        <v>DQ</v>
      </c>
      <c r="S40" s="114" t="str">
        <f t="shared" ref="S40:S59" si="49">IF(AND(ISNUMBER(AH40),NOT(C40="N")),RANK(AH40,$AH$40:$AH$59,0)+SUMPRODUCT(($AH$40:$AH$59=AH40)*($Q$40:$Q$59&gt;Q40))+SUMPRODUCT(($AH$40:$AH$59=AH40)*($Q$40:$Q$59=Q40)*($AK$40:$AK$59&gt;AK40))+SUMPRODUCT(($AH$40:$AH$59=AH40)*($Q$40:$Q$59=Q40)*($AK$40:$AK$59=AK40)*($Y$40:$Y$59&lt;Y40)),"DQ")</f>
        <v>DQ</v>
      </c>
      <c r="T40" s="115" t="str">
        <f t="shared" ref="T40:T59" si="50">IF(ISNUMBER(R40),RANK(R40,R$40:R$59,1)+SUMPRODUCT((R$40:R$59=R40)*(Q$40:Q$59&gt;Q40))+SUMPRODUCT((R$40:R$59=R40)*(Q$40:Q$59=Q40)*(P$40:P$59&gt;P40))+SUMPRODUCT((R$40:R$59=R40)*(Q$40:Q$59=Q40)*(P$40:P$59=P40)*($Y$40:$Y$59&lt;$Y40)),"DQ")</f>
        <v>DQ</v>
      </c>
      <c r="U40" s="114" t="str">
        <f t="shared" si="10"/>
        <v>DQ</v>
      </c>
      <c r="V40" s="118" t="str">
        <f t="shared" si="11"/>
        <v>DQ</v>
      </c>
      <c r="W40" s="119" t="str">
        <f t="shared" si="12"/>
        <v>DQ</v>
      </c>
      <c r="X40" s="167">
        <f>'Competitor List'!C26</f>
        <v>201</v>
      </c>
      <c r="Y40" s="168"/>
      <c r="Z40" s="161" t="str">
        <f t="shared" si="41"/>
        <v>DQ</v>
      </c>
      <c r="AA40" s="161" t="str">
        <f t="shared" si="13"/>
        <v>DQ</v>
      </c>
      <c r="AB40" s="161" t="str">
        <f t="shared" ref="AB40:AB59" si="51">IF(AND(ISNUMBER(AA40),NOT(C40="N")),RANK(AA40,$AA$40:$AA$59,0)+SUMPRODUCT(($AA$40:$AA$59=AA40)*($G$40:$G$59&gt;G40))+SUMPRODUCT(($AA$40:$AA$59=AA40)*($G$40:$G$59=G40)*($H$40:$H$59&lt;H40))+SUMPRODUCT(($AA$40:$AA$59=AA40)*($G$40:$G$59=G40)*($H$40:$H$59=H40)*($D$40:$D$59&lt;D40)),"DQ")</f>
        <v>DQ</v>
      </c>
      <c r="AC40" s="161" t="str">
        <f t="shared" si="43"/>
        <v>DQ</v>
      </c>
      <c r="AD40" s="161" t="str">
        <f t="shared" si="14"/>
        <v>DQ</v>
      </c>
      <c r="AE40" s="161" t="str">
        <f t="shared" si="15"/>
        <v>DQ</v>
      </c>
      <c r="AF40" s="161" t="str">
        <f t="shared" ref="AF40:AF59" si="52">IF(AND(ISNUMBER(AE40),NOT(L40="N")),RANK(AE40,$AE$40:$AE$59,0)+SUMPRODUCT(($AE$40:$AE$59=AE40)*($L$40:$L$59&gt;L40))+SUMPRODUCT(($AE$40:$AE$59=AE40)*($L$40:$L$59=L40)*($M$40:$M$59&lt;M40))+SUMPRODUCT(($AE$40:$AE$59=AE40)*($L$40:$L$59=L40)*($M$40:$M$59=M40)*($D$40:$D$59&lt;D40)),"DQ")</f>
        <v>DQ</v>
      </c>
      <c r="AG40" s="161" t="str">
        <f t="shared" si="16"/>
        <v>DQ</v>
      </c>
      <c r="AH40" s="165" t="str">
        <f t="shared" si="17"/>
        <v>DQ</v>
      </c>
      <c r="AI40" s="165" t="str">
        <f t="shared" si="18"/>
        <v>DQ</v>
      </c>
      <c r="AJ40" s="161" t="str">
        <f t="shared" si="19"/>
        <v>DQ</v>
      </c>
      <c r="AK40" s="169" t="str">
        <f t="shared" si="20"/>
        <v>DQ</v>
      </c>
      <c r="AL40" s="167" t="str">
        <f t="shared" si="21"/>
        <v>DQ</v>
      </c>
      <c r="AM40" s="167" t="str">
        <f t="shared" si="22"/>
        <v>DQ</v>
      </c>
      <c r="AN40" s="161" t="str">
        <f t="shared" ref="AN40:AN59" si="53">IF(AB40=1,$AO$7,"")</f>
        <v/>
      </c>
      <c r="AO40" s="161" t="str">
        <f t="shared" ref="AO40:AO59" si="54">IF(J40=1,$AO$7,"")</f>
        <v/>
      </c>
      <c r="AP40" s="161" t="str">
        <f t="shared" ref="AP40:AP59" si="55">IF(AF40=1,$AO$7,"")</f>
        <v/>
      </c>
      <c r="AQ40" s="161" t="str">
        <f t="shared" ref="AQ40:AQ59" si="56">IF(O40=1,$AO$7,"")</f>
        <v/>
      </c>
      <c r="AR40" s="161" t="str">
        <f t="shared" si="27"/>
        <v/>
      </c>
      <c r="AS40" s="161" t="str">
        <f t="shared" si="28"/>
        <v/>
      </c>
      <c r="AT40" s="161" t="str">
        <f t="shared" si="29"/>
        <v/>
      </c>
      <c r="AU40" s="161" t="str">
        <f t="shared" si="30"/>
        <v/>
      </c>
      <c r="AV40" s="161" t="str">
        <f t="shared" si="31"/>
        <v/>
      </c>
      <c r="AW40" s="161" t="str">
        <f t="shared" si="32"/>
        <v/>
      </c>
      <c r="AX40" s="169">
        <f t="shared" si="33"/>
        <v>0</v>
      </c>
      <c r="AY40" s="161" t="str">
        <f t="shared" si="34"/>
        <v>0</v>
      </c>
      <c r="AZ40" s="161" t="str">
        <f t="shared" si="35"/>
        <v xml:space="preserve"> </v>
      </c>
      <c r="BA40" s="170">
        <f t="shared" si="36"/>
        <v>0</v>
      </c>
      <c r="BB40" s="170">
        <f t="shared" si="37"/>
        <v>0</v>
      </c>
      <c r="BC40" s="171" t="str">
        <f t="shared" si="38"/>
        <v>DQ</v>
      </c>
      <c r="BD40" s="161">
        <f t="shared" si="39"/>
        <v>1</v>
      </c>
      <c r="BE40" s="172" t="str">
        <f t="shared" si="40"/>
        <v>DQ</v>
      </c>
      <c r="AMJ40"/>
    </row>
    <row r="41" spans="1:1024" s="126" customFormat="1" ht="12.2" customHeight="1" thickBot="1" x14ac:dyDescent="0.25">
      <c r="A41" s="367"/>
      <c r="B41" s="173" t="str">
        <f>IF('Competitor List'!G27="Y",'Competitor List'!D27, " ")</f>
        <v xml:space="preserve"> </v>
      </c>
      <c r="C41" s="174" t="str">
        <f>IF('Competitor List'!I27="Y","Y","N")</f>
        <v>N</v>
      </c>
      <c r="D41" s="174">
        <f>'Competitor List'!B27</f>
        <v>2</v>
      </c>
      <c r="E41" s="174" t="str">
        <f>IF('Competitor List'!E27=0," ",'Competitor List'!E27)</f>
        <v xml:space="preserve"> </v>
      </c>
      <c r="F41" s="175"/>
      <c r="G41" s="176"/>
      <c r="H41" s="177"/>
      <c r="I41" s="131" t="str">
        <f t="shared" si="45"/>
        <v>DQ</v>
      </c>
      <c r="J41" s="132" t="str">
        <f t="shared" si="46"/>
        <v>DQ</v>
      </c>
      <c r="K41" s="176"/>
      <c r="L41" s="176"/>
      <c r="M41" s="177"/>
      <c r="N41" s="131" t="str">
        <f t="shared" si="47"/>
        <v>DQ</v>
      </c>
      <c r="O41" s="132" t="str">
        <f t="shared" si="48"/>
        <v>DQ</v>
      </c>
      <c r="P41" s="178" t="str">
        <f t="shared" si="5"/>
        <v>DQ</v>
      </c>
      <c r="Q41" s="174">
        <f t="shared" si="6"/>
        <v>0</v>
      </c>
      <c r="R41" s="179" t="str">
        <f t="shared" si="7"/>
        <v>DQ</v>
      </c>
      <c r="S41" s="131" t="str">
        <f t="shared" si="49"/>
        <v>DQ</v>
      </c>
      <c r="T41" s="132" t="str">
        <f t="shared" si="50"/>
        <v>DQ</v>
      </c>
      <c r="U41" s="131" t="str">
        <f t="shared" si="10"/>
        <v>DQ</v>
      </c>
      <c r="V41" s="135" t="str">
        <f t="shared" si="11"/>
        <v>DQ</v>
      </c>
      <c r="W41" s="136" t="str">
        <f t="shared" si="12"/>
        <v>DQ</v>
      </c>
      <c r="X41" s="180">
        <f>'Competitor List'!C27</f>
        <v>202</v>
      </c>
      <c r="Y41" s="181"/>
      <c r="Z41" s="174" t="str">
        <f t="shared" si="41"/>
        <v>DQ</v>
      </c>
      <c r="AA41" s="174" t="str">
        <f t="shared" si="13"/>
        <v>DQ</v>
      </c>
      <c r="AB41" s="174" t="str">
        <f t="shared" si="51"/>
        <v>DQ</v>
      </c>
      <c r="AC41" s="174" t="str">
        <f t="shared" si="43"/>
        <v>DQ</v>
      </c>
      <c r="AD41" s="174" t="str">
        <f t="shared" si="14"/>
        <v>DQ</v>
      </c>
      <c r="AE41" s="174" t="str">
        <f t="shared" si="15"/>
        <v>DQ</v>
      </c>
      <c r="AF41" s="174" t="str">
        <f t="shared" si="52"/>
        <v>DQ</v>
      </c>
      <c r="AG41" s="174" t="str">
        <f t="shared" si="16"/>
        <v>DQ</v>
      </c>
      <c r="AH41" s="178" t="str">
        <f t="shared" si="17"/>
        <v>DQ</v>
      </c>
      <c r="AI41" s="178" t="str">
        <f t="shared" si="18"/>
        <v>DQ</v>
      </c>
      <c r="AJ41" s="174" t="str">
        <f t="shared" si="19"/>
        <v>DQ</v>
      </c>
      <c r="AK41" s="182" t="str">
        <f t="shared" si="20"/>
        <v>DQ</v>
      </c>
      <c r="AL41" s="180" t="str">
        <f t="shared" si="21"/>
        <v>DQ</v>
      </c>
      <c r="AM41" s="180" t="str">
        <f t="shared" si="22"/>
        <v>DQ</v>
      </c>
      <c r="AN41" s="174" t="str">
        <f t="shared" si="53"/>
        <v/>
      </c>
      <c r="AO41" s="174" t="str">
        <f t="shared" si="54"/>
        <v/>
      </c>
      <c r="AP41" s="174" t="str">
        <f t="shared" si="55"/>
        <v/>
      </c>
      <c r="AQ41" s="174" t="str">
        <f t="shared" si="56"/>
        <v/>
      </c>
      <c r="AR41" s="174" t="str">
        <f t="shared" si="27"/>
        <v/>
      </c>
      <c r="AS41" s="174" t="str">
        <f t="shared" si="28"/>
        <v/>
      </c>
      <c r="AT41" s="174" t="str">
        <f t="shared" si="29"/>
        <v/>
      </c>
      <c r="AU41" s="174" t="str">
        <f t="shared" si="30"/>
        <v/>
      </c>
      <c r="AV41" s="174" t="str">
        <f t="shared" si="31"/>
        <v/>
      </c>
      <c r="AW41" s="174" t="str">
        <f t="shared" si="32"/>
        <v/>
      </c>
      <c r="AX41" s="182">
        <f t="shared" si="33"/>
        <v>0</v>
      </c>
      <c r="AY41" s="174" t="str">
        <f t="shared" si="34"/>
        <v>0</v>
      </c>
      <c r="AZ41" s="174" t="str">
        <f t="shared" si="35"/>
        <v xml:space="preserve"> </v>
      </c>
      <c r="BA41" s="183">
        <f t="shared" si="36"/>
        <v>0</v>
      </c>
      <c r="BB41" s="183">
        <f t="shared" si="37"/>
        <v>0</v>
      </c>
      <c r="BC41" s="184" t="str">
        <f t="shared" si="38"/>
        <v>DQ</v>
      </c>
      <c r="BD41" s="174">
        <f t="shared" si="39"/>
        <v>1</v>
      </c>
      <c r="BE41" s="185" t="str">
        <f t="shared" si="40"/>
        <v>DQ</v>
      </c>
      <c r="AMJ41"/>
    </row>
    <row r="42" spans="1:1024" s="126" customFormat="1" ht="12.2" customHeight="1" thickBot="1" x14ac:dyDescent="0.25">
      <c r="A42" s="367"/>
      <c r="B42" s="173" t="str">
        <f>IF('Competitor List'!G28="Y",'Competitor List'!D28, " ")</f>
        <v xml:space="preserve"> </v>
      </c>
      <c r="C42" s="174" t="str">
        <f>IF('Competitor List'!I28="Y","Y","N")</f>
        <v>N</v>
      </c>
      <c r="D42" s="174">
        <f>'Competitor List'!B28</f>
        <v>3</v>
      </c>
      <c r="E42" s="174" t="str">
        <f>IF('Competitor List'!E28=0," ",'Competitor List'!E28)</f>
        <v xml:space="preserve"> </v>
      </c>
      <c r="F42" s="175"/>
      <c r="G42" s="176"/>
      <c r="H42" s="177"/>
      <c r="I42" s="131" t="str">
        <f t="shared" si="45"/>
        <v>DQ</v>
      </c>
      <c r="J42" s="132" t="str">
        <f t="shared" si="46"/>
        <v>DQ</v>
      </c>
      <c r="K42" s="176"/>
      <c r="L42" s="176"/>
      <c r="M42" s="177"/>
      <c r="N42" s="131" t="str">
        <f t="shared" si="47"/>
        <v>DQ</v>
      </c>
      <c r="O42" s="132" t="str">
        <f t="shared" si="48"/>
        <v>DQ</v>
      </c>
      <c r="P42" s="178" t="str">
        <f t="shared" si="5"/>
        <v>DQ</v>
      </c>
      <c r="Q42" s="174">
        <f t="shared" si="6"/>
        <v>0</v>
      </c>
      <c r="R42" s="179" t="str">
        <f t="shared" si="7"/>
        <v>DQ</v>
      </c>
      <c r="S42" s="131" t="str">
        <f t="shared" si="49"/>
        <v>DQ</v>
      </c>
      <c r="T42" s="132" t="str">
        <f t="shared" si="50"/>
        <v>DQ</v>
      </c>
      <c r="U42" s="131" t="str">
        <f t="shared" si="10"/>
        <v>DQ</v>
      </c>
      <c r="V42" s="135" t="str">
        <f t="shared" si="11"/>
        <v>DQ</v>
      </c>
      <c r="W42" s="136" t="str">
        <f t="shared" si="12"/>
        <v>DQ</v>
      </c>
      <c r="X42" s="180">
        <f>'Competitor List'!C28</f>
        <v>203</v>
      </c>
      <c r="Y42" s="181"/>
      <c r="Z42" s="174" t="str">
        <f t="shared" si="41"/>
        <v>DQ</v>
      </c>
      <c r="AA42" s="174" t="str">
        <f t="shared" si="13"/>
        <v>DQ</v>
      </c>
      <c r="AB42" s="174" t="str">
        <f t="shared" si="51"/>
        <v>DQ</v>
      </c>
      <c r="AC42" s="174" t="str">
        <f t="shared" si="43"/>
        <v>DQ</v>
      </c>
      <c r="AD42" s="174" t="str">
        <f t="shared" si="14"/>
        <v>DQ</v>
      </c>
      <c r="AE42" s="174" t="str">
        <f t="shared" si="15"/>
        <v>DQ</v>
      </c>
      <c r="AF42" s="174" t="str">
        <f t="shared" si="52"/>
        <v>DQ</v>
      </c>
      <c r="AG42" s="174" t="str">
        <f t="shared" si="16"/>
        <v>DQ</v>
      </c>
      <c r="AH42" s="178" t="str">
        <f t="shared" si="17"/>
        <v>DQ</v>
      </c>
      <c r="AI42" s="178" t="str">
        <f t="shared" si="18"/>
        <v>DQ</v>
      </c>
      <c r="AJ42" s="174" t="str">
        <f t="shared" si="19"/>
        <v>DQ</v>
      </c>
      <c r="AK42" s="182" t="str">
        <f t="shared" si="20"/>
        <v>DQ</v>
      </c>
      <c r="AL42" s="180" t="str">
        <f t="shared" si="21"/>
        <v>DQ</v>
      </c>
      <c r="AM42" s="180" t="str">
        <f t="shared" si="22"/>
        <v>DQ</v>
      </c>
      <c r="AN42" s="174" t="str">
        <f t="shared" si="53"/>
        <v/>
      </c>
      <c r="AO42" s="174" t="str">
        <f t="shared" si="54"/>
        <v/>
      </c>
      <c r="AP42" s="174" t="str">
        <f t="shared" si="55"/>
        <v/>
      </c>
      <c r="AQ42" s="174" t="str">
        <f t="shared" si="56"/>
        <v/>
      </c>
      <c r="AR42" s="174" t="str">
        <f t="shared" si="27"/>
        <v/>
      </c>
      <c r="AS42" s="174" t="str">
        <f t="shared" si="28"/>
        <v/>
      </c>
      <c r="AT42" s="174" t="str">
        <f t="shared" si="29"/>
        <v/>
      </c>
      <c r="AU42" s="174" t="str">
        <f t="shared" si="30"/>
        <v/>
      </c>
      <c r="AV42" s="174" t="str">
        <f t="shared" si="31"/>
        <v/>
      </c>
      <c r="AW42" s="174" t="str">
        <f t="shared" si="32"/>
        <v/>
      </c>
      <c r="AX42" s="182">
        <f t="shared" si="33"/>
        <v>0</v>
      </c>
      <c r="AY42" s="174" t="str">
        <f t="shared" si="34"/>
        <v>0</v>
      </c>
      <c r="AZ42" s="174" t="str">
        <f t="shared" si="35"/>
        <v xml:space="preserve"> </v>
      </c>
      <c r="BA42" s="183">
        <f t="shared" si="36"/>
        <v>0</v>
      </c>
      <c r="BB42" s="183">
        <f t="shared" si="37"/>
        <v>0</v>
      </c>
      <c r="BC42" s="184" t="str">
        <f t="shared" si="38"/>
        <v>DQ</v>
      </c>
      <c r="BD42" s="174">
        <f t="shared" si="39"/>
        <v>1</v>
      </c>
      <c r="BE42" s="185" t="str">
        <f t="shared" si="40"/>
        <v>DQ</v>
      </c>
      <c r="AMJ42"/>
    </row>
    <row r="43" spans="1:1024" s="126" customFormat="1" ht="12.2" customHeight="1" thickBot="1" x14ac:dyDescent="0.25">
      <c r="A43" s="367"/>
      <c r="B43" s="173" t="str">
        <f>IF('Competitor List'!G29="Y",'Competitor List'!D29, " ")</f>
        <v xml:space="preserve"> </v>
      </c>
      <c r="C43" s="174" t="str">
        <f>IF('Competitor List'!I29="Y","Y","N")</f>
        <v>N</v>
      </c>
      <c r="D43" s="174">
        <f>'Competitor List'!B29</f>
        <v>4</v>
      </c>
      <c r="E43" s="174" t="str">
        <f>IF('Competitor List'!E29=0," ",'Competitor List'!E29)</f>
        <v xml:space="preserve"> </v>
      </c>
      <c r="F43" s="175"/>
      <c r="G43" s="176"/>
      <c r="H43" s="177"/>
      <c r="I43" s="131" t="str">
        <f t="shared" si="45"/>
        <v>DQ</v>
      </c>
      <c r="J43" s="132" t="str">
        <f t="shared" si="46"/>
        <v>DQ</v>
      </c>
      <c r="K43" s="176"/>
      <c r="L43" s="176"/>
      <c r="M43" s="177"/>
      <c r="N43" s="131" t="str">
        <f t="shared" si="47"/>
        <v>DQ</v>
      </c>
      <c r="O43" s="132" t="str">
        <f t="shared" si="48"/>
        <v>DQ</v>
      </c>
      <c r="P43" s="178" t="str">
        <f t="shared" si="5"/>
        <v>DQ</v>
      </c>
      <c r="Q43" s="174">
        <f t="shared" si="6"/>
        <v>0</v>
      </c>
      <c r="R43" s="179" t="str">
        <f t="shared" si="7"/>
        <v>DQ</v>
      </c>
      <c r="S43" s="131" t="str">
        <f t="shared" si="49"/>
        <v>DQ</v>
      </c>
      <c r="T43" s="132" t="str">
        <f t="shared" si="50"/>
        <v>DQ</v>
      </c>
      <c r="U43" s="131" t="str">
        <f t="shared" si="10"/>
        <v>DQ</v>
      </c>
      <c r="V43" s="135" t="str">
        <f t="shared" si="11"/>
        <v>DQ</v>
      </c>
      <c r="W43" s="136" t="str">
        <f t="shared" si="12"/>
        <v>DQ</v>
      </c>
      <c r="X43" s="180">
        <f>'Competitor List'!C29</f>
        <v>204</v>
      </c>
      <c r="Y43" s="181"/>
      <c r="Z43" s="183" t="str">
        <f t="shared" si="41"/>
        <v>DQ</v>
      </c>
      <c r="AA43" s="183" t="str">
        <f t="shared" si="13"/>
        <v>DQ</v>
      </c>
      <c r="AB43" s="183" t="str">
        <f t="shared" si="51"/>
        <v>DQ</v>
      </c>
      <c r="AC43" s="184" t="str">
        <f t="shared" si="43"/>
        <v>DQ</v>
      </c>
      <c r="AD43" s="183" t="str">
        <f t="shared" si="14"/>
        <v>DQ</v>
      </c>
      <c r="AE43" s="183" t="str">
        <f t="shared" si="15"/>
        <v>DQ</v>
      </c>
      <c r="AF43" s="183" t="str">
        <f t="shared" si="52"/>
        <v>DQ</v>
      </c>
      <c r="AG43" s="184" t="str">
        <f t="shared" si="16"/>
        <v>DQ</v>
      </c>
      <c r="AH43" s="178" t="str">
        <f t="shared" si="17"/>
        <v>DQ</v>
      </c>
      <c r="AI43" s="178" t="str">
        <f t="shared" si="18"/>
        <v>DQ</v>
      </c>
      <c r="AJ43" s="183" t="str">
        <f t="shared" si="19"/>
        <v>DQ</v>
      </c>
      <c r="AK43" s="182" t="str">
        <f t="shared" si="20"/>
        <v>DQ</v>
      </c>
      <c r="AL43" s="180" t="str">
        <f t="shared" si="21"/>
        <v>DQ</v>
      </c>
      <c r="AM43" s="180" t="str">
        <f t="shared" si="22"/>
        <v>DQ</v>
      </c>
      <c r="AN43" s="174" t="str">
        <f t="shared" si="53"/>
        <v/>
      </c>
      <c r="AO43" s="174" t="str">
        <f t="shared" si="54"/>
        <v/>
      </c>
      <c r="AP43" s="174" t="str">
        <f t="shared" si="55"/>
        <v/>
      </c>
      <c r="AQ43" s="174" t="str">
        <f t="shared" si="56"/>
        <v/>
      </c>
      <c r="AR43" s="174" t="str">
        <f t="shared" si="27"/>
        <v/>
      </c>
      <c r="AS43" s="174" t="str">
        <f t="shared" si="28"/>
        <v/>
      </c>
      <c r="AT43" s="174" t="str">
        <f t="shared" si="29"/>
        <v/>
      </c>
      <c r="AU43" s="174" t="str">
        <f t="shared" si="30"/>
        <v/>
      </c>
      <c r="AV43" s="174" t="str">
        <f t="shared" si="31"/>
        <v/>
      </c>
      <c r="AW43" s="174" t="str">
        <f t="shared" si="32"/>
        <v/>
      </c>
      <c r="AX43" s="182">
        <f t="shared" si="33"/>
        <v>0</v>
      </c>
      <c r="AY43" s="174" t="str">
        <f t="shared" si="34"/>
        <v>0</v>
      </c>
      <c r="AZ43" s="174" t="str">
        <f t="shared" si="35"/>
        <v xml:space="preserve"> </v>
      </c>
      <c r="BA43" s="183">
        <f t="shared" si="36"/>
        <v>0</v>
      </c>
      <c r="BB43" s="183">
        <f t="shared" si="37"/>
        <v>0</v>
      </c>
      <c r="BC43" s="184" t="str">
        <f t="shared" si="38"/>
        <v>DQ</v>
      </c>
      <c r="BD43" s="174">
        <f t="shared" si="39"/>
        <v>1</v>
      </c>
      <c r="BE43" s="185" t="str">
        <f t="shared" si="40"/>
        <v>DQ</v>
      </c>
      <c r="AMJ43"/>
    </row>
    <row r="44" spans="1:1024" s="126" customFormat="1" ht="12.2" customHeight="1" thickBot="1" x14ac:dyDescent="0.25">
      <c r="A44" s="367"/>
      <c r="B44" s="173" t="str">
        <f>IF('Competitor List'!G30="Y",'Competitor List'!D30, " ")</f>
        <v xml:space="preserve"> </v>
      </c>
      <c r="C44" s="174" t="str">
        <f>IF('Competitor List'!I30="Y","Y","N")</f>
        <v>N</v>
      </c>
      <c r="D44" s="174">
        <f>'Competitor List'!B30</f>
        <v>5</v>
      </c>
      <c r="E44" s="174" t="str">
        <f>IF('Competitor List'!E30=0," ",'Competitor List'!E30)</f>
        <v xml:space="preserve"> </v>
      </c>
      <c r="F44" s="175"/>
      <c r="G44" s="176"/>
      <c r="H44" s="177"/>
      <c r="I44" s="131" t="str">
        <f t="shared" si="45"/>
        <v>DQ</v>
      </c>
      <c r="J44" s="132" t="str">
        <f t="shared" si="46"/>
        <v>DQ</v>
      </c>
      <c r="K44" s="176"/>
      <c r="L44" s="176"/>
      <c r="M44" s="177"/>
      <c r="N44" s="131" t="str">
        <f t="shared" si="47"/>
        <v>DQ</v>
      </c>
      <c r="O44" s="132" t="str">
        <f t="shared" si="48"/>
        <v>DQ</v>
      </c>
      <c r="P44" s="178" t="str">
        <f t="shared" si="5"/>
        <v>DQ</v>
      </c>
      <c r="Q44" s="174">
        <f t="shared" si="6"/>
        <v>0</v>
      </c>
      <c r="R44" s="179" t="str">
        <f t="shared" si="7"/>
        <v>DQ</v>
      </c>
      <c r="S44" s="131" t="str">
        <f t="shared" si="49"/>
        <v>DQ</v>
      </c>
      <c r="T44" s="132" t="str">
        <f t="shared" si="50"/>
        <v>DQ</v>
      </c>
      <c r="U44" s="131" t="str">
        <f t="shared" si="10"/>
        <v>DQ</v>
      </c>
      <c r="V44" s="135" t="str">
        <f t="shared" si="11"/>
        <v>DQ</v>
      </c>
      <c r="W44" s="136" t="str">
        <f t="shared" si="12"/>
        <v>DQ</v>
      </c>
      <c r="X44" s="180">
        <f>'Competitor List'!C30</f>
        <v>205</v>
      </c>
      <c r="Y44" s="181"/>
      <c r="Z44" s="183" t="str">
        <f t="shared" si="41"/>
        <v>DQ</v>
      </c>
      <c r="AA44" s="183" t="str">
        <f t="shared" si="13"/>
        <v>DQ</v>
      </c>
      <c r="AB44" s="183" t="str">
        <f t="shared" si="51"/>
        <v>DQ</v>
      </c>
      <c r="AC44" s="184" t="str">
        <f t="shared" si="43"/>
        <v>DQ</v>
      </c>
      <c r="AD44" s="183" t="str">
        <f t="shared" si="14"/>
        <v>DQ</v>
      </c>
      <c r="AE44" s="183" t="str">
        <f t="shared" si="15"/>
        <v>DQ</v>
      </c>
      <c r="AF44" s="183" t="str">
        <f t="shared" si="52"/>
        <v>DQ</v>
      </c>
      <c r="AG44" s="184" t="str">
        <f t="shared" si="16"/>
        <v>DQ</v>
      </c>
      <c r="AH44" s="178" t="str">
        <f t="shared" si="17"/>
        <v>DQ</v>
      </c>
      <c r="AI44" s="178" t="str">
        <f t="shared" si="18"/>
        <v>DQ</v>
      </c>
      <c r="AJ44" s="183" t="str">
        <f t="shared" si="19"/>
        <v>DQ</v>
      </c>
      <c r="AK44" s="182" t="str">
        <f t="shared" si="20"/>
        <v>DQ</v>
      </c>
      <c r="AL44" s="180" t="str">
        <f t="shared" si="21"/>
        <v>DQ</v>
      </c>
      <c r="AM44" s="180" t="str">
        <f t="shared" si="22"/>
        <v>DQ</v>
      </c>
      <c r="AN44" s="174" t="str">
        <f t="shared" si="53"/>
        <v/>
      </c>
      <c r="AO44" s="174" t="str">
        <f t="shared" si="54"/>
        <v/>
      </c>
      <c r="AP44" s="174" t="str">
        <f t="shared" si="55"/>
        <v/>
      </c>
      <c r="AQ44" s="174" t="str">
        <f t="shared" si="56"/>
        <v/>
      </c>
      <c r="AR44" s="174" t="str">
        <f t="shared" si="27"/>
        <v/>
      </c>
      <c r="AS44" s="174" t="str">
        <f t="shared" si="28"/>
        <v/>
      </c>
      <c r="AT44" s="174" t="str">
        <f t="shared" si="29"/>
        <v/>
      </c>
      <c r="AU44" s="174" t="str">
        <f t="shared" si="30"/>
        <v/>
      </c>
      <c r="AV44" s="174" t="str">
        <f t="shared" si="31"/>
        <v/>
      </c>
      <c r="AW44" s="174" t="str">
        <f t="shared" si="32"/>
        <v/>
      </c>
      <c r="AX44" s="182">
        <f t="shared" si="33"/>
        <v>0</v>
      </c>
      <c r="AY44" s="174" t="str">
        <f t="shared" si="34"/>
        <v>0</v>
      </c>
      <c r="AZ44" s="174" t="str">
        <f t="shared" si="35"/>
        <v xml:space="preserve"> </v>
      </c>
      <c r="BA44" s="183">
        <f t="shared" si="36"/>
        <v>0</v>
      </c>
      <c r="BB44" s="183">
        <f t="shared" si="37"/>
        <v>0</v>
      </c>
      <c r="BC44" s="184" t="str">
        <f t="shared" si="38"/>
        <v>DQ</v>
      </c>
      <c r="BD44" s="174">
        <f t="shared" si="39"/>
        <v>1</v>
      </c>
      <c r="BE44" s="185" t="str">
        <f t="shared" si="40"/>
        <v>DQ</v>
      </c>
      <c r="AMJ44"/>
    </row>
    <row r="45" spans="1:1024" s="126" customFormat="1" ht="12.2" customHeight="1" thickBot="1" x14ac:dyDescent="0.25">
      <c r="A45" s="367"/>
      <c r="B45" s="173" t="str">
        <f>IF('Competitor List'!G31="Y",'Competitor List'!D31, " ")</f>
        <v xml:space="preserve"> </v>
      </c>
      <c r="C45" s="174" t="str">
        <f>IF('Competitor List'!I31="Y","Y","N")</f>
        <v>N</v>
      </c>
      <c r="D45" s="174">
        <f>'Competitor List'!B31</f>
        <v>6</v>
      </c>
      <c r="E45" s="174" t="str">
        <f>IF('Competitor List'!E31=0," ",'Competitor List'!E31)</f>
        <v xml:space="preserve"> </v>
      </c>
      <c r="F45" s="175"/>
      <c r="G45" s="176"/>
      <c r="H45" s="177"/>
      <c r="I45" s="131" t="str">
        <f t="shared" si="45"/>
        <v>DQ</v>
      </c>
      <c r="J45" s="132" t="str">
        <f t="shared" si="46"/>
        <v>DQ</v>
      </c>
      <c r="K45" s="176"/>
      <c r="L45" s="176"/>
      <c r="M45" s="177"/>
      <c r="N45" s="131" t="str">
        <f t="shared" si="47"/>
        <v>DQ</v>
      </c>
      <c r="O45" s="132" t="str">
        <f t="shared" si="48"/>
        <v>DQ</v>
      </c>
      <c r="P45" s="178" t="str">
        <f t="shared" si="5"/>
        <v>DQ</v>
      </c>
      <c r="Q45" s="174">
        <f t="shared" si="6"/>
        <v>0</v>
      </c>
      <c r="R45" s="179" t="str">
        <f t="shared" si="7"/>
        <v>DQ</v>
      </c>
      <c r="S45" s="131" t="str">
        <f t="shared" si="49"/>
        <v>DQ</v>
      </c>
      <c r="T45" s="132" t="str">
        <f t="shared" si="50"/>
        <v>DQ</v>
      </c>
      <c r="U45" s="131" t="str">
        <f t="shared" si="10"/>
        <v>DQ</v>
      </c>
      <c r="V45" s="135" t="str">
        <f t="shared" si="11"/>
        <v>DQ</v>
      </c>
      <c r="W45" s="136" t="str">
        <f t="shared" si="12"/>
        <v>DQ</v>
      </c>
      <c r="X45" s="180">
        <f>'Competitor List'!C31</f>
        <v>206</v>
      </c>
      <c r="Y45" s="181"/>
      <c r="Z45" s="183" t="str">
        <f t="shared" si="41"/>
        <v>DQ</v>
      </c>
      <c r="AA45" s="183" t="str">
        <f t="shared" si="13"/>
        <v>DQ</v>
      </c>
      <c r="AB45" s="183" t="str">
        <f t="shared" si="51"/>
        <v>DQ</v>
      </c>
      <c r="AC45" s="184" t="str">
        <f t="shared" si="43"/>
        <v>DQ</v>
      </c>
      <c r="AD45" s="183" t="str">
        <f t="shared" si="14"/>
        <v>DQ</v>
      </c>
      <c r="AE45" s="183" t="str">
        <f t="shared" si="15"/>
        <v>DQ</v>
      </c>
      <c r="AF45" s="183" t="str">
        <f t="shared" si="52"/>
        <v>DQ</v>
      </c>
      <c r="AG45" s="184" t="str">
        <f t="shared" si="16"/>
        <v>DQ</v>
      </c>
      <c r="AH45" s="178" t="str">
        <f t="shared" si="17"/>
        <v>DQ</v>
      </c>
      <c r="AI45" s="178" t="str">
        <f t="shared" si="18"/>
        <v>DQ</v>
      </c>
      <c r="AJ45" s="183" t="str">
        <f t="shared" si="19"/>
        <v>DQ</v>
      </c>
      <c r="AK45" s="182" t="str">
        <f t="shared" si="20"/>
        <v>DQ</v>
      </c>
      <c r="AL45" s="180" t="str">
        <f t="shared" si="21"/>
        <v>DQ</v>
      </c>
      <c r="AM45" s="180" t="str">
        <f t="shared" si="22"/>
        <v>DQ</v>
      </c>
      <c r="AN45" s="174" t="str">
        <f t="shared" si="53"/>
        <v/>
      </c>
      <c r="AO45" s="174" t="str">
        <f t="shared" si="54"/>
        <v/>
      </c>
      <c r="AP45" s="174" t="str">
        <f t="shared" si="55"/>
        <v/>
      </c>
      <c r="AQ45" s="174" t="str">
        <f t="shared" si="56"/>
        <v/>
      </c>
      <c r="AR45" s="174" t="str">
        <f t="shared" si="27"/>
        <v/>
      </c>
      <c r="AS45" s="174" t="str">
        <f t="shared" si="28"/>
        <v/>
      </c>
      <c r="AT45" s="174" t="str">
        <f t="shared" si="29"/>
        <v/>
      </c>
      <c r="AU45" s="174" t="str">
        <f t="shared" si="30"/>
        <v/>
      </c>
      <c r="AV45" s="174" t="str">
        <f t="shared" si="31"/>
        <v/>
      </c>
      <c r="AW45" s="174" t="str">
        <f t="shared" si="32"/>
        <v/>
      </c>
      <c r="AX45" s="182">
        <f t="shared" si="33"/>
        <v>0</v>
      </c>
      <c r="AY45" s="174" t="str">
        <f t="shared" si="34"/>
        <v>0</v>
      </c>
      <c r="AZ45" s="174" t="str">
        <f t="shared" si="35"/>
        <v xml:space="preserve"> </v>
      </c>
      <c r="BA45" s="183">
        <f t="shared" si="36"/>
        <v>0</v>
      </c>
      <c r="BB45" s="183">
        <f t="shared" si="37"/>
        <v>0</v>
      </c>
      <c r="BC45" s="184" t="str">
        <f t="shared" si="38"/>
        <v>DQ</v>
      </c>
      <c r="BD45" s="174">
        <f t="shared" si="39"/>
        <v>1</v>
      </c>
      <c r="BE45" s="185" t="str">
        <f t="shared" si="40"/>
        <v>DQ</v>
      </c>
      <c r="AMJ45"/>
    </row>
    <row r="46" spans="1:1024" s="126" customFormat="1" ht="12.2" customHeight="1" thickBot="1" x14ac:dyDescent="0.25">
      <c r="A46" s="367"/>
      <c r="B46" s="173" t="str">
        <f>IF('Competitor List'!G32="Y",'Competitor List'!D32, " ")</f>
        <v xml:space="preserve"> </v>
      </c>
      <c r="C46" s="174" t="str">
        <f>IF('Competitor List'!I32="Y","Y","N")</f>
        <v>N</v>
      </c>
      <c r="D46" s="174">
        <f>'Competitor List'!B32</f>
        <v>7</v>
      </c>
      <c r="E46" s="174" t="str">
        <f>IF('Competitor List'!E32=0," ",'Competitor List'!E32)</f>
        <v xml:space="preserve"> </v>
      </c>
      <c r="F46" s="175"/>
      <c r="G46" s="176"/>
      <c r="H46" s="177"/>
      <c r="I46" s="131" t="str">
        <f t="shared" si="45"/>
        <v>DQ</v>
      </c>
      <c r="J46" s="132" t="str">
        <f t="shared" si="46"/>
        <v>DQ</v>
      </c>
      <c r="K46" s="176"/>
      <c r="L46" s="176"/>
      <c r="M46" s="177"/>
      <c r="N46" s="131" t="str">
        <f t="shared" si="47"/>
        <v>DQ</v>
      </c>
      <c r="O46" s="132" t="str">
        <f t="shared" si="48"/>
        <v>DQ</v>
      </c>
      <c r="P46" s="178" t="str">
        <f t="shared" si="5"/>
        <v>DQ</v>
      </c>
      <c r="Q46" s="174">
        <f t="shared" si="6"/>
        <v>0</v>
      </c>
      <c r="R46" s="179" t="str">
        <f t="shared" si="7"/>
        <v>DQ</v>
      </c>
      <c r="S46" s="131" t="str">
        <f t="shared" si="49"/>
        <v>DQ</v>
      </c>
      <c r="T46" s="132" t="str">
        <f t="shared" si="50"/>
        <v>DQ</v>
      </c>
      <c r="U46" s="131" t="str">
        <f t="shared" si="10"/>
        <v>DQ</v>
      </c>
      <c r="V46" s="135" t="str">
        <f t="shared" si="11"/>
        <v>DQ</v>
      </c>
      <c r="W46" s="136" t="str">
        <f t="shared" si="12"/>
        <v>DQ</v>
      </c>
      <c r="X46" s="180">
        <f>'Competitor List'!C32</f>
        <v>207</v>
      </c>
      <c r="Y46" s="181"/>
      <c r="Z46" s="174" t="str">
        <f t="shared" si="41"/>
        <v>DQ</v>
      </c>
      <c r="AA46" s="174" t="str">
        <f t="shared" si="13"/>
        <v>DQ</v>
      </c>
      <c r="AB46" s="174" t="str">
        <f t="shared" si="51"/>
        <v>DQ</v>
      </c>
      <c r="AC46" s="174" t="str">
        <f t="shared" si="43"/>
        <v>DQ</v>
      </c>
      <c r="AD46" s="174" t="str">
        <f t="shared" si="14"/>
        <v>DQ</v>
      </c>
      <c r="AE46" s="174" t="str">
        <f t="shared" si="15"/>
        <v>DQ</v>
      </c>
      <c r="AF46" s="174" t="str">
        <f t="shared" si="52"/>
        <v>DQ</v>
      </c>
      <c r="AG46" s="174" t="str">
        <f t="shared" si="16"/>
        <v>DQ</v>
      </c>
      <c r="AH46" s="178" t="str">
        <f t="shared" si="17"/>
        <v>DQ</v>
      </c>
      <c r="AI46" s="178" t="str">
        <f t="shared" si="18"/>
        <v>DQ</v>
      </c>
      <c r="AJ46" s="174" t="str">
        <f t="shared" si="19"/>
        <v>DQ</v>
      </c>
      <c r="AK46" s="182" t="str">
        <f t="shared" si="20"/>
        <v>DQ</v>
      </c>
      <c r="AL46" s="180" t="str">
        <f t="shared" si="21"/>
        <v>DQ</v>
      </c>
      <c r="AM46" s="180" t="str">
        <f t="shared" si="22"/>
        <v>DQ</v>
      </c>
      <c r="AN46" s="174" t="str">
        <f t="shared" si="53"/>
        <v/>
      </c>
      <c r="AO46" s="174" t="str">
        <f t="shared" si="54"/>
        <v/>
      </c>
      <c r="AP46" s="174" t="str">
        <f t="shared" si="55"/>
        <v/>
      </c>
      <c r="AQ46" s="174" t="str">
        <f t="shared" si="56"/>
        <v/>
      </c>
      <c r="AR46" s="174" t="str">
        <f t="shared" si="27"/>
        <v/>
      </c>
      <c r="AS46" s="174" t="str">
        <f t="shared" si="28"/>
        <v/>
      </c>
      <c r="AT46" s="174" t="str">
        <f t="shared" si="29"/>
        <v/>
      </c>
      <c r="AU46" s="174" t="str">
        <f t="shared" si="30"/>
        <v/>
      </c>
      <c r="AV46" s="174" t="str">
        <f t="shared" si="31"/>
        <v/>
      </c>
      <c r="AW46" s="174" t="str">
        <f t="shared" si="32"/>
        <v/>
      </c>
      <c r="AX46" s="182">
        <f t="shared" si="33"/>
        <v>0</v>
      </c>
      <c r="AY46" s="174" t="str">
        <f t="shared" si="34"/>
        <v>0</v>
      </c>
      <c r="AZ46" s="174" t="str">
        <f t="shared" si="35"/>
        <v xml:space="preserve"> </v>
      </c>
      <c r="BA46" s="183">
        <f t="shared" si="36"/>
        <v>0</v>
      </c>
      <c r="BB46" s="183">
        <f t="shared" si="37"/>
        <v>0</v>
      </c>
      <c r="BC46" s="184" t="str">
        <f t="shared" si="38"/>
        <v>DQ</v>
      </c>
      <c r="BD46" s="174">
        <f t="shared" si="39"/>
        <v>1</v>
      </c>
      <c r="BE46" s="185" t="str">
        <f t="shared" si="40"/>
        <v>DQ</v>
      </c>
      <c r="AMJ46"/>
    </row>
    <row r="47" spans="1:1024" s="126" customFormat="1" ht="12.2" customHeight="1" thickBot="1" x14ac:dyDescent="0.25">
      <c r="A47" s="367"/>
      <c r="B47" s="173" t="str">
        <f>IF('Competitor List'!G33="Y",'Competitor List'!D33, " ")</f>
        <v xml:space="preserve"> </v>
      </c>
      <c r="C47" s="174" t="str">
        <f>IF('Competitor List'!I33="Y","Y","N")</f>
        <v>N</v>
      </c>
      <c r="D47" s="174">
        <f>'Competitor List'!B33</f>
        <v>8</v>
      </c>
      <c r="E47" s="174" t="str">
        <f>IF('Competitor List'!E33=0," ",'Competitor List'!E33)</f>
        <v xml:space="preserve"> </v>
      </c>
      <c r="F47" s="175"/>
      <c r="G47" s="176"/>
      <c r="H47" s="177"/>
      <c r="I47" s="131" t="str">
        <f t="shared" si="45"/>
        <v>DQ</v>
      </c>
      <c r="J47" s="132" t="str">
        <f t="shared" si="46"/>
        <v>DQ</v>
      </c>
      <c r="K47" s="176"/>
      <c r="L47" s="176"/>
      <c r="M47" s="177"/>
      <c r="N47" s="131" t="str">
        <f t="shared" si="47"/>
        <v>DQ</v>
      </c>
      <c r="O47" s="132" t="str">
        <f t="shared" si="48"/>
        <v>DQ</v>
      </c>
      <c r="P47" s="178" t="str">
        <f t="shared" si="5"/>
        <v>DQ</v>
      </c>
      <c r="Q47" s="174">
        <f t="shared" si="6"/>
        <v>0</v>
      </c>
      <c r="R47" s="179" t="str">
        <f t="shared" si="7"/>
        <v>DQ</v>
      </c>
      <c r="S47" s="131" t="str">
        <f t="shared" si="49"/>
        <v>DQ</v>
      </c>
      <c r="T47" s="132" t="str">
        <f t="shared" si="50"/>
        <v>DQ</v>
      </c>
      <c r="U47" s="131" t="str">
        <f t="shared" si="10"/>
        <v>DQ</v>
      </c>
      <c r="V47" s="135" t="str">
        <f t="shared" si="11"/>
        <v>DQ</v>
      </c>
      <c r="W47" s="136" t="str">
        <f t="shared" si="12"/>
        <v>DQ</v>
      </c>
      <c r="X47" s="180">
        <f>'Competitor List'!C33</f>
        <v>208</v>
      </c>
      <c r="Y47" s="181"/>
      <c r="Z47" s="174" t="str">
        <f t="shared" si="41"/>
        <v>DQ</v>
      </c>
      <c r="AA47" s="174" t="str">
        <f t="shared" si="13"/>
        <v>DQ</v>
      </c>
      <c r="AB47" s="174" t="str">
        <f t="shared" si="51"/>
        <v>DQ</v>
      </c>
      <c r="AC47" s="174" t="str">
        <f t="shared" si="43"/>
        <v>DQ</v>
      </c>
      <c r="AD47" s="174" t="str">
        <f t="shared" si="14"/>
        <v>DQ</v>
      </c>
      <c r="AE47" s="174" t="str">
        <f t="shared" si="15"/>
        <v>DQ</v>
      </c>
      <c r="AF47" s="174" t="str">
        <f t="shared" si="52"/>
        <v>DQ</v>
      </c>
      <c r="AG47" s="174" t="str">
        <f t="shared" si="16"/>
        <v>DQ</v>
      </c>
      <c r="AH47" s="178" t="str">
        <f t="shared" si="17"/>
        <v>DQ</v>
      </c>
      <c r="AI47" s="178" t="str">
        <f t="shared" si="18"/>
        <v>DQ</v>
      </c>
      <c r="AJ47" s="174" t="str">
        <f t="shared" si="19"/>
        <v>DQ</v>
      </c>
      <c r="AK47" s="182" t="str">
        <f t="shared" si="20"/>
        <v>DQ</v>
      </c>
      <c r="AL47" s="180" t="str">
        <f t="shared" si="21"/>
        <v>DQ</v>
      </c>
      <c r="AM47" s="180" t="str">
        <f t="shared" si="22"/>
        <v>DQ</v>
      </c>
      <c r="AN47" s="174" t="str">
        <f t="shared" si="53"/>
        <v/>
      </c>
      <c r="AO47" s="174" t="str">
        <f t="shared" si="54"/>
        <v/>
      </c>
      <c r="AP47" s="174" t="str">
        <f t="shared" si="55"/>
        <v/>
      </c>
      <c r="AQ47" s="174" t="str">
        <f t="shared" si="56"/>
        <v/>
      </c>
      <c r="AR47" s="174" t="str">
        <f t="shared" si="27"/>
        <v/>
      </c>
      <c r="AS47" s="174" t="str">
        <f t="shared" si="28"/>
        <v/>
      </c>
      <c r="AT47" s="174" t="str">
        <f t="shared" si="29"/>
        <v/>
      </c>
      <c r="AU47" s="174" t="str">
        <f t="shared" si="30"/>
        <v/>
      </c>
      <c r="AV47" s="174" t="str">
        <f t="shared" si="31"/>
        <v/>
      </c>
      <c r="AW47" s="174" t="str">
        <f t="shared" si="32"/>
        <v/>
      </c>
      <c r="AX47" s="182">
        <f t="shared" si="33"/>
        <v>0</v>
      </c>
      <c r="AY47" s="174" t="str">
        <f t="shared" si="34"/>
        <v>0</v>
      </c>
      <c r="AZ47" s="174" t="str">
        <f t="shared" si="35"/>
        <v xml:space="preserve"> </v>
      </c>
      <c r="BA47" s="183">
        <f t="shared" si="36"/>
        <v>0</v>
      </c>
      <c r="BB47" s="183">
        <f t="shared" si="37"/>
        <v>0</v>
      </c>
      <c r="BC47" s="184" t="str">
        <f t="shared" si="38"/>
        <v>DQ</v>
      </c>
      <c r="BD47" s="174">
        <f t="shared" si="39"/>
        <v>1</v>
      </c>
      <c r="BE47" s="185" t="str">
        <f t="shared" si="40"/>
        <v>DQ</v>
      </c>
      <c r="AMJ47"/>
    </row>
    <row r="48" spans="1:1024" s="126" customFormat="1" ht="12.2" customHeight="1" thickBot="1" x14ac:dyDescent="0.25">
      <c r="A48" s="367"/>
      <c r="B48" s="173" t="str">
        <f>IF('Competitor List'!G34="Y",'Competitor List'!D34, " ")</f>
        <v xml:space="preserve"> </v>
      </c>
      <c r="C48" s="174" t="str">
        <f>IF('Competitor List'!I34="Y","Y","N")</f>
        <v>N</v>
      </c>
      <c r="D48" s="174">
        <f>'Competitor List'!B34</f>
        <v>9</v>
      </c>
      <c r="E48" s="174" t="str">
        <f>IF('Competitor List'!E34=0," ",'Competitor List'!E34)</f>
        <v xml:space="preserve"> </v>
      </c>
      <c r="F48" s="175"/>
      <c r="G48" s="176"/>
      <c r="H48" s="177"/>
      <c r="I48" s="131" t="str">
        <f t="shared" si="45"/>
        <v>DQ</v>
      </c>
      <c r="J48" s="132" t="str">
        <f t="shared" si="46"/>
        <v>DQ</v>
      </c>
      <c r="K48" s="176"/>
      <c r="L48" s="176"/>
      <c r="M48" s="177"/>
      <c r="N48" s="131" t="str">
        <f t="shared" si="47"/>
        <v>DQ</v>
      </c>
      <c r="O48" s="132" t="str">
        <f t="shared" si="48"/>
        <v>DQ</v>
      </c>
      <c r="P48" s="178" t="str">
        <f t="shared" si="5"/>
        <v>DQ</v>
      </c>
      <c r="Q48" s="174">
        <f t="shared" si="6"/>
        <v>0</v>
      </c>
      <c r="R48" s="179" t="str">
        <f t="shared" si="7"/>
        <v>DQ</v>
      </c>
      <c r="S48" s="131" t="str">
        <f t="shared" si="49"/>
        <v>DQ</v>
      </c>
      <c r="T48" s="132" t="str">
        <f t="shared" si="50"/>
        <v>DQ</v>
      </c>
      <c r="U48" s="131" t="str">
        <f t="shared" si="10"/>
        <v>DQ</v>
      </c>
      <c r="V48" s="135" t="str">
        <f t="shared" si="11"/>
        <v>DQ</v>
      </c>
      <c r="W48" s="136" t="str">
        <f t="shared" si="12"/>
        <v>DQ</v>
      </c>
      <c r="X48" s="180">
        <f>'Competitor List'!C34</f>
        <v>209</v>
      </c>
      <c r="Y48" s="181"/>
      <c r="Z48" s="174" t="str">
        <f t="shared" si="41"/>
        <v>DQ</v>
      </c>
      <c r="AA48" s="174" t="str">
        <f t="shared" si="13"/>
        <v>DQ</v>
      </c>
      <c r="AB48" s="174" t="str">
        <f t="shared" si="51"/>
        <v>DQ</v>
      </c>
      <c r="AC48" s="174" t="str">
        <f t="shared" si="43"/>
        <v>DQ</v>
      </c>
      <c r="AD48" s="174" t="str">
        <f t="shared" si="14"/>
        <v>DQ</v>
      </c>
      <c r="AE48" s="174" t="str">
        <f t="shared" si="15"/>
        <v>DQ</v>
      </c>
      <c r="AF48" s="174" t="str">
        <f t="shared" si="52"/>
        <v>DQ</v>
      </c>
      <c r="AG48" s="174" t="str">
        <f t="shared" si="16"/>
        <v>DQ</v>
      </c>
      <c r="AH48" s="178" t="str">
        <f t="shared" si="17"/>
        <v>DQ</v>
      </c>
      <c r="AI48" s="178" t="str">
        <f t="shared" si="18"/>
        <v>DQ</v>
      </c>
      <c r="AJ48" s="174" t="str">
        <f t="shared" si="19"/>
        <v>DQ</v>
      </c>
      <c r="AK48" s="182" t="str">
        <f t="shared" si="20"/>
        <v>DQ</v>
      </c>
      <c r="AL48" s="180" t="str">
        <f t="shared" si="21"/>
        <v>DQ</v>
      </c>
      <c r="AM48" s="180" t="str">
        <f t="shared" si="22"/>
        <v>DQ</v>
      </c>
      <c r="AN48" s="174" t="str">
        <f t="shared" si="53"/>
        <v/>
      </c>
      <c r="AO48" s="174" t="str">
        <f t="shared" si="54"/>
        <v/>
      </c>
      <c r="AP48" s="174" t="str">
        <f t="shared" si="55"/>
        <v/>
      </c>
      <c r="AQ48" s="174" t="str">
        <f t="shared" si="56"/>
        <v/>
      </c>
      <c r="AR48" s="174" t="str">
        <f t="shared" si="27"/>
        <v/>
      </c>
      <c r="AS48" s="174" t="str">
        <f t="shared" si="28"/>
        <v/>
      </c>
      <c r="AT48" s="174" t="str">
        <f t="shared" si="29"/>
        <v/>
      </c>
      <c r="AU48" s="174" t="str">
        <f t="shared" si="30"/>
        <v/>
      </c>
      <c r="AV48" s="174" t="str">
        <f t="shared" si="31"/>
        <v/>
      </c>
      <c r="AW48" s="174" t="str">
        <f t="shared" si="32"/>
        <v/>
      </c>
      <c r="AX48" s="182">
        <f t="shared" si="33"/>
        <v>0</v>
      </c>
      <c r="AY48" s="174" t="str">
        <f t="shared" si="34"/>
        <v>0</v>
      </c>
      <c r="AZ48" s="174" t="str">
        <f t="shared" si="35"/>
        <v xml:space="preserve"> </v>
      </c>
      <c r="BA48" s="183">
        <f t="shared" si="36"/>
        <v>0</v>
      </c>
      <c r="BB48" s="183">
        <f t="shared" si="37"/>
        <v>0</v>
      </c>
      <c r="BC48" s="184" t="str">
        <f t="shared" si="38"/>
        <v>DQ</v>
      </c>
      <c r="BD48" s="174">
        <f t="shared" si="39"/>
        <v>1</v>
      </c>
      <c r="BE48" s="185" t="str">
        <f t="shared" si="40"/>
        <v>DQ</v>
      </c>
      <c r="AMJ48"/>
    </row>
    <row r="49" spans="1:1024" s="126" customFormat="1" ht="12.2" customHeight="1" x14ac:dyDescent="0.2">
      <c r="A49" s="367"/>
      <c r="B49" s="173" t="str">
        <f>IF('Competitor List'!G35="Y",'Competitor List'!D35, " ")</f>
        <v xml:space="preserve"> </v>
      </c>
      <c r="C49" s="174" t="str">
        <f>IF('Competitor List'!I35="Y","Y","N")</f>
        <v>N</v>
      </c>
      <c r="D49" s="174">
        <f>'Competitor List'!B35</f>
        <v>10</v>
      </c>
      <c r="E49" s="174" t="str">
        <f>IF('Competitor List'!E35=0," ",'Competitor List'!E35)</f>
        <v xml:space="preserve"> </v>
      </c>
      <c r="F49" s="175"/>
      <c r="G49" s="176"/>
      <c r="H49" s="177"/>
      <c r="I49" s="131" t="str">
        <f t="shared" si="45"/>
        <v>DQ</v>
      </c>
      <c r="J49" s="132" t="str">
        <f t="shared" si="46"/>
        <v>DQ</v>
      </c>
      <c r="K49" s="176"/>
      <c r="L49" s="176"/>
      <c r="M49" s="177"/>
      <c r="N49" s="131" t="str">
        <f t="shared" si="47"/>
        <v>DQ</v>
      </c>
      <c r="O49" s="132" t="str">
        <f t="shared" si="48"/>
        <v>DQ</v>
      </c>
      <c r="P49" s="178" t="str">
        <f t="shared" si="5"/>
        <v>DQ</v>
      </c>
      <c r="Q49" s="174">
        <f t="shared" si="6"/>
        <v>0</v>
      </c>
      <c r="R49" s="179" t="str">
        <f t="shared" si="7"/>
        <v>DQ</v>
      </c>
      <c r="S49" s="131" t="str">
        <f t="shared" si="49"/>
        <v>DQ</v>
      </c>
      <c r="T49" s="132" t="str">
        <f t="shared" si="50"/>
        <v>DQ</v>
      </c>
      <c r="U49" s="131" t="str">
        <f t="shared" si="10"/>
        <v>DQ</v>
      </c>
      <c r="V49" s="135" t="str">
        <f t="shared" si="11"/>
        <v>DQ</v>
      </c>
      <c r="W49" s="136" t="str">
        <f t="shared" si="12"/>
        <v>DQ</v>
      </c>
      <c r="X49" s="180">
        <f>'Competitor List'!C35</f>
        <v>210</v>
      </c>
      <c r="Y49" s="181"/>
      <c r="Z49" s="174" t="str">
        <f t="shared" si="41"/>
        <v>DQ</v>
      </c>
      <c r="AA49" s="174" t="str">
        <f t="shared" si="13"/>
        <v>DQ</v>
      </c>
      <c r="AB49" s="174" t="str">
        <f t="shared" si="51"/>
        <v>DQ</v>
      </c>
      <c r="AC49" s="174" t="str">
        <f t="shared" si="43"/>
        <v>DQ</v>
      </c>
      <c r="AD49" s="174" t="str">
        <f t="shared" si="14"/>
        <v>DQ</v>
      </c>
      <c r="AE49" s="174" t="str">
        <f t="shared" si="15"/>
        <v>DQ</v>
      </c>
      <c r="AF49" s="174" t="str">
        <f t="shared" si="52"/>
        <v>DQ</v>
      </c>
      <c r="AG49" s="174" t="str">
        <f t="shared" si="16"/>
        <v>DQ</v>
      </c>
      <c r="AH49" s="178" t="str">
        <f t="shared" si="17"/>
        <v>DQ</v>
      </c>
      <c r="AI49" s="178" t="str">
        <f t="shared" si="18"/>
        <v>DQ</v>
      </c>
      <c r="AJ49" s="174" t="str">
        <f t="shared" si="19"/>
        <v>DQ</v>
      </c>
      <c r="AK49" s="182" t="str">
        <f t="shared" si="20"/>
        <v>DQ</v>
      </c>
      <c r="AL49" s="180" t="str">
        <f t="shared" si="21"/>
        <v>DQ</v>
      </c>
      <c r="AM49" s="180" t="str">
        <f t="shared" si="22"/>
        <v>DQ</v>
      </c>
      <c r="AN49" s="174" t="str">
        <f t="shared" si="53"/>
        <v/>
      </c>
      <c r="AO49" s="174" t="str">
        <f t="shared" si="54"/>
        <v/>
      </c>
      <c r="AP49" s="174" t="str">
        <f t="shared" si="55"/>
        <v/>
      </c>
      <c r="AQ49" s="174" t="str">
        <f t="shared" si="56"/>
        <v/>
      </c>
      <c r="AR49" s="174" t="str">
        <f t="shared" si="27"/>
        <v/>
      </c>
      <c r="AS49" s="174" t="str">
        <f t="shared" si="28"/>
        <v/>
      </c>
      <c r="AT49" s="174" t="str">
        <f t="shared" si="29"/>
        <v/>
      </c>
      <c r="AU49" s="174" t="str">
        <f t="shared" si="30"/>
        <v/>
      </c>
      <c r="AV49" s="174" t="str">
        <f t="shared" si="31"/>
        <v/>
      </c>
      <c r="AW49" s="174" t="str">
        <f t="shared" si="32"/>
        <v/>
      </c>
      <c r="AX49" s="182">
        <f t="shared" si="33"/>
        <v>0</v>
      </c>
      <c r="AY49" s="174" t="str">
        <f t="shared" si="34"/>
        <v>0</v>
      </c>
      <c r="AZ49" s="174" t="str">
        <f t="shared" si="35"/>
        <v xml:space="preserve"> </v>
      </c>
      <c r="BA49" s="183">
        <f t="shared" si="36"/>
        <v>0</v>
      </c>
      <c r="BB49" s="183">
        <f t="shared" si="37"/>
        <v>0</v>
      </c>
      <c r="BC49" s="184" t="str">
        <f t="shared" si="38"/>
        <v>DQ</v>
      </c>
      <c r="BD49" s="174">
        <f t="shared" si="39"/>
        <v>1</v>
      </c>
      <c r="BE49" s="185" t="str">
        <f t="shared" si="40"/>
        <v>DQ</v>
      </c>
      <c r="AMJ49"/>
    </row>
    <row r="50" spans="1:1024" s="126" customFormat="1" ht="12.2" customHeight="1" x14ac:dyDescent="0.2">
      <c r="A50" s="367"/>
      <c r="B50" s="173" t="str">
        <f>IF('Competitor List'!G36="Y",'Competitor List'!D36, " ")</f>
        <v xml:space="preserve"> </v>
      </c>
      <c r="C50" s="174" t="str">
        <f>IF('Competitor List'!I36="Y","Y","N")</f>
        <v>N</v>
      </c>
      <c r="D50" s="174">
        <f>'Competitor List'!B36</f>
        <v>11</v>
      </c>
      <c r="E50" s="174" t="str">
        <f>IF('Competitor List'!E36=0," ",'Competitor List'!E36)</f>
        <v xml:space="preserve"> </v>
      </c>
      <c r="F50" s="175"/>
      <c r="G50" s="176"/>
      <c r="H50" s="177"/>
      <c r="I50" s="131" t="str">
        <f t="shared" si="45"/>
        <v>DQ</v>
      </c>
      <c r="J50" s="132" t="str">
        <f t="shared" si="46"/>
        <v>DQ</v>
      </c>
      <c r="K50" s="176"/>
      <c r="L50" s="176"/>
      <c r="M50" s="177"/>
      <c r="N50" s="131" t="str">
        <f t="shared" si="47"/>
        <v>DQ</v>
      </c>
      <c r="O50" s="132" t="str">
        <f t="shared" si="48"/>
        <v>DQ</v>
      </c>
      <c r="P50" s="178" t="str">
        <f t="shared" si="5"/>
        <v>DQ</v>
      </c>
      <c r="Q50" s="174">
        <f t="shared" si="6"/>
        <v>0</v>
      </c>
      <c r="R50" s="179" t="str">
        <f t="shared" si="7"/>
        <v>DQ</v>
      </c>
      <c r="S50" s="131" t="str">
        <f t="shared" si="49"/>
        <v>DQ</v>
      </c>
      <c r="T50" s="132" t="str">
        <f t="shared" si="50"/>
        <v>DQ</v>
      </c>
      <c r="U50" s="131" t="str">
        <f t="shared" si="10"/>
        <v>DQ</v>
      </c>
      <c r="V50" s="135" t="str">
        <f t="shared" si="11"/>
        <v>DQ</v>
      </c>
      <c r="W50" s="136" t="str">
        <f t="shared" si="12"/>
        <v>DQ</v>
      </c>
      <c r="X50" s="180">
        <f>'Competitor List'!C36</f>
        <v>211</v>
      </c>
      <c r="Y50" s="181"/>
      <c r="Z50" s="174" t="str">
        <f t="shared" si="41"/>
        <v>DQ</v>
      </c>
      <c r="AA50" s="174" t="str">
        <f t="shared" si="13"/>
        <v>DQ</v>
      </c>
      <c r="AB50" s="174" t="str">
        <f t="shared" si="51"/>
        <v>DQ</v>
      </c>
      <c r="AC50" s="174" t="str">
        <f t="shared" si="43"/>
        <v>DQ</v>
      </c>
      <c r="AD50" s="174" t="str">
        <f t="shared" si="14"/>
        <v>DQ</v>
      </c>
      <c r="AE50" s="174" t="str">
        <f t="shared" si="15"/>
        <v>DQ</v>
      </c>
      <c r="AF50" s="174" t="str">
        <f t="shared" si="52"/>
        <v>DQ</v>
      </c>
      <c r="AG50" s="174" t="str">
        <f t="shared" si="16"/>
        <v>DQ</v>
      </c>
      <c r="AH50" s="178" t="str">
        <f t="shared" si="17"/>
        <v>DQ</v>
      </c>
      <c r="AI50" s="178" t="str">
        <f t="shared" si="18"/>
        <v>DQ</v>
      </c>
      <c r="AJ50" s="174" t="str">
        <f t="shared" si="19"/>
        <v>DQ</v>
      </c>
      <c r="AK50" s="182" t="str">
        <f t="shared" si="20"/>
        <v>DQ</v>
      </c>
      <c r="AL50" s="180" t="str">
        <f t="shared" si="21"/>
        <v>DQ</v>
      </c>
      <c r="AM50" s="180" t="str">
        <f t="shared" si="22"/>
        <v>DQ</v>
      </c>
      <c r="AN50" s="174" t="str">
        <f t="shared" si="53"/>
        <v/>
      </c>
      <c r="AO50" s="174" t="str">
        <f t="shared" si="54"/>
        <v/>
      </c>
      <c r="AP50" s="174" t="str">
        <f t="shared" si="55"/>
        <v/>
      </c>
      <c r="AQ50" s="174" t="str">
        <f t="shared" si="56"/>
        <v/>
      </c>
      <c r="AR50" s="174" t="str">
        <f t="shared" si="27"/>
        <v/>
      </c>
      <c r="AS50" s="174" t="str">
        <f t="shared" si="28"/>
        <v/>
      </c>
      <c r="AT50" s="174" t="str">
        <f t="shared" si="29"/>
        <v/>
      </c>
      <c r="AU50" s="174" t="str">
        <f t="shared" si="30"/>
        <v/>
      </c>
      <c r="AV50" s="174" t="str">
        <f t="shared" si="31"/>
        <v/>
      </c>
      <c r="AW50" s="174" t="str">
        <f t="shared" si="32"/>
        <v/>
      </c>
      <c r="AX50" s="182">
        <f t="shared" si="33"/>
        <v>0</v>
      </c>
      <c r="AY50" s="174" t="str">
        <f t="shared" si="34"/>
        <v>0</v>
      </c>
      <c r="AZ50" s="174" t="str">
        <f t="shared" si="35"/>
        <v xml:space="preserve"> </v>
      </c>
      <c r="BA50" s="183">
        <f t="shared" si="36"/>
        <v>0</v>
      </c>
      <c r="BB50" s="183">
        <f t="shared" si="37"/>
        <v>0</v>
      </c>
      <c r="BC50" s="184" t="str">
        <f t="shared" si="38"/>
        <v>DQ</v>
      </c>
      <c r="BD50" s="174">
        <f t="shared" si="39"/>
        <v>1</v>
      </c>
      <c r="BE50" s="185" t="str">
        <f t="shared" si="40"/>
        <v>DQ</v>
      </c>
      <c r="AMJ50"/>
    </row>
    <row r="51" spans="1:1024" s="126" customFormat="1" ht="12.2" customHeight="1" x14ac:dyDescent="0.2">
      <c r="A51" s="367"/>
      <c r="B51" s="173" t="str">
        <f>IF('Competitor List'!G37="Y",'Competitor List'!D37, " ")</f>
        <v xml:space="preserve"> </v>
      </c>
      <c r="C51" s="174" t="str">
        <f>IF('Competitor List'!I37="Y","Y","N")</f>
        <v>N</v>
      </c>
      <c r="D51" s="174">
        <f>'Competitor List'!B37</f>
        <v>12</v>
      </c>
      <c r="E51" s="174" t="str">
        <f>IF('Competitor List'!E37=0," ",'Competitor List'!E37)</f>
        <v xml:space="preserve"> </v>
      </c>
      <c r="F51" s="175"/>
      <c r="G51" s="176"/>
      <c r="H51" s="177"/>
      <c r="I51" s="131" t="str">
        <f t="shared" si="45"/>
        <v>DQ</v>
      </c>
      <c r="J51" s="132" t="str">
        <f t="shared" si="46"/>
        <v>DQ</v>
      </c>
      <c r="K51" s="176"/>
      <c r="L51" s="176"/>
      <c r="M51" s="177"/>
      <c r="N51" s="131" t="str">
        <f t="shared" si="47"/>
        <v>DQ</v>
      </c>
      <c r="O51" s="132" t="str">
        <f t="shared" si="48"/>
        <v>DQ</v>
      </c>
      <c r="P51" s="178" t="str">
        <f t="shared" si="5"/>
        <v>DQ</v>
      </c>
      <c r="Q51" s="174">
        <f t="shared" si="6"/>
        <v>0</v>
      </c>
      <c r="R51" s="179" t="str">
        <f t="shared" si="7"/>
        <v>DQ</v>
      </c>
      <c r="S51" s="131" t="str">
        <f t="shared" si="49"/>
        <v>DQ</v>
      </c>
      <c r="T51" s="132" t="str">
        <f t="shared" si="50"/>
        <v>DQ</v>
      </c>
      <c r="U51" s="131" t="str">
        <f t="shared" si="10"/>
        <v>DQ</v>
      </c>
      <c r="V51" s="135" t="str">
        <f t="shared" si="11"/>
        <v>DQ</v>
      </c>
      <c r="W51" s="136" t="str">
        <f t="shared" si="12"/>
        <v>DQ</v>
      </c>
      <c r="X51" s="180">
        <f>'Competitor List'!C37</f>
        <v>212</v>
      </c>
      <c r="Y51" s="181"/>
      <c r="Z51" s="174" t="str">
        <f t="shared" si="41"/>
        <v>DQ</v>
      </c>
      <c r="AA51" s="174" t="str">
        <f t="shared" si="13"/>
        <v>DQ</v>
      </c>
      <c r="AB51" s="174" t="str">
        <f t="shared" si="51"/>
        <v>DQ</v>
      </c>
      <c r="AC51" s="174" t="str">
        <f t="shared" si="43"/>
        <v>DQ</v>
      </c>
      <c r="AD51" s="174" t="str">
        <f t="shared" si="14"/>
        <v>DQ</v>
      </c>
      <c r="AE51" s="174" t="str">
        <f t="shared" si="15"/>
        <v>DQ</v>
      </c>
      <c r="AF51" s="174" t="str">
        <f t="shared" si="52"/>
        <v>DQ</v>
      </c>
      <c r="AG51" s="174" t="str">
        <f t="shared" si="16"/>
        <v>DQ</v>
      </c>
      <c r="AH51" s="178" t="str">
        <f t="shared" si="17"/>
        <v>DQ</v>
      </c>
      <c r="AI51" s="178" t="str">
        <f t="shared" si="18"/>
        <v>DQ</v>
      </c>
      <c r="AJ51" s="174" t="str">
        <f t="shared" si="19"/>
        <v>DQ</v>
      </c>
      <c r="AK51" s="182" t="str">
        <f t="shared" si="20"/>
        <v>DQ</v>
      </c>
      <c r="AL51" s="180" t="str">
        <f t="shared" si="21"/>
        <v>DQ</v>
      </c>
      <c r="AM51" s="180" t="str">
        <f t="shared" si="22"/>
        <v>DQ</v>
      </c>
      <c r="AN51" s="174" t="str">
        <f t="shared" si="53"/>
        <v/>
      </c>
      <c r="AO51" s="174" t="str">
        <f t="shared" si="54"/>
        <v/>
      </c>
      <c r="AP51" s="174" t="str">
        <f t="shared" si="55"/>
        <v/>
      </c>
      <c r="AQ51" s="174" t="str">
        <f t="shared" si="56"/>
        <v/>
      </c>
      <c r="AR51" s="174" t="str">
        <f t="shared" si="27"/>
        <v/>
      </c>
      <c r="AS51" s="174" t="str">
        <f t="shared" si="28"/>
        <v/>
      </c>
      <c r="AT51" s="174" t="str">
        <f t="shared" si="29"/>
        <v/>
      </c>
      <c r="AU51" s="174" t="str">
        <f t="shared" si="30"/>
        <v/>
      </c>
      <c r="AV51" s="174" t="str">
        <f t="shared" si="31"/>
        <v/>
      </c>
      <c r="AW51" s="174" t="str">
        <f t="shared" si="32"/>
        <v/>
      </c>
      <c r="AX51" s="182">
        <f t="shared" si="33"/>
        <v>0</v>
      </c>
      <c r="AY51" s="174" t="str">
        <f t="shared" si="34"/>
        <v>0</v>
      </c>
      <c r="AZ51" s="174" t="str">
        <f t="shared" si="35"/>
        <v xml:space="preserve"> </v>
      </c>
      <c r="BA51" s="183">
        <f t="shared" si="36"/>
        <v>0</v>
      </c>
      <c r="BB51" s="183">
        <f t="shared" si="37"/>
        <v>0</v>
      </c>
      <c r="BC51" s="184" t="str">
        <f t="shared" si="38"/>
        <v>DQ</v>
      </c>
      <c r="BD51" s="174">
        <f t="shared" si="39"/>
        <v>1</v>
      </c>
      <c r="BE51" s="185" t="str">
        <f t="shared" si="40"/>
        <v>DQ</v>
      </c>
      <c r="AMJ51"/>
    </row>
    <row r="52" spans="1:1024" s="126" customFormat="1" ht="12.2" customHeight="1" x14ac:dyDescent="0.2">
      <c r="A52" s="367"/>
      <c r="B52" s="173" t="str">
        <f>IF('Competitor List'!G38="Y",'Competitor List'!D38, " ")</f>
        <v xml:space="preserve"> </v>
      </c>
      <c r="C52" s="174" t="str">
        <f>IF('Competitor List'!I38="Y","Y","N")</f>
        <v>N</v>
      </c>
      <c r="D52" s="174">
        <f>'Competitor List'!B38</f>
        <v>13</v>
      </c>
      <c r="E52" s="174" t="str">
        <f>IF('Competitor List'!E38=0," ",'Competitor List'!E38)</f>
        <v xml:space="preserve"> </v>
      </c>
      <c r="F52" s="175"/>
      <c r="G52" s="176"/>
      <c r="H52" s="177"/>
      <c r="I52" s="131" t="str">
        <f t="shared" si="45"/>
        <v>DQ</v>
      </c>
      <c r="J52" s="132" t="str">
        <f t="shared" si="46"/>
        <v>DQ</v>
      </c>
      <c r="K52" s="176"/>
      <c r="L52" s="176"/>
      <c r="M52" s="177"/>
      <c r="N52" s="131" t="str">
        <f t="shared" si="47"/>
        <v>DQ</v>
      </c>
      <c r="O52" s="132" t="str">
        <f t="shared" si="48"/>
        <v>DQ</v>
      </c>
      <c r="P52" s="178" t="str">
        <f t="shared" ref="P52:P83" si="57">IF(AND(SUM(F52,K52)&gt;0,ISNONTEXT(F52),ISNONTEXT(K52)),AVERAGE(F52,K52),"DQ")</f>
        <v>DQ</v>
      </c>
      <c r="Q52" s="174">
        <f t="shared" ref="Q52:Q83" si="58">G52+L52</f>
        <v>0</v>
      </c>
      <c r="R52" s="179" t="str">
        <f t="shared" ref="R52:R83" si="59">IF(AND(SUM(H52,M52)&gt;0,ISNONTEXT(H52),ISNONTEXT(M52)),(H52+M52) / ((H52&lt;&gt;0)+(M52&lt;&gt;0)),"DQ")</f>
        <v>DQ</v>
      </c>
      <c r="S52" s="131" t="str">
        <f t="shared" si="49"/>
        <v>DQ</v>
      </c>
      <c r="T52" s="132" t="str">
        <f t="shared" si="50"/>
        <v>DQ</v>
      </c>
      <c r="U52" s="131" t="str">
        <f t="shared" ref="U52:U83" si="60">IF(AND(ISNUMBER(AH52),NOT(C52="N")),RANK(AI52,$AI$20:$AI$99,0)+SUMPRODUCT(($AI$20:$AI$99=AI52)*($AK$20:$AK$99&lt;AK52))+SUMPRODUCT(($AI$20:$AI$107=AI52)*($AK$20:$AK$107=AK52)*($Q$20:$Q$107&gt;Q52))+SUMPRODUCT(($AI$20:$AI$107=AI52)*($Q$20:$Q$107=Q52)*($AK$20:$AK$107=AK52)*($Y$20:$Y$107&lt;Y52)),"DQ")</f>
        <v>DQ</v>
      </c>
      <c r="V52" s="135" t="str">
        <f t="shared" ref="V52:V83" si="61">IF(AND(ISNUMBER(AK52),C52="Y"),RANK(AK52,$AK$20:$AK$99,1)+SUMPRODUCT(($AK$20:$AK$99=AK52)*($AH$20:$AH$99&gt;AH52))+SUMPRODUCT(($AK$20:$AK$107=AK52)*($AH$20:$AH$107=AH52)*($Q$20:$Q$107&gt;Q52))+SUMPRODUCT(($AK$20:$AK$107=AK52)*($Q$20:$Q$107=Q52)*($AH$21:$AH$108=AH52)*($Y$20:$Y$107&lt;Y52)),"DQ")</f>
        <v>DQ</v>
      </c>
      <c r="W52" s="136" t="str">
        <f t="shared" ref="W52:W83" si="62">IF(AND(ISNUMBER(AM52)),RANK(AM52,$AM$20:$AM$99,1)+SUMPRODUCT(($AM$20:$AM$99=AM52)*($AK$20:$AK$99&lt;AK52))+SUMPRODUCT(($AM$20:$AM$99=AM52)*($AK$20:$AK$99=AK52)*($AH$20:$AH$99&gt;AH52)+SUMPRODUCT(($AM$20:$AM$99=AM52)*($AK$20:$AK$99=AK52)*($AH$20:$AH$99=AH52)*($Y$20:$Y$99&gt;Y52))),"DQ")</f>
        <v>DQ</v>
      </c>
      <c r="X52" s="180">
        <f>'Competitor List'!C38</f>
        <v>213</v>
      </c>
      <c r="Y52" s="181"/>
      <c r="Z52" s="174" t="str">
        <f t="shared" si="41"/>
        <v>DQ</v>
      </c>
      <c r="AA52" s="174" t="str">
        <f t="shared" ref="AA52:AA83" si="63">IF(J52=1,0,Z52)</f>
        <v>DQ</v>
      </c>
      <c r="AB52" s="174" t="str">
        <f t="shared" si="51"/>
        <v>DQ</v>
      </c>
      <c r="AC52" s="174" t="str">
        <f t="shared" si="43"/>
        <v>DQ</v>
      </c>
      <c r="AD52" s="174" t="str">
        <f t="shared" ref="AD52:AD83" si="64">IF(AND(K52&gt;0,ISNONTEXT(K52),$C52="Y"),K52,"DQ")</f>
        <v>DQ</v>
      </c>
      <c r="AE52" s="174" t="str">
        <f t="shared" ref="AE52:AE83" si="65">IF(O52=1,0,AD52)</f>
        <v>DQ</v>
      </c>
      <c r="AF52" s="174" t="str">
        <f t="shared" si="52"/>
        <v>DQ</v>
      </c>
      <c r="AG52" s="174" t="str">
        <f t="shared" ref="AG52:AG83" si="66">IF(AND(M52&gt;0,ISNONTEXT(M52),$C52="Y"),M52,"DQ")</f>
        <v>DQ</v>
      </c>
      <c r="AH52" s="178" t="str">
        <f t="shared" ref="AH52:AH83" si="67">IF(AND(SUM(F52,K52)&gt;0,ISNONTEXT(F52),ISNONTEXT(K52),C52="Y"),AVERAGE(F52,K52),"DQ")</f>
        <v>DQ</v>
      </c>
      <c r="AI52" s="178" t="str">
        <f t="shared" ref="AI52:AI83" si="68">IF(V52=1,0,AH52)</f>
        <v>DQ</v>
      </c>
      <c r="AJ52" s="174" t="str">
        <f t="shared" ref="AJ52:AJ83" si="69">IF(AND(ISNUMBER(AH52),NOT(C52="N")),RANK(AI52,$AI$20:$AI$99,0)+SUMPRODUCT(($AI$20:$AI$99=AI52)*($AK$20:$AK$99&lt;AK52))+SUMPRODUCT(($AI$20:$AI$99=AI52)*($AK$20:$AK$99=AK52)*($Q$20:$Q$99&gt;Q52))+SUMPRODUCT(($AI$20:$AI$99=AI52)*($AK$20:$AK$99=AK52)*($Q$20:$Q$99=Q52)*($Y$20:$Y$99&lt;Y52)),"DQ")</f>
        <v>DQ</v>
      </c>
      <c r="AK52" s="182" t="str">
        <f t="shared" ref="AK52:AK83" si="70">IF(AND(C52="Y",SUM(H52,M52)&gt;0,ISNONTEXT(H52),ISNONTEXT(M52)),(H52+M52) / ((H52&lt;&gt;0)+(M52&lt;&gt;0)),"DQ")</f>
        <v>DQ</v>
      </c>
      <c r="AL52" s="180" t="str">
        <f t="shared" ref="AL52:AL83" si="71">IF(AND(ISNUMBER(AH52),NOT(C52="N")),RANK(AH52,$AH$20:$AH$99,0)+SUMPRODUCT(($AH$20:$AH$99=AH52)*($AK$20:$AK$99&lt;AK52))+SUMPRODUCT(($AH$20:$AH$99=AH52)*($AK$20:$AK$99=AK52)*($Q$20:$Q$99&gt;Q52))+SUMPRODUCT(($AH$20:$AH$99=AH52)*($AK$20:$AK$99=AK52)*($Q$20:$Q$99=Q52)*($Y$20:$Y$99&lt;Y52)),"DQ")</f>
        <v>DQ</v>
      </c>
      <c r="AM52" s="180" t="str">
        <f t="shared" ref="AM52:AM83" si="72">IF(AND(ISNUMBER(AL52),ISNUMBER(V52)),SUM(AL52,V52),"DQ")</f>
        <v>DQ</v>
      </c>
      <c r="AN52" s="174" t="str">
        <f t="shared" si="53"/>
        <v/>
      </c>
      <c r="AO52" s="174" t="str">
        <f t="shared" si="54"/>
        <v/>
      </c>
      <c r="AP52" s="174" t="str">
        <f t="shared" si="55"/>
        <v/>
      </c>
      <c r="AQ52" s="174" t="str">
        <f t="shared" si="56"/>
        <v/>
      </c>
      <c r="AR52" s="174" t="str">
        <f t="shared" ref="AR52:AR83" si="73">IF(U52=1,$AS$6,"")</f>
        <v/>
      </c>
      <c r="AS52" s="174" t="str">
        <f t="shared" ref="AS52:AS83" si="74">IF(U52=2,$AS$7,"")</f>
        <v/>
      </c>
      <c r="AT52" s="174" t="str">
        <f t="shared" ref="AT52:AT83" si="75">IF(U52=3,$AS$8,"")</f>
        <v/>
      </c>
      <c r="AU52" s="174" t="str">
        <f t="shared" ref="AU52:AU83" si="76">IF(V52=1,$AS$6,"")</f>
        <v/>
      </c>
      <c r="AV52" s="174" t="str">
        <f t="shared" ref="AV52:AV83" si="77">IF(V52=2,$AS$7,"")</f>
        <v/>
      </c>
      <c r="AW52" s="174" t="str">
        <f t="shared" ref="AW52:AW83" si="78">IF(V52=3,$AS$8,"")</f>
        <v/>
      </c>
      <c r="AX52" s="182">
        <f t="shared" ref="AX52:AX83" si="79">IF(C52="N", 0, IF(SUM(AN52:AQ52)&gt;0.75, (0.75+SUM(AR52:AW52)), SUM(AN52:AW52)))</f>
        <v>0</v>
      </c>
      <c r="AY52" s="174" t="str">
        <f t="shared" ref="AY52:AY83" si="80">IF(AX52=0,"0", RANK(AX52,AX$20:AX$99)+SUMPRODUCT((AX$20:AX$99=AX52)*(W$20:W$99&gt;W52)))</f>
        <v>0</v>
      </c>
      <c r="AZ52" s="174" t="str">
        <f t="shared" ref="AZ52:AZ83" si="81">B52</f>
        <v xml:space="preserve"> </v>
      </c>
      <c r="BA52" s="183">
        <f t="shared" ref="BA52:BA83" si="82">F52</f>
        <v>0</v>
      </c>
      <c r="BB52" s="183">
        <f t="shared" ref="BB52:BB83" si="83">G52</f>
        <v>0</v>
      </c>
      <c r="BC52" s="184" t="str">
        <f t="shared" ref="BC52:BC83" si="84">IF(ISNUMBER(H52),H52,"DQ")</f>
        <v>DQ</v>
      </c>
      <c r="BD52" s="174">
        <f t="shared" ref="BD52:BD83" si="85">IF(ISNUMBER(BA52),RANK(BA52,BA$20:BA$179,0)+SUMPRODUCT((BA$20:BA$179=BA52)*(BB$20:BB$179&gt;BB52))+SUMPRODUCT((BA$20:BA$179=BA52)*(BB$20:BB$179=BB52)*(BC$20:BC$179&lt;BC52))+SUMPRODUCT((BA$20:BA$179=BA52)*(BB$20:BB$179=BB52)*(BC$20:BC$179=BC52)*($Y$20:$Y$179&lt;$Y52)),"DQ")</f>
        <v>1</v>
      </c>
      <c r="BE52" s="185" t="str">
        <f t="shared" ref="BE52:BE83" si="86">IF(ISNUMBER(BC52),RANK(BC52,BC$20:BC$179,1)+SUMPRODUCT((BC$20:BC$179=BC52)*(BB$20:BB$179&gt;BB52))+SUMPRODUCT((BC$20:BC$179=BC52)*(BB$20:BB$179=BB52)*(BA$20:BA$179&gt;BA52))+SUMPRODUCT((BC$20:BC$179=BC52)*(BB$20:BB$179=BB52)*(BA$20:BA$179=BA52)*($Y$20:$Y$179&lt;$Y52)),"DQ")</f>
        <v>DQ</v>
      </c>
      <c r="AMJ52"/>
    </row>
    <row r="53" spans="1:1024" s="126" customFormat="1" ht="12.2" customHeight="1" x14ac:dyDescent="0.2">
      <c r="A53" s="367"/>
      <c r="B53" s="173" t="str">
        <f>IF('Competitor List'!G39="Y",'Competitor List'!D39, " ")</f>
        <v xml:space="preserve"> </v>
      </c>
      <c r="C53" s="174" t="str">
        <f>IF('Competitor List'!I39="Y","Y","N")</f>
        <v>N</v>
      </c>
      <c r="D53" s="174">
        <f>'Competitor List'!B39</f>
        <v>14</v>
      </c>
      <c r="E53" s="174" t="str">
        <f>IF('Competitor List'!E39=0," ",'Competitor List'!E39)</f>
        <v xml:space="preserve"> </v>
      </c>
      <c r="F53" s="175"/>
      <c r="G53" s="176"/>
      <c r="H53" s="177"/>
      <c r="I53" s="131" t="str">
        <f t="shared" si="45"/>
        <v>DQ</v>
      </c>
      <c r="J53" s="132" t="str">
        <f t="shared" si="46"/>
        <v>DQ</v>
      </c>
      <c r="K53" s="176"/>
      <c r="L53" s="176"/>
      <c r="M53" s="177"/>
      <c r="N53" s="131" t="str">
        <f t="shared" si="47"/>
        <v>DQ</v>
      </c>
      <c r="O53" s="132" t="str">
        <f t="shared" si="48"/>
        <v>DQ</v>
      </c>
      <c r="P53" s="178" t="str">
        <f t="shared" si="57"/>
        <v>DQ</v>
      </c>
      <c r="Q53" s="174">
        <f t="shared" si="58"/>
        <v>0</v>
      </c>
      <c r="R53" s="179" t="str">
        <f t="shared" si="59"/>
        <v>DQ</v>
      </c>
      <c r="S53" s="131" t="str">
        <f t="shared" si="49"/>
        <v>DQ</v>
      </c>
      <c r="T53" s="132" t="str">
        <f t="shared" si="50"/>
        <v>DQ</v>
      </c>
      <c r="U53" s="131" t="str">
        <f t="shared" si="60"/>
        <v>DQ</v>
      </c>
      <c r="V53" s="135" t="str">
        <f t="shared" si="61"/>
        <v>DQ</v>
      </c>
      <c r="W53" s="136" t="str">
        <f t="shared" si="62"/>
        <v>DQ</v>
      </c>
      <c r="X53" s="180">
        <f>'Competitor List'!C39</f>
        <v>214</v>
      </c>
      <c r="Y53" s="181"/>
      <c r="Z53" s="174" t="str">
        <f t="shared" ref="Z53:Z84" si="87">IF(AND(F53&gt;0,ISNONTEXT(F53),C53="Y"),F53,"DQ")</f>
        <v>DQ</v>
      </c>
      <c r="AA53" s="174" t="str">
        <f t="shared" si="63"/>
        <v>DQ</v>
      </c>
      <c r="AB53" s="174" t="str">
        <f t="shared" si="51"/>
        <v>DQ</v>
      </c>
      <c r="AC53" s="174" t="str">
        <f t="shared" ref="AC53:AC84" si="88">IF(AND(H53&gt;0,ISNONTEXT(H53),C53="Y"),H53,"DQ")</f>
        <v>DQ</v>
      </c>
      <c r="AD53" s="174" t="str">
        <f t="shared" si="64"/>
        <v>DQ</v>
      </c>
      <c r="AE53" s="174" t="str">
        <f t="shared" si="65"/>
        <v>DQ</v>
      </c>
      <c r="AF53" s="174" t="str">
        <f t="shared" si="52"/>
        <v>DQ</v>
      </c>
      <c r="AG53" s="174" t="str">
        <f t="shared" si="66"/>
        <v>DQ</v>
      </c>
      <c r="AH53" s="178" t="str">
        <f t="shared" si="67"/>
        <v>DQ</v>
      </c>
      <c r="AI53" s="178" t="str">
        <f t="shared" si="68"/>
        <v>DQ</v>
      </c>
      <c r="AJ53" s="174" t="str">
        <f t="shared" si="69"/>
        <v>DQ</v>
      </c>
      <c r="AK53" s="182" t="str">
        <f t="shared" si="70"/>
        <v>DQ</v>
      </c>
      <c r="AL53" s="180" t="str">
        <f t="shared" si="71"/>
        <v>DQ</v>
      </c>
      <c r="AM53" s="180" t="str">
        <f t="shared" si="72"/>
        <v>DQ</v>
      </c>
      <c r="AN53" s="174" t="str">
        <f t="shared" si="53"/>
        <v/>
      </c>
      <c r="AO53" s="174" t="str">
        <f t="shared" si="54"/>
        <v/>
      </c>
      <c r="AP53" s="174" t="str">
        <f t="shared" si="55"/>
        <v/>
      </c>
      <c r="AQ53" s="174" t="str">
        <f t="shared" si="56"/>
        <v/>
      </c>
      <c r="AR53" s="174" t="str">
        <f t="shared" si="73"/>
        <v/>
      </c>
      <c r="AS53" s="174" t="str">
        <f t="shared" si="74"/>
        <v/>
      </c>
      <c r="AT53" s="174" t="str">
        <f t="shared" si="75"/>
        <v/>
      </c>
      <c r="AU53" s="174" t="str">
        <f t="shared" si="76"/>
        <v/>
      </c>
      <c r="AV53" s="174" t="str">
        <f t="shared" si="77"/>
        <v/>
      </c>
      <c r="AW53" s="174" t="str">
        <f t="shared" si="78"/>
        <v/>
      </c>
      <c r="AX53" s="182">
        <f t="shared" si="79"/>
        <v>0</v>
      </c>
      <c r="AY53" s="174" t="str">
        <f t="shared" si="80"/>
        <v>0</v>
      </c>
      <c r="AZ53" s="174" t="str">
        <f t="shared" si="81"/>
        <v xml:space="preserve"> </v>
      </c>
      <c r="BA53" s="183">
        <f t="shared" si="82"/>
        <v>0</v>
      </c>
      <c r="BB53" s="183">
        <f t="shared" si="83"/>
        <v>0</v>
      </c>
      <c r="BC53" s="184" t="str">
        <f t="shared" si="84"/>
        <v>DQ</v>
      </c>
      <c r="BD53" s="174">
        <f t="shared" si="85"/>
        <v>1</v>
      </c>
      <c r="BE53" s="185" t="str">
        <f t="shared" si="86"/>
        <v>DQ</v>
      </c>
      <c r="AMJ53"/>
    </row>
    <row r="54" spans="1:1024" s="126" customFormat="1" ht="12.2" customHeight="1" x14ac:dyDescent="0.2">
      <c r="A54" s="367"/>
      <c r="B54" s="173" t="str">
        <f>IF('Competitor List'!G40="Y",'Competitor List'!D40, " ")</f>
        <v xml:space="preserve"> </v>
      </c>
      <c r="C54" s="174" t="str">
        <f>IF('Competitor List'!I40="Y","Y","N")</f>
        <v>N</v>
      </c>
      <c r="D54" s="174">
        <f>'Competitor List'!B40</f>
        <v>15</v>
      </c>
      <c r="E54" s="174" t="str">
        <f>IF('Competitor List'!E40=0," ",'Competitor List'!E40)</f>
        <v xml:space="preserve"> </v>
      </c>
      <c r="F54" s="175"/>
      <c r="G54" s="176"/>
      <c r="H54" s="177"/>
      <c r="I54" s="131" t="str">
        <f t="shared" si="45"/>
        <v>DQ</v>
      </c>
      <c r="J54" s="132" t="str">
        <f t="shared" si="46"/>
        <v>DQ</v>
      </c>
      <c r="K54" s="176"/>
      <c r="L54" s="176"/>
      <c r="M54" s="177"/>
      <c r="N54" s="131" t="str">
        <f t="shared" si="47"/>
        <v>DQ</v>
      </c>
      <c r="O54" s="132" t="str">
        <f t="shared" si="48"/>
        <v>DQ</v>
      </c>
      <c r="P54" s="178" t="str">
        <f t="shared" si="57"/>
        <v>DQ</v>
      </c>
      <c r="Q54" s="174">
        <f t="shared" si="58"/>
        <v>0</v>
      </c>
      <c r="R54" s="179" t="str">
        <f t="shared" si="59"/>
        <v>DQ</v>
      </c>
      <c r="S54" s="131" t="str">
        <f t="shared" si="49"/>
        <v>DQ</v>
      </c>
      <c r="T54" s="132" t="str">
        <f t="shared" si="50"/>
        <v>DQ</v>
      </c>
      <c r="U54" s="131" t="str">
        <f t="shared" si="60"/>
        <v>DQ</v>
      </c>
      <c r="V54" s="135" t="str">
        <f t="shared" si="61"/>
        <v>DQ</v>
      </c>
      <c r="W54" s="136" t="str">
        <f t="shared" si="62"/>
        <v>DQ</v>
      </c>
      <c r="X54" s="180">
        <f>'Competitor List'!C40</f>
        <v>215</v>
      </c>
      <c r="Y54" s="181"/>
      <c r="Z54" s="174" t="str">
        <f t="shared" si="87"/>
        <v>DQ</v>
      </c>
      <c r="AA54" s="174" t="str">
        <f t="shared" si="63"/>
        <v>DQ</v>
      </c>
      <c r="AB54" s="174" t="str">
        <f t="shared" si="51"/>
        <v>DQ</v>
      </c>
      <c r="AC54" s="174" t="str">
        <f t="shared" si="88"/>
        <v>DQ</v>
      </c>
      <c r="AD54" s="174" t="str">
        <f t="shared" si="64"/>
        <v>DQ</v>
      </c>
      <c r="AE54" s="174" t="str">
        <f t="shared" si="65"/>
        <v>DQ</v>
      </c>
      <c r="AF54" s="174" t="str">
        <f t="shared" si="52"/>
        <v>DQ</v>
      </c>
      <c r="AG54" s="174" t="str">
        <f t="shared" si="66"/>
        <v>DQ</v>
      </c>
      <c r="AH54" s="178" t="str">
        <f t="shared" si="67"/>
        <v>DQ</v>
      </c>
      <c r="AI54" s="178" t="str">
        <f t="shared" si="68"/>
        <v>DQ</v>
      </c>
      <c r="AJ54" s="174" t="str">
        <f t="shared" si="69"/>
        <v>DQ</v>
      </c>
      <c r="AK54" s="182" t="str">
        <f t="shared" si="70"/>
        <v>DQ</v>
      </c>
      <c r="AL54" s="180" t="str">
        <f t="shared" si="71"/>
        <v>DQ</v>
      </c>
      <c r="AM54" s="180" t="str">
        <f t="shared" si="72"/>
        <v>DQ</v>
      </c>
      <c r="AN54" s="174" t="str">
        <f t="shared" si="53"/>
        <v/>
      </c>
      <c r="AO54" s="174" t="str">
        <f t="shared" si="54"/>
        <v/>
      </c>
      <c r="AP54" s="174" t="str">
        <f t="shared" si="55"/>
        <v/>
      </c>
      <c r="AQ54" s="174" t="str">
        <f t="shared" si="56"/>
        <v/>
      </c>
      <c r="AR54" s="174" t="str">
        <f t="shared" si="73"/>
        <v/>
      </c>
      <c r="AS54" s="174" t="str">
        <f t="shared" si="74"/>
        <v/>
      </c>
      <c r="AT54" s="174" t="str">
        <f t="shared" si="75"/>
        <v/>
      </c>
      <c r="AU54" s="174" t="str">
        <f t="shared" si="76"/>
        <v/>
      </c>
      <c r="AV54" s="174" t="str">
        <f t="shared" si="77"/>
        <v/>
      </c>
      <c r="AW54" s="174" t="str">
        <f t="shared" si="78"/>
        <v/>
      </c>
      <c r="AX54" s="182">
        <f t="shared" si="79"/>
        <v>0</v>
      </c>
      <c r="AY54" s="174" t="str">
        <f t="shared" si="80"/>
        <v>0</v>
      </c>
      <c r="AZ54" s="174" t="str">
        <f t="shared" si="81"/>
        <v xml:space="preserve"> </v>
      </c>
      <c r="BA54" s="183">
        <f t="shared" si="82"/>
        <v>0</v>
      </c>
      <c r="BB54" s="183">
        <f t="shared" si="83"/>
        <v>0</v>
      </c>
      <c r="BC54" s="184" t="str">
        <f t="shared" si="84"/>
        <v>DQ</v>
      </c>
      <c r="BD54" s="174">
        <f t="shared" si="85"/>
        <v>1</v>
      </c>
      <c r="BE54" s="185" t="str">
        <f t="shared" si="86"/>
        <v>DQ</v>
      </c>
      <c r="AMJ54"/>
    </row>
    <row r="55" spans="1:1024" s="126" customFormat="1" ht="12.2" customHeight="1" x14ac:dyDescent="0.2">
      <c r="A55" s="367"/>
      <c r="B55" s="173" t="str">
        <f>IF('Competitor List'!G41="Y",'Competitor List'!D41, " ")</f>
        <v xml:space="preserve"> </v>
      </c>
      <c r="C55" s="174" t="str">
        <f>IF('Competitor List'!I41="Y","Y","N")</f>
        <v>N</v>
      </c>
      <c r="D55" s="174">
        <f>'Competitor List'!B41</f>
        <v>16</v>
      </c>
      <c r="E55" s="174" t="str">
        <f>IF('Competitor List'!E41=0," ",'Competitor List'!E41)</f>
        <v xml:space="preserve"> </v>
      </c>
      <c r="F55" s="175"/>
      <c r="G55" s="176"/>
      <c r="H55" s="177"/>
      <c r="I55" s="131" t="str">
        <f t="shared" si="45"/>
        <v>DQ</v>
      </c>
      <c r="J55" s="132" t="str">
        <f t="shared" si="46"/>
        <v>DQ</v>
      </c>
      <c r="K55" s="176"/>
      <c r="L55" s="176"/>
      <c r="M55" s="177"/>
      <c r="N55" s="131" t="str">
        <f t="shared" si="47"/>
        <v>DQ</v>
      </c>
      <c r="O55" s="132" t="str">
        <f t="shared" si="48"/>
        <v>DQ</v>
      </c>
      <c r="P55" s="178" t="str">
        <f t="shared" si="57"/>
        <v>DQ</v>
      </c>
      <c r="Q55" s="174">
        <f t="shared" si="58"/>
        <v>0</v>
      </c>
      <c r="R55" s="179" t="str">
        <f t="shared" si="59"/>
        <v>DQ</v>
      </c>
      <c r="S55" s="131" t="str">
        <f t="shared" si="49"/>
        <v>DQ</v>
      </c>
      <c r="T55" s="132" t="str">
        <f t="shared" si="50"/>
        <v>DQ</v>
      </c>
      <c r="U55" s="131" t="str">
        <f t="shared" si="60"/>
        <v>DQ</v>
      </c>
      <c r="V55" s="135" t="str">
        <f t="shared" si="61"/>
        <v>DQ</v>
      </c>
      <c r="W55" s="136" t="str">
        <f t="shared" si="62"/>
        <v>DQ</v>
      </c>
      <c r="X55" s="180">
        <f>'Competitor List'!C41</f>
        <v>216</v>
      </c>
      <c r="Y55" s="181"/>
      <c r="Z55" s="174" t="str">
        <f t="shared" si="87"/>
        <v>DQ</v>
      </c>
      <c r="AA55" s="174" t="str">
        <f t="shared" si="63"/>
        <v>DQ</v>
      </c>
      <c r="AB55" s="174" t="str">
        <f t="shared" si="51"/>
        <v>DQ</v>
      </c>
      <c r="AC55" s="174" t="str">
        <f t="shared" si="88"/>
        <v>DQ</v>
      </c>
      <c r="AD55" s="174" t="str">
        <f t="shared" si="64"/>
        <v>DQ</v>
      </c>
      <c r="AE55" s="174" t="str">
        <f t="shared" si="65"/>
        <v>DQ</v>
      </c>
      <c r="AF55" s="174" t="str">
        <f t="shared" si="52"/>
        <v>DQ</v>
      </c>
      <c r="AG55" s="174" t="str">
        <f t="shared" si="66"/>
        <v>DQ</v>
      </c>
      <c r="AH55" s="178" t="str">
        <f t="shared" si="67"/>
        <v>DQ</v>
      </c>
      <c r="AI55" s="178" t="str">
        <f t="shared" si="68"/>
        <v>DQ</v>
      </c>
      <c r="AJ55" s="174" t="str">
        <f t="shared" si="69"/>
        <v>DQ</v>
      </c>
      <c r="AK55" s="182" t="str">
        <f t="shared" si="70"/>
        <v>DQ</v>
      </c>
      <c r="AL55" s="180" t="str">
        <f t="shared" si="71"/>
        <v>DQ</v>
      </c>
      <c r="AM55" s="180" t="str">
        <f t="shared" si="72"/>
        <v>DQ</v>
      </c>
      <c r="AN55" s="174" t="str">
        <f t="shared" si="53"/>
        <v/>
      </c>
      <c r="AO55" s="174" t="str">
        <f t="shared" si="54"/>
        <v/>
      </c>
      <c r="AP55" s="174" t="str">
        <f t="shared" si="55"/>
        <v/>
      </c>
      <c r="AQ55" s="174" t="str">
        <f t="shared" si="56"/>
        <v/>
      </c>
      <c r="AR55" s="174" t="str">
        <f t="shared" si="73"/>
        <v/>
      </c>
      <c r="AS55" s="174" t="str">
        <f t="shared" si="74"/>
        <v/>
      </c>
      <c r="AT55" s="174" t="str">
        <f t="shared" si="75"/>
        <v/>
      </c>
      <c r="AU55" s="174" t="str">
        <f t="shared" si="76"/>
        <v/>
      </c>
      <c r="AV55" s="174" t="str">
        <f t="shared" si="77"/>
        <v/>
      </c>
      <c r="AW55" s="174" t="str">
        <f t="shared" si="78"/>
        <v/>
      </c>
      <c r="AX55" s="182">
        <f t="shared" si="79"/>
        <v>0</v>
      </c>
      <c r="AY55" s="174" t="str">
        <f t="shared" si="80"/>
        <v>0</v>
      </c>
      <c r="AZ55" s="174" t="str">
        <f t="shared" si="81"/>
        <v xml:space="preserve"> </v>
      </c>
      <c r="BA55" s="183">
        <f t="shared" si="82"/>
        <v>0</v>
      </c>
      <c r="BB55" s="183">
        <f t="shared" si="83"/>
        <v>0</v>
      </c>
      <c r="BC55" s="184" t="str">
        <f t="shared" si="84"/>
        <v>DQ</v>
      </c>
      <c r="BD55" s="174">
        <f t="shared" si="85"/>
        <v>1</v>
      </c>
      <c r="BE55" s="185" t="str">
        <f t="shared" si="86"/>
        <v>DQ</v>
      </c>
      <c r="AMJ55"/>
    </row>
    <row r="56" spans="1:1024" s="126" customFormat="1" ht="12.2" customHeight="1" x14ac:dyDescent="0.2">
      <c r="A56" s="367"/>
      <c r="B56" s="173" t="str">
        <f>IF('Competitor List'!G42="Y",'Competitor List'!D42, " ")</f>
        <v xml:space="preserve"> </v>
      </c>
      <c r="C56" s="174" t="str">
        <f>IF('Competitor List'!I42="Y","Y","N")</f>
        <v>N</v>
      </c>
      <c r="D56" s="174">
        <f>'Competitor List'!B42</f>
        <v>17</v>
      </c>
      <c r="E56" s="174" t="str">
        <f>IF('Competitor List'!E42=0," ",'Competitor List'!E42)</f>
        <v xml:space="preserve"> </v>
      </c>
      <c r="F56" s="175"/>
      <c r="G56" s="176"/>
      <c r="H56" s="177"/>
      <c r="I56" s="131" t="str">
        <f t="shared" si="45"/>
        <v>DQ</v>
      </c>
      <c r="J56" s="132" t="str">
        <f t="shared" si="46"/>
        <v>DQ</v>
      </c>
      <c r="K56" s="176"/>
      <c r="L56" s="176"/>
      <c r="M56" s="177"/>
      <c r="N56" s="131" t="str">
        <f t="shared" si="47"/>
        <v>DQ</v>
      </c>
      <c r="O56" s="132" t="str">
        <f t="shared" si="48"/>
        <v>DQ</v>
      </c>
      <c r="P56" s="178" t="str">
        <f t="shared" si="57"/>
        <v>DQ</v>
      </c>
      <c r="Q56" s="174">
        <f t="shared" si="58"/>
        <v>0</v>
      </c>
      <c r="R56" s="179" t="str">
        <f t="shared" si="59"/>
        <v>DQ</v>
      </c>
      <c r="S56" s="131" t="str">
        <f t="shared" si="49"/>
        <v>DQ</v>
      </c>
      <c r="T56" s="132" t="str">
        <f t="shared" si="50"/>
        <v>DQ</v>
      </c>
      <c r="U56" s="131" t="str">
        <f t="shared" si="60"/>
        <v>DQ</v>
      </c>
      <c r="V56" s="135" t="str">
        <f t="shared" si="61"/>
        <v>DQ</v>
      </c>
      <c r="W56" s="136" t="str">
        <f t="shared" si="62"/>
        <v>DQ</v>
      </c>
      <c r="X56" s="180">
        <f>'Competitor List'!C42</f>
        <v>217</v>
      </c>
      <c r="Y56" s="181"/>
      <c r="Z56" s="174" t="str">
        <f t="shared" si="87"/>
        <v>DQ</v>
      </c>
      <c r="AA56" s="174" t="str">
        <f t="shared" si="63"/>
        <v>DQ</v>
      </c>
      <c r="AB56" s="174" t="str">
        <f t="shared" si="51"/>
        <v>DQ</v>
      </c>
      <c r="AC56" s="174" t="str">
        <f t="shared" si="88"/>
        <v>DQ</v>
      </c>
      <c r="AD56" s="174" t="str">
        <f t="shared" si="64"/>
        <v>DQ</v>
      </c>
      <c r="AE56" s="174" t="str">
        <f t="shared" si="65"/>
        <v>DQ</v>
      </c>
      <c r="AF56" s="174" t="str">
        <f t="shared" si="52"/>
        <v>DQ</v>
      </c>
      <c r="AG56" s="174" t="str">
        <f t="shared" si="66"/>
        <v>DQ</v>
      </c>
      <c r="AH56" s="178" t="str">
        <f t="shared" si="67"/>
        <v>DQ</v>
      </c>
      <c r="AI56" s="178" t="str">
        <f t="shared" si="68"/>
        <v>DQ</v>
      </c>
      <c r="AJ56" s="174" t="str">
        <f t="shared" si="69"/>
        <v>DQ</v>
      </c>
      <c r="AK56" s="182" t="str">
        <f t="shared" si="70"/>
        <v>DQ</v>
      </c>
      <c r="AL56" s="180" t="str">
        <f t="shared" si="71"/>
        <v>DQ</v>
      </c>
      <c r="AM56" s="180" t="str">
        <f t="shared" si="72"/>
        <v>DQ</v>
      </c>
      <c r="AN56" s="174" t="str">
        <f t="shared" si="53"/>
        <v/>
      </c>
      <c r="AO56" s="174" t="str">
        <f t="shared" si="54"/>
        <v/>
      </c>
      <c r="AP56" s="174" t="str">
        <f t="shared" si="55"/>
        <v/>
      </c>
      <c r="AQ56" s="174" t="str">
        <f t="shared" si="56"/>
        <v/>
      </c>
      <c r="AR56" s="174" t="str">
        <f t="shared" si="73"/>
        <v/>
      </c>
      <c r="AS56" s="174" t="str">
        <f t="shared" si="74"/>
        <v/>
      </c>
      <c r="AT56" s="174" t="str">
        <f t="shared" si="75"/>
        <v/>
      </c>
      <c r="AU56" s="174" t="str">
        <f t="shared" si="76"/>
        <v/>
      </c>
      <c r="AV56" s="174" t="str">
        <f t="shared" si="77"/>
        <v/>
      </c>
      <c r="AW56" s="174" t="str">
        <f t="shared" si="78"/>
        <v/>
      </c>
      <c r="AX56" s="182">
        <f t="shared" si="79"/>
        <v>0</v>
      </c>
      <c r="AY56" s="174" t="str">
        <f t="shared" si="80"/>
        <v>0</v>
      </c>
      <c r="AZ56" s="174" t="str">
        <f t="shared" si="81"/>
        <v xml:space="preserve"> </v>
      </c>
      <c r="BA56" s="183">
        <f t="shared" si="82"/>
        <v>0</v>
      </c>
      <c r="BB56" s="183">
        <f t="shared" si="83"/>
        <v>0</v>
      </c>
      <c r="BC56" s="184" t="str">
        <f t="shared" si="84"/>
        <v>DQ</v>
      </c>
      <c r="BD56" s="174">
        <f t="shared" si="85"/>
        <v>1</v>
      </c>
      <c r="BE56" s="185" t="str">
        <f t="shared" si="86"/>
        <v>DQ</v>
      </c>
      <c r="AMJ56"/>
    </row>
    <row r="57" spans="1:1024" s="126" customFormat="1" ht="12.2" customHeight="1" x14ac:dyDescent="0.2">
      <c r="A57" s="367"/>
      <c r="B57" s="173" t="str">
        <f>IF('Competitor List'!G43="Y",'Competitor List'!D43, " ")</f>
        <v xml:space="preserve"> </v>
      </c>
      <c r="C57" s="174" t="str">
        <f>IF('Competitor List'!I43="Y","Y","N")</f>
        <v>N</v>
      </c>
      <c r="D57" s="174">
        <f>'Competitor List'!B43</f>
        <v>18</v>
      </c>
      <c r="E57" s="174" t="str">
        <f>IF('Competitor List'!E43=0," ",'Competitor List'!E43)</f>
        <v xml:space="preserve"> </v>
      </c>
      <c r="F57" s="175"/>
      <c r="G57" s="176"/>
      <c r="H57" s="177"/>
      <c r="I57" s="131" t="str">
        <f t="shared" si="45"/>
        <v>DQ</v>
      </c>
      <c r="J57" s="132" t="str">
        <f t="shared" si="46"/>
        <v>DQ</v>
      </c>
      <c r="K57" s="176"/>
      <c r="L57" s="176"/>
      <c r="M57" s="177"/>
      <c r="N57" s="131" t="str">
        <f t="shared" si="47"/>
        <v>DQ</v>
      </c>
      <c r="O57" s="132" t="str">
        <f t="shared" si="48"/>
        <v>DQ</v>
      </c>
      <c r="P57" s="178" t="str">
        <f t="shared" si="57"/>
        <v>DQ</v>
      </c>
      <c r="Q57" s="174">
        <f t="shared" si="58"/>
        <v>0</v>
      </c>
      <c r="R57" s="179" t="str">
        <f t="shared" si="59"/>
        <v>DQ</v>
      </c>
      <c r="S57" s="131" t="str">
        <f t="shared" si="49"/>
        <v>DQ</v>
      </c>
      <c r="T57" s="132" t="str">
        <f t="shared" si="50"/>
        <v>DQ</v>
      </c>
      <c r="U57" s="131" t="str">
        <f t="shared" si="60"/>
        <v>DQ</v>
      </c>
      <c r="V57" s="135" t="str">
        <f t="shared" si="61"/>
        <v>DQ</v>
      </c>
      <c r="W57" s="136" t="str">
        <f t="shared" si="62"/>
        <v>DQ</v>
      </c>
      <c r="X57" s="180">
        <f>'Competitor List'!C43</f>
        <v>218</v>
      </c>
      <c r="Y57" s="181"/>
      <c r="Z57" s="174" t="str">
        <f t="shared" si="87"/>
        <v>DQ</v>
      </c>
      <c r="AA57" s="174" t="str">
        <f t="shared" si="63"/>
        <v>DQ</v>
      </c>
      <c r="AB57" s="174" t="str">
        <f t="shared" si="51"/>
        <v>DQ</v>
      </c>
      <c r="AC57" s="174" t="str">
        <f t="shared" si="88"/>
        <v>DQ</v>
      </c>
      <c r="AD57" s="174" t="str">
        <f t="shared" si="64"/>
        <v>DQ</v>
      </c>
      <c r="AE57" s="174" t="str">
        <f t="shared" si="65"/>
        <v>DQ</v>
      </c>
      <c r="AF57" s="174" t="str">
        <f t="shared" si="52"/>
        <v>DQ</v>
      </c>
      <c r="AG57" s="174" t="str">
        <f t="shared" si="66"/>
        <v>DQ</v>
      </c>
      <c r="AH57" s="178" t="str">
        <f t="shared" si="67"/>
        <v>DQ</v>
      </c>
      <c r="AI57" s="178" t="str">
        <f t="shared" si="68"/>
        <v>DQ</v>
      </c>
      <c r="AJ57" s="174" t="str">
        <f t="shared" si="69"/>
        <v>DQ</v>
      </c>
      <c r="AK57" s="182" t="str">
        <f t="shared" si="70"/>
        <v>DQ</v>
      </c>
      <c r="AL57" s="180" t="str">
        <f t="shared" si="71"/>
        <v>DQ</v>
      </c>
      <c r="AM57" s="180" t="str">
        <f t="shared" si="72"/>
        <v>DQ</v>
      </c>
      <c r="AN57" s="174" t="str">
        <f t="shared" si="53"/>
        <v/>
      </c>
      <c r="AO57" s="174" t="str">
        <f t="shared" si="54"/>
        <v/>
      </c>
      <c r="AP57" s="174" t="str">
        <f t="shared" si="55"/>
        <v/>
      </c>
      <c r="AQ57" s="174" t="str">
        <f t="shared" si="56"/>
        <v/>
      </c>
      <c r="AR57" s="174" t="str">
        <f t="shared" si="73"/>
        <v/>
      </c>
      <c r="AS57" s="174" t="str">
        <f t="shared" si="74"/>
        <v/>
      </c>
      <c r="AT57" s="174" t="str">
        <f t="shared" si="75"/>
        <v/>
      </c>
      <c r="AU57" s="174" t="str">
        <f t="shared" si="76"/>
        <v/>
      </c>
      <c r="AV57" s="174" t="str">
        <f t="shared" si="77"/>
        <v/>
      </c>
      <c r="AW57" s="174" t="str">
        <f t="shared" si="78"/>
        <v/>
      </c>
      <c r="AX57" s="182">
        <f t="shared" si="79"/>
        <v>0</v>
      </c>
      <c r="AY57" s="174" t="str">
        <f t="shared" si="80"/>
        <v>0</v>
      </c>
      <c r="AZ57" s="174" t="str">
        <f t="shared" si="81"/>
        <v xml:space="preserve"> </v>
      </c>
      <c r="BA57" s="183">
        <f t="shared" si="82"/>
        <v>0</v>
      </c>
      <c r="BB57" s="183">
        <f t="shared" si="83"/>
        <v>0</v>
      </c>
      <c r="BC57" s="184" t="str">
        <f t="shared" si="84"/>
        <v>DQ</v>
      </c>
      <c r="BD57" s="174">
        <f t="shared" si="85"/>
        <v>1</v>
      </c>
      <c r="BE57" s="185" t="str">
        <f t="shared" si="86"/>
        <v>DQ</v>
      </c>
      <c r="AMJ57"/>
    </row>
    <row r="58" spans="1:1024" s="126" customFormat="1" ht="12.2" customHeight="1" x14ac:dyDescent="0.2">
      <c r="A58" s="367"/>
      <c r="B58" s="173" t="str">
        <f>IF('Competitor List'!G44="Y",'Competitor List'!D44, " ")</f>
        <v xml:space="preserve"> </v>
      </c>
      <c r="C58" s="174" t="str">
        <f>IF('Competitor List'!I44="Y","Y","N")</f>
        <v>N</v>
      </c>
      <c r="D58" s="174">
        <f>'Competitor List'!B44</f>
        <v>19</v>
      </c>
      <c r="E58" s="174" t="str">
        <f>IF('Competitor List'!E44=0," ",'Competitor List'!E44)</f>
        <v xml:space="preserve"> </v>
      </c>
      <c r="F58" s="175"/>
      <c r="G58" s="176"/>
      <c r="H58" s="177"/>
      <c r="I58" s="131" t="str">
        <f t="shared" si="45"/>
        <v>DQ</v>
      </c>
      <c r="J58" s="132" t="str">
        <f t="shared" si="46"/>
        <v>DQ</v>
      </c>
      <c r="K58" s="176"/>
      <c r="L58" s="176"/>
      <c r="M58" s="177"/>
      <c r="N58" s="131" t="str">
        <f t="shared" si="47"/>
        <v>DQ</v>
      </c>
      <c r="O58" s="132" t="str">
        <f t="shared" si="48"/>
        <v>DQ</v>
      </c>
      <c r="P58" s="178" t="str">
        <f t="shared" si="57"/>
        <v>DQ</v>
      </c>
      <c r="Q58" s="174">
        <f t="shared" si="58"/>
        <v>0</v>
      </c>
      <c r="R58" s="179" t="str">
        <f t="shared" si="59"/>
        <v>DQ</v>
      </c>
      <c r="S58" s="131" t="str">
        <f t="shared" si="49"/>
        <v>DQ</v>
      </c>
      <c r="T58" s="132" t="str">
        <f t="shared" si="50"/>
        <v>DQ</v>
      </c>
      <c r="U58" s="131" t="str">
        <f t="shared" si="60"/>
        <v>DQ</v>
      </c>
      <c r="V58" s="135" t="str">
        <f t="shared" si="61"/>
        <v>DQ</v>
      </c>
      <c r="W58" s="136" t="str">
        <f t="shared" si="62"/>
        <v>DQ</v>
      </c>
      <c r="X58" s="180">
        <f>'Competitor List'!C44</f>
        <v>219</v>
      </c>
      <c r="Y58" s="181"/>
      <c r="Z58" s="174" t="str">
        <f t="shared" si="87"/>
        <v>DQ</v>
      </c>
      <c r="AA58" s="174" t="str">
        <f t="shared" si="63"/>
        <v>DQ</v>
      </c>
      <c r="AB58" s="174" t="str">
        <f t="shared" si="51"/>
        <v>DQ</v>
      </c>
      <c r="AC58" s="174" t="str">
        <f t="shared" si="88"/>
        <v>DQ</v>
      </c>
      <c r="AD58" s="174" t="str">
        <f t="shared" si="64"/>
        <v>DQ</v>
      </c>
      <c r="AE58" s="174" t="str">
        <f t="shared" si="65"/>
        <v>DQ</v>
      </c>
      <c r="AF58" s="174" t="str">
        <f t="shared" si="52"/>
        <v>DQ</v>
      </c>
      <c r="AG58" s="174" t="str">
        <f t="shared" si="66"/>
        <v>DQ</v>
      </c>
      <c r="AH58" s="178" t="str">
        <f t="shared" si="67"/>
        <v>DQ</v>
      </c>
      <c r="AI58" s="178" t="str">
        <f t="shared" si="68"/>
        <v>DQ</v>
      </c>
      <c r="AJ58" s="174" t="str">
        <f t="shared" si="69"/>
        <v>DQ</v>
      </c>
      <c r="AK58" s="182" t="str">
        <f t="shared" si="70"/>
        <v>DQ</v>
      </c>
      <c r="AL58" s="180" t="str">
        <f t="shared" si="71"/>
        <v>DQ</v>
      </c>
      <c r="AM58" s="180" t="str">
        <f t="shared" si="72"/>
        <v>DQ</v>
      </c>
      <c r="AN58" s="174" t="str">
        <f t="shared" si="53"/>
        <v/>
      </c>
      <c r="AO58" s="174" t="str">
        <f t="shared" si="54"/>
        <v/>
      </c>
      <c r="AP58" s="174" t="str">
        <f t="shared" si="55"/>
        <v/>
      </c>
      <c r="AQ58" s="174" t="str">
        <f t="shared" si="56"/>
        <v/>
      </c>
      <c r="AR58" s="174" t="str">
        <f t="shared" si="73"/>
        <v/>
      </c>
      <c r="AS58" s="174" t="str">
        <f t="shared" si="74"/>
        <v/>
      </c>
      <c r="AT58" s="174" t="str">
        <f t="shared" si="75"/>
        <v/>
      </c>
      <c r="AU58" s="174" t="str">
        <f t="shared" si="76"/>
        <v/>
      </c>
      <c r="AV58" s="174" t="str">
        <f t="shared" si="77"/>
        <v/>
      </c>
      <c r="AW58" s="174" t="str">
        <f t="shared" si="78"/>
        <v/>
      </c>
      <c r="AX58" s="182">
        <f t="shared" si="79"/>
        <v>0</v>
      </c>
      <c r="AY58" s="174" t="str">
        <f t="shared" si="80"/>
        <v>0</v>
      </c>
      <c r="AZ58" s="174" t="str">
        <f t="shared" si="81"/>
        <v xml:space="preserve"> </v>
      </c>
      <c r="BA58" s="183">
        <f t="shared" si="82"/>
        <v>0</v>
      </c>
      <c r="BB58" s="183">
        <f t="shared" si="83"/>
        <v>0</v>
      </c>
      <c r="BC58" s="184" t="str">
        <f t="shared" si="84"/>
        <v>DQ</v>
      </c>
      <c r="BD58" s="174">
        <f t="shared" si="85"/>
        <v>1</v>
      </c>
      <c r="BE58" s="185" t="str">
        <f t="shared" si="86"/>
        <v>DQ</v>
      </c>
      <c r="AMJ58"/>
    </row>
    <row r="59" spans="1:1024" s="126" customFormat="1" ht="12.2" customHeight="1" x14ac:dyDescent="0.2">
      <c r="A59" s="367"/>
      <c r="B59" s="186" t="str">
        <f>IF('Competitor List'!G45="Y",'Competitor List'!D45, " ")</f>
        <v xml:space="preserve"> </v>
      </c>
      <c r="C59" s="187" t="str">
        <f>IF('Competitor List'!I45="Y","Y","N")</f>
        <v>N</v>
      </c>
      <c r="D59" s="187">
        <f>'Competitor List'!B45</f>
        <v>20</v>
      </c>
      <c r="E59" s="187" t="str">
        <f>IF('Competitor List'!E45=0," ",'Competitor List'!E45)</f>
        <v xml:space="preserve"> </v>
      </c>
      <c r="F59" s="188"/>
      <c r="G59" s="189"/>
      <c r="H59" s="190"/>
      <c r="I59" s="148" t="str">
        <f t="shared" si="45"/>
        <v>DQ</v>
      </c>
      <c r="J59" s="149" t="str">
        <f t="shared" si="46"/>
        <v>DQ</v>
      </c>
      <c r="K59" s="189"/>
      <c r="L59" s="189"/>
      <c r="M59" s="190"/>
      <c r="N59" s="148" t="str">
        <f t="shared" si="47"/>
        <v>DQ</v>
      </c>
      <c r="O59" s="149" t="str">
        <f t="shared" si="48"/>
        <v>DQ</v>
      </c>
      <c r="P59" s="191" t="str">
        <f t="shared" si="57"/>
        <v>DQ</v>
      </c>
      <c r="Q59" s="187">
        <f t="shared" si="58"/>
        <v>0</v>
      </c>
      <c r="R59" s="192" t="str">
        <f t="shared" si="59"/>
        <v>DQ</v>
      </c>
      <c r="S59" s="148" t="str">
        <f t="shared" si="49"/>
        <v>DQ</v>
      </c>
      <c r="T59" s="149" t="str">
        <f t="shared" si="50"/>
        <v>DQ</v>
      </c>
      <c r="U59" s="148" t="str">
        <f t="shared" si="60"/>
        <v>DQ</v>
      </c>
      <c r="V59" s="152" t="str">
        <f t="shared" si="61"/>
        <v>DQ</v>
      </c>
      <c r="W59" s="153" t="str">
        <f t="shared" si="62"/>
        <v>DQ</v>
      </c>
      <c r="X59" s="193">
        <f>'Competitor List'!C45</f>
        <v>220</v>
      </c>
      <c r="Y59" s="194"/>
      <c r="Z59" s="187" t="str">
        <f t="shared" si="87"/>
        <v>DQ</v>
      </c>
      <c r="AA59" s="187" t="str">
        <f t="shared" si="63"/>
        <v>DQ</v>
      </c>
      <c r="AB59" s="187" t="str">
        <f t="shared" si="51"/>
        <v>DQ</v>
      </c>
      <c r="AC59" s="187" t="str">
        <f t="shared" si="88"/>
        <v>DQ</v>
      </c>
      <c r="AD59" s="187" t="str">
        <f t="shared" si="64"/>
        <v>DQ</v>
      </c>
      <c r="AE59" s="187" t="str">
        <f t="shared" si="65"/>
        <v>DQ</v>
      </c>
      <c r="AF59" s="187" t="str">
        <f t="shared" si="52"/>
        <v>DQ</v>
      </c>
      <c r="AG59" s="187" t="str">
        <f t="shared" si="66"/>
        <v>DQ</v>
      </c>
      <c r="AH59" s="191" t="str">
        <f t="shared" si="67"/>
        <v>DQ</v>
      </c>
      <c r="AI59" s="191" t="str">
        <f t="shared" si="68"/>
        <v>DQ</v>
      </c>
      <c r="AJ59" s="187" t="str">
        <f t="shared" si="69"/>
        <v>DQ</v>
      </c>
      <c r="AK59" s="195" t="str">
        <f t="shared" si="70"/>
        <v>DQ</v>
      </c>
      <c r="AL59" s="193" t="str">
        <f t="shared" si="71"/>
        <v>DQ</v>
      </c>
      <c r="AM59" s="193" t="str">
        <f t="shared" si="72"/>
        <v>DQ</v>
      </c>
      <c r="AN59" s="187" t="str">
        <f t="shared" si="53"/>
        <v/>
      </c>
      <c r="AO59" s="187" t="str">
        <f t="shared" si="54"/>
        <v/>
      </c>
      <c r="AP59" s="187" t="str">
        <f t="shared" si="55"/>
        <v/>
      </c>
      <c r="AQ59" s="187" t="str">
        <f t="shared" si="56"/>
        <v/>
      </c>
      <c r="AR59" s="187" t="str">
        <f t="shared" si="73"/>
        <v/>
      </c>
      <c r="AS59" s="187" t="str">
        <f t="shared" si="74"/>
        <v/>
      </c>
      <c r="AT59" s="187" t="str">
        <f t="shared" si="75"/>
        <v/>
      </c>
      <c r="AU59" s="187" t="str">
        <f t="shared" si="76"/>
        <v/>
      </c>
      <c r="AV59" s="187" t="str">
        <f t="shared" si="77"/>
        <v/>
      </c>
      <c r="AW59" s="187" t="str">
        <f t="shared" si="78"/>
        <v/>
      </c>
      <c r="AX59" s="195">
        <f t="shared" si="79"/>
        <v>0</v>
      </c>
      <c r="AY59" s="187" t="str">
        <f t="shared" si="80"/>
        <v>0</v>
      </c>
      <c r="AZ59" s="187" t="str">
        <f t="shared" si="81"/>
        <v xml:space="preserve"> </v>
      </c>
      <c r="BA59" s="196">
        <f t="shared" si="82"/>
        <v>0</v>
      </c>
      <c r="BB59" s="196">
        <f t="shared" si="83"/>
        <v>0</v>
      </c>
      <c r="BC59" s="197" t="str">
        <f t="shared" si="84"/>
        <v>DQ</v>
      </c>
      <c r="BD59" s="187">
        <f t="shared" si="85"/>
        <v>1</v>
      </c>
      <c r="BE59" s="198" t="str">
        <f t="shared" si="86"/>
        <v>DQ</v>
      </c>
      <c r="AMJ59"/>
    </row>
    <row r="60" spans="1:1024" s="126" customFormat="1" ht="12.2" customHeight="1" x14ac:dyDescent="0.2">
      <c r="A60" s="368" t="s">
        <v>19</v>
      </c>
      <c r="B60" s="199" t="str">
        <f>IF('Competitor List'!G46="Y",'Competitor List'!D46, " ")</f>
        <v xml:space="preserve"> </v>
      </c>
      <c r="C60" s="200" t="str">
        <f>IF('Competitor List'!I46="Y","Y","N")</f>
        <v>N</v>
      </c>
      <c r="D60" s="200">
        <f>'Competitor List'!B46</f>
        <v>1</v>
      </c>
      <c r="E60" s="200" t="str">
        <f>IF('Competitor List'!E46=0," ",'Competitor List'!E46)</f>
        <v xml:space="preserve"> </v>
      </c>
      <c r="F60" s="111"/>
      <c r="G60" s="112"/>
      <c r="H60" s="113"/>
      <c r="I60" s="114" t="str">
        <f t="shared" ref="I60:I79" si="89">IF(ISNUMBER(F60),RANK(F60,F$60:F$79,0)+SUMPRODUCT((F$60:F$79=F60)*(G$60:G$79&gt;G60))+SUMPRODUCT((F$60:F$79=F60)*(G$60:G$79=G60)*(H$60:H$79&lt;H60))+SUMPRODUCT((F$60:F$79=F60)*(G$60:G$79=G60)*(H$60:H$79=H60)*($Y$60:$Y$79&lt;$Y60)),"DQ")</f>
        <v>DQ</v>
      </c>
      <c r="J60" s="115" t="str">
        <f t="shared" ref="J60:J79" si="90">IF(ISNUMBER(H60),RANK(H60,H$60:H$79,1)+SUMPRODUCT((H$60:H$79=H60)*(G$60:G$79&gt;G60))+SUMPRODUCT((H$60:H$79=H60)*(G$60:G$79=G60)*(F$60:F$79&gt;F60))+SUMPRODUCT((H$60:H$79=H60)*(G$60:G$79=G60)*(F$60:F$79=F60)*($Y$60:$Y$79&lt;$Y60)),"DQ")</f>
        <v>DQ</v>
      </c>
      <c r="K60" s="112"/>
      <c r="L60" s="112"/>
      <c r="M60" s="113"/>
      <c r="N60" s="114" t="str">
        <f t="shared" ref="N60:N79" si="91">IF(ISNUMBER(K60),RANK(K60,K$60:K$79,0)+SUMPRODUCT((K$60:K$79=K60)*(L$60:L$79&gt;L60))+SUMPRODUCT((K$60:K$79=K60)*(L$60:L$79=L60)*(M$60:M$79&lt;M60))+SUMPRODUCT((K$60:K$79=K60)*(L$60:L$79=L60)*(M$60:M$79=M60)*($Y$60:$Y$79&lt;$Y60)),"DQ")</f>
        <v>DQ</v>
      </c>
      <c r="O60" s="115" t="str">
        <f t="shared" ref="O60:O79" si="92">IF(ISNUMBER(M60),RANK(M60,M$60:M$79,1)+SUMPRODUCT((M$60:M$79=M60)*(L$60:L$79&gt;L60))+SUMPRODUCT((M$60:M$79=M60)*(L$60:L$79=L60)*(K$60:K$79&gt;K60))+SUMPRODUCT((M$60:M$79=M60)*(L$60:L$79=L60)*(K$60:K$79=K60)*($Y$60:$Y$79&lt;$Y60)),"DQ")</f>
        <v>DQ</v>
      </c>
      <c r="P60" s="116" t="str">
        <f t="shared" si="57"/>
        <v>DQ</v>
      </c>
      <c r="Q60" s="110">
        <f t="shared" si="58"/>
        <v>0</v>
      </c>
      <c r="R60" s="117" t="str">
        <f t="shared" si="59"/>
        <v>DQ</v>
      </c>
      <c r="S60" s="114" t="str">
        <f t="shared" ref="S60:S79" si="93">IF(AND(ISNUMBER(AH60),NOT(C60="N")),RANK(AH60,$AH$60:$AH$79,0)+SUMPRODUCT(($AH$60:$AH$79=AH60)*($Q$60:$Q$79&gt;Q60))+SUMPRODUCT(($AH$60:$AH$79=AH60)*($Q$60:$Q$79=Q60)*($AK$60:$AK$79&gt;AK60))+SUMPRODUCT(($AH$60:$AH$79=AH60)*($Q$60:$Q$79=Q60)*($AK$60:$AK$79=AK60)*($Y$60:$Y$79&lt;Y60)),"DQ")</f>
        <v>DQ</v>
      </c>
      <c r="T60" s="115" t="str">
        <f t="shared" ref="T60:T79" si="94">IF(ISNUMBER(R60),RANK(R60,R$60:R$79,1)+SUMPRODUCT((R$60:R$79=R60)*(Q$60:Q$79&gt;Q60))+SUMPRODUCT((R$60:R$79=R60)*(Q$60:Q$79=Q60)*(P$60:P$79&gt;P60))+SUMPRODUCT((R$60:R$79=R60)*(Q$60:Q$79=Q60)*(P$60:P$79=P60)*($Y$60:$Y$79&lt;$Y60)),"DQ")</f>
        <v>DQ</v>
      </c>
      <c r="U60" s="114" t="str">
        <f t="shared" si="60"/>
        <v>DQ</v>
      </c>
      <c r="V60" s="118" t="str">
        <f t="shared" si="61"/>
        <v>DQ</v>
      </c>
      <c r="W60" s="119" t="str">
        <f t="shared" si="62"/>
        <v>DQ</v>
      </c>
      <c r="X60" s="120">
        <f>'Competitor List'!C46</f>
        <v>301</v>
      </c>
      <c r="Y60" s="121"/>
      <c r="Z60" s="110" t="str">
        <f t="shared" si="87"/>
        <v>DQ</v>
      </c>
      <c r="AA60" s="110" t="str">
        <f t="shared" si="63"/>
        <v>DQ</v>
      </c>
      <c r="AB60" s="110" t="str">
        <f t="shared" ref="AB60:AB79" si="95">IF(AND(ISNUMBER(AA60),NOT(C60="N")),RANK(AA60,$AA$60:$AA$79,0)+SUMPRODUCT(($AA$60:$AA$79=AA60)*($G$60:$G$79&gt;G60))+SUMPRODUCT(($AA$60:$AA$79=AA60)*($G$60:$G$79=G60)*($H$60:$H$79&lt;H60))+SUMPRODUCT(($AA$60:$AA$79=AA60)*($G$60:$G$79=G60)*($H$60:$H$79=H60)*($D$60:$D$79&lt;D60)),"DQ")</f>
        <v>DQ</v>
      </c>
      <c r="AC60" s="110" t="str">
        <f t="shared" si="88"/>
        <v>DQ</v>
      </c>
      <c r="AD60" s="110" t="str">
        <f t="shared" si="64"/>
        <v>DQ</v>
      </c>
      <c r="AE60" s="110" t="str">
        <f t="shared" si="65"/>
        <v>DQ</v>
      </c>
      <c r="AF60" s="110" t="str">
        <f t="shared" ref="AF60:AF79" si="96">IF(AND(ISNUMBER(AE60),NOT(L60="N")),RANK(AE60,$AE$60:$AE$79,0)+SUMPRODUCT(($AE$60:$AE$79=AE60)*($L$60:$L$79&gt;L60))+SUMPRODUCT(($AE$60:$AE$79=AE60)*($L$60:$L$79=L60)*($M$60:$M$79&lt;M60))+SUMPRODUCT(($AE$60:$AE$79=AE60)*($L$60:$L$79=L60)*($M$60:$M$79=M60)*($D$60:$D$79&lt;D60)),"DQ")</f>
        <v>DQ</v>
      </c>
      <c r="AG60" s="110" t="str">
        <f t="shared" si="66"/>
        <v>DQ</v>
      </c>
      <c r="AH60" s="116" t="str">
        <f t="shared" si="67"/>
        <v>DQ</v>
      </c>
      <c r="AI60" s="116" t="str">
        <f t="shared" si="68"/>
        <v>DQ</v>
      </c>
      <c r="AJ60" s="110" t="str">
        <f t="shared" si="69"/>
        <v>DQ</v>
      </c>
      <c r="AK60" s="122" t="str">
        <f t="shared" si="70"/>
        <v>DQ</v>
      </c>
      <c r="AL60" s="120" t="str">
        <f t="shared" si="71"/>
        <v>DQ</v>
      </c>
      <c r="AM60" s="120" t="str">
        <f t="shared" si="72"/>
        <v>DQ</v>
      </c>
      <c r="AN60" s="200" t="str">
        <f t="shared" ref="AN60:AN79" si="97">IF(AB60=1,$AO$8,"")</f>
        <v/>
      </c>
      <c r="AO60" s="200" t="str">
        <f t="shared" ref="AO60:AO79" si="98">IF(J60=1,$AO$8,"")</f>
        <v/>
      </c>
      <c r="AP60" s="200" t="str">
        <f t="shared" ref="AP60:AP79" si="99">IF(AF60=1,$AO$8,"")</f>
        <v/>
      </c>
      <c r="AQ60" s="200" t="str">
        <f t="shared" ref="AQ60:AQ79" si="100">IF(O60=1,$AO$8,"")</f>
        <v/>
      </c>
      <c r="AR60" s="200" t="str">
        <f t="shared" si="73"/>
        <v/>
      </c>
      <c r="AS60" s="200" t="str">
        <f t="shared" si="74"/>
        <v/>
      </c>
      <c r="AT60" s="200" t="str">
        <f t="shared" si="75"/>
        <v/>
      </c>
      <c r="AU60" s="200" t="str">
        <f t="shared" si="76"/>
        <v/>
      </c>
      <c r="AV60" s="200" t="str">
        <f t="shared" si="77"/>
        <v/>
      </c>
      <c r="AW60" s="200" t="str">
        <f t="shared" si="78"/>
        <v/>
      </c>
      <c r="AX60" s="201">
        <f t="shared" si="79"/>
        <v>0</v>
      </c>
      <c r="AY60" s="200" t="str">
        <f t="shared" si="80"/>
        <v>0</v>
      </c>
      <c r="AZ60" s="200" t="str">
        <f t="shared" si="81"/>
        <v xml:space="preserve"> </v>
      </c>
      <c r="BA60" s="202">
        <f t="shared" si="82"/>
        <v>0</v>
      </c>
      <c r="BB60" s="202">
        <f t="shared" si="83"/>
        <v>0</v>
      </c>
      <c r="BC60" s="203" t="str">
        <f t="shared" si="84"/>
        <v>DQ</v>
      </c>
      <c r="BD60" s="200">
        <f t="shared" si="85"/>
        <v>1</v>
      </c>
      <c r="BE60" s="204" t="str">
        <f t="shared" si="86"/>
        <v>DQ</v>
      </c>
      <c r="AMJ60"/>
    </row>
    <row r="61" spans="1:1024" s="126" customFormat="1" ht="12.2" customHeight="1" x14ac:dyDescent="0.2">
      <c r="A61" s="368"/>
      <c r="B61" s="205" t="str">
        <f>IF('Competitor List'!G47="Y",'Competitor List'!D47, " ")</f>
        <v xml:space="preserve"> </v>
      </c>
      <c r="C61" s="71" t="str">
        <f>IF('Competitor List'!I47="Y","Y","N")</f>
        <v>N</v>
      </c>
      <c r="D61" s="71">
        <f>'Competitor List'!B47</f>
        <v>2</v>
      </c>
      <c r="E61" s="71" t="str">
        <f>IF('Competitor List'!E47=0," ",'Competitor List'!E47)</f>
        <v xml:space="preserve"> </v>
      </c>
      <c r="F61" s="128"/>
      <c r="G61" s="129"/>
      <c r="H61" s="130"/>
      <c r="I61" s="131" t="str">
        <f t="shared" si="89"/>
        <v>DQ</v>
      </c>
      <c r="J61" s="132" t="str">
        <f t="shared" si="90"/>
        <v>DQ</v>
      </c>
      <c r="K61" s="129"/>
      <c r="L61" s="129"/>
      <c r="M61" s="130"/>
      <c r="N61" s="131" t="str">
        <f t="shared" si="91"/>
        <v>DQ</v>
      </c>
      <c r="O61" s="132" t="str">
        <f t="shared" si="92"/>
        <v>DQ</v>
      </c>
      <c r="P61" s="133" t="str">
        <f t="shared" si="57"/>
        <v>DQ</v>
      </c>
      <c r="Q61" s="10">
        <f t="shared" si="58"/>
        <v>0</v>
      </c>
      <c r="R61" s="134" t="str">
        <f t="shared" si="59"/>
        <v>DQ</v>
      </c>
      <c r="S61" s="131" t="str">
        <f t="shared" si="93"/>
        <v>DQ</v>
      </c>
      <c r="T61" s="132" t="str">
        <f t="shared" si="94"/>
        <v>DQ</v>
      </c>
      <c r="U61" s="131" t="str">
        <f t="shared" si="60"/>
        <v>DQ</v>
      </c>
      <c r="V61" s="135" t="str">
        <f t="shared" si="61"/>
        <v>DQ</v>
      </c>
      <c r="W61" s="136" t="str">
        <f t="shared" si="62"/>
        <v>DQ</v>
      </c>
      <c r="X61" s="137">
        <f>'Competitor List'!C47</f>
        <v>302</v>
      </c>
      <c r="Y61" s="138"/>
      <c r="Z61" s="10" t="str">
        <f t="shared" si="87"/>
        <v>DQ</v>
      </c>
      <c r="AA61" s="10" t="str">
        <f t="shared" si="63"/>
        <v>DQ</v>
      </c>
      <c r="AB61" s="10" t="str">
        <f t="shared" si="95"/>
        <v>DQ</v>
      </c>
      <c r="AC61" s="10" t="str">
        <f t="shared" si="88"/>
        <v>DQ</v>
      </c>
      <c r="AD61" s="10" t="str">
        <f t="shared" si="64"/>
        <v>DQ</v>
      </c>
      <c r="AE61" s="10" t="str">
        <f t="shared" si="65"/>
        <v>DQ</v>
      </c>
      <c r="AF61" s="10" t="str">
        <f t="shared" si="96"/>
        <v>DQ</v>
      </c>
      <c r="AG61" s="10" t="str">
        <f t="shared" si="66"/>
        <v>DQ</v>
      </c>
      <c r="AH61" s="133" t="str">
        <f t="shared" si="67"/>
        <v>DQ</v>
      </c>
      <c r="AI61" s="133" t="str">
        <f t="shared" si="68"/>
        <v>DQ</v>
      </c>
      <c r="AJ61" s="10" t="str">
        <f t="shared" si="69"/>
        <v>DQ</v>
      </c>
      <c r="AK61" s="139" t="str">
        <f t="shared" si="70"/>
        <v>DQ</v>
      </c>
      <c r="AL61" s="137" t="str">
        <f t="shared" si="71"/>
        <v>DQ</v>
      </c>
      <c r="AM61" s="137" t="str">
        <f t="shared" si="72"/>
        <v>DQ</v>
      </c>
      <c r="AN61" s="71" t="str">
        <f t="shared" si="97"/>
        <v/>
      </c>
      <c r="AO61" s="71" t="str">
        <f t="shared" si="98"/>
        <v/>
      </c>
      <c r="AP61" s="71" t="str">
        <f t="shared" si="99"/>
        <v/>
      </c>
      <c r="AQ61" s="71" t="str">
        <f t="shared" si="100"/>
        <v/>
      </c>
      <c r="AR61" s="71" t="str">
        <f t="shared" si="73"/>
        <v/>
      </c>
      <c r="AS61" s="71" t="str">
        <f t="shared" si="74"/>
        <v/>
      </c>
      <c r="AT61" s="71" t="str">
        <f t="shared" si="75"/>
        <v/>
      </c>
      <c r="AU61" s="71" t="str">
        <f t="shared" si="76"/>
        <v/>
      </c>
      <c r="AV61" s="71" t="str">
        <f t="shared" si="77"/>
        <v/>
      </c>
      <c r="AW61" s="71" t="str">
        <f t="shared" si="78"/>
        <v/>
      </c>
      <c r="AX61" s="206">
        <f t="shared" si="79"/>
        <v>0</v>
      </c>
      <c r="AY61" s="71" t="str">
        <f t="shared" si="80"/>
        <v>0</v>
      </c>
      <c r="AZ61" s="71" t="str">
        <f t="shared" si="81"/>
        <v xml:space="preserve"> </v>
      </c>
      <c r="BA61" s="207">
        <f t="shared" si="82"/>
        <v>0</v>
      </c>
      <c r="BB61" s="207">
        <f t="shared" si="83"/>
        <v>0</v>
      </c>
      <c r="BC61" s="208" t="str">
        <f t="shared" si="84"/>
        <v>DQ</v>
      </c>
      <c r="BD61" s="71">
        <f t="shared" si="85"/>
        <v>1</v>
      </c>
      <c r="BE61" s="209" t="str">
        <f t="shared" si="86"/>
        <v>DQ</v>
      </c>
      <c r="AMJ61"/>
    </row>
    <row r="62" spans="1:1024" s="126" customFormat="1" ht="12.2" customHeight="1" x14ac:dyDescent="0.2">
      <c r="A62" s="368"/>
      <c r="B62" s="205" t="str">
        <f>IF('Competitor List'!G48="Y",'Competitor List'!D48, " ")</f>
        <v xml:space="preserve"> </v>
      </c>
      <c r="C62" s="71" t="str">
        <f>IF('Competitor List'!I48="Y","Y","N")</f>
        <v>N</v>
      </c>
      <c r="D62" s="71">
        <f>'Competitor List'!B48</f>
        <v>3</v>
      </c>
      <c r="E62" s="71" t="str">
        <f>IF('Competitor List'!E48=0," ",'Competitor List'!E48)</f>
        <v xml:space="preserve"> </v>
      </c>
      <c r="F62" s="128"/>
      <c r="G62" s="129"/>
      <c r="H62" s="130"/>
      <c r="I62" s="131" t="str">
        <f t="shared" si="89"/>
        <v>DQ</v>
      </c>
      <c r="J62" s="132" t="str">
        <f t="shared" si="90"/>
        <v>DQ</v>
      </c>
      <c r="K62" s="129"/>
      <c r="L62" s="129"/>
      <c r="M62" s="130"/>
      <c r="N62" s="131" t="str">
        <f t="shared" si="91"/>
        <v>DQ</v>
      </c>
      <c r="O62" s="132" t="str">
        <f t="shared" si="92"/>
        <v>DQ</v>
      </c>
      <c r="P62" s="133" t="str">
        <f t="shared" si="57"/>
        <v>DQ</v>
      </c>
      <c r="Q62" s="10">
        <f t="shared" si="58"/>
        <v>0</v>
      </c>
      <c r="R62" s="134" t="str">
        <f t="shared" si="59"/>
        <v>DQ</v>
      </c>
      <c r="S62" s="131" t="str">
        <f t="shared" si="93"/>
        <v>DQ</v>
      </c>
      <c r="T62" s="132" t="str">
        <f t="shared" si="94"/>
        <v>DQ</v>
      </c>
      <c r="U62" s="131" t="str">
        <f t="shared" si="60"/>
        <v>DQ</v>
      </c>
      <c r="V62" s="135" t="str">
        <f t="shared" si="61"/>
        <v>DQ</v>
      </c>
      <c r="W62" s="136" t="str">
        <f t="shared" si="62"/>
        <v>DQ</v>
      </c>
      <c r="X62" s="137">
        <f>'Competitor List'!C48</f>
        <v>303</v>
      </c>
      <c r="Y62" s="138"/>
      <c r="Z62" s="10" t="str">
        <f t="shared" si="87"/>
        <v>DQ</v>
      </c>
      <c r="AA62" s="10" t="str">
        <f t="shared" si="63"/>
        <v>DQ</v>
      </c>
      <c r="AB62" s="10" t="str">
        <f t="shared" si="95"/>
        <v>DQ</v>
      </c>
      <c r="AC62" s="10" t="str">
        <f t="shared" si="88"/>
        <v>DQ</v>
      </c>
      <c r="AD62" s="10" t="str">
        <f t="shared" si="64"/>
        <v>DQ</v>
      </c>
      <c r="AE62" s="10" t="str">
        <f t="shared" si="65"/>
        <v>DQ</v>
      </c>
      <c r="AF62" s="10" t="str">
        <f t="shared" si="96"/>
        <v>DQ</v>
      </c>
      <c r="AG62" s="10" t="str">
        <f t="shared" si="66"/>
        <v>DQ</v>
      </c>
      <c r="AH62" s="133" t="str">
        <f t="shared" si="67"/>
        <v>DQ</v>
      </c>
      <c r="AI62" s="133" t="str">
        <f t="shared" si="68"/>
        <v>DQ</v>
      </c>
      <c r="AJ62" s="10" t="str">
        <f t="shared" si="69"/>
        <v>DQ</v>
      </c>
      <c r="AK62" s="139" t="str">
        <f t="shared" si="70"/>
        <v>DQ</v>
      </c>
      <c r="AL62" s="137" t="str">
        <f t="shared" si="71"/>
        <v>DQ</v>
      </c>
      <c r="AM62" s="137" t="str">
        <f t="shared" si="72"/>
        <v>DQ</v>
      </c>
      <c r="AN62" s="71" t="str">
        <f t="shared" si="97"/>
        <v/>
      </c>
      <c r="AO62" s="71" t="str">
        <f t="shared" si="98"/>
        <v/>
      </c>
      <c r="AP62" s="71" t="str">
        <f t="shared" si="99"/>
        <v/>
      </c>
      <c r="AQ62" s="71" t="str">
        <f t="shared" si="100"/>
        <v/>
      </c>
      <c r="AR62" s="71" t="str">
        <f t="shared" si="73"/>
        <v/>
      </c>
      <c r="AS62" s="71" t="str">
        <f t="shared" si="74"/>
        <v/>
      </c>
      <c r="AT62" s="71" t="str">
        <f t="shared" si="75"/>
        <v/>
      </c>
      <c r="AU62" s="71" t="str">
        <f t="shared" si="76"/>
        <v/>
      </c>
      <c r="AV62" s="71" t="str">
        <f t="shared" si="77"/>
        <v/>
      </c>
      <c r="AW62" s="71" t="str">
        <f t="shared" si="78"/>
        <v/>
      </c>
      <c r="AX62" s="206">
        <f t="shared" si="79"/>
        <v>0</v>
      </c>
      <c r="AY62" s="71" t="str">
        <f t="shared" si="80"/>
        <v>0</v>
      </c>
      <c r="AZ62" s="71" t="str">
        <f t="shared" si="81"/>
        <v xml:space="preserve"> </v>
      </c>
      <c r="BA62" s="207">
        <f t="shared" si="82"/>
        <v>0</v>
      </c>
      <c r="BB62" s="207">
        <f t="shared" si="83"/>
        <v>0</v>
      </c>
      <c r="BC62" s="208" t="str">
        <f t="shared" si="84"/>
        <v>DQ</v>
      </c>
      <c r="BD62" s="71">
        <f t="shared" si="85"/>
        <v>1</v>
      </c>
      <c r="BE62" s="209" t="str">
        <f t="shared" si="86"/>
        <v>DQ</v>
      </c>
      <c r="AMJ62"/>
    </row>
    <row r="63" spans="1:1024" s="126" customFormat="1" ht="12.2" customHeight="1" x14ac:dyDescent="0.2">
      <c r="A63" s="368"/>
      <c r="B63" s="205" t="str">
        <f>IF('Competitor List'!G49="Y",'Competitor List'!D49, " ")</f>
        <v xml:space="preserve"> </v>
      </c>
      <c r="C63" s="71" t="str">
        <f>IF('Competitor List'!I49="Y","Y","N")</f>
        <v>N</v>
      </c>
      <c r="D63" s="71">
        <f>'Competitor List'!B49</f>
        <v>4</v>
      </c>
      <c r="E63" s="71" t="str">
        <f>IF('Competitor List'!E49=0," ",'Competitor List'!E49)</f>
        <v xml:space="preserve"> </v>
      </c>
      <c r="F63" s="128"/>
      <c r="G63" s="129"/>
      <c r="H63" s="130"/>
      <c r="I63" s="131" t="str">
        <f t="shared" si="89"/>
        <v>DQ</v>
      </c>
      <c r="J63" s="132" t="str">
        <f t="shared" si="90"/>
        <v>DQ</v>
      </c>
      <c r="K63" s="129"/>
      <c r="L63" s="129"/>
      <c r="M63" s="130"/>
      <c r="N63" s="131" t="str">
        <f t="shared" si="91"/>
        <v>DQ</v>
      </c>
      <c r="O63" s="132" t="str">
        <f t="shared" si="92"/>
        <v>DQ</v>
      </c>
      <c r="P63" s="133" t="str">
        <f t="shared" si="57"/>
        <v>DQ</v>
      </c>
      <c r="Q63" s="10">
        <f t="shared" si="58"/>
        <v>0</v>
      </c>
      <c r="R63" s="134" t="str">
        <f t="shared" si="59"/>
        <v>DQ</v>
      </c>
      <c r="S63" s="131" t="str">
        <f t="shared" si="93"/>
        <v>DQ</v>
      </c>
      <c r="T63" s="132" t="str">
        <f t="shared" si="94"/>
        <v>DQ</v>
      </c>
      <c r="U63" s="131" t="str">
        <f t="shared" si="60"/>
        <v>DQ</v>
      </c>
      <c r="V63" s="135" t="str">
        <f t="shared" si="61"/>
        <v>DQ</v>
      </c>
      <c r="W63" s="136" t="str">
        <f t="shared" si="62"/>
        <v>DQ</v>
      </c>
      <c r="X63" s="137">
        <f>'Competitor List'!C49</f>
        <v>304</v>
      </c>
      <c r="Y63" s="138"/>
      <c r="Z63" s="10" t="str">
        <f t="shared" si="87"/>
        <v>DQ</v>
      </c>
      <c r="AA63" s="10" t="str">
        <f t="shared" si="63"/>
        <v>DQ</v>
      </c>
      <c r="AB63" s="10" t="str">
        <f t="shared" si="95"/>
        <v>DQ</v>
      </c>
      <c r="AC63" s="10" t="str">
        <f t="shared" si="88"/>
        <v>DQ</v>
      </c>
      <c r="AD63" s="10" t="str">
        <f t="shared" si="64"/>
        <v>DQ</v>
      </c>
      <c r="AE63" s="10" t="str">
        <f t="shared" si="65"/>
        <v>DQ</v>
      </c>
      <c r="AF63" s="10" t="str">
        <f t="shared" si="96"/>
        <v>DQ</v>
      </c>
      <c r="AG63" s="10" t="str">
        <f t="shared" si="66"/>
        <v>DQ</v>
      </c>
      <c r="AH63" s="133" t="str">
        <f t="shared" si="67"/>
        <v>DQ</v>
      </c>
      <c r="AI63" s="133" t="str">
        <f t="shared" si="68"/>
        <v>DQ</v>
      </c>
      <c r="AJ63" s="10" t="str">
        <f t="shared" si="69"/>
        <v>DQ</v>
      </c>
      <c r="AK63" s="139" t="str">
        <f t="shared" si="70"/>
        <v>DQ</v>
      </c>
      <c r="AL63" s="137" t="str">
        <f t="shared" si="71"/>
        <v>DQ</v>
      </c>
      <c r="AM63" s="137" t="str">
        <f t="shared" si="72"/>
        <v>DQ</v>
      </c>
      <c r="AN63" s="71" t="str">
        <f t="shared" si="97"/>
        <v/>
      </c>
      <c r="AO63" s="71" t="str">
        <f t="shared" si="98"/>
        <v/>
      </c>
      <c r="AP63" s="71" t="str">
        <f t="shared" si="99"/>
        <v/>
      </c>
      <c r="AQ63" s="71" t="str">
        <f t="shared" si="100"/>
        <v/>
      </c>
      <c r="AR63" s="71" t="str">
        <f t="shared" si="73"/>
        <v/>
      </c>
      <c r="AS63" s="71" t="str">
        <f t="shared" si="74"/>
        <v/>
      </c>
      <c r="AT63" s="71" t="str">
        <f t="shared" si="75"/>
        <v/>
      </c>
      <c r="AU63" s="71" t="str">
        <f t="shared" si="76"/>
        <v/>
      </c>
      <c r="AV63" s="71" t="str">
        <f t="shared" si="77"/>
        <v/>
      </c>
      <c r="AW63" s="71" t="str">
        <f t="shared" si="78"/>
        <v/>
      </c>
      <c r="AX63" s="206">
        <f t="shared" si="79"/>
        <v>0</v>
      </c>
      <c r="AY63" s="71" t="str">
        <f t="shared" si="80"/>
        <v>0</v>
      </c>
      <c r="AZ63" s="71" t="str">
        <f t="shared" si="81"/>
        <v xml:space="preserve"> </v>
      </c>
      <c r="BA63" s="207">
        <f t="shared" si="82"/>
        <v>0</v>
      </c>
      <c r="BB63" s="207">
        <f t="shared" si="83"/>
        <v>0</v>
      </c>
      <c r="BC63" s="208" t="str">
        <f t="shared" si="84"/>
        <v>DQ</v>
      </c>
      <c r="BD63" s="71">
        <f t="shared" si="85"/>
        <v>1</v>
      </c>
      <c r="BE63" s="209" t="str">
        <f t="shared" si="86"/>
        <v>DQ</v>
      </c>
      <c r="AMJ63"/>
    </row>
    <row r="64" spans="1:1024" s="126" customFormat="1" ht="12.2" customHeight="1" x14ac:dyDescent="0.2">
      <c r="A64" s="368"/>
      <c r="B64" s="205" t="str">
        <f>IF('Competitor List'!G50="Y",'Competitor List'!D50, " ")</f>
        <v xml:space="preserve"> </v>
      </c>
      <c r="C64" s="71" t="str">
        <f>IF('Competitor List'!I50="Y","Y","N")</f>
        <v>N</v>
      </c>
      <c r="D64" s="71">
        <f>'Competitor List'!B50</f>
        <v>5</v>
      </c>
      <c r="E64" s="71" t="str">
        <f>IF('Competitor List'!E50=0," ",'Competitor List'!E50)</f>
        <v xml:space="preserve"> </v>
      </c>
      <c r="F64" s="128"/>
      <c r="G64" s="129"/>
      <c r="H64" s="130"/>
      <c r="I64" s="131" t="str">
        <f t="shared" si="89"/>
        <v>DQ</v>
      </c>
      <c r="J64" s="132" t="str">
        <f t="shared" si="90"/>
        <v>DQ</v>
      </c>
      <c r="K64" s="129"/>
      <c r="L64" s="129"/>
      <c r="M64" s="130"/>
      <c r="N64" s="131" t="str">
        <f t="shared" si="91"/>
        <v>DQ</v>
      </c>
      <c r="O64" s="132" t="str">
        <f t="shared" si="92"/>
        <v>DQ</v>
      </c>
      <c r="P64" s="133" t="str">
        <f t="shared" si="57"/>
        <v>DQ</v>
      </c>
      <c r="Q64" s="10">
        <f t="shared" si="58"/>
        <v>0</v>
      </c>
      <c r="R64" s="134" t="str">
        <f t="shared" si="59"/>
        <v>DQ</v>
      </c>
      <c r="S64" s="131" t="str">
        <f t="shared" si="93"/>
        <v>DQ</v>
      </c>
      <c r="T64" s="132" t="str">
        <f t="shared" si="94"/>
        <v>DQ</v>
      </c>
      <c r="U64" s="131" t="str">
        <f t="shared" si="60"/>
        <v>DQ</v>
      </c>
      <c r="V64" s="135" t="str">
        <f t="shared" si="61"/>
        <v>DQ</v>
      </c>
      <c r="W64" s="136" t="str">
        <f t="shared" si="62"/>
        <v>DQ</v>
      </c>
      <c r="X64" s="137">
        <f>'Competitor List'!C50</f>
        <v>305</v>
      </c>
      <c r="Y64" s="138"/>
      <c r="Z64" s="10" t="str">
        <f t="shared" si="87"/>
        <v>DQ</v>
      </c>
      <c r="AA64" s="10" t="str">
        <f t="shared" si="63"/>
        <v>DQ</v>
      </c>
      <c r="AB64" s="10" t="str">
        <f t="shared" si="95"/>
        <v>DQ</v>
      </c>
      <c r="AC64" s="10" t="str">
        <f t="shared" si="88"/>
        <v>DQ</v>
      </c>
      <c r="AD64" s="10" t="str">
        <f t="shared" si="64"/>
        <v>DQ</v>
      </c>
      <c r="AE64" s="10" t="str">
        <f t="shared" si="65"/>
        <v>DQ</v>
      </c>
      <c r="AF64" s="10" t="str">
        <f t="shared" si="96"/>
        <v>DQ</v>
      </c>
      <c r="AG64" s="10" t="str">
        <f t="shared" si="66"/>
        <v>DQ</v>
      </c>
      <c r="AH64" s="133" t="str">
        <f t="shared" si="67"/>
        <v>DQ</v>
      </c>
      <c r="AI64" s="133" t="str">
        <f t="shared" si="68"/>
        <v>DQ</v>
      </c>
      <c r="AJ64" s="10" t="str">
        <f t="shared" si="69"/>
        <v>DQ</v>
      </c>
      <c r="AK64" s="139" t="str">
        <f t="shared" si="70"/>
        <v>DQ</v>
      </c>
      <c r="AL64" s="137" t="str">
        <f t="shared" si="71"/>
        <v>DQ</v>
      </c>
      <c r="AM64" s="137" t="str">
        <f t="shared" si="72"/>
        <v>DQ</v>
      </c>
      <c r="AN64" s="71" t="str">
        <f t="shared" si="97"/>
        <v/>
      </c>
      <c r="AO64" s="71" t="str">
        <f t="shared" si="98"/>
        <v/>
      </c>
      <c r="AP64" s="71" t="str">
        <f t="shared" si="99"/>
        <v/>
      </c>
      <c r="AQ64" s="71" t="str">
        <f t="shared" si="100"/>
        <v/>
      </c>
      <c r="AR64" s="71" t="str">
        <f t="shared" si="73"/>
        <v/>
      </c>
      <c r="AS64" s="71" t="str">
        <f t="shared" si="74"/>
        <v/>
      </c>
      <c r="AT64" s="71" t="str">
        <f t="shared" si="75"/>
        <v/>
      </c>
      <c r="AU64" s="71" t="str">
        <f t="shared" si="76"/>
        <v/>
      </c>
      <c r="AV64" s="71" t="str">
        <f t="shared" si="77"/>
        <v/>
      </c>
      <c r="AW64" s="71" t="str">
        <f t="shared" si="78"/>
        <v/>
      </c>
      <c r="AX64" s="206">
        <f t="shared" si="79"/>
        <v>0</v>
      </c>
      <c r="AY64" s="71" t="str">
        <f t="shared" si="80"/>
        <v>0</v>
      </c>
      <c r="AZ64" s="71" t="str">
        <f t="shared" si="81"/>
        <v xml:space="preserve"> </v>
      </c>
      <c r="BA64" s="207">
        <f t="shared" si="82"/>
        <v>0</v>
      </c>
      <c r="BB64" s="207">
        <f t="shared" si="83"/>
        <v>0</v>
      </c>
      <c r="BC64" s="208" t="str">
        <f t="shared" si="84"/>
        <v>DQ</v>
      </c>
      <c r="BD64" s="71">
        <f t="shared" si="85"/>
        <v>1</v>
      </c>
      <c r="BE64" s="209" t="str">
        <f t="shared" si="86"/>
        <v>DQ</v>
      </c>
      <c r="AMJ64"/>
    </row>
    <row r="65" spans="1:1024" s="126" customFormat="1" ht="12.2" customHeight="1" x14ac:dyDescent="0.2">
      <c r="A65" s="368"/>
      <c r="B65" s="205" t="str">
        <f>IF('Competitor List'!G51="Y",'Competitor List'!D51, " ")</f>
        <v xml:space="preserve"> </v>
      </c>
      <c r="C65" s="71" t="str">
        <f>IF('Competitor List'!I51="Y","Y","N")</f>
        <v>N</v>
      </c>
      <c r="D65" s="71">
        <f>'Competitor List'!B51</f>
        <v>6</v>
      </c>
      <c r="E65" s="71" t="str">
        <f>IF('Competitor List'!E51=0," ",'Competitor List'!E51)</f>
        <v xml:space="preserve"> </v>
      </c>
      <c r="F65" s="128"/>
      <c r="G65" s="129"/>
      <c r="H65" s="130"/>
      <c r="I65" s="131" t="str">
        <f t="shared" si="89"/>
        <v>DQ</v>
      </c>
      <c r="J65" s="132" t="str">
        <f t="shared" si="90"/>
        <v>DQ</v>
      </c>
      <c r="K65" s="129"/>
      <c r="L65" s="129"/>
      <c r="M65" s="130"/>
      <c r="N65" s="131" t="str">
        <f t="shared" si="91"/>
        <v>DQ</v>
      </c>
      <c r="O65" s="132" t="str">
        <f t="shared" si="92"/>
        <v>DQ</v>
      </c>
      <c r="P65" s="133" t="str">
        <f t="shared" si="57"/>
        <v>DQ</v>
      </c>
      <c r="Q65" s="10">
        <f t="shared" si="58"/>
        <v>0</v>
      </c>
      <c r="R65" s="134" t="str">
        <f t="shared" si="59"/>
        <v>DQ</v>
      </c>
      <c r="S65" s="131" t="str">
        <f t="shared" si="93"/>
        <v>DQ</v>
      </c>
      <c r="T65" s="132" t="str">
        <f t="shared" si="94"/>
        <v>DQ</v>
      </c>
      <c r="U65" s="131" t="str">
        <f t="shared" si="60"/>
        <v>DQ</v>
      </c>
      <c r="V65" s="135" t="str">
        <f t="shared" si="61"/>
        <v>DQ</v>
      </c>
      <c r="W65" s="136" t="str">
        <f t="shared" si="62"/>
        <v>DQ</v>
      </c>
      <c r="X65" s="137">
        <f>'Competitor List'!C51</f>
        <v>306</v>
      </c>
      <c r="Y65" s="138"/>
      <c r="Z65" s="10" t="str">
        <f t="shared" si="87"/>
        <v>DQ</v>
      </c>
      <c r="AA65" s="10" t="str">
        <f t="shared" si="63"/>
        <v>DQ</v>
      </c>
      <c r="AB65" s="10" t="str">
        <f t="shared" si="95"/>
        <v>DQ</v>
      </c>
      <c r="AC65" s="10" t="str">
        <f t="shared" si="88"/>
        <v>DQ</v>
      </c>
      <c r="AD65" s="10" t="str">
        <f t="shared" si="64"/>
        <v>DQ</v>
      </c>
      <c r="AE65" s="10" t="str">
        <f t="shared" si="65"/>
        <v>DQ</v>
      </c>
      <c r="AF65" s="10" t="str">
        <f t="shared" si="96"/>
        <v>DQ</v>
      </c>
      <c r="AG65" s="10" t="str">
        <f t="shared" si="66"/>
        <v>DQ</v>
      </c>
      <c r="AH65" s="133" t="str">
        <f t="shared" si="67"/>
        <v>DQ</v>
      </c>
      <c r="AI65" s="133" t="str">
        <f t="shared" si="68"/>
        <v>DQ</v>
      </c>
      <c r="AJ65" s="10" t="str">
        <f t="shared" si="69"/>
        <v>DQ</v>
      </c>
      <c r="AK65" s="139" t="str">
        <f t="shared" si="70"/>
        <v>DQ</v>
      </c>
      <c r="AL65" s="137" t="str">
        <f t="shared" si="71"/>
        <v>DQ</v>
      </c>
      <c r="AM65" s="137" t="str">
        <f t="shared" si="72"/>
        <v>DQ</v>
      </c>
      <c r="AN65" s="71" t="str">
        <f t="shared" si="97"/>
        <v/>
      </c>
      <c r="AO65" s="71" t="str">
        <f t="shared" si="98"/>
        <v/>
      </c>
      <c r="AP65" s="71" t="str">
        <f t="shared" si="99"/>
        <v/>
      </c>
      <c r="AQ65" s="71" t="str">
        <f t="shared" si="100"/>
        <v/>
      </c>
      <c r="AR65" s="71" t="str">
        <f t="shared" si="73"/>
        <v/>
      </c>
      <c r="AS65" s="71" t="str">
        <f t="shared" si="74"/>
        <v/>
      </c>
      <c r="AT65" s="71" t="str">
        <f t="shared" si="75"/>
        <v/>
      </c>
      <c r="AU65" s="71" t="str">
        <f t="shared" si="76"/>
        <v/>
      </c>
      <c r="AV65" s="71" t="str">
        <f t="shared" si="77"/>
        <v/>
      </c>
      <c r="AW65" s="71" t="str">
        <f t="shared" si="78"/>
        <v/>
      </c>
      <c r="AX65" s="206">
        <f t="shared" si="79"/>
        <v>0</v>
      </c>
      <c r="AY65" s="71" t="str">
        <f t="shared" si="80"/>
        <v>0</v>
      </c>
      <c r="AZ65" s="71" t="str">
        <f t="shared" si="81"/>
        <v xml:space="preserve"> </v>
      </c>
      <c r="BA65" s="207">
        <f t="shared" si="82"/>
        <v>0</v>
      </c>
      <c r="BB65" s="207">
        <f t="shared" si="83"/>
        <v>0</v>
      </c>
      <c r="BC65" s="208" t="str">
        <f t="shared" si="84"/>
        <v>DQ</v>
      </c>
      <c r="BD65" s="71">
        <f t="shared" si="85"/>
        <v>1</v>
      </c>
      <c r="BE65" s="209" t="str">
        <f t="shared" si="86"/>
        <v>DQ</v>
      </c>
      <c r="AMJ65"/>
    </row>
    <row r="66" spans="1:1024" s="126" customFormat="1" ht="12.2" customHeight="1" x14ac:dyDescent="0.2">
      <c r="A66" s="368"/>
      <c r="B66" s="205" t="str">
        <f>IF('Competitor List'!G52="Y",'Competitor List'!D52, " ")</f>
        <v xml:space="preserve"> </v>
      </c>
      <c r="C66" s="71" t="str">
        <f>IF('Competitor List'!I52="Y","Y","N")</f>
        <v>N</v>
      </c>
      <c r="D66" s="71">
        <f>'Competitor List'!B52</f>
        <v>7</v>
      </c>
      <c r="E66" s="71" t="str">
        <f>IF('Competitor List'!E52=0," ",'Competitor List'!E52)</f>
        <v xml:space="preserve"> </v>
      </c>
      <c r="F66" s="128"/>
      <c r="G66" s="129"/>
      <c r="H66" s="130"/>
      <c r="I66" s="131" t="str">
        <f t="shared" si="89"/>
        <v>DQ</v>
      </c>
      <c r="J66" s="132" t="str">
        <f t="shared" si="90"/>
        <v>DQ</v>
      </c>
      <c r="K66" s="129"/>
      <c r="L66" s="129"/>
      <c r="M66" s="130"/>
      <c r="N66" s="131" t="str">
        <f t="shared" si="91"/>
        <v>DQ</v>
      </c>
      <c r="O66" s="132" t="str">
        <f t="shared" si="92"/>
        <v>DQ</v>
      </c>
      <c r="P66" s="133" t="str">
        <f t="shared" si="57"/>
        <v>DQ</v>
      </c>
      <c r="Q66" s="10">
        <f t="shared" si="58"/>
        <v>0</v>
      </c>
      <c r="R66" s="134" t="str">
        <f t="shared" si="59"/>
        <v>DQ</v>
      </c>
      <c r="S66" s="131" t="str">
        <f t="shared" si="93"/>
        <v>DQ</v>
      </c>
      <c r="T66" s="132" t="str">
        <f t="shared" si="94"/>
        <v>DQ</v>
      </c>
      <c r="U66" s="131" t="str">
        <f t="shared" si="60"/>
        <v>DQ</v>
      </c>
      <c r="V66" s="135" t="str">
        <f t="shared" si="61"/>
        <v>DQ</v>
      </c>
      <c r="W66" s="136" t="str">
        <f t="shared" si="62"/>
        <v>DQ</v>
      </c>
      <c r="X66" s="137">
        <f>'Competitor List'!C52</f>
        <v>307</v>
      </c>
      <c r="Y66" s="138"/>
      <c r="Z66" s="10" t="str">
        <f t="shared" si="87"/>
        <v>DQ</v>
      </c>
      <c r="AA66" s="10" t="str">
        <f t="shared" si="63"/>
        <v>DQ</v>
      </c>
      <c r="AB66" s="10" t="str">
        <f t="shared" si="95"/>
        <v>DQ</v>
      </c>
      <c r="AC66" s="10" t="str">
        <f t="shared" si="88"/>
        <v>DQ</v>
      </c>
      <c r="AD66" s="10" t="str">
        <f t="shared" si="64"/>
        <v>DQ</v>
      </c>
      <c r="AE66" s="10" t="str">
        <f t="shared" si="65"/>
        <v>DQ</v>
      </c>
      <c r="AF66" s="10" t="str">
        <f t="shared" si="96"/>
        <v>DQ</v>
      </c>
      <c r="AG66" s="10" t="str">
        <f t="shared" si="66"/>
        <v>DQ</v>
      </c>
      <c r="AH66" s="133" t="str">
        <f t="shared" si="67"/>
        <v>DQ</v>
      </c>
      <c r="AI66" s="133" t="str">
        <f t="shared" si="68"/>
        <v>DQ</v>
      </c>
      <c r="AJ66" s="10" t="str">
        <f t="shared" si="69"/>
        <v>DQ</v>
      </c>
      <c r="AK66" s="139" t="str">
        <f t="shared" si="70"/>
        <v>DQ</v>
      </c>
      <c r="AL66" s="137" t="str">
        <f t="shared" si="71"/>
        <v>DQ</v>
      </c>
      <c r="AM66" s="137" t="str">
        <f t="shared" si="72"/>
        <v>DQ</v>
      </c>
      <c r="AN66" s="71" t="str">
        <f t="shared" si="97"/>
        <v/>
      </c>
      <c r="AO66" s="71" t="str">
        <f t="shared" si="98"/>
        <v/>
      </c>
      <c r="AP66" s="71" t="str">
        <f t="shared" si="99"/>
        <v/>
      </c>
      <c r="AQ66" s="71" t="str">
        <f t="shared" si="100"/>
        <v/>
      </c>
      <c r="AR66" s="71" t="str">
        <f t="shared" si="73"/>
        <v/>
      </c>
      <c r="AS66" s="71" t="str">
        <f t="shared" si="74"/>
        <v/>
      </c>
      <c r="AT66" s="71" t="str">
        <f t="shared" si="75"/>
        <v/>
      </c>
      <c r="AU66" s="71" t="str">
        <f t="shared" si="76"/>
        <v/>
      </c>
      <c r="AV66" s="71" t="str">
        <f t="shared" si="77"/>
        <v/>
      </c>
      <c r="AW66" s="71" t="str">
        <f t="shared" si="78"/>
        <v/>
      </c>
      <c r="AX66" s="206">
        <f t="shared" si="79"/>
        <v>0</v>
      </c>
      <c r="AY66" s="71" t="str">
        <f t="shared" si="80"/>
        <v>0</v>
      </c>
      <c r="AZ66" s="71" t="str">
        <f t="shared" si="81"/>
        <v xml:space="preserve"> </v>
      </c>
      <c r="BA66" s="207">
        <f t="shared" si="82"/>
        <v>0</v>
      </c>
      <c r="BB66" s="207">
        <f t="shared" si="83"/>
        <v>0</v>
      </c>
      <c r="BC66" s="208" t="str">
        <f t="shared" si="84"/>
        <v>DQ</v>
      </c>
      <c r="BD66" s="71">
        <f t="shared" si="85"/>
        <v>1</v>
      </c>
      <c r="BE66" s="209" t="str">
        <f t="shared" si="86"/>
        <v>DQ</v>
      </c>
      <c r="AMJ66"/>
    </row>
    <row r="67" spans="1:1024" s="126" customFormat="1" ht="12.2" customHeight="1" x14ac:dyDescent="0.2">
      <c r="A67" s="368"/>
      <c r="B67" s="205" t="str">
        <f>IF('Competitor List'!G53="Y",'Competitor List'!D53, " ")</f>
        <v xml:space="preserve"> </v>
      </c>
      <c r="C67" s="71" t="str">
        <f>IF('Competitor List'!I53="Y","Y","N")</f>
        <v>N</v>
      </c>
      <c r="D67" s="71">
        <f>'Competitor List'!B53</f>
        <v>8</v>
      </c>
      <c r="E67" s="71" t="str">
        <f>IF('Competitor List'!E53=0," ",'Competitor List'!E53)</f>
        <v xml:space="preserve"> </v>
      </c>
      <c r="F67" s="128"/>
      <c r="G67" s="129"/>
      <c r="H67" s="130"/>
      <c r="I67" s="131" t="str">
        <f t="shared" si="89"/>
        <v>DQ</v>
      </c>
      <c r="J67" s="132" t="str">
        <f t="shared" si="90"/>
        <v>DQ</v>
      </c>
      <c r="K67" s="129"/>
      <c r="L67" s="129"/>
      <c r="M67" s="130"/>
      <c r="N67" s="131" t="str">
        <f t="shared" si="91"/>
        <v>DQ</v>
      </c>
      <c r="O67" s="132" t="str">
        <f t="shared" si="92"/>
        <v>DQ</v>
      </c>
      <c r="P67" s="133" t="str">
        <f t="shared" si="57"/>
        <v>DQ</v>
      </c>
      <c r="Q67" s="10">
        <f t="shared" si="58"/>
        <v>0</v>
      </c>
      <c r="R67" s="134" t="str">
        <f t="shared" si="59"/>
        <v>DQ</v>
      </c>
      <c r="S67" s="131" t="str">
        <f t="shared" si="93"/>
        <v>DQ</v>
      </c>
      <c r="T67" s="132" t="str">
        <f t="shared" si="94"/>
        <v>DQ</v>
      </c>
      <c r="U67" s="131" t="str">
        <f t="shared" si="60"/>
        <v>DQ</v>
      </c>
      <c r="V67" s="135" t="str">
        <f t="shared" si="61"/>
        <v>DQ</v>
      </c>
      <c r="W67" s="136" t="str">
        <f t="shared" si="62"/>
        <v>DQ</v>
      </c>
      <c r="X67" s="137">
        <f>'Competitor List'!C53</f>
        <v>308</v>
      </c>
      <c r="Y67" s="138"/>
      <c r="Z67" s="10" t="str">
        <f t="shared" si="87"/>
        <v>DQ</v>
      </c>
      <c r="AA67" s="10" t="str">
        <f t="shared" si="63"/>
        <v>DQ</v>
      </c>
      <c r="AB67" s="10" t="str">
        <f t="shared" si="95"/>
        <v>DQ</v>
      </c>
      <c r="AC67" s="10" t="str">
        <f t="shared" si="88"/>
        <v>DQ</v>
      </c>
      <c r="AD67" s="10" t="str">
        <f t="shared" si="64"/>
        <v>DQ</v>
      </c>
      <c r="AE67" s="10" t="str">
        <f t="shared" si="65"/>
        <v>DQ</v>
      </c>
      <c r="AF67" s="10" t="str">
        <f t="shared" si="96"/>
        <v>DQ</v>
      </c>
      <c r="AG67" s="10" t="str">
        <f t="shared" si="66"/>
        <v>DQ</v>
      </c>
      <c r="AH67" s="133" t="str">
        <f t="shared" si="67"/>
        <v>DQ</v>
      </c>
      <c r="AI67" s="133" t="str">
        <f t="shared" si="68"/>
        <v>DQ</v>
      </c>
      <c r="AJ67" s="10" t="str">
        <f t="shared" si="69"/>
        <v>DQ</v>
      </c>
      <c r="AK67" s="139" t="str">
        <f t="shared" si="70"/>
        <v>DQ</v>
      </c>
      <c r="AL67" s="137" t="str">
        <f t="shared" si="71"/>
        <v>DQ</v>
      </c>
      <c r="AM67" s="137" t="str">
        <f t="shared" si="72"/>
        <v>DQ</v>
      </c>
      <c r="AN67" s="71" t="str">
        <f t="shared" si="97"/>
        <v/>
      </c>
      <c r="AO67" s="71" t="str">
        <f t="shared" si="98"/>
        <v/>
      </c>
      <c r="AP67" s="71" t="str">
        <f t="shared" si="99"/>
        <v/>
      </c>
      <c r="AQ67" s="71" t="str">
        <f t="shared" si="100"/>
        <v/>
      </c>
      <c r="AR67" s="71" t="str">
        <f t="shared" si="73"/>
        <v/>
      </c>
      <c r="AS67" s="71" t="str">
        <f t="shared" si="74"/>
        <v/>
      </c>
      <c r="AT67" s="71" t="str">
        <f t="shared" si="75"/>
        <v/>
      </c>
      <c r="AU67" s="71" t="str">
        <f t="shared" si="76"/>
        <v/>
      </c>
      <c r="AV67" s="71" t="str">
        <f t="shared" si="77"/>
        <v/>
      </c>
      <c r="AW67" s="71" t="str">
        <f t="shared" si="78"/>
        <v/>
      </c>
      <c r="AX67" s="206">
        <f t="shared" si="79"/>
        <v>0</v>
      </c>
      <c r="AY67" s="71" t="str">
        <f t="shared" si="80"/>
        <v>0</v>
      </c>
      <c r="AZ67" s="71" t="str">
        <f t="shared" si="81"/>
        <v xml:space="preserve"> </v>
      </c>
      <c r="BA67" s="207">
        <f t="shared" si="82"/>
        <v>0</v>
      </c>
      <c r="BB67" s="207">
        <f t="shared" si="83"/>
        <v>0</v>
      </c>
      <c r="BC67" s="208" t="str">
        <f t="shared" si="84"/>
        <v>DQ</v>
      </c>
      <c r="BD67" s="71">
        <f t="shared" si="85"/>
        <v>1</v>
      </c>
      <c r="BE67" s="209" t="str">
        <f t="shared" si="86"/>
        <v>DQ</v>
      </c>
      <c r="AMJ67"/>
    </row>
    <row r="68" spans="1:1024" s="126" customFormat="1" ht="12.2" customHeight="1" x14ac:dyDescent="0.2">
      <c r="A68" s="368"/>
      <c r="B68" s="205" t="str">
        <f>IF('Competitor List'!G54="Y",'Competitor List'!D54, " ")</f>
        <v xml:space="preserve"> </v>
      </c>
      <c r="C68" s="71" t="str">
        <f>IF('Competitor List'!I54="Y","Y","N")</f>
        <v>N</v>
      </c>
      <c r="D68" s="71">
        <f>'Competitor List'!B54</f>
        <v>9</v>
      </c>
      <c r="E68" s="71" t="str">
        <f>IF('Competitor List'!E54=0," ",'Competitor List'!E54)</f>
        <v xml:space="preserve"> </v>
      </c>
      <c r="F68" s="128"/>
      <c r="G68" s="129"/>
      <c r="H68" s="130"/>
      <c r="I68" s="131" t="str">
        <f t="shared" si="89"/>
        <v>DQ</v>
      </c>
      <c r="J68" s="132" t="str">
        <f t="shared" si="90"/>
        <v>DQ</v>
      </c>
      <c r="K68" s="129"/>
      <c r="L68" s="129"/>
      <c r="M68" s="130"/>
      <c r="N68" s="131" t="str">
        <f t="shared" si="91"/>
        <v>DQ</v>
      </c>
      <c r="O68" s="132" t="str">
        <f t="shared" si="92"/>
        <v>DQ</v>
      </c>
      <c r="P68" s="133" t="str">
        <f t="shared" si="57"/>
        <v>DQ</v>
      </c>
      <c r="Q68" s="10">
        <f t="shared" si="58"/>
        <v>0</v>
      </c>
      <c r="R68" s="134" t="str">
        <f t="shared" si="59"/>
        <v>DQ</v>
      </c>
      <c r="S68" s="131" t="str">
        <f t="shared" si="93"/>
        <v>DQ</v>
      </c>
      <c r="T68" s="132" t="str">
        <f t="shared" si="94"/>
        <v>DQ</v>
      </c>
      <c r="U68" s="131" t="str">
        <f t="shared" si="60"/>
        <v>DQ</v>
      </c>
      <c r="V68" s="135" t="str">
        <f t="shared" si="61"/>
        <v>DQ</v>
      </c>
      <c r="W68" s="136" t="str">
        <f t="shared" si="62"/>
        <v>DQ</v>
      </c>
      <c r="X68" s="137">
        <f>'Competitor List'!C54</f>
        <v>309</v>
      </c>
      <c r="Y68" s="138"/>
      <c r="Z68" s="10" t="str">
        <f t="shared" si="87"/>
        <v>DQ</v>
      </c>
      <c r="AA68" s="10" t="str">
        <f t="shared" si="63"/>
        <v>DQ</v>
      </c>
      <c r="AB68" s="10" t="str">
        <f t="shared" si="95"/>
        <v>DQ</v>
      </c>
      <c r="AC68" s="10" t="str">
        <f t="shared" si="88"/>
        <v>DQ</v>
      </c>
      <c r="AD68" s="10" t="str">
        <f t="shared" si="64"/>
        <v>DQ</v>
      </c>
      <c r="AE68" s="10" t="str">
        <f t="shared" si="65"/>
        <v>DQ</v>
      </c>
      <c r="AF68" s="10" t="str">
        <f t="shared" si="96"/>
        <v>DQ</v>
      </c>
      <c r="AG68" s="10" t="str">
        <f t="shared" si="66"/>
        <v>DQ</v>
      </c>
      <c r="AH68" s="133" t="str">
        <f t="shared" si="67"/>
        <v>DQ</v>
      </c>
      <c r="AI68" s="133" t="str">
        <f t="shared" si="68"/>
        <v>DQ</v>
      </c>
      <c r="AJ68" s="10" t="str">
        <f t="shared" si="69"/>
        <v>DQ</v>
      </c>
      <c r="AK68" s="139" t="str">
        <f t="shared" si="70"/>
        <v>DQ</v>
      </c>
      <c r="AL68" s="137" t="str">
        <f t="shared" si="71"/>
        <v>DQ</v>
      </c>
      <c r="AM68" s="137" t="str">
        <f t="shared" si="72"/>
        <v>DQ</v>
      </c>
      <c r="AN68" s="71" t="str">
        <f t="shared" si="97"/>
        <v/>
      </c>
      <c r="AO68" s="71" t="str">
        <f t="shared" si="98"/>
        <v/>
      </c>
      <c r="AP68" s="71" t="str">
        <f t="shared" si="99"/>
        <v/>
      </c>
      <c r="AQ68" s="71" t="str">
        <f t="shared" si="100"/>
        <v/>
      </c>
      <c r="AR68" s="71" t="str">
        <f t="shared" si="73"/>
        <v/>
      </c>
      <c r="AS68" s="71" t="str">
        <f t="shared" si="74"/>
        <v/>
      </c>
      <c r="AT68" s="71" t="str">
        <f t="shared" si="75"/>
        <v/>
      </c>
      <c r="AU68" s="71" t="str">
        <f t="shared" si="76"/>
        <v/>
      </c>
      <c r="AV68" s="71" t="str">
        <f t="shared" si="77"/>
        <v/>
      </c>
      <c r="AW68" s="71" t="str">
        <f t="shared" si="78"/>
        <v/>
      </c>
      <c r="AX68" s="206">
        <f t="shared" si="79"/>
        <v>0</v>
      </c>
      <c r="AY68" s="71" t="str">
        <f t="shared" si="80"/>
        <v>0</v>
      </c>
      <c r="AZ68" s="71" t="str">
        <f t="shared" si="81"/>
        <v xml:space="preserve"> </v>
      </c>
      <c r="BA68" s="207">
        <f t="shared" si="82"/>
        <v>0</v>
      </c>
      <c r="BB68" s="207">
        <f t="shared" si="83"/>
        <v>0</v>
      </c>
      <c r="BC68" s="208" t="str">
        <f t="shared" si="84"/>
        <v>DQ</v>
      </c>
      <c r="BD68" s="71">
        <f t="shared" si="85"/>
        <v>1</v>
      </c>
      <c r="BE68" s="209" t="str">
        <f t="shared" si="86"/>
        <v>DQ</v>
      </c>
      <c r="AMJ68"/>
    </row>
    <row r="69" spans="1:1024" s="126" customFormat="1" ht="12.2" customHeight="1" x14ac:dyDescent="0.2">
      <c r="A69" s="368"/>
      <c r="B69" s="205" t="str">
        <f>IF('Competitor List'!G55="Y",'Competitor List'!D55, " ")</f>
        <v xml:space="preserve"> </v>
      </c>
      <c r="C69" s="71" t="str">
        <f>IF('Competitor List'!I55="Y","Y","N")</f>
        <v>N</v>
      </c>
      <c r="D69" s="71">
        <f>'Competitor List'!B55</f>
        <v>10</v>
      </c>
      <c r="E69" s="71" t="str">
        <f>IF('Competitor List'!E55=0," ",'Competitor List'!E55)</f>
        <v xml:space="preserve"> </v>
      </c>
      <c r="F69" s="128"/>
      <c r="G69" s="129"/>
      <c r="H69" s="130"/>
      <c r="I69" s="131" t="str">
        <f t="shared" si="89"/>
        <v>DQ</v>
      </c>
      <c r="J69" s="132" t="str">
        <f t="shared" si="90"/>
        <v>DQ</v>
      </c>
      <c r="K69" s="129"/>
      <c r="L69" s="129"/>
      <c r="M69" s="130"/>
      <c r="N69" s="131" t="str">
        <f t="shared" si="91"/>
        <v>DQ</v>
      </c>
      <c r="O69" s="132" t="str">
        <f t="shared" si="92"/>
        <v>DQ</v>
      </c>
      <c r="P69" s="133" t="str">
        <f t="shared" si="57"/>
        <v>DQ</v>
      </c>
      <c r="Q69" s="10">
        <f t="shared" si="58"/>
        <v>0</v>
      </c>
      <c r="R69" s="134" t="str">
        <f t="shared" si="59"/>
        <v>DQ</v>
      </c>
      <c r="S69" s="131" t="str">
        <f t="shared" si="93"/>
        <v>DQ</v>
      </c>
      <c r="T69" s="132" t="str">
        <f t="shared" si="94"/>
        <v>DQ</v>
      </c>
      <c r="U69" s="131" t="str">
        <f t="shared" si="60"/>
        <v>DQ</v>
      </c>
      <c r="V69" s="135" t="str">
        <f t="shared" si="61"/>
        <v>DQ</v>
      </c>
      <c r="W69" s="136" t="str">
        <f t="shared" si="62"/>
        <v>DQ</v>
      </c>
      <c r="X69" s="137">
        <f>'Competitor List'!C55</f>
        <v>310</v>
      </c>
      <c r="Y69" s="138"/>
      <c r="Z69" s="10" t="str">
        <f t="shared" si="87"/>
        <v>DQ</v>
      </c>
      <c r="AA69" s="10" t="str">
        <f t="shared" si="63"/>
        <v>DQ</v>
      </c>
      <c r="AB69" s="10" t="str">
        <f t="shared" si="95"/>
        <v>DQ</v>
      </c>
      <c r="AC69" s="10" t="str">
        <f t="shared" si="88"/>
        <v>DQ</v>
      </c>
      <c r="AD69" s="10" t="str">
        <f t="shared" si="64"/>
        <v>DQ</v>
      </c>
      <c r="AE69" s="10" t="str">
        <f t="shared" si="65"/>
        <v>DQ</v>
      </c>
      <c r="AF69" s="10" t="str">
        <f t="shared" si="96"/>
        <v>DQ</v>
      </c>
      <c r="AG69" s="10" t="str">
        <f t="shared" si="66"/>
        <v>DQ</v>
      </c>
      <c r="AH69" s="133" t="str">
        <f t="shared" si="67"/>
        <v>DQ</v>
      </c>
      <c r="AI69" s="133" t="str">
        <f t="shared" si="68"/>
        <v>DQ</v>
      </c>
      <c r="AJ69" s="10" t="str">
        <f t="shared" si="69"/>
        <v>DQ</v>
      </c>
      <c r="AK69" s="139" t="str">
        <f t="shared" si="70"/>
        <v>DQ</v>
      </c>
      <c r="AL69" s="137" t="str">
        <f t="shared" si="71"/>
        <v>DQ</v>
      </c>
      <c r="AM69" s="137" t="str">
        <f t="shared" si="72"/>
        <v>DQ</v>
      </c>
      <c r="AN69" s="71" t="str">
        <f t="shared" si="97"/>
        <v/>
      </c>
      <c r="AO69" s="71" t="str">
        <f t="shared" si="98"/>
        <v/>
      </c>
      <c r="AP69" s="71" t="str">
        <f t="shared" si="99"/>
        <v/>
      </c>
      <c r="AQ69" s="71" t="str">
        <f t="shared" si="100"/>
        <v/>
      </c>
      <c r="AR69" s="71" t="str">
        <f t="shared" si="73"/>
        <v/>
      </c>
      <c r="AS69" s="71" t="str">
        <f t="shared" si="74"/>
        <v/>
      </c>
      <c r="AT69" s="71" t="str">
        <f t="shared" si="75"/>
        <v/>
      </c>
      <c r="AU69" s="71" t="str">
        <f t="shared" si="76"/>
        <v/>
      </c>
      <c r="AV69" s="71" t="str">
        <f t="shared" si="77"/>
        <v/>
      </c>
      <c r="AW69" s="71" t="str">
        <f t="shared" si="78"/>
        <v/>
      </c>
      <c r="AX69" s="206">
        <f t="shared" si="79"/>
        <v>0</v>
      </c>
      <c r="AY69" s="71" t="str">
        <f t="shared" si="80"/>
        <v>0</v>
      </c>
      <c r="AZ69" s="71" t="str">
        <f t="shared" si="81"/>
        <v xml:space="preserve"> </v>
      </c>
      <c r="BA69" s="207">
        <f t="shared" si="82"/>
        <v>0</v>
      </c>
      <c r="BB69" s="207">
        <f t="shared" si="83"/>
        <v>0</v>
      </c>
      <c r="BC69" s="208" t="str">
        <f t="shared" si="84"/>
        <v>DQ</v>
      </c>
      <c r="BD69" s="71">
        <f t="shared" si="85"/>
        <v>1</v>
      </c>
      <c r="BE69" s="209" t="str">
        <f t="shared" si="86"/>
        <v>DQ</v>
      </c>
      <c r="AMJ69"/>
    </row>
    <row r="70" spans="1:1024" s="126" customFormat="1" ht="12.2" customHeight="1" x14ac:dyDescent="0.2">
      <c r="A70" s="368"/>
      <c r="B70" s="205" t="str">
        <f>IF('Competitor List'!G56="Y",'Competitor List'!D56, " ")</f>
        <v xml:space="preserve"> </v>
      </c>
      <c r="C70" s="71" t="str">
        <f>IF('Competitor List'!I56="Y","Y","N")</f>
        <v>N</v>
      </c>
      <c r="D70" s="71">
        <f>'Competitor List'!B56</f>
        <v>11</v>
      </c>
      <c r="E70" s="71" t="str">
        <f>IF('Competitor List'!E56=0," ",'Competitor List'!E56)</f>
        <v xml:space="preserve"> </v>
      </c>
      <c r="F70" s="128"/>
      <c r="G70" s="129"/>
      <c r="H70" s="130"/>
      <c r="I70" s="131" t="str">
        <f t="shared" si="89"/>
        <v>DQ</v>
      </c>
      <c r="J70" s="132" t="str">
        <f t="shared" si="90"/>
        <v>DQ</v>
      </c>
      <c r="K70" s="129"/>
      <c r="L70" s="129"/>
      <c r="M70" s="130"/>
      <c r="N70" s="131" t="str">
        <f t="shared" si="91"/>
        <v>DQ</v>
      </c>
      <c r="O70" s="132" t="str">
        <f t="shared" si="92"/>
        <v>DQ</v>
      </c>
      <c r="P70" s="133" t="str">
        <f t="shared" si="57"/>
        <v>DQ</v>
      </c>
      <c r="Q70" s="10">
        <f t="shared" si="58"/>
        <v>0</v>
      </c>
      <c r="R70" s="134" t="str">
        <f t="shared" si="59"/>
        <v>DQ</v>
      </c>
      <c r="S70" s="131" t="str">
        <f t="shared" si="93"/>
        <v>DQ</v>
      </c>
      <c r="T70" s="132" t="str">
        <f t="shared" si="94"/>
        <v>DQ</v>
      </c>
      <c r="U70" s="131" t="str">
        <f t="shared" si="60"/>
        <v>DQ</v>
      </c>
      <c r="V70" s="135" t="str">
        <f t="shared" si="61"/>
        <v>DQ</v>
      </c>
      <c r="W70" s="136" t="str">
        <f t="shared" si="62"/>
        <v>DQ</v>
      </c>
      <c r="X70" s="137">
        <f>'Competitor List'!C56</f>
        <v>311</v>
      </c>
      <c r="Y70" s="138"/>
      <c r="Z70" s="10" t="str">
        <f t="shared" si="87"/>
        <v>DQ</v>
      </c>
      <c r="AA70" s="10" t="str">
        <f t="shared" si="63"/>
        <v>DQ</v>
      </c>
      <c r="AB70" s="10" t="str">
        <f t="shared" si="95"/>
        <v>DQ</v>
      </c>
      <c r="AC70" s="10" t="str">
        <f t="shared" si="88"/>
        <v>DQ</v>
      </c>
      <c r="AD70" s="10" t="str">
        <f t="shared" si="64"/>
        <v>DQ</v>
      </c>
      <c r="AE70" s="10" t="str">
        <f t="shared" si="65"/>
        <v>DQ</v>
      </c>
      <c r="AF70" s="10" t="str">
        <f t="shared" si="96"/>
        <v>DQ</v>
      </c>
      <c r="AG70" s="10" t="str">
        <f t="shared" si="66"/>
        <v>DQ</v>
      </c>
      <c r="AH70" s="133" t="str">
        <f t="shared" si="67"/>
        <v>DQ</v>
      </c>
      <c r="AI70" s="133" t="str">
        <f t="shared" si="68"/>
        <v>DQ</v>
      </c>
      <c r="AJ70" s="10" t="str">
        <f t="shared" si="69"/>
        <v>DQ</v>
      </c>
      <c r="AK70" s="139" t="str">
        <f t="shared" si="70"/>
        <v>DQ</v>
      </c>
      <c r="AL70" s="137" t="str">
        <f t="shared" si="71"/>
        <v>DQ</v>
      </c>
      <c r="AM70" s="137" t="str">
        <f t="shared" si="72"/>
        <v>DQ</v>
      </c>
      <c r="AN70" s="71" t="str">
        <f t="shared" si="97"/>
        <v/>
      </c>
      <c r="AO70" s="71" t="str">
        <f t="shared" si="98"/>
        <v/>
      </c>
      <c r="AP70" s="71" t="str">
        <f t="shared" si="99"/>
        <v/>
      </c>
      <c r="AQ70" s="71" t="str">
        <f t="shared" si="100"/>
        <v/>
      </c>
      <c r="AR70" s="71" t="str">
        <f t="shared" si="73"/>
        <v/>
      </c>
      <c r="AS70" s="71" t="str">
        <f t="shared" si="74"/>
        <v/>
      </c>
      <c r="AT70" s="71" t="str">
        <f t="shared" si="75"/>
        <v/>
      </c>
      <c r="AU70" s="71" t="str">
        <f t="shared" si="76"/>
        <v/>
      </c>
      <c r="AV70" s="71" t="str">
        <f t="shared" si="77"/>
        <v/>
      </c>
      <c r="AW70" s="71" t="str">
        <f t="shared" si="78"/>
        <v/>
      </c>
      <c r="AX70" s="206">
        <f t="shared" si="79"/>
        <v>0</v>
      </c>
      <c r="AY70" s="71" t="str">
        <f t="shared" si="80"/>
        <v>0</v>
      </c>
      <c r="AZ70" s="71" t="str">
        <f t="shared" si="81"/>
        <v xml:space="preserve"> </v>
      </c>
      <c r="BA70" s="207">
        <f t="shared" si="82"/>
        <v>0</v>
      </c>
      <c r="BB70" s="207">
        <f t="shared" si="83"/>
        <v>0</v>
      </c>
      <c r="BC70" s="208" t="str">
        <f t="shared" si="84"/>
        <v>DQ</v>
      </c>
      <c r="BD70" s="71">
        <f t="shared" si="85"/>
        <v>1</v>
      </c>
      <c r="BE70" s="209" t="str">
        <f t="shared" si="86"/>
        <v>DQ</v>
      </c>
      <c r="AMJ70"/>
    </row>
    <row r="71" spans="1:1024" s="126" customFormat="1" ht="12.2" customHeight="1" x14ac:dyDescent="0.2">
      <c r="A71" s="368"/>
      <c r="B71" s="205" t="str">
        <f>IF('Competitor List'!G57="Y",'Competitor List'!D57, " ")</f>
        <v xml:space="preserve"> </v>
      </c>
      <c r="C71" s="71" t="str">
        <f>IF('Competitor List'!I57="Y","Y","N")</f>
        <v>N</v>
      </c>
      <c r="D71" s="71">
        <f>'Competitor List'!B57</f>
        <v>12</v>
      </c>
      <c r="E71" s="71" t="str">
        <f>IF('Competitor List'!E57=0," ",'Competitor List'!E57)</f>
        <v xml:space="preserve"> </v>
      </c>
      <c r="F71" s="128"/>
      <c r="G71" s="129"/>
      <c r="H71" s="130"/>
      <c r="I71" s="131" t="str">
        <f t="shared" si="89"/>
        <v>DQ</v>
      </c>
      <c r="J71" s="132" t="str">
        <f t="shared" si="90"/>
        <v>DQ</v>
      </c>
      <c r="K71" s="129"/>
      <c r="L71" s="129"/>
      <c r="M71" s="130"/>
      <c r="N71" s="131" t="str">
        <f t="shared" si="91"/>
        <v>DQ</v>
      </c>
      <c r="O71" s="132" t="str">
        <f t="shared" si="92"/>
        <v>DQ</v>
      </c>
      <c r="P71" s="133" t="str">
        <f t="shared" si="57"/>
        <v>DQ</v>
      </c>
      <c r="Q71" s="10">
        <f t="shared" si="58"/>
        <v>0</v>
      </c>
      <c r="R71" s="134" t="str">
        <f t="shared" si="59"/>
        <v>DQ</v>
      </c>
      <c r="S71" s="131" t="str">
        <f t="shared" si="93"/>
        <v>DQ</v>
      </c>
      <c r="T71" s="132" t="str">
        <f t="shared" si="94"/>
        <v>DQ</v>
      </c>
      <c r="U71" s="131" t="str">
        <f t="shared" si="60"/>
        <v>DQ</v>
      </c>
      <c r="V71" s="135" t="str">
        <f t="shared" si="61"/>
        <v>DQ</v>
      </c>
      <c r="W71" s="136" t="str">
        <f t="shared" si="62"/>
        <v>DQ</v>
      </c>
      <c r="X71" s="137">
        <f>'Competitor List'!C57</f>
        <v>312</v>
      </c>
      <c r="Y71" s="138"/>
      <c r="Z71" s="10" t="str">
        <f t="shared" si="87"/>
        <v>DQ</v>
      </c>
      <c r="AA71" s="10" t="str">
        <f t="shared" si="63"/>
        <v>DQ</v>
      </c>
      <c r="AB71" s="10" t="str">
        <f t="shared" si="95"/>
        <v>DQ</v>
      </c>
      <c r="AC71" s="10" t="str">
        <f t="shared" si="88"/>
        <v>DQ</v>
      </c>
      <c r="AD71" s="10" t="str">
        <f t="shared" si="64"/>
        <v>DQ</v>
      </c>
      <c r="AE71" s="10" t="str">
        <f t="shared" si="65"/>
        <v>DQ</v>
      </c>
      <c r="AF71" s="10" t="str">
        <f t="shared" si="96"/>
        <v>DQ</v>
      </c>
      <c r="AG71" s="10" t="str">
        <f t="shared" si="66"/>
        <v>DQ</v>
      </c>
      <c r="AH71" s="133" t="str">
        <f t="shared" si="67"/>
        <v>DQ</v>
      </c>
      <c r="AI71" s="133" t="str">
        <f t="shared" si="68"/>
        <v>DQ</v>
      </c>
      <c r="AJ71" s="10" t="str">
        <f t="shared" si="69"/>
        <v>DQ</v>
      </c>
      <c r="AK71" s="139" t="str">
        <f t="shared" si="70"/>
        <v>DQ</v>
      </c>
      <c r="AL71" s="137" t="str">
        <f t="shared" si="71"/>
        <v>DQ</v>
      </c>
      <c r="AM71" s="137" t="str">
        <f t="shared" si="72"/>
        <v>DQ</v>
      </c>
      <c r="AN71" s="71" t="str">
        <f t="shared" si="97"/>
        <v/>
      </c>
      <c r="AO71" s="71" t="str">
        <f t="shared" si="98"/>
        <v/>
      </c>
      <c r="AP71" s="71" t="str">
        <f t="shared" si="99"/>
        <v/>
      </c>
      <c r="AQ71" s="71" t="str">
        <f t="shared" si="100"/>
        <v/>
      </c>
      <c r="AR71" s="71" t="str">
        <f t="shared" si="73"/>
        <v/>
      </c>
      <c r="AS71" s="71" t="str">
        <f t="shared" si="74"/>
        <v/>
      </c>
      <c r="AT71" s="71" t="str">
        <f t="shared" si="75"/>
        <v/>
      </c>
      <c r="AU71" s="71" t="str">
        <f t="shared" si="76"/>
        <v/>
      </c>
      <c r="AV71" s="71" t="str">
        <f t="shared" si="77"/>
        <v/>
      </c>
      <c r="AW71" s="71" t="str">
        <f t="shared" si="78"/>
        <v/>
      </c>
      <c r="AX71" s="206">
        <f t="shared" si="79"/>
        <v>0</v>
      </c>
      <c r="AY71" s="71" t="str">
        <f t="shared" si="80"/>
        <v>0</v>
      </c>
      <c r="AZ71" s="71" t="str">
        <f t="shared" si="81"/>
        <v xml:space="preserve"> </v>
      </c>
      <c r="BA71" s="207">
        <f t="shared" si="82"/>
        <v>0</v>
      </c>
      <c r="BB71" s="207">
        <f t="shared" si="83"/>
        <v>0</v>
      </c>
      <c r="BC71" s="208" t="str">
        <f t="shared" si="84"/>
        <v>DQ</v>
      </c>
      <c r="BD71" s="71">
        <f t="shared" si="85"/>
        <v>1</v>
      </c>
      <c r="BE71" s="209" t="str">
        <f t="shared" si="86"/>
        <v>DQ</v>
      </c>
      <c r="AMJ71"/>
    </row>
    <row r="72" spans="1:1024" s="126" customFormat="1" ht="12.2" customHeight="1" x14ac:dyDescent="0.2">
      <c r="A72" s="368"/>
      <c r="B72" s="205" t="str">
        <f>IF('Competitor List'!G58="Y",'Competitor List'!D58, " ")</f>
        <v xml:space="preserve"> </v>
      </c>
      <c r="C72" s="71" t="str">
        <f>IF('Competitor List'!I58="Y","Y","N")</f>
        <v>N</v>
      </c>
      <c r="D72" s="71">
        <f>'Competitor List'!B58</f>
        <v>13</v>
      </c>
      <c r="E72" s="71" t="str">
        <f>IF('Competitor List'!E58=0," ",'Competitor List'!E58)</f>
        <v xml:space="preserve"> </v>
      </c>
      <c r="F72" s="128"/>
      <c r="G72" s="129"/>
      <c r="H72" s="130"/>
      <c r="I72" s="131" t="str">
        <f t="shared" si="89"/>
        <v>DQ</v>
      </c>
      <c r="J72" s="132" t="str">
        <f t="shared" si="90"/>
        <v>DQ</v>
      </c>
      <c r="K72" s="129"/>
      <c r="L72" s="129"/>
      <c r="M72" s="130"/>
      <c r="N72" s="131" t="str">
        <f t="shared" si="91"/>
        <v>DQ</v>
      </c>
      <c r="O72" s="132" t="str">
        <f t="shared" si="92"/>
        <v>DQ</v>
      </c>
      <c r="P72" s="133" t="str">
        <f t="shared" si="57"/>
        <v>DQ</v>
      </c>
      <c r="Q72" s="10">
        <f t="shared" si="58"/>
        <v>0</v>
      </c>
      <c r="R72" s="134" t="str">
        <f t="shared" si="59"/>
        <v>DQ</v>
      </c>
      <c r="S72" s="131" t="str">
        <f t="shared" si="93"/>
        <v>DQ</v>
      </c>
      <c r="T72" s="132" t="str">
        <f t="shared" si="94"/>
        <v>DQ</v>
      </c>
      <c r="U72" s="131" t="str">
        <f t="shared" si="60"/>
        <v>DQ</v>
      </c>
      <c r="V72" s="135" t="str">
        <f t="shared" si="61"/>
        <v>DQ</v>
      </c>
      <c r="W72" s="136" t="str">
        <f t="shared" si="62"/>
        <v>DQ</v>
      </c>
      <c r="X72" s="137">
        <f>'Competitor List'!C58</f>
        <v>313</v>
      </c>
      <c r="Y72" s="138"/>
      <c r="Z72" s="10" t="str">
        <f t="shared" si="87"/>
        <v>DQ</v>
      </c>
      <c r="AA72" s="10" t="str">
        <f t="shared" si="63"/>
        <v>DQ</v>
      </c>
      <c r="AB72" s="10" t="str">
        <f t="shared" si="95"/>
        <v>DQ</v>
      </c>
      <c r="AC72" s="10" t="str">
        <f t="shared" si="88"/>
        <v>DQ</v>
      </c>
      <c r="AD72" s="10" t="str">
        <f t="shared" si="64"/>
        <v>DQ</v>
      </c>
      <c r="AE72" s="10" t="str">
        <f t="shared" si="65"/>
        <v>DQ</v>
      </c>
      <c r="AF72" s="10" t="str">
        <f t="shared" si="96"/>
        <v>DQ</v>
      </c>
      <c r="AG72" s="10" t="str">
        <f t="shared" si="66"/>
        <v>DQ</v>
      </c>
      <c r="AH72" s="133" t="str">
        <f t="shared" si="67"/>
        <v>DQ</v>
      </c>
      <c r="AI72" s="133" t="str">
        <f t="shared" si="68"/>
        <v>DQ</v>
      </c>
      <c r="AJ72" s="10" t="str">
        <f t="shared" si="69"/>
        <v>DQ</v>
      </c>
      <c r="AK72" s="139" t="str">
        <f t="shared" si="70"/>
        <v>DQ</v>
      </c>
      <c r="AL72" s="137" t="str">
        <f t="shared" si="71"/>
        <v>DQ</v>
      </c>
      <c r="AM72" s="137" t="str">
        <f t="shared" si="72"/>
        <v>DQ</v>
      </c>
      <c r="AN72" s="71" t="str">
        <f t="shared" si="97"/>
        <v/>
      </c>
      <c r="AO72" s="71" t="str">
        <f t="shared" si="98"/>
        <v/>
      </c>
      <c r="AP72" s="71" t="str">
        <f t="shared" si="99"/>
        <v/>
      </c>
      <c r="AQ72" s="71" t="str">
        <f t="shared" si="100"/>
        <v/>
      </c>
      <c r="AR72" s="71" t="str">
        <f t="shared" si="73"/>
        <v/>
      </c>
      <c r="AS72" s="71" t="str">
        <f t="shared" si="74"/>
        <v/>
      </c>
      <c r="AT72" s="71" t="str">
        <f t="shared" si="75"/>
        <v/>
      </c>
      <c r="AU72" s="71" t="str">
        <f t="shared" si="76"/>
        <v/>
      </c>
      <c r="AV72" s="71" t="str">
        <f t="shared" si="77"/>
        <v/>
      </c>
      <c r="AW72" s="71" t="str">
        <f t="shared" si="78"/>
        <v/>
      </c>
      <c r="AX72" s="206">
        <f t="shared" si="79"/>
        <v>0</v>
      </c>
      <c r="AY72" s="71" t="str">
        <f t="shared" si="80"/>
        <v>0</v>
      </c>
      <c r="AZ72" s="71" t="str">
        <f t="shared" si="81"/>
        <v xml:space="preserve"> </v>
      </c>
      <c r="BA72" s="207">
        <f t="shared" si="82"/>
        <v>0</v>
      </c>
      <c r="BB72" s="207">
        <f t="shared" si="83"/>
        <v>0</v>
      </c>
      <c r="BC72" s="208" t="str">
        <f t="shared" si="84"/>
        <v>DQ</v>
      </c>
      <c r="BD72" s="71">
        <f t="shared" si="85"/>
        <v>1</v>
      </c>
      <c r="BE72" s="209" t="str">
        <f t="shared" si="86"/>
        <v>DQ</v>
      </c>
      <c r="AMJ72"/>
    </row>
    <row r="73" spans="1:1024" s="126" customFormat="1" ht="12.2" customHeight="1" x14ac:dyDescent="0.2">
      <c r="A73" s="368"/>
      <c r="B73" s="205" t="str">
        <f>IF('Competitor List'!G59="Y",'Competitor List'!D59, " ")</f>
        <v xml:space="preserve"> </v>
      </c>
      <c r="C73" s="71" t="str">
        <f>IF('Competitor List'!I59="Y","Y","N")</f>
        <v>N</v>
      </c>
      <c r="D73" s="71">
        <f>'Competitor List'!B59</f>
        <v>14</v>
      </c>
      <c r="E73" s="71" t="str">
        <f>IF('Competitor List'!E59=0," ",'Competitor List'!E59)</f>
        <v xml:space="preserve"> </v>
      </c>
      <c r="F73" s="128"/>
      <c r="G73" s="129"/>
      <c r="H73" s="130"/>
      <c r="I73" s="131" t="str">
        <f t="shared" si="89"/>
        <v>DQ</v>
      </c>
      <c r="J73" s="132" t="str">
        <f t="shared" si="90"/>
        <v>DQ</v>
      </c>
      <c r="K73" s="129"/>
      <c r="L73" s="129"/>
      <c r="M73" s="130"/>
      <c r="N73" s="131" t="str">
        <f t="shared" si="91"/>
        <v>DQ</v>
      </c>
      <c r="O73" s="132" t="str">
        <f t="shared" si="92"/>
        <v>DQ</v>
      </c>
      <c r="P73" s="133" t="str">
        <f t="shared" si="57"/>
        <v>DQ</v>
      </c>
      <c r="Q73" s="10">
        <f t="shared" si="58"/>
        <v>0</v>
      </c>
      <c r="R73" s="134" t="str">
        <f t="shared" si="59"/>
        <v>DQ</v>
      </c>
      <c r="S73" s="131" t="str">
        <f t="shared" si="93"/>
        <v>DQ</v>
      </c>
      <c r="T73" s="132" t="str">
        <f t="shared" si="94"/>
        <v>DQ</v>
      </c>
      <c r="U73" s="131" t="str">
        <f t="shared" si="60"/>
        <v>DQ</v>
      </c>
      <c r="V73" s="135" t="str">
        <f t="shared" si="61"/>
        <v>DQ</v>
      </c>
      <c r="W73" s="136" t="str">
        <f t="shared" si="62"/>
        <v>DQ</v>
      </c>
      <c r="X73" s="137">
        <f>'Competitor List'!C59</f>
        <v>314</v>
      </c>
      <c r="Y73" s="138"/>
      <c r="Z73" s="10" t="str">
        <f t="shared" si="87"/>
        <v>DQ</v>
      </c>
      <c r="AA73" s="10" t="str">
        <f t="shared" si="63"/>
        <v>DQ</v>
      </c>
      <c r="AB73" s="10" t="str">
        <f t="shared" si="95"/>
        <v>DQ</v>
      </c>
      <c r="AC73" s="10" t="str">
        <f t="shared" si="88"/>
        <v>DQ</v>
      </c>
      <c r="AD73" s="10" t="str">
        <f t="shared" si="64"/>
        <v>DQ</v>
      </c>
      <c r="AE73" s="10" t="str">
        <f t="shared" si="65"/>
        <v>DQ</v>
      </c>
      <c r="AF73" s="10" t="str">
        <f t="shared" si="96"/>
        <v>DQ</v>
      </c>
      <c r="AG73" s="10" t="str">
        <f t="shared" si="66"/>
        <v>DQ</v>
      </c>
      <c r="AH73" s="133" t="str">
        <f t="shared" si="67"/>
        <v>DQ</v>
      </c>
      <c r="AI73" s="133" t="str">
        <f t="shared" si="68"/>
        <v>DQ</v>
      </c>
      <c r="AJ73" s="10" t="str">
        <f t="shared" si="69"/>
        <v>DQ</v>
      </c>
      <c r="AK73" s="139" t="str">
        <f t="shared" si="70"/>
        <v>DQ</v>
      </c>
      <c r="AL73" s="137" t="str">
        <f t="shared" si="71"/>
        <v>DQ</v>
      </c>
      <c r="AM73" s="137" t="str">
        <f t="shared" si="72"/>
        <v>DQ</v>
      </c>
      <c r="AN73" s="71" t="str">
        <f t="shared" si="97"/>
        <v/>
      </c>
      <c r="AO73" s="71" t="str">
        <f t="shared" si="98"/>
        <v/>
      </c>
      <c r="AP73" s="71" t="str">
        <f t="shared" si="99"/>
        <v/>
      </c>
      <c r="AQ73" s="71" t="str">
        <f t="shared" si="100"/>
        <v/>
      </c>
      <c r="AR73" s="71" t="str">
        <f t="shared" si="73"/>
        <v/>
      </c>
      <c r="AS73" s="71" t="str">
        <f t="shared" si="74"/>
        <v/>
      </c>
      <c r="AT73" s="71" t="str">
        <f t="shared" si="75"/>
        <v/>
      </c>
      <c r="AU73" s="71" t="str">
        <f t="shared" si="76"/>
        <v/>
      </c>
      <c r="AV73" s="71" t="str">
        <f t="shared" si="77"/>
        <v/>
      </c>
      <c r="AW73" s="71" t="str">
        <f t="shared" si="78"/>
        <v/>
      </c>
      <c r="AX73" s="206">
        <f t="shared" si="79"/>
        <v>0</v>
      </c>
      <c r="AY73" s="71" t="str">
        <f t="shared" si="80"/>
        <v>0</v>
      </c>
      <c r="AZ73" s="71" t="str">
        <f t="shared" si="81"/>
        <v xml:space="preserve"> </v>
      </c>
      <c r="BA73" s="207">
        <f t="shared" si="82"/>
        <v>0</v>
      </c>
      <c r="BB73" s="207">
        <f t="shared" si="83"/>
        <v>0</v>
      </c>
      <c r="BC73" s="208" t="str">
        <f t="shared" si="84"/>
        <v>DQ</v>
      </c>
      <c r="BD73" s="71">
        <f t="shared" si="85"/>
        <v>1</v>
      </c>
      <c r="BE73" s="209" t="str">
        <f t="shared" si="86"/>
        <v>DQ</v>
      </c>
      <c r="AMJ73"/>
    </row>
    <row r="74" spans="1:1024" s="126" customFormat="1" ht="12.2" customHeight="1" x14ac:dyDescent="0.2">
      <c r="A74" s="368"/>
      <c r="B74" s="205" t="str">
        <f>IF('Competitor List'!G60="Y",'Competitor List'!D60, " ")</f>
        <v xml:space="preserve"> </v>
      </c>
      <c r="C74" s="71" t="str">
        <f>IF('Competitor List'!I60="Y","Y","N")</f>
        <v>N</v>
      </c>
      <c r="D74" s="71">
        <f>'Competitor List'!B60</f>
        <v>15</v>
      </c>
      <c r="E74" s="71" t="str">
        <f>IF('Competitor List'!E60=0," ",'Competitor List'!E60)</f>
        <v xml:space="preserve"> </v>
      </c>
      <c r="F74" s="128"/>
      <c r="G74" s="129"/>
      <c r="H74" s="130"/>
      <c r="I74" s="131" t="str">
        <f t="shared" si="89"/>
        <v>DQ</v>
      </c>
      <c r="J74" s="132" t="str">
        <f t="shared" si="90"/>
        <v>DQ</v>
      </c>
      <c r="K74" s="129"/>
      <c r="L74" s="129"/>
      <c r="M74" s="130"/>
      <c r="N74" s="131" t="str">
        <f t="shared" si="91"/>
        <v>DQ</v>
      </c>
      <c r="O74" s="132" t="str">
        <f t="shared" si="92"/>
        <v>DQ</v>
      </c>
      <c r="P74" s="133" t="str">
        <f t="shared" si="57"/>
        <v>DQ</v>
      </c>
      <c r="Q74" s="10">
        <f t="shared" si="58"/>
        <v>0</v>
      </c>
      <c r="R74" s="134" t="str">
        <f t="shared" si="59"/>
        <v>DQ</v>
      </c>
      <c r="S74" s="131" t="str">
        <f t="shared" si="93"/>
        <v>DQ</v>
      </c>
      <c r="T74" s="132" t="str">
        <f t="shared" si="94"/>
        <v>DQ</v>
      </c>
      <c r="U74" s="131" t="str">
        <f t="shared" si="60"/>
        <v>DQ</v>
      </c>
      <c r="V74" s="135" t="str">
        <f t="shared" si="61"/>
        <v>DQ</v>
      </c>
      <c r="W74" s="136" t="str">
        <f t="shared" si="62"/>
        <v>DQ</v>
      </c>
      <c r="X74" s="137">
        <f>'Competitor List'!C60</f>
        <v>315</v>
      </c>
      <c r="Y74" s="138"/>
      <c r="Z74" s="10" t="str">
        <f t="shared" si="87"/>
        <v>DQ</v>
      </c>
      <c r="AA74" s="10" t="str">
        <f t="shared" si="63"/>
        <v>DQ</v>
      </c>
      <c r="AB74" s="10" t="str">
        <f t="shared" si="95"/>
        <v>DQ</v>
      </c>
      <c r="AC74" s="10" t="str">
        <f t="shared" si="88"/>
        <v>DQ</v>
      </c>
      <c r="AD74" s="10" t="str">
        <f t="shared" si="64"/>
        <v>DQ</v>
      </c>
      <c r="AE74" s="10" t="str">
        <f t="shared" si="65"/>
        <v>DQ</v>
      </c>
      <c r="AF74" s="10" t="str">
        <f t="shared" si="96"/>
        <v>DQ</v>
      </c>
      <c r="AG74" s="10" t="str">
        <f t="shared" si="66"/>
        <v>DQ</v>
      </c>
      <c r="AH74" s="133" t="str">
        <f t="shared" si="67"/>
        <v>DQ</v>
      </c>
      <c r="AI74" s="133" t="str">
        <f t="shared" si="68"/>
        <v>DQ</v>
      </c>
      <c r="AJ74" s="10" t="str">
        <f t="shared" si="69"/>
        <v>DQ</v>
      </c>
      <c r="AK74" s="139" t="str">
        <f t="shared" si="70"/>
        <v>DQ</v>
      </c>
      <c r="AL74" s="137" t="str">
        <f t="shared" si="71"/>
        <v>DQ</v>
      </c>
      <c r="AM74" s="137" t="str">
        <f t="shared" si="72"/>
        <v>DQ</v>
      </c>
      <c r="AN74" s="71" t="str">
        <f t="shared" si="97"/>
        <v/>
      </c>
      <c r="AO74" s="71" t="str">
        <f t="shared" si="98"/>
        <v/>
      </c>
      <c r="AP74" s="71" t="str">
        <f t="shared" si="99"/>
        <v/>
      </c>
      <c r="AQ74" s="71" t="str">
        <f t="shared" si="100"/>
        <v/>
      </c>
      <c r="AR74" s="71" t="str">
        <f t="shared" si="73"/>
        <v/>
      </c>
      <c r="AS74" s="71" t="str">
        <f t="shared" si="74"/>
        <v/>
      </c>
      <c r="AT74" s="71" t="str">
        <f t="shared" si="75"/>
        <v/>
      </c>
      <c r="AU74" s="71" t="str">
        <f t="shared" si="76"/>
        <v/>
      </c>
      <c r="AV74" s="71" t="str">
        <f t="shared" si="77"/>
        <v/>
      </c>
      <c r="AW74" s="71" t="str">
        <f t="shared" si="78"/>
        <v/>
      </c>
      <c r="AX74" s="206">
        <f t="shared" si="79"/>
        <v>0</v>
      </c>
      <c r="AY74" s="71" t="str">
        <f t="shared" si="80"/>
        <v>0</v>
      </c>
      <c r="AZ74" s="71" t="str">
        <f t="shared" si="81"/>
        <v xml:space="preserve"> </v>
      </c>
      <c r="BA74" s="207">
        <f t="shared" si="82"/>
        <v>0</v>
      </c>
      <c r="BB74" s="207">
        <f t="shared" si="83"/>
        <v>0</v>
      </c>
      <c r="BC74" s="208" t="str">
        <f t="shared" si="84"/>
        <v>DQ</v>
      </c>
      <c r="BD74" s="71">
        <f t="shared" si="85"/>
        <v>1</v>
      </c>
      <c r="BE74" s="209" t="str">
        <f t="shared" si="86"/>
        <v>DQ</v>
      </c>
      <c r="AMJ74"/>
    </row>
    <row r="75" spans="1:1024" s="126" customFormat="1" ht="12.2" customHeight="1" x14ac:dyDescent="0.2">
      <c r="A75" s="368"/>
      <c r="B75" s="205" t="str">
        <f>IF('Competitor List'!G61="Y",'Competitor List'!D61, " ")</f>
        <v xml:space="preserve"> </v>
      </c>
      <c r="C75" s="71" t="str">
        <f>IF('Competitor List'!I61="Y","Y","N")</f>
        <v>N</v>
      </c>
      <c r="D75" s="71">
        <f>'Competitor List'!B61</f>
        <v>16</v>
      </c>
      <c r="E75" s="71" t="str">
        <f>IF('Competitor List'!E61=0," ",'Competitor List'!E61)</f>
        <v xml:space="preserve"> </v>
      </c>
      <c r="F75" s="128"/>
      <c r="G75" s="129"/>
      <c r="H75" s="130"/>
      <c r="I75" s="131" t="str">
        <f t="shared" si="89"/>
        <v>DQ</v>
      </c>
      <c r="J75" s="132" t="str">
        <f t="shared" si="90"/>
        <v>DQ</v>
      </c>
      <c r="K75" s="129"/>
      <c r="L75" s="129"/>
      <c r="M75" s="130"/>
      <c r="N75" s="131" t="str">
        <f t="shared" si="91"/>
        <v>DQ</v>
      </c>
      <c r="O75" s="132" t="str">
        <f t="shared" si="92"/>
        <v>DQ</v>
      </c>
      <c r="P75" s="133" t="str">
        <f t="shared" si="57"/>
        <v>DQ</v>
      </c>
      <c r="Q75" s="10">
        <f t="shared" si="58"/>
        <v>0</v>
      </c>
      <c r="R75" s="134" t="str">
        <f t="shared" si="59"/>
        <v>DQ</v>
      </c>
      <c r="S75" s="131" t="str">
        <f t="shared" si="93"/>
        <v>DQ</v>
      </c>
      <c r="T75" s="132" t="str">
        <f t="shared" si="94"/>
        <v>DQ</v>
      </c>
      <c r="U75" s="131" t="str">
        <f t="shared" si="60"/>
        <v>DQ</v>
      </c>
      <c r="V75" s="135" t="str">
        <f t="shared" si="61"/>
        <v>DQ</v>
      </c>
      <c r="W75" s="136" t="str">
        <f t="shared" si="62"/>
        <v>DQ</v>
      </c>
      <c r="X75" s="137">
        <f>'Competitor List'!C61</f>
        <v>316</v>
      </c>
      <c r="Y75" s="138"/>
      <c r="Z75" s="10" t="str">
        <f t="shared" si="87"/>
        <v>DQ</v>
      </c>
      <c r="AA75" s="10" t="str">
        <f t="shared" si="63"/>
        <v>DQ</v>
      </c>
      <c r="AB75" s="10" t="str">
        <f t="shared" si="95"/>
        <v>DQ</v>
      </c>
      <c r="AC75" s="10" t="str">
        <f t="shared" si="88"/>
        <v>DQ</v>
      </c>
      <c r="AD75" s="10" t="str">
        <f t="shared" si="64"/>
        <v>DQ</v>
      </c>
      <c r="AE75" s="10" t="str">
        <f t="shared" si="65"/>
        <v>DQ</v>
      </c>
      <c r="AF75" s="10" t="str">
        <f t="shared" si="96"/>
        <v>DQ</v>
      </c>
      <c r="AG75" s="10" t="str">
        <f t="shared" si="66"/>
        <v>DQ</v>
      </c>
      <c r="AH75" s="133" t="str">
        <f t="shared" si="67"/>
        <v>DQ</v>
      </c>
      <c r="AI75" s="133" t="str">
        <f t="shared" si="68"/>
        <v>DQ</v>
      </c>
      <c r="AJ75" s="10" t="str">
        <f t="shared" si="69"/>
        <v>DQ</v>
      </c>
      <c r="AK75" s="139" t="str">
        <f t="shared" si="70"/>
        <v>DQ</v>
      </c>
      <c r="AL75" s="137" t="str">
        <f t="shared" si="71"/>
        <v>DQ</v>
      </c>
      <c r="AM75" s="137" t="str">
        <f t="shared" si="72"/>
        <v>DQ</v>
      </c>
      <c r="AN75" s="71" t="str">
        <f t="shared" si="97"/>
        <v/>
      </c>
      <c r="AO75" s="71" t="str">
        <f t="shared" si="98"/>
        <v/>
      </c>
      <c r="AP75" s="71" t="str">
        <f t="shared" si="99"/>
        <v/>
      </c>
      <c r="AQ75" s="71" t="str">
        <f t="shared" si="100"/>
        <v/>
      </c>
      <c r="AR75" s="71" t="str">
        <f t="shared" si="73"/>
        <v/>
      </c>
      <c r="AS75" s="71" t="str">
        <f t="shared" si="74"/>
        <v/>
      </c>
      <c r="AT75" s="71" t="str">
        <f t="shared" si="75"/>
        <v/>
      </c>
      <c r="AU75" s="71" t="str">
        <f t="shared" si="76"/>
        <v/>
      </c>
      <c r="AV75" s="71" t="str">
        <f t="shared" si="77"/>
        <v/>
      </c>
      <c r="AW75" s="71" t="str">
        <f t="shared" si="78"/>
        <v/>
      </c>
      <c r="AX75" s="206">
        <f t="shared" si="79"/>
        <v>0</v>
      </c>
      <c r="AY75" s="71" t="str">
        <f t="shared" si="80"/>
        <v>0</v>
      </c>
      <c r="AZ75" s="71" t="str">
        <f t="shared" si="81"/>
        <v xml:space="preserve"> </v>
      </c>
      <c r="BA75" s="207">
        <f t="shared" si="82"/>
        <v>0</v>
      </c>
      <c r="BB75" s="207">
        <f t="shared" si="83"/>
        <v>0</v>
      </c>
      <c r="BC75" s="208" t="str">
        <f t="shared" si="84"/>
        <v>DQ</v>
      </c>
      <c r="BD75" s="71">
        <f t="shared" si="85"/>
        <v>1</v>
      </c>
      <c r="BE75" s="209" t="str">
        <f t="shared" si="86"/>
        <v>DQ</v>
      </c>
      <c r="AMJ75"/>
    </row>
    <row r="76" spans="1:1024" s="126" customFormat="1" ht="12.2" customHeight="1" x14ac:dyDescent="0.2">
      <c r="A76" s="368"/>
      <c r="B76" s="205" t="str">
        <f>IF('Competitor List'!G62="Y",'Competitor List'!D62, " ")</f>
        <v xml:space="preserve"> </v>
      </c>
      <c r="C76" s="71" t="str">
        <f>IF('Competitor List'!I62="Y","Y","N")</f>
        <v>N</v>
      </c>
      <c r="D76" s="71">
        <f>'Competitor List'!B62</f>
        <v>17</v>
      </c>
      <c r="E76" s="71" t="str">
        <f>IF('Competitor List'!E62=0," ",'Competitor List'!E62)</f>
        <v xml:space="preserve"> </v>
      </c>
      <c r="F76" s="128"/>
      <c r="G76" s="129"/>
      <c r="H76" s="130"/>
      <c r="I76" s="131" t="str">
        <f t="shared" si="89"/>
        <v>DQ</v>
      </c>
      <c r="J76" s="132" t="str">
        <f t="shared" si="90"/>
        <v>DQ</v>
      </c>
      <c r="K76" s="129"/>
      <c r="L76" s="129"/>
      <c r="M76" s="130"/>
      <c r="N76" s="131" t="str">
        <f t="shared" si="91"/>
        <v>DQ</v>
      </c>
      <c r="O76" s="132" t="str">
        <f t="shared" si="92"/>
        <v>DQ</v>
      </c>
      <c r="P76" s="133" t="str">
        <f t="shared" si="57"/>
        <v>DQ</v>
      </c>
      <c r="Q76" s="10">
        <f t="shared" si="58"/>
        <v>0</v>
      </c>
      <c r="R76" s="134" t="str">
        <f t="shared" si="59"/>
        <v>DQ</v>
      </c>
      <c r="S76" s="131" t="str">
        <f t="shared" si="93"/>
        <v>DQ</v>
      </c>
      <c r="T76" s="132" t="str">
        <f t="shared" si="94"/>
        <v>DQ</v>
      </c>
      <c r="U76" s="131" t="str">
        <f t="shared" si="60"/>
        <v>DQ</v>
      </c>
      <c r="V76" s="135" t="str">
        <f t="shared" si="61"/>
        <v>DQ</v>
      </c>
      <c r="W76" s="136" t="str">
        <f t="shared" si="62"/>
        <v>DQ</v>
      </c>
      <c r="X76" s="137">
        <f>'Competitor List'!C62</f>
        <v>317</v>
      </c>
      <c r="Y76" s="138"/>
      <c r="Z76" s="10" t="str">
        <f t="shared" si="87"/>
        <v>DQ</v>
      </c>
      <c r="AA76" s="10" t="str">
        <f t="shared" si="63"/>
        <v>DQ</v>
      </c>
      <c r="AB76" s="10" t="str">
        <f t="shared" si="95"/>
        <v>DQ</v>
      </c>
      <c r="AC76" s="10" t="str">
        <f t="shared" si="88"/>
        <v>DQ</v>
      </c>
      <c r="AD76" s="10" t="str">
        <f t="shared" si="64"/>
        <v>DQ</v>
      </c>
      <c r="AE76" s="10" t="str">
        <f t="shared" si="65"/>
        <v>DQ</v>
      </c>
      <c r="AF76" s="10" t="str">
        <f t="shared" si="96"/>
        <v>DQ</v>
      </c>
      <c r="AG76" s="10" t="str">
        <f t="shared" si="66"/>
        <v>DQ</v>
      </c>
      <c r="AH76" s="133" t="str">
        <f t="shared" si="67"/>
        <v>DQ</v>
      </c>
      <c r="AI76" s="133" t="str">
        <f t="shared" si="68"/>
        <v>DQ</v>
      </c>
      <c r="AJ76" s="10" t="str">
        <f t="shared" si="69"/>
        <v>DQ</v>
      </c>
      <c r="AK76" s="139" t="str">
        <f t="shared" si="70"/>
        <v>DQ</v>
      </c>
      <c r="AL76" s="137" t="str">
        <f t="shared" si="71"/>
        <v>DQ</v>
      </c>
      <c r="AM76" s="137" t="str">
        <f t="shared" si="72"/>
        <v>DQ</v>
      </c>
      <c r="AN76" s="71" t="str">
        <f t="shared" si="97"/>
        <v/>
      </c>
      <c r="AO76" s="71" t="str">
        <f t="shared" si="98"/>
        <v/>
      </c>
      <c r="AP76" s="71" t="str">
        <f t="shared" si="99"/>
        <v/>
      </c>
      <c r="AQ76" s="71" t="str">
        <f t="shared" si="100"/>
        <v/>
      </c>
      <c r="AR76" s="71" t="str">
        <f t="shared" si="73"/>
        <v/>
      </c>
      <c r="AS76" s="71" t="str">
        <f t="shared" si="74"/>
        <v/>
      </c>
      <c r="AT76" s="71" t="str">
        <f t="shared" si="75"/>
        <v/>
      </c>
      <c r="AU76" s="71" t="str">
        <f t="shared" si="76"/>
        <v/>
      </c>
      <c r="AV76" s="71" t="str">
        <f t="shared" si="77"/>
        <v/>
      </c>
      <c r="AW76" s="71" t="str">
        <f t="shared" si="78"/>
        <v/>
      </c>
      <c r="AX76" s="206">
        <f t="shared" si="79"/>
        <v>0</v>
      </c>
      <c r="AY76" s="71" t="str">
        <f t="shared" si="80"/>
        <v>0</v>
      </c>
      <c r="AZ76" s="71" t="str">
        <f t="shared" si="81"/>
        <v xml:space="preserve"> </v>
      </c>
      <c r="BA76" s="207">
        <f t="shared" si="82"/>
        <v>0</v>
      </c>
      <c r="BB76" s="207">
        <f t="shared" si="83"/>
        <v>0</v>
      </c>
      <c r="BC76" s="208" t="str">
        <f t="shared" si="84"/>
        <v>DQ</v>
      </c>
      <c r="BD76" s="71">
        <f t="shared" si="85"/>
        <v>1</v>
      </c>
      <c r="BE76" s="209" t="str">
        <f t="shared" si="86"/>
        <v>DQ</v>
      </c>
      <c r="AMJ76"/>
    </row>
    <row r="77" spans="1:1024" s="126" customFormat="1" ht="12.2" customHeight="1" x14ac:dyDescent="0.2">
      <c r="A77" s="368"/>
      <c r="B77" s="205" t="str">
        <f>IF('Competitor List'!G63="Y",'Competitor List'!D63, " ")</f>
        <v xml:space="preserve"> </v>
      </c>
      <c r="C77" s="71" t="str">
        <f>IF('Competitor List'!I63="Y","Y","N")</f>
        <v>N</v>
      </c>
      <c r="D77" s="71">
        <f>'Competitor List'!B63</f>
        <v>18</v>
      </c>
      <c r="E77" s="71" t="str">
        <f>IF('Competitor List'!E63=0," ",'Competitor List'!E63)</f>
        <v xml:space="preserve"> </v>
      </c>
      <c r="F77" s="128"/>
      <c r="G77" s="129"/>
      <c r="H77" s="130"/>
      <c r="I77" s="131" t="str">
        <f t="shared" si="89"/>
        <v>DQ</v>
      </c>
      <c r="J77" s="132" t="str">
        <f t="shared" si="90"/>
        <v>DQ</v>
      </c>
      <c r="K77" s="129"/>
      <c r="L77" s="129"/>
      <c r="M77" s="130"/>
      <c r="N77" s="131" t="str">
        <f t="shared" si="91"/>
        <v>DQ</v>
      </c>
      <c r="O77" s="132" t="str">
        <f t="shared" si="92"/>
        <v>DQ</v>
      </c>
      <c r="P77" s="133" t="str">
        <f t="shared" si="57"/>
        <v>DQ</v>
      </c>
      <c r="Q77" s="10">
        <f t="shared" si="58"/>
        <v>0</v>
      </c>
      <c r="R77" s="134" t="str">
        <f t="shared" si="59"/>
        <v>DQ</v>
      </c>
      <c r="S77" s="131" t="str">
        <f t="shared" si="93"/>
        <v>DQ</v>
      </c>
      <c r="T77" s="132" t="str">
        <f t="shared" si="94"/>
        <v>DQ</v>
      </c>
      <c r="U77" s="131" t="str">
        <f t="shared" si="60"/>
        <v>DQ</v>
      </c>
      <c r="V77" s="135" t="str">
        <f t="shared" si="61"/>
        <v>DQ</v>
      </c>
      <c r="W77" s="136" t="str">
        <f t="shared" si="62"/>
        <v>DQ</v>
      </c>
      <c r="X77" s="137">
        <f>'Competitor List'!C63</f>
        <v>318</v>
      </c>
      <c r="Y77" s="138"/>
      <c r="Z77" s="10" t="str">
        <f t="shared" si="87"/>
        <v>DQ</v>
      </c>
      <c r="AA77" s="10" t="str">
        <f t="shared" si="63"/>
        <v>DQ</v>
      </c>
      <c r="AB77" s="10" t="str">
        <f t="shared" si="95"/>
        <v>DQ</v>
      </c>
      <c r="AC77" s="10" t="str">
        <f t="shared" si="88"/>
        <v>DQ</v>
      </c>
      <c r="AD77" s="10" t="str">
        <f t="shared" si="64"/>
        <v>DQ</v>
      </c>
      <c r="AE77" s="10" t="str">
        <f t="shared" si="65"/>
        <v>DQ</v>
      </c>
      <c r="AF77" s="10" t="str">
        <f t="shared" si="96"/>
        <v>DQ</v>
      </c>
      <c r="AG77" s="10" t="str">
        <f t="shared" si="66"/>
        <v>DQ</v>
      </c>
      <c r="AH77" s="133" t="str">
        <f t="shared" si="67"/>
        <v>DQ</v>
      </c>
      <c r="AI77" s="133" t="str">
        <f t="shared" si="68"/>
        <v>DQ</v>
      </c>
      <c r="AJ77" s="10" t="str">
        <f t="shared" si="69"/>
        <v>DQ</v>
      </c>
      <c r="AK77" s="139" t="str">
        <f t="shared" si="70"/>
        <v>DQ</v>
      </c>
      <c r="AL77" s="137" t="str">
        <f t="shared" si="71"/>
        <v>DQ</v>
      </c>
      <c r="AM77" s="137" t="str">
        <f t="shared" si="72"/>
        <v>DQ</v>
      </c>
      <c r="AN77" s="71" t="str">
        <f t="shared" si="97"/>
        <v/>
      </c>
      <c r="AO77" s="71" t="str">
        <f t="shared" si="98"/>
        <v/>
      </c>
      <c r="AP77" s="71" t="str">
        <f t="shared" si="99"/>
        <v/>
      </c>
      <c r="AQ77" s="71" t="str">
        <f t="shared" si="100"/>
        <v/>
      </c>
      <c r="AR77" s="71" t="str">
        <f t="shared" si="73"/>
        <v/>
      </c>
      <c r="AS77" s="71" t="str">
        <f t="shared" si="74"/>
        <v/>
      </c>
      <c r="AT77" s="71" t="str">
        <f t="shared" si="75"/>
        <v/>
      </c>
      <c r="AU77" s="71" t="str">
        <f t="shared" si="76"/>
        <v/>
      </c>
      <c r="AV77" s="71" t="str">
        <f t="shared" si="77"/>
        <v/>
      </c>
      <c r="AW77" s="71" t="str">
        <f t="shared" si="78"/>
        <v/>
      </c>
      <c r="AX77" s="206">
        <f t="shared" si="79"/>
        <v>0</v>
      </c>
      <c r="AY77" s="71" t="str">
        <f t="shared" si="80"/>
        <v>0</v>
      </c>
      <c r="AZ77" s="71" t="str">
        <f t="shared" si="81"/>
        <v xml:space="preserve"> </v>
      </c>
      <c r="BA77" s="207">
        <f t="shared" si="82"/>
        <v>0</v>
      </c>
      <c r="BB77" s="207">
        <f t="shared" si="83"/>
        <v>0</v>
      </c>
      <c r="BC77" s="208" t="str">
        <f t="shared" si="84"/>
        <v>DQ</v>
      </c>
      <c r="BD77" s="71">
        <f t="shared" si="85"/>
        <v>1</v>
      </c>
      <c r="BE77" s="209" t="str">
        <f t="shared" si="86"/>
        <v>DQ</v>
      </c>
      <c r="AMJ77"/>
    </row>
    <row r="78" spans="1:1024" s="126" customFormat="1" ht="12.2" customHeight="1" x14ac:dyDescent="0.2">
      <c r="A78" s="368"/>
      <c r="B78" s="205" t="str">
        <f>IF('Competitor List'!G64="Y",'Competitor List'!D64, " ")</f>
        <v xml:space="preserve"> </v>
      </c>
      <c r="C78" s="71" t="str">
        <f>IF('Competitor List'!I64="Y","Y","N")</f>
        <v>N</v>
      </c>
      <c r="D78" s="71">
        <f>'Competitor List'!B64</f>
        <v>19</v>
      </c>
      <c r="E78" s="71" t="str">
        <f>IF('Competitor List'!E64=0," ",'Competitor List'!E64)</f>
        <v xml:space="preserve"> </v>
      </c>
      <c r="F78" s="128"/>
      <c r="G78" s="129"/>
      <c r="H78" s="130"/>
      <c r="I78" s="131" t="str">
        <f t="shared" si="89"/>
        <v>DQ</v>
      </c>
      <c r="J78" s="132" t="str">
        <f t="shared" si="90"/>
        <v>DQ</v>
      </c>
      <c r="K78" s="129"/>
      <c r="L78" s="129"/>
      <c r="M78" s="130"/>
      <c r="N78" s="131" t="str">
        <f t="shared" si="91"/>
        <v>DQ</v>
      </c>
      <c r="O78" s="132" t="str">
        <f t="shared" si="92"/>
        <v>DQ</v>
      </c>
      <c r="P78" s="133" t="str">
        <f t="shared" si="57"/>
        <v>DQ</v>
      </c>
      <c r="Q78" s="10">
        <f t="shared" si="58"/>
        <v>0</v>
      </c>
      <c r="R78" s="134" t="str">
        <f t="shared" si="59"/>
        <v>DQ</v>
      </c>
      <c r="S78" s="131" t="str">
        <f t="shared" si="93"/>
        <v>DQ</v>
      </c>
      <c r="T78" s="132" t="str">
        <f t="shared" si="94"/>
        <v>DQ</v>
      </c>
      <c r="U78" s="131" t="str">
        <f t="shared" si="60"/>
        <v>DQ</v>
      </c>
      <c r="V78" s="135" t="str">
        <f t="shared" si="61"/>
        <v>DQ</v>
      </c>
      <c r="W78" s="136" t="str">
        <f t="shared" si="62"/>
        <v>DQ</v>
      </c>
      <c r="X78" s="137">
        <f>'Competitor List'!C64</f>
        <v>319</v>
      </c>
      <c r="Y78" s="138"/>
      <c r="Z78" s="10" t="str">
        <f t="shared" si="87"/>
        <v>DQ</v>
      </c>
      <c r="AA78" s="10" t="str">
        <f t="shared" si="63"/>
        <v>DQ</v>
      </c>
      <c r="AB78" s="10" t="str">
        <f t="shared" si="95"/>
        <v>DQ</v>
      </c>
      <c r="AC78" s="10" t="str">
        <f t="shared" si="88"/>
        <v>DQ</v>
      </c>
      <c r="AD78" s="10" t="str">
        <f t="shared" si="64"/>
        <v>DQ</v>
      </c>
      <c r="AE78" s="10" t="str">
        <f t="shared" si="65"/>
        <v>DQ</v>
      </c>
      <c r="AF78" s="10" t="str">
        <f t="shared" si="96"/>
        <v>DQ</v>
      </c>
      <c r="AG78" s="10" t="str">
        <f t="shared" si="66"/>
        <v>DQ</v>
      </c>
      <c r="AH78" s="133" t="str">
        <f t="shared" si="67"/>
        <v>DQ</v>
      </c>
      <c r="AI78" s="133" t="str">
        <f t="shared" si="68"/>
        <v>DQ</v>
      </c>
      <c r="AJ78" s="10" t="str">
        <f t="shared" si="69"/>
        <v>DQ</v>
      </c>
      <c r="AK78" s="139" t="str">
        <f t="shared" si="70"/>
        <v>DQ</v>
      </c>
      <c r="AL78" s="137" t="str">
        <f t="shared" si="71"/>
        <v>DQ</v>
      </c>
      <c r="AM78" s="137" t="str">
        <f t="shared" si="72"/>
        <v>DQ</v>
      </c>
      <c r="AN78" s="71" t="str">
        <f t="shared" si="97"/>
        <v/>
      </c>
      <c r="AO78" s="71" t="str">
        <f t="shared" si="98"/>
        <v/>
      </c>
      <c r="AP78" s="71" t="str">
        <f t="shared" si="99"/>
        <v/>
      </c>
      <c r="AQ78" s="71" t="str">
        <f t="shared" si="100"/>
        <v/>
      </c>
      <c r="AR78" s="71" t="str">
        <f t="shared" si="73"/>
        <v/>
      </c>
      <c r="AS78" s="71" t="str">
        <f t="shared" si="74"/>
        <v/>
      </c>
      <c r="AT78" s="71" t="str">
        <f t="shared" si="75"/>
        <v/>
      </c>
      <c r="AU78" s="71" t="str">
        <f t="shared" si="76"/>
        <v/>
      </c>
      <c r="AV78" s="71" t="str">
        <f t="shared" si="77"/>
        <v/>
      </c>
      <c r="AW78" s="71" t="str">
        <f t="shared" si="78"/>
        <v/>
      </c>
      <c r="AX78" s="206">
        <f t="shared" si="79"/>
        <v>0</v>
      </c>
      <c r="AY78" s="71" t="str">
        <f t="shared" si="80"/>
        <v>0</v>
      </c>
      <c r="AZ78" s="71" t="str">
        <f t="shared" si="81"/>
        <v xml:space="preserve"> </v>
      </c>
      <c r="BA78" s="207">
        <f t="shared" si="82"/>
        <v>0</v>
      </c>
      <c r="BB78" s="207">
        <f t="shared" si="83"/>
        <v>0</v>
      </c>
      <c r="BC78" s="208" t="str">
        <f t="shared" si="84"/>
        <v>DQ</v>
      </c>
      <c r="BD78" s="71">
        <f t="shared" si="85"/>
        <v>1</v>
      </c>
      <c r="BE78" s="209" t="str">
        <f t="shared" si="86"/>
        <v>DQ</v>
      </c>
      <c r="AMJ78"/>
    </row>
    <row r="79" spans="1:1024" s="126" customFormat="1" ht="12.2" customHeight="1" x14ac:dyDescent="0.2">
      <c r="A79" s="368"/>
      <c r="B79" s="210" t="str">
        <f>IF('Competitor List'!G65="Y",'Competitor List'!D65, " ")</f>
        <v xml:space="preserve"> </v>
      </c>
      <c r="C79" s="211" t="str">
        <f>IF('Competitor List'!I65="Y","Y","N")</f>
        <v>N</v>
      </c>
      <c r="D79" s="211">
        <f>'Competitor List'!B65</f>
        <v>20</v>
      </c>
      <c r="E79" s="211" t="str">
        <f>IF('Competitor List'!E65=0," ",'Competitor List'!E65)</f>
        <v xml:space="preserve"> </v>
      </c>
      <c r="F79" s="145"/>
      <c r="G79" s="146"/>
      <c r="H79" s="147"/>
      <c r="I79" s="148" t="str">
        <f t="shared" si="89"/>
        <v>DQ</v>
      </c>
      <c r="J79" s="149" t="str">
        <f t="shared" si="90"/>
        <v>DQ</v>
      </c>
      <c r="K79" s="146"/>
      <c r="L79" s="146"/>
      <c r="M79" s="147"/>
      <c r="N79" s="148" t="str">
        <f t="shared" si="91"/>
        <v>DQ</v>
      </c>
      <c r="O79" s="149" t="str">
        <f t="shared" si="92"/>
        <v>DQ</v>
      </c>
      <c r="P79" s="150" t="str">
        <f t="shared" si="57"/>
        <v>DQ</v>
      </c>
      <c r="Q79" s="144">
        <f t="shared" si="58"/>
        <v>0</v>
      </c>
      <c r="R79" s="151" t="str">
        <f t="shared" si="59"/>
        <v>DQ</v>
      </c>
      <c r="S79" s="148" t="str">
        <f t="shared" si="93"/>
        <v>DQ</v>
      </c>
      <c r="T79" s="149" t="str">
        <f t="shared" si="94"/>
        <v>DQ</v>
      </c>
      <c r="U79" s="148" t="str">
        <f t="shared" si="60"/>
        <v>DQ</v>
      </c>
      <c r="V79" s="152" t="str">
        <f t="shared" si="61"/>
        <v>DQ</v>
      </c>
      <c r="W79" s="153" t="str">
        <f t="shared" si="62"/>
        <v>DQ</v>
      </c>
      <c r="X79" s="154">
        <f>'Competitor List'!C65</f>
        <v>320</v>
      </c>
      <c r="Y79" s="155"/>
      <c r="Z79" s="144" t="str">
        <f t="shared" si="87"/>
        <v>DQ</v>
      </c>
      <c r="AA79" s="144" t="str">
        <f t="shared" si="63"/>
        <v>DQ</v>
      </c>
      <c r="AB79" s="144" t="str">
        <f t="shared" si="95"/>
        <v>DQ</v>
      </c>
      <c r="AC79" s="144" t="str">
        <f t="shared" si="88"/>
        <v>DQ</v>
      </c>
      <c r="AD79" s="144" t="str">
        <f t="shared" si="64"/>
        <v>DQ</v>
      </c>
      <c r="AE79" s="144" t="str">
        <f t="shared" si="65"/>
        <v>DQ</v>
      </c>
      <c r="AF79" s="144" t="str">
        <f t="shared" si="96"/>
        <v>DQ</v>
      </c>
      <c r="AG79" s="144" t="str">
        <f t="shared" si="66"/>
        <v>DQ</v>
      </c>
      <c r="AH79" s="150" t="str">
        <f t="shared" si="67"/>
        <v>DQ</v>
      </c>
      <c r="AI79" s="150" t="str">
        <f t="shared" si="68"/>
        <v>DQ</v>
      </c>
      <c r="AJ79" s="144" t="str">
        <f t="shared" si="69"/>
        <v>DQ</v>
      </c>
      <c r="AK79" s="156" t="str">
        <f t="shared" si="70"/>
        <v>DQ</v>
      </c>
      <c r="AL79" s="154" t="str">
        <f t="shared" si="71"/>
        <v>DQ</v>
      </c>
      <c r="AM79" s="154" t="str">
        <f t="shared" si="72"/>
        <v>DQ</v>
      </c>
      <c r="AN79" s="211" t="str">
        <f t="shared" si="97"/>
        <v/>
      </c>
      <c r="AO79" s="211" t="str">
        <f t="shared" si="98"/>
        <v/>
      </c>
      <c r="AP79" s="211" t="str">
        <f t="shared" si="99"/>
        <v/>
      </c>
      <c r="AQ79" s="211" t="str">
        <f t="shared" si="100"/>
        <v/>
      </c>
      <c r="AR79" s="211" t="str">
        <f t="shared" si="73"/>
        <v/>
      </c>
      <c r="AS79" s="211" t="str">
        <f t="shared" si="74"/>
        <v/>
      </c>
      <c r="AT79" s="211" t="str">
        <f t="shared" si="75"/>
        <v/>
      </c>
      <c r="AU79" s="211" t="str">
        <f t="shared" si="76"/>
        <v/>
      </c>
      <c r="AV79" s="211" t="str">
        <f t="shared" si="77"/>
        <v/>
      </c>
      <c r="AW79" s="211" t="str">
        <f t="shared" si="78"/>
        <v/>
      </c>
      <c r="AX79" s="212">
        <f t="shared" si="79"/>
        <v>0</v>
      </c>
      <c r="AY79" s="211" t="str">
        <f t="shared" si="80"/>
        <v>0</v>
      </c>
      <c r="AZ79" s="211" t="str">
        <f t="shared" si="81"/>
        <v xml:space="preserve"> </v>
      </c>
      <c r="BA79" s="213">
        <f t="shared" si="82"/>
        <v>0</v>
      </c>
      <c r="BB79" s="213">
        <f t="shared" si="83"/>
        <v>0</v>
      </c>
      <c r="BC79" s="214" t="str">
        <f t="shared" si="84"/>
        <v>DQ</v>
      </c>
      <c r="BD79" s="211">
        <f t="shared" si="85"/>
        <v>1</v>
      </c>
      <c r="BE79" s="215" t="str">
        <f t="shared" si="86"/>
        <v>DQ</v>
      </c>
      <c r="AMJ79"/>
    </row>
    <row r="80" spans="1:1024" s="126" customFormat="1" ht="12.2" customHeight="1" x14ac:dyDescent="0.2">
      <c r="A80" s="363" t="s">
        <v>20</v>
      </c>
      <c r="B80" s="160" t="str">
        <f>IF('Competitor List'!G66="Y",'Competitor List'!D66, " ")</f>
        <v xml:space="preserve"> </v>
      </c>
      <c r="C80" s="161" t="str">
        <f>IF('Competitor List'!I66="Y","Y","N")</f>
        <v>N</v>
      </c>
      <c r="D80" s="161">
        <f>'Competitor List'!B66</f>
        <v>1</v>
      </c>
      <c r="E80" s="161" t="str">
        <f>IF('Competitor List'!E66=0," ",'Competitor List'!E66)</f>
        <v xml:space="preserve"> </v>
      </c>
      <c r="F80" s="162"/>
      <c r="G80" s="163"/>
      <c r="H80" s="164"/>
      <c r="I80" s="114" t="str">
        <f t="shared" ref="I80:I99" si="101">IF(ISNUMBER(F80),RANK(F80,F$80:F$99,0)+SUMPRODUCT((F$80:F$99=F80)*(G$80:G$99&gt;G80))+SUMPRODUCT((F$80:F$99=F80)*(G$80:G$99=G80)*(H$80:H$99&lt;H80))+SUMPRODUCT((F$80:F$99=F80)*(G$80:G$99=G80)*(H$80:H$99=H80)*($Y$80:$Y$99&lt;$Y80)),"DQ")</f>
        <v>DQ</v>
      </c>
      <c r="J80" s="115" t="str">
        <f t="shared" ref="J80:J99" si="102">IF(ISNUMBER(H80),RANK(H80,H$80:H$99,1)+SUMPRODUCT((H$80:H$99=H80)*(G$80:G$99&gt;G80))+SUMPRODUCT((H$80:H$99=H80)*(G$80:G$99=G80)*(F$80:F$99&gt;F80))+SUMPRODUCT((H$80:H$99=H80)*(G$80:G$99=G80)*(F$80:F$99=F80)*($Y$80:$Y$99&lt;$Y80)),"DQ")</f>
        <v>DQ</v>
      </c>
      <c r="K80" s="163"/>
      <c r="L80" s="163"/>
      <c r="M80" s="164"/>
      <c r="N80" s="114" t="str">
        <f t="shared" ref="N80:N99" si="103">IF(ISNUMBER(K80),RANK(K80,K$80:K$99,0)+SUMPRODUCT((K$80:K$99=K80)*(L$80:L$99&gt;L80))+SUMPRODUCT((K$80:K$99=K80)*(L$80:L$99=L80)*(M$80:M$99&lt;M80))+SUMPRODUCT((K$80:K$99=K80)*(L$80:L$99=L80)*(M$80:M$99=M80)*($Y$80:$Y$99&lt;$Y80)),"DQ")</f>
        <v>DQ</v>
      </c>
      <c r="O80" s="115" t="str">
        <f t="shared" ref="O80:O99" si="104">IF(ISNUMBER(M80),RANK(M80,M$80:M$99,1)+SUMPRODUCT((M$80:M$99=M80)*(L$80:L$99&gt;L80))+SUMPRODUCT((M$80:M$99=M80)*(L$80:L$99=L80)*(K$80:K$99&gt;K80))+SUMPRODUCT((M$80:M$99=M80)*(L$80:L$99=L80)*(K$80:K$99=K80)*($Y$80:$Y$99&lt;$Y80)),"DQ")</f>
        <v>DQ</v>
      </c>
      <c r="P80" s="165" t="str">
        <f t="shared" si="57"/>
        <v>DQ</v>
      </c>
      <c r="Q80" s="161">
        <f t="shared" si="58"/>
        <v>0</v>
      </c>
      <c r="R80" s="166" t="str">
        <f t="shared" si="59"/>
        <v>DQ</v>
      </c>
      <c r="S80" s="114" t="str">
        <f t="shared" ref="S80:S99" si="105">IF(AND(ISNUMBER(AH80),NOT(C80="N")),RANK(AH80,$AH$80:$AH$99,0)+SUMPRODUCT(($AH$80:$AH$99=AH80)*($AK$80:$AK$99&lt;AK80))+SUMPRODUCT(($AH$80:$AH$99=AH80)*($AK$80:$AK$99=AK80)*($Q$80:$Q$99&gt;Q80))+SUMPRODUCT(($AH$80:$AH$99=AH80)*($AK$80:$AK$99=AK80)*($Q$80:$Q$99=Q80)*($Y$80:$Y$99&lt;Y80)),"DQ")</f>
        <v>DQ</v>
      </c>
      <c r="T80" s="115" t="str">
        <f t="shared" ref="T80:T99" si="106">IF(ISNUMBER(R80),RANK(R80,R$80:R$99,1)+SUMPRODUCT((R$80:R$99=R80)*(Q$80:Q$99&gt;Q80))+SUMPRODUCT((R$80:R$99=R80)*(Q$80:Q$99=Q80)*(P$80:P$99&gt;P80))+SUMPRODUCT((R$80:R$99=R80)*(Q$80:Q$99=Q80)*(P$80:P$99=P80)*($Y$80:$Y$99&lt;$Y80)),"DQ")</f>
        <v>DQ</v>
      </c>
      <c r="U80" s="114" t="str">
        <f t="shared" si="60"/>
        <v>DQ</v>
      </c>
      <c r="V80" s="118" t="str">
        <f t="shared" si="61"/>
        <v>DQ</v>
      </c>
      <c r="W80" s="119" t="str">
        <f t="shared" si="62"/>
        <v>DQ</v>
      </c>
      <c r="X80" s="167">
        <f>'Competitor List'!C66</f>
        <v>401</v>
      </c>
      <c r="Y80" s="168"/>
      <c r="Z80" s="161" t="str">
        <f t="shared" si="87"/>
        <v>DQ</v>
      </c>
      <c r="AA80" s="161" t="str">
        <f t="shared" si="63"/>
        <v>DQ</v>
      </c>
      <c r="AB80" s="161" t="str">
        <f t="shared" ref="AB80:AB99" si="107">IF(AND(ISNUMBER(AA80),NOT(C80="N")),RANK(AA80,$AA$80:$AA$99,0)+SUMPRODUCT(($AA$80:$AA$99=AA80)*($G$80:$G$99&gt;G80))+SUMPRODUCT(($AA$80:$AA$99=AA80)*($G$80:$G$99=G80)*($H$80:$H$99&lt;H80))+SUMPRODUCT(($AA$80:$AA$99=AA80)*($G$80:$G$99=G80)*($H$80:$H$99=H80)*($D$80:$D$99&lt;D80)),"DQ")</f>
        <v>DQ</v>
      </c>
      <c r="AC80" s="161" t="str">
        <f t="shared" si="88"/>
        <v>DQ</v>
      </c>
      <c r="AD80" s="161" t="str">
        <f t="shared" si="64"/>
        <v>DQ</v>
      </c>
      <c r="AE80" s="161" t="str">
        <f t="shared" si="65"/>
        <v>DQ</v>
      </c>
      <c r="AF80" s="161" t="str">
        <f t="shared" ref="AF80:AF99" si="108">IF(AND(ISNUMBER(AE80),NOT(L80="N")),RANK(AE80,$AE$80:$AE$99,0)+SUMPRODUCT(($AE$80:$AE$99=AE80)*($L$80:$L$99&gt;L80))+SUMPRODUCT(($AE$80:$AE$99=AE80)*($L$80:$L$99=L80)*($M$80:$M$99&lt;M80))+SUMPRODUCT(($AE$80:$AE$99=AE80)*($L$80:$L$99=L80)*($M$80:$M$99=M80)*($D$80:$D$99&lt;D80)),"DQ")</f>
        <v>DQ</v>
      </c>
      <c r="AG80" s="161" t="str">
        <f t="shared" si="66"/>
        <v>DQ</v>
      </c>
      <c r="AH80" s="165" t="str">
        <f t="shared" si="67"/>
        <v>DQ</v>
      </c>
      <c r="AI80" s="165" t="str">
        <f t="shared" si="68"/>
        <v>DQ</v>
      </c>
      <c r="AJ80" s="161" t="str">
        <f t="shared" si="69"/>
        <v>DQ</v>
      </c>
      <c r="AK80" s="169" t="str">
        <f t="shared" si="70"/>
        <v>DQ</v>
      </c>
      <c r="AL80" s="167" t="str">
        <f t="shared" si="71"/>
        <v>DQ</v>
      </c>
      <c r="AM80" s="167" t="str">
        <f t="shared" si="72"/>
        <v>DQ</v>
      </c>
      <c r="AN80" s="161" t="str">
        <f t="shared" ref="AN80:AN99" si="109">IF(AB80=1,$AO$9,"")</f>
        <v/>
      </c>
      <c r="AO80" s="161" t="str">
        <f t="shared" ref="AO80:AO99" si="110">IF(J80=1,$AO$9,"")</f>
        <v/>
      </c>
      <c r="AP80" s="161" t="str">
        <f t="shared" ref="AP80:AP99" si="111">IF(AF80=1,$AO$9,"")</f>
        <v/>
      </c>
      <c r="AQ80" s="161" t="str">
        <f t="shared" ref="AQ80:AQ99" si="112">IF(O80=1,$AO$9,"")</f>
        <v/>
      </c>
      <c r="AR80" s="161" t="str">
        <f t="shared" si="73"/>
        <v/>
      </c>
      <c r="AS80" s="161" t="str">
        <f t="shared" si="74"/>
        <v/>
      </c>
      <c r="AT80" s="161" t="str">
        <f t="shared" si="75"/>
        <v/>
      </c>
      <c r="AU80" s="161" t="str">
        <f t="shared" si="76"/>
        <v/>
      </c>
      <c r="AV80" s="161" t="str">
        <f t="shared" si="77"/>
        <v/>
      </c>
      <c r="AW80" s="161" t="str">
        <f t="shared" si="78"/>
        <v/>
      </c>
      <c r="AX80" s="169">
        <f t="shared" si="79"/>
        <v>0</v>
      </c>
      <c r="AY80" s="161" t="str">
        <f t="shared" si="80"/>
        <v>0</v>
      </c>
      <c r="AZ80" s="161" t="str">
        <f t="shared" si="81"/>
        <v xml:space="preserve"> </v>
      </c>
      <c r="BA80" s="170">
        <f t="shared" si="82"/>
        <v>0</v>
      </c>
      <c r="BB80" s="170">
        <f t="shared" si="83"/>
        <v>0</v>
      </c>
      <c r="BC80" s="171" t="str">
        <f t="shared" si="84"/>
        <v>DQ</v>
      </c>
      <c r="BD80" s="161">
        <f t="shared" si="85"/>
        <v>1</v>
      </c>
      <c r="BE80" s="172" t="str">
        <f t="shared" si="86"/>
        <v>DQ</v>
      </c>
      <c r="AMJ80"/>
    </row>
    <row r="81" spans="1:1024" s="126" customFormat="1" ht="12.2" customHeight="1" x14ac:dyDescent="0.2">
      <c r="A81" s="363"/>
      <c r="B81" s="173" t="str">
        <f>IF('Competitor List'!G67="Y",'Competitor List'!D67, " ")</f>
        <v xml:space="preserve"> </v>
      </c>
      <c r="C81" s="174" t="str">
        <f>IF('Competitor List'!I67="Y","Y","N")</f>
        <v>N</v>
      </c>
      <c r="D81" s="174">
        <f>'Competitor List'!B67</f>
        <v>2</v>
      </c>
      <c r="E81" s="174" t="str">
        <f>IF('Competitor List'!E67=0," ",'Competitor List'!E67)</f>
        <v xml:space="preserve"> </v>
      </c>
      <c r="F81" s="175"/>
      <c r="G81" s="176"/>
      <c r="H81" s="177"/>
      <c r="I81" s="131" t="str">
        <f t="shared" si="101"/>
        <v>DQ</v>
      </c>
      <c r="J81" s="132" t="str">
        <f t="shared" si="102"/>
        <v>DQ</v>
      </c>
      <c r="K81" s="176"/>
      <c r="L81" s="176"/>
      <c r="M81" s="177"/>
      <c r="N81" s="131" t="str">
        <f t="shared" si="103"/>
        <v>DQ</v>
      </c>
      <c r="O81" s="132" t="str">
        <f t="shared" si="104"/>
        <v>DQ</v>
      </c>
      <c r="P81" s="178" t="str">
        <f t="shared" si="57"/>
        <v>DQ</v>
      </c>
      <c r="Q81" s="174">
        <f t="shared" si="58"/>
        <v>0</v>
      </c>
      <c r="R81" s="179" t="str">
        <f t="shared" si="59"/>
        <v>DQ</v>
      </c>
      <c r="S81" s="131" t="str">
        <f t="shared" si="105"/>
        <v>DQ</v>
      </c>
      <c r="T81" s="132" t="str">
        <f t="shared" si="106"/>
        <v>DQ</v>
      </c>
      <c r="U81" s="131" t="str">
        <f t="shared" si="60"/>
        <v>DQ</v>
      </c>
      <c r="V81" s="135" t="str">
        <f t="shared" si="61"/>
        <v>DQ</v>
      </c>
      <c r="W81" s="136" t="str">
        <f t="shared" si="62"/>
        <v>DQ</v>
      </c>
      <c r="X81" s="180">
        <f>'Competitor List'!C67</f>
        <v>402</v>
      </c>
      <c r="Y81" s="181"/>
      <c r="Z81" s="174" t="str">
        <f t="shared" si="87"/>
        <v>DQ</v>
      </c>
      <c r="AA81" s="174" t="str">
        <f t="shared" si="63"/>
        <v>DQ</v>
      </c>
      <c r="AB81" s="174" t="str">
        <f t="shared" si="107"/>
        <v>DQ</v>
      </c>
      <c r="AC81" s="174" t="str">
        <f t="shared" si="88"/>
        <v>DQ</v>
      </c>
      <c r="AD81" s="174" t="str">
        <f t="shared" si="64"/>
        <v>DQ</v>
      </c>
      <c r="AE81" s="174" t="str">
        <f t="shared" si="65"/>
        <v>DQ</v>
      </c>
      <c r="AF81" s="174" t="str">
        <f t="shared" si="108"/>
        <v>DQ</v>
      </c>
      <c r="AG81" s="174" t="str">
        <f t="shared" si="66"/>
        <v>DQ</v>
      </c>
      <c r="AH81" s="178" t="str">
        <f t="shared" si="67"/>
        <v>DQ</v>
      </c>
      <c r="AI81" s="178" t="str">
        <f t="shared" si="68"/>
        <v>DQ</v>
      </c>
      <c r="AJ81" s="174" t="str">
        <f t="shared" si="69"/>
        <v>DQ</v>
      </c>
      <c r="AK81" s="182" t="str">
        <f t="shared" si="70"/>
        <v>DQ</v>
      </c>
      <c r="AL81" s="180" t="str">
        <f t="shared" si="71"/>
        <v>DQ</v>
      </c>
      <c r="AM81" s="180" t="str">
        <f t="shared" si="72"/>
        <v>DQ</v>
      </c>
      <c r="AN81" s="174" t="str">
        <f t="shared" si="109"/>
        <v/>
      </c>
      <c r="AO81" s="174" t="str">
        <f t="shared" si="110"/>
        <v/>
      </c>
      <c r="AP81" s="174" t="str">
        <f t="shared" si="111"/>
        <v/>
      </c>
      <c r="AQ81" s="174" t="str">
        <f t="shared" si="112"/>
        <v/>
      </c>
      <c r="AR81" s="174" t="str">
        <f t="shared" si="73"/>
        <v/>
      </c>
      <c r="AS81" s="174" t="str">
        <f t="shared" si="74"/>
        <v/>
      </c>
      <c r="AT81" s="174" t="str">
        <f t="shared" si="75"/>
        <v/>
      </c>
      <c r="AU81" s="174" t="str">
        <f t="shared" si="76"/>
        <v/>
      </c>
      <c r="AV81" s="174" t="str">
        <f t="shared" si="77"/>
        <v/>
      </c>
      <c r="AW81" s="174" t="str">
        <f t="shared" si="78"/>
        <v/>
      </c>
      <c r="AX81" s="182">
        <f t="shared" si="79"/>
        <v>0</v>
      </c>
      <c r="AY81" s="174" t="str">
        <f t="shared" si="80"/>
        <v>0</v>
      </c>
      <c r="AZ81" s="174" t="str">
        <f t="shared" si="81"/>
        <v xml:space="preserve"> </v>
      </c>
      <c r="BA81" s="183">
        <f t="shared" si="82"/>
        <v>0</v>
      </c>
      <c r="BB81" s="183">
        <f t="shared" si="83"/>
        <v>0</v>
      </c>
      <c r="BC81" s="184" t="str">
        <f t="shared" si="84"/>
        <v>DQ</v>
      </c>
      <c r="BD81" s="174">
        <f t="shared" si="85"/>
        <v>1</v>
      </c>
      <c r="BE81" s="185" t="str">
        <f t="shared" si="86"/>
        <v>DQ</v>
      </c>
      <c r="AMJ81"/>
    </row>
    <row r="82" spans="1:1024" s="126" customFormat="1" ht="12.2" customHeight="1" x14ac:dyDescent="0.2">
      <c r="A82" s="363"/>
      <c r="B82" s="173" t="str">
        <f>IF('Competitor List'!G68="Y",'Competitor List'!D68, " ")</f>
        <v xml:space="preserve"> </v>
      </c>
      <c r="C82" s="174" t="str">
        <f>IF('Competitor List'!I68="Y","Y","N")</f>
        <v>N</v>
      </c>
      <c r="D82" s="174">
        <f>'Competitor List'!B68</f>
        <v>3</v>
      </c>
      <c r="E82" s="174" t="str">
        <f>IF('Competitor List'!E68=0," ",'Competitor List'!E68)</f>
        <v xml:space="preserve"> </v>
      </c>
      <c r="F82" s="175"/>
      <c r="G82" s="176"/>
      <c r="H82" s="177"/>
      <c r="I82" s="131" t="str">
        <f t="shared" si="101"/>
        <v>DQ</v>
      </c>
      <c r="J82" s="132" t="str">
        <f t="shared" si="102"/>
        <v>DQ</v>
      </c>
      <c r="K82" s="176"/>
      <c r="L82" s="176"/>
      <c r="M82" s="177"/>
      <c r="N82" s="131" t="str">
        <f t="shared" si="103"/>
        <v>DQ</v>
      </c>
      <c r="O82" s="132" t="str">
        <f t="shared" si="104"/>
        <v>DQ</v>
      </c>
      <c r="P82" s="178" t="str">
        <f t="shared" si="57"/>
        <v>DQ</v>
      </c>
      <c r="Q82" s="174">
        <f t="shared" si="58"/>
        <v>0</v>
      </c>
      <c r="R82" s="179" t="str">
        <f t="shared" si="59"/>
        <v>DQ</v>
      </c>
      <c r="S82" s="131" t="str">
        <f t="shared" si="105"/>
        <v>DQ</v>
      </c>
      <c r="T82" s="132" t="str">
        <f t="shared" si="106"/>
        <v>DQ</v>
      </c>
      <c r="U82" s="131" t="str">
        <f t="shared" si="60"/>
        <v>DQ</v>
      </c>
      <c r="V82" s="135" t="str">
        <f t="shared" si="61"/>
        <v>DQ</v>
      </c>
      <c r="W82" s="136" t="str">
        <f t="shared" si="62"/>
        <v>DQ</v>
      </c>
      <c r="X82" s="180">
        <f>'Competitor List'!C68</f>
        <v>403</v>
      </c>
      <c r="Y82" s="181"/>
      <c r="Z82" s="174" t="str">
        <f t="shared" si="87"/>
        <v>DQ</v>
      </c>
      <c r="AA82" s="174" t="str">
        <f t="shared" si="63"/>
        <v>DQ</v>
      </c>
      <c r="AB82" s="174" t="str">
        <f t="shared" si="107"/>
        <v>DQ</v>
      </c>
      <c r="AC82" s="174" t="str">
        <f t="shared" si="88"/>
        <v>DQ</v>
      </c>
      <c r="AD82" s="174" t="str">
        <f t="shared" si="64"/>
        <v>DQ</v>
      </c>
      <c r="AE82" s="174" t="str">
        <f t="shared" si="65"/>
        <v>DQ</v>
      </c>
      <c r="AF82" s="174" t="str">
        <f t="shared" si="108"/>
        <v>DQ</v>
      </c>
      <c r="AG82" s="174" t="str">
        <f t="shared" si="66"/>
        <v>DQ</v>
      </c>
      <c r="AH82" s="178" t="str">
        <f t="shared" si="67"/>
        <v>DQ</v>
      </c>
      <c r="AI82" s="178" t="str">
        <f t="shared" si="68"/>
        <v>DQ</v>
      </c>
      <c r="AJ82" s="174" t="str">
        <f t="shared" si="69"/>
        <v>DQ</v>
      </c>
      <c r="AK82" s="182" t="str">
        <f t="shared" si="70"/>
        <v>DQ</v>
      </c>
      <c r="AL82" s="180" t="str">
        <f t="shared" si="71"/>
        <v>DQ</v>
      </c>
      <c r="AM82" s="180" t="str">
        <f t="shared" si="72"/>
        <v>DQ</v>
      </c>
      <c r="AN82" s="174" t="str">
        <f t="shared" si="109"/>
        <v/>
      </c>
      <c r="AO82" s="174" t="str">
        <f t="shared" si="110"/>
        <v/>
      </c>
      <c r="AP82" s="174" t="str">
        <f t="shared" si="111"/>
        <v/>
      </c>
      <c r="AQ82" s="174" t="str">
        <f t="shared" si="112"/>
        <v/>
      </c>
      <c r="AR82" s="174" t="str">
        <f t="shared" si="73"/>
        <v/>
      </c>
      <c r="AS82" s="174" t="str">
        <f t="shared" si="74"/>
        <v/>
      </c>
      <c r="AT82" s="174" t="str">
        <f t="shared" si="75"/>
        <v/>
      </c>
      <c r="AU82" s="174" t="str">
        <f t="shared" si="76"/>
        <v/>
      </c>
      <c r="AV82" s="174" t="str">
        <f t="shared" si="77"/>
        <v/>
      </c>
      <c r="AW82" s="174" t="str">
        <f t="shared" si="78"/>
        <v/>
      </c>
      <c r="AX82" s="182">
        <f t="shared" si="79"/>
        <v>0</v>
      </c>
      <c r="AY82" s="174" t="str">
        <f t="shared" si="80"/>
        <v>0</v>
      </c>
      <c r="AZ82" s="174" t="str">
        <f t="shared" si="81"/>
        <v xml:space="preserve"> </v>
      </c>
      <c r="BA82" s="183">
        <f t="shared" si="82"/>
        <v>0</v>
      </c>
      <c r="BB82" s="183">
        <f t="shared" si="83"/>
        <v>0</v>
      </c>
      <c r="BC82" s="184" t="str">
        <f t="shared" si="84"/>
        <v>DQ</v>
      </c>
      <c r="BD82" s="174">
        <f t="shared" si="85"/>
        <v>1</v>
      </c>
      <c r="BE82" s="185" t="str">
        <f t="shared" si="86"/>
        <v>DQ</v>
      </c>
      <c r="AMJ82"/>
    </row>
    <row r="83" spans="1:1024" s="126" customFormat="1" ht="12.2" customHeight="1" x14ac:dyDescent="0.2">
      <c r="A83" s="363"/>
      <c r="B83" s="173" t="str">
        <f>IF('Competitor List'!G69="Y",'Competitor List'!D69, " ")</f>
        <v xml:space="preserve"> </v>
      </c>
      <c r="C83" s="174" t="str">
        <f>IF('Competitor List'!I69="Y","Y","N")</f>
        <v>N</v>
      </c>
      <c r="D83" s="174">
        <f>'Competitor List'!B69</f>
        <v>4</v>
      </c>
      <c r="E83" s="174" t="str">
        <f>IF('Competitor List'!E69=0," ",'Competitor List'!E69)</f>
        <v xml:space="preserve"> </v>
      </c>
      <c r="F83" s="175"/>
      <c r="G83" s="176"/>
      <c r="H83" s="177"/>
      <c r="I83" s="131" t="str">
        <f t="shared" si="101"/>
        <v>DQ</v>
      </c>
      <c r="J83" s="132" t="str">
        <f t="shared" si="102"/>
        <v>DQ</v>
      </c>
      <c r="K83" s="176"/>
      <c r="L83" s="176"/>
      <c r="M83" s="177"/>
      <c r="N83" s="131" t="str">
        <f t="shared" si="103"/>
        <v>DQ</v>
      </c>
      <c r="O83" s="132" t="str">
        <f t="shared" si="104"/>
        <v>DQ</v>
      </c>
      <c r="P83" s="178" t="str">
        <f t="shared" si="57"/>
        <v>DQ</v>
      </c>
      <c r="Q83" s="174">
        <f t="shared" si="58"/>
        <v>0</v>
      </c>
      <c r="R83" s="179" t="str">
        <f t="shared" si="59"/>
        <v>DQ</v>
      </c>
      <c r="S83" s="131" t="str">
        <f t="shared" si="105"/>
        <v>DQ</v>
      </c>
      <c r="T83" s="132" t="str">
        <f t="shared" si="106"/>
        <v>DQ</v>
      </c>
      <c r="U83" s="131" t="str">
        <f t="shared" si="60"/>
        <v>DQ</v>
      </c>
      <c r="V83" s="135" t="str">
        <f t="shared" si="61"/>
        <v>DQ</v>
      </c>
      <c r="W83" s="136" t="str">
        <f t="shared" si="62"/>
        <v>DQ</v>
      </c>
      <c r="X83" s="180">
        <f>'Competitor List'!C69</f>
        <v>404</v>
      </c>
      <c r="Y83" s="181"/>
      <c r="Z83" s="174" t="str">
        <f t="shared" si="87"/>
        <v>DQ</v>
      </c>
      <c r="AA83" s="174" t="str">
        <f t="shared" si="63"/>
        <v>DQ</v>
      </c>
      <c r="AB83" s="174" t="str">
        <f t="shared" si="107"/>
        <v>DQ</v>
      </c>
      <c r="AC83" s="174" t="str">
        <f t="shared" si="88"/>
        <v>DQ</v>
      </c>
      <c r="AD83" s="174" t="str">
        <f t="shared" si="64"/>
        <v>DQ</v>
      </c>
      <c r="AE83" s="174" t="str">
        <f t="shared" si="65"/>
        <v>DQ</v>
      </c>
      <c r="AF83" s="174" t="str">
        <f t="shared" si="108"/>
        <v>DQ</v>
      </c>
      <c r="AG83" s="174" t="str">
        <f t="shared" si="66"/>
        <v>DQ</v>
      </c>
      <c r="AH83" s="178" t="str">
        <f t="shared" si="67"/>
        <v>DQ</v>
      </c>
      <c r="AI83" s="178" t="str">
        <f t="shared" si="68"/>
        <v>DQ</v>
      </c>
      <c r="AJ83" s="174" t="str">
        <f t="shared" si="69"/>
        <v>DQ</v>
      </c>
      <c r="AK83" s="182" t="str">
        <f t="shared" si="70"/>
        <v>DQ</v>
      </c>
      <c r="AL83" s="180" t="str">
        <f t="shared" si="71"/>
        <v>DQ</v>
      </c>
      <c r="AM83" s="180" t="str">
        <f t="shared" si="72"/>
        <v>DQ</v>
      </c>
      <c r="AN83" s="174" t="str">
        <f t="shared" si="109"/>
        <v/>
      </c>
      <c r="AO83" s="174" t="str">
        <f t="shared" si="110"/>
        <v/>
      </c>
      <c r="AP83" s="174" t="str">
        <f t="shared" si="111"/>
        <v/>
      </c>
      <c r="AQ83" s="174" t="str">
        <f t="shared" si="112"/>
        <v/>
      </c>
      <c r="AR83" s="174" t="str">
        <f t="shared" si="73"/>
        <v/>
      </c>
      <c r="AS83" s="174" t="str">
        <f t="shared" si="74"/>
        <v/>
      </c>
      <c r="AT83" s="174" t="str">
        <f t="shared" si="75"/>
        <v/>
      </c>
      <c r="AU83" s="174" t="str">
        <f t="shared" si="76"/>
        <v/>
      </c>
      <c r="AV83" s="174" t="str">
        <f t="shared" si="77"/>
        <v/>
      </c>
      <c r="AW83" s="174" t="str">
        <f t="shared" si="78"/>
        <v/>
      </c>
      <c r="AX83" s="182">
        <f t="shared" si="79"/>
        <v>0</v>
      </c>
      <c r="AY83" s="174" t="str">
        <f t="shared" si="80"/>
        <v>0</v>
      </c>
      <c r="AZ83" s="174" t="str">
        <f t="shared" si="81"/>
        <v xml:space="preserve"> </v>
      </c>
      <c r="BA83" s="183">
        <f t="shared" si="82"/>
        <v>0</v>
      </c>
      <c r="BB83" s="183">
        <f t="shared" si="83"/>
        <v>0</v>
      </c>
      <c r="BC83" s="184" t="str">
        <f t="shared" si="84"/>
        <v>DQ</v>
      </c>
      <c r="BD83" s="174">
        <f t="shared" si="85"/>
        <v>1</v>
      </c>
      <c r="BE83" s="185" t="str">
        <f t="shared" si="86"/>
        <v>DQ</v>
      </c>
      <c r="AMJ83"/>
    </row>
    <row r="84" spans="1:1024" s="126" customFormat="1" ht="12.2" customHeight="1" x14ac:dyDescent="0.2">
      <c r="A84" s="363"/>
      <c r="B84" s="173" t="str">
        <f>IF('Competitor List'!G70="Y",'Competitor List'!D70, " ")</f>
        <v xml:space="preserve"> </v>
      </c>
      <c r="C84" s="174" t="str">
        <f>IF('Competitor List'!I70="Y","Y","N")</f>
        <v>N</v>
      </c>
      <c r="D84" s="174">
        <f>'Competitor List'!B70</f>
        <v>5</v>
      </c>
      <c r="E84" s="174" t="str">
        <f>IF('Competitor List'!E70=0," ",'Competitor List'!E70)</f>
        <v xml:space="preserve"> </v>
      </c>
      <c r="F84" s="175"/>
      <c r="G84" s="176"/>
      <c r="H84" s="177"/>
      <c r="I84" s="131" t="str">
        <f t="shared" si="101"/>
        <v>DQ</v>
      </c>
      <c r="J84" s="132" t="str">
        <f t="shared" si="102"/>
        <v>DQ</v>
      </c>
      <c r="K84" s="176"/>
      <c r="L84" s="176"/>
      <c r="M84" s="177"/>
      <c r="N84" s="131" t="str">
        <f t="shared" si="103"/>
        <v>DQ</v>
      </c>
      <c r="O84" s="132" t="str">
        <f t="shared" si="104"/>
        <v>DQ</v>
      </c>
      <c r="P84" s="178" t="str">
        <f t="shared" ref="P84:P99" si="113">IF(AND(SUM(F84,K84)&gt;0,ISNONTEXT(F84),ISNONTEXT(K84)),AVERAGE(F84,K84),"DQ")</f>
        <v>DQ</v>
      </c>
      <c r="Q84" s="174">
        <f t="shared" ref="Q84:Q99" si="114">G84+L84</f>
        <v>0</v>
      </c>
      <c r="R84" s="179" t="str">
        <f t="shared" ref="R84:R99" si="115">IF(AND(SUM(H84,M84)&gt;0,ISNONTEXT(H84),ISNONTEXT(M84)),(H84+M84) / ((H84&lt;&gt;0)+(M84&lt;&gt;0)),"DQ")</f>
        <v>DQ</v>
      </c>
      <c r="S84" s="131" t="str">
        <f t="shared" si="105"/>
        <v>DQ</v>
      </c>
      <c r="T84" s="132" t="str">
        <f t="shared" si="106"/>
        <v>DQ</v>
      </c>
      <c r="U84" s="131" t="str">
        <f t="shared" ref="U84:U99" si="116">IF(AND(ISNUMBER(AH84),NOT(C84="N")),RANK(AI84,$AI$20:$AI$99,0)+SUMPRODUCT(($AI$20:$AI$99=AI84)*($AK$20:$AK$99&lt;AK84))+SUMPRODUCT(($AI$20:$AI$107=AI84)*($AK$20:$AK$107=AK84)*($Q$20:$Q$107&gt;Q84))+SUMPRODUCT(($AI$20:$AI$107=AI84)*($Q$20:$Q$107=Q84)*($AK$20:$AK$107=AK84)*($Y$20:$Y$107&lt;Y84)),"DQ")</f>
        <v>DQ</v>
      </c>
      <c r="V84" s="135" t="str">
        <f t="shared" ref="V84:V99" si="117">IF(AND(ISNUMBER(AK84),C84="Y"),RANK(AK84,$AK$20:$AK$99,1)+SUMPRODUCT(($AK$20:$AK$99=AK84)*($AH$20:$AH$99&gt;AH84))+SUMPRODUCT(($AK$20:$AK$107=AK84)*($AH$20:$AH$107=AH84)*($Q$20:$Q$107&gt;Q84))+SUMPRODUCT(($AK$20:$AK$107=AK84)*($Q$20:$Q$107=Q84)*($AH$21:$AH$108=AH84)*($Y$20:$Y$107&lt;Y84)),"DQ")</f>
        <v>DQ</v>
      </c>
      <c r="W84" s="136" t="str">
        <f t="shared" ref="W84:W99" si="118">IF(AND(ISNUMBER(AM84)),RANK(AM84,$AM$20:$AM$99,1)+SUMPRODUCT(($AM$20:$AM$99=AM84)*($AK$20:$AK$99&lt;AK84))+SUMPRODUCT(($AM$20:$AM$99=AM84)*($AK$20:$AK$99=AK84)*($AH$20:$AH$99&gt;AH84)+SUMPRODUCT(($AM$20:$AM$99=AM84)*($AK$20:$AK$99=AK84)*($AH$20:$AH$99=AH84)*($Y$20:$Y$99&gt;Y84))),"DQ")</f>
        <v>DQ</v>
      </c>
      <c r="X84" s="180">
        <f>'Competitor List'!C70</f>
        <v>405</v>
      </c>
      <c r="Y84" s="181"/>
      <c r="Z84" s="174" t="str">
        <f t="shared" si="87"/>
        <v>DQ</v>
      </c>
      <c r="AA84" s="174" t="str">
        <f t="shared" ref="AA84:AA99" si="119">IF(J84=1,0,Z84)</f>
        <v>DQ</v>
      </c>
      <c r="AB84" s="174" t="str">
        <f t="shared" si="107"/>
        <v>DQ</v>
      </c>
      <c r="AC84" s="174" t="str">
        <f t="shared" si="88"/>
        <v>DQ</v>
      </c>
      <c r="AD84" s="174" t="str">
        <f t="shared" ref="AD84:AD99" si="120">IF(AND(K84&gt;0,ISNONTEXT(K84),$C84="Y"),K84,"DQ")</f>
        <v>DQ</v>
      </c>
      <c r="AE84" s="174" t="str">
        <f t="shared" ref="AE84:AE99" si="121">IF(O84=1,0,AD84)</f>
        <v>DQ</v>
      </c>
      <c r="AF84" s="174" t="str">
        <f t="shared" si="108"/>
        <v>DQ</v>
      </c>
      <c r="AG84" s="174" t="str">
        <f t="shared" ref="AG84:AG99" si="122">IF(AND(M84&gt;0,ISNONTEXT(M84),$C84="Y"),M84,"DQ")</f>
        <v>DQ</v>
      </c>
      <c r="AH84" s="178" t="str">
        <f t="shared" ref="AH84:AH99" si="123">IF(AND(SUM(F84,K84)&gt;0,ISNONTEXT(F84),ISNONTEXT(K84),C84="Y"),AVERAGE(F84,K84),"DQ")</f>
        <v>DQ</v>
      </c>
      <c r="AI84" s="178" t="str">
        <f t="shared" ref="AI84:AI99" si="124">IF(V84=1,0,AH84)</f>
        <v>DQ</v>
      </c>
      <c r="AJ84" s="174" t="str">
        <f t="shared" ref="AJ84:AJ99" si="125">IF(AND(ISNUMBER(AH84),NOT(C84="N")),RANK(AI84,$AI$20:$AI$99,0)+SUMPRODUCT(($AI$20:$AI$99=AI84)*($AK$20:$AK$99&lt;AK84))+SUMPRODUCT(($AI$20:$AI$99=AI84)*($AK$20:$AK$99=AK84)*($Q$20:$Q$99&gt;Q84))+SUMPRODUCT(($AI$20:$AI$99=AI84)*($AK$20:$AK$99=AK84)*($Q$20:$Q$99=Q84)*($Y$20:$Y$99&lt;Y84)),"DQ")</f>
        <v>DQ</v>
      </c>
      <c r="AK84" s="182" t="str">
        <f t="shared" ref="AK84:AK99" si="126">IF(AND(C84="Y",SUM(H84,M84)&gt;0,ISNONTEXT(H84),ISNONTEXT(M84)),(H84+M84) / ((H84&lt;&gt;0)+(M84&lt;&gt;0)),"DQ")</f>
        <v>DQ</v>
      </c>
      <c r="AL84" s="180" t="str">
        <f t="shared" ref="AL84:AL99" si="127">IF(AND(ISNUMBER(AH84),NOT(C84="N")),RANK(AH84,$AH$20:$AH$99,0)+SUMPRODUCT(($AH$20:$AH$99=AH84)*($AK$20:$AK$99&lt;AK84))+SUMPRODUCT(($AH$20:$AH$99=AH84)*($AK$20:$AK$99=AK84)*($Q$20:$Q$99&gt;Q84))+SUMPRODUCT(($AH$20:$AH$99=AH84)*($AK$20:$AK$99=AK84)*($Q$20:$Q$99=Q84)*($Y$20:$Y$99&lt;Y84)),"DQ")</f>
        <v>DQ</v>
      </c>
      <c r="AM84" s="180" t="str">
        <f t="shared" ref="AM84:AM99" si="128">IF(AND(ISNUMBER(AL84),ISNUMBER(V84)),SUM(AL84,V84),"DQ")</f>
        <v>DQ</v>
      </c>
      <c r="AN84" s="174" t="str">
        <f t="shared" si="109"/>
        <v/>
      </c>
      <c r="AO84" s="174" t="str">
        <f t="shared" si="110"/>
        <v/>
      </c>
      <c r="AP84" s="174" t="str">
        <f t="shared" si="111"/>
        <v/>
      </c>
      <c r="AQ84" s="174" t="str">
        <f t="shared" si="112"/>
        <v/>
      </c>
      <c r="AR84" s="174" t="str">
        <f t="shared" ref="AR84:AR99" si="129">IF(U84=1,$AS$6,"")</f>
        <v/>
      </c>
      <c r="AS84" s="174" t="str">
        <f t="shared" ref="AS84:AS99" si="130">IF(U84=2,$AS$7,"")</f>
        <v/>
      </c>
      <c r="AT84" s="174" t="str">
        <f t="shared" ref="AT84:AT99" si="131">IF(U84=3,$AS$8,"")</f>
        <v/>
      </c>
      <c r="AU84" s="174" t="str">
        <f t="shared" ref="AU84:AU99" si="132">IF(V84=1,$AS$6,"")</f>
        <v/>
      </c>
      <c r="AV84" s="174" t="str">
        <f t="shared" ref="AV84:AV99" si="133">IF(V84=2,$AS$7,"")</f>
        <v/>
      </c>
      <c r="AW84" s="174" t="str">
        <f t="shared" ref="AW84:AW99" si="134">IF(V84=3,$AS$8,"")</f>
        <v/>
      </c>
      <c r="AX84" s="182">
        <f t="shared" ref="AX84:AX99" si="135">IF(C84="N", 0, IF(SUM(AN84:AQ84)&gt;0.75, (0.75+SUM(AR84:AW84)), SUM(AN84:AW84)))</f>
        <v>0</v>
      </c>
      <c r="AY84" s="174" t="str">
        <f t="shared" ref="AY84:AY99" si="136">IF(AX84=0,"0", RANK(AX84,AX$20:AX$99)+SUMPRODUCT((AX$20:AX$99=AX84)*(W$20:W$99&gt;W84)))</f>
        <v>0</v>
      </c>
      <c r="AZ84" s="174" t="str">
        <f t="shared" ref="AZ84:AZ99" si="137">B84</f>
        <v xml:space="preserve"> </v>
      </c>
      <c r="BA84" s="183">
        <f t="shared" ref="BA84:BA99" si="138">F84</f>
        <v>0</v>
      </c>
      <c r="BB84" s="183">
        <f t="shared" ref="BB84:BB99" si="139">G84</f>
        <v>0</v>
      </c>
      <c r="BC84" s="184" t="str">
        <f t="shared" ref="BC84:BC99" si="140">IF(ISNUMBER(H84),H84,"DQ")</f>
        <v>DQ</v>
      </c>
      <c r="BD84" s="174">
        <f t="shared" ref="BD84:BD115" si="141">IF(ISNUMBER(BA84),RANK(BA84,BA$20:BA$179,0)+SUMPRODUCT((BA$20:BA$179=BA84)*(BB$20:BB$179&gt;BB84))+SUMPRODUCT((BA$20:BA$179=BA84)*(BB$20:BB$179=BB84)*(BC$20:BC$179&lt;BC84))+SUMPRODUCT((BA$20:BA$179=BA84)*(BB$20:BB$179=BB84)*(BC$20:BC$179=BC84)*($Y$20:$Y$179&lt;$Y84)),"DQ")</f>
        <v>1</v>
      </c>
      <c r="BE84" s="185" t="str">
        <f t="shared" ref="BE84:BE115" si="142">IF(ISNUMBER(BC84),RANK(BC84,BC$20:BC$179,1)+SUMPRODUCT((BC$20:BC$179=BC84)*(BB$20:BB$179&gt;BB84))+SUMPRODUCT((BC$20:BC$179=BC84)*(BB$20:BB$179=BB84)*(BA$20:BA$179&gt;BA84))+SUMPRODUCT((BC$20:BC$179=BC84)*(BB$20:BB$179=BB84)*(BA$20:BA$179=BA84)*($Y$20:$Y$179&lt;$Y84)),"DQ")</f>
        <v>DQ</v>
      </c>
      <c r="AMJ84"/>
    </row>
    <row r="85" spans="1:1024" s="126" customFormat="1" ht="12.2" customHeight="1" x14ac:dyDescent="0.2">
      <c r="A85" s="363"/>
      <c r="B85" s="173" t="str">
        <f>IF('Competitor List'!G71="Y",'Competitor List'!D71, " ")</f>
        <v xml:space="preserve"> </v>
      </c>
      <c r="C85" s="174" t="str">
        <f>IF('Competitor List'!I71="Y","Y","N")</f>
        <v>N</v>
      </c>
      <c r="D85" s="174">
        <f>'Competitor List'!B71</f>
        <v>6</v>
      </c>
      <c r="E85" s="174" t="str">
        <f>IF('Competitor List'!E71=0," ",'Competitor List'!E71)</f>
        <v xml:space="preserve"> </v>
      </c>
      <c r="F85" s="175"/>
      <c r="G85" s="176"/>
      <c r="H85" s="177"/>
      <c r="I85" s="131" t="str">
        <f t="shared" si="101"/>
        <v>DQ</v>
      </c>
      <c r="J85" s="132" t="str">
        <f t="shared" si="102"/>
        <v>DQ</v>
      </c>
      <c r="K85" s="176"/>
      <c r="L85" s="176"/>
      <c r="M85" s="177"/>
      <c r="N85" s="131" t="str">
        <f t="shared" si="103"/>
        <v>DQ</v>
      </c>
      <c r="O85" s="132" t="str">
        <f t="shared" si="104"/>
        <v>DQ</v>
      </c>
      <c r="P85" s="178" t="str">
        <f t="shared" si="113"/>
        <v>DQ</v>
      </c>
      <c r="Q85" s="174">
        <f t="shared" si="114"/>
        <v>0</v>
      </c>
      <c r="R85" s="179" t="str">
        <f t="shared" si="115"/>
        <v>DQ</v>
      </c>
      <c r="S85" s="131" t="str">
        <f t="shared" si="105"/>
        <v>DQ</v>
      </c>
      <c r="T85" s="132" t="str">
        <f t="shared" si="106"/>
        <v>DQ</v>
      </c>
      <c r="U85" s="131" t="str">
        <f t="shared" si="116"/>
        <v>DQ</v>
      </c>
      <c r="V85" s="135" t="str">
        <f t="shared" si="117"/>
        <v>DQ</v>
      </c>
      <c r="W85" s="136" t="str">
        <f t="shared" si="118"/>
        <v>DQ</v>
      </c>
      <c r="X85" s="180">
        <f>'Competitor List'!C71</f>
        <v>406</v>
      </c>
      <c r="Y85" s="181"/>
      <c r="Z85" s="174" t="str">
        <f t="shared" ref="Z85:Z99" si="143">IF(AND(F85&gt;0,ISNONTEXT(F85),C85="Y"),F85,"DQ")</f>
        <v>DQ</v>
      </c>
      <c r="AA85" s="174" t="str">
        <f t="shared" si="119"/>
        <v>DQ</v>
      </c>
      <c r="AB85" s="174" t="str">
        <f t="shared" si="107"/>
        <v>DQ</v>
      </c>
      <c r="AC85" s="174" t="str">
        <f t="shared" ref="AC85:AC99" si="144">IF(AND(H85&gt;0,ISNONTEXT(H85),C85="Y"),H85,"DQ")</f>
        <v>DQ</v>
      </c>
      <c r="AD85" s="174" t="str">
        <f t="shared" si="120"/>
        <v>DQ</v>
      </c>
      <c r="AE85" s="174" t="str">
        <f t="shared" si="121"/>
        <v>DQ</v>
      </c>
      <c r="AF85" s="174" t="str">
        <f t="shared" si="108"/>
        <v>DQ</v>
      </c>
      <c r="AG85" s="174" t="str">
        <f t="shared" si="122"/>
        <v>DQ</v>
      </c>
      <c r="AH85" s="178" t="str">
        <f t="shared" si="123"/>
        <v>DQ</v>
      </c>
      <c r="AI85" s="178" t="str">
        <f t="shared" si="124"/>
        <v>DQ</v>
      </c>
      <c r="AJ85" s="174" t="str">
        <f t="shared" si="125"/>
        <v>DQ</v>
      </c>
      <c r="AK85" s="182" t="str">
        <f t="shared" si="126"/>
        <v>DQ</v>
      </c>
      <c r="AL85" s="180" t="str">
        <f t="shared" si="127"/>
        <v>DQ</v>
      </c>
      <c r="AM85" s="180" t="str">
        <f t="shared" si="128"/>
        <v>DQ</v>
      </c>
      <c r="AN85" s="174" t="str">
        <f t="shared" si="109"/>
        <v/>
      </c>
      <c r="AO85" s="174" t="str">
        <f t="shared" si="110"/>
        <v/>
      </c>
      <c r="AP85" s="174" t="str">
        <f t="shared" si="111"/>
        <v/>
      </c>
      <c r="AQ85" s="174" t="str">
        <f t="shared" si="112"/>
        <v/>
      </c>
      <c r="AR85" s="174" t="str">
        <f t="shared" si="129"/>
        <v/>
      </c>
      <c r="AS85" s="174" t="str">
        <f t="shared" si="130"/>
        <v/>
      </c>
      <c r="AT85" s="174" t="str">
        <f t="shared" si="131"/>
        <v/>
      </c>
      <c r="AU85" s="174" t="str">
        <f t="shared" si="132"/>
        <v/>
      </c>
      <c r="AV85" s="174" t="str">
        <f t="shared" si="133"/>
        <v/>
      </c>
      <c r="AW85" s="174" t="str">
        <f t="shared" si="134"/>
        <v/>
      </c>
      <c r="AX85" s="182">
        <f t="shared" si="135"/>
        <v>0</v>
      </c>
      <c r="AY85" s="174" t="str">
        <f t="shared" si="136"/>
        <v>0</v>
      </c>
      <c r="AZ85" s="174" t="str">
        <f t="shared" si="137"/>
        <v xml:space="preserve"> </v>
      </c>
      <c r="BA85" s="183">
        <f t="shared" si="138"/>
        <v>0</v>
      </c>
      <c r="BB85" s="183">
        <f t="shared" si="139"/>
        <v>0</v>
      </c>
      <c r="BC85" s="184" t="str">
        <f t="shared" si="140"/>
        <v>DQ</v>
      </c>
      <c r="BD85" s="174">
        <f t="shared" si="141"/>
        <v>1</v>
      </c>
      <c r="BE85" s="185" t="str">
        <f t="shared" si="142"/>
        <v>DQ</v>
      </c>
      <c r="AMJ85"/>
    </row>
    <row r="86" spans="1:1024" s="126" customFormat="1" ht="12.2" customHeight="1" x14ac:dyDescent="0.2">
      <c r="A86" s="363"/>
      <c r="B86" s="173" t="str">
        <f>IF('Competitor List'!G72="Y",'Competitor List'!D72, " ")</f>
        <v xml:space="preserve"> </v>
      </c>
      <c r="C86" s="174" t="str">
        <f>IF('Competitor List'!I72="Y","Y","N")</f>
        <v>N</v>
      </c>
      <c r="D86" s="174">
        <f>'Competitor List'!B72</f>
        <v>7</v>
      </c>
      <c r="E86" s="174" t="str">
        <f>IF('Competitor List'!E72=0," ",'Competitor List'!E72)</f>
        <v xml:space="preserve"> </v>
      </c>
      <c r="F86" s="175"/>
      <c r="G86" s="176"/>
      <c r="H86" s="177"/>
      <c r="I86" s="131" t="str">
        <f t="shared" si="101"/>
        <v>DQ</v>
      </c>
      <c r="J86" s="132" t="str">
        <f t="shared" si="102"/>
        <v>DQ</v>
      </c>
      <c r="K86" s="176"/>
      <c r="L86" s="176"/>
      <c r="M86" s="177"/>
      <c r="N86" s="131" t="str">
        <f t="shared" si="103"/>
        <v>DQ</v>
      </c>
      <c r="O86" s="132" t="str">
        <f t="shared" si="104"/>
        <v>DQ</v>
      </c>
      <c r="P86" s="178" t="str">
        <f t="shared" si="113"/>
        <v>DQ</v>
      </c>
      <c r="Q86" s="174">
        <f t="shared" si="114"/>
        <v>0</v>
      </c>
      <c r="R86" s="179" t="str">
        <f t="shared" si="115"/>
        <v>DQ</v>
      </c>
      <c r="S86" s="131" t="str">
        <f t="shared" si="105"/>
        <v>DQ</v>
      </c>
      <c r="T86" s="132" t="str">
        <f t="shared" si="106"/>
        <v>DQ</v>
      </c>
      <c r="U86" s="131" t="str">
        <f t="shared" si="116"/>
        <v>DQ</v>
      </c>
      <c r="V86" s="135" t="str">
        <f t="shared" si="117"/>
        <v>DQ</v>
      </c>
      <c r="W86" s="136" t="str">
        <f t="shared" si="118"/>
        <v>DQ</v>
      </c>
      <c r="X86" s="180">
        <f>'Competitor List'!C72</f>
        <v>407</v>
      </c>
      <c r="Y86" s="181"/>
      <c r="Z86" s="174" t="str">
        <f t="shared" si="143"/>
        <v>DQ</v>
      </c>
      <c r="AA86" s="174" t="str">
        <f t="shared" si="119"/>
        <v>DQ</v>
      </c>
      <c r="AB86" s="174" t="str">
        <f t="shared" si="107"/>
        <v>DQ</v>
      </c>
      <c r="AC86" s="174" t="str">
        <f t="shared" si="144"/>
        <v>DQ</v>
      </c>
      <c r="AD86" s="174" t="str">
        <f t="shared" si="120"/>
        <v>DQ</v>
      </c>
      <c r="AE86" s="174" t="str">
        <f t="shared" si="121"/>
        <v>DQ</v>
      </c>
      <c r="AF86" s="174" t="str">
        <f t="shared" si="108"/>
        <v>DQ</v>
      </c>
      <c r="AG86" s="174" t="str">
        <f t="shared" si="122"/>
        <v>DQ</v>
      </c>
      <c r="AH86" s="178" t="str">
        <f t="shared" si="123"/>
        <v>DQ</v>
      </c>
      <c r="AI86" s="178" t="str">
        <f t="shared" si="124"/>
        <v>DQ</v>
      </c>
      <c r="AJ86" s="174" t="str">
        <f t="shared" si="125"/>
        <v>DQ</v>
      </c>
      <c r="AK86" s="182" t="str">
        <f t="shared" si="126"/>
        <v>DQ</v>
      </c>
      <c r="AL86" s="180" t="str">
        <f t="shared" si="127"/>
        <v>DQ</v>
      </c>
      <c r="AM86" s="180" t="str">
        <f t="shared" si="128"/>
        <v>DQ</v>
      </c>
      <c r="AN86" s="174" t="str">
        <f t="shared" si="109"/>
        <v/>
      </c>
      <c r="AO86" s="174" t="str">
        <f t="shared" si="110"/>
        <v/>
      </c>
      <c r="AP86" s="174" t="str">
        <f t="shared" si="111"/>
        <v/>
      </c>
      <c r="AQ86" s="174" t="str">
        <f t="shared" si="112"/>
        <v/>
      </c>
      <c r="AR86" s="174" t="str">
        <f t="shared" si="129"/>
        <v/>
      </c>
      <c r="AS86" s="174" t="str">
        <f t="shared" si="130"/>
        <v/>
      </c>
      <c r="AT86" s="174" t="str">
        <f t="shared" si="131"/>
        <v/>
      </c>
      <c r="AU86" s="174" t="str">
        <f t="shared" si="132"/>
        <v/>
      </c>
      <c r="AV86" s="174" t="str">
        <f t="shared" si="133"/>
        <v/>
      </c>
      <c r="AW86" s="174" t="str">
        <f t="shared" si="134"/>
        <v/>
      </c>
      <c r="AX86" s="182">
        <f t="shared" si="135"/>
        <v>0</v>
      </c>
      <c r="AY86" s="174" t="str">
        <f t="shared" si="136"/>
        <v>0</v>
      </c>
      <c r="AZ86" s="174" t="str">
        <f t="shared" si="137"/>
        <v xml:space="preserve"> </v>
      </c>
      <c r="BA86" s="183">
        <f t="shared" si="138"/>
        <v>0</v>
      </c>
      <c r="BB86" s="183">
        <f t="shared" si="139"/>
        <v>0</v>
      </c>
      <c r="BC86" s="184" t="str">
        <f t="shared" si="140"/>
        <v>DQ</v>
      </c>
      <c r="BD86" s="174">
        <f t="shared" si="141"/>
        <v>1</v>
      </c>
      <c r="BE86" s="185" t="str">
        <f t="shared" si="142"/>
        <v>DQ</v>
      </c>
      <c r="AMJ86"/>
    </row>
    <row r="87" spans="1:1024" s="126" customFormat="1" ht="12.2" customHeight="1" x14ac:dyDescent="0.2">
      <c r="A87" s="363"/>
      <c r="B87" s="173" t="str">
        <f>IF('Competitor List'!G73="Y",'Competitor List'!D73, " ")</f>
        <v xml:space="preserve"> </v>
      </c>
      <c r="C87" s="174" t="str">
        <f>IF('Competitor List'!I73="Y","Y","N")</f>
        <v>N</v>
      </c>
      <c r="D87" s="174">
        <f>'Competitor List'!B73</f>
        <v>8</v>
      </c>
      <c r="E87" s="174" t="str">
        <f>IF('Competitor List'!E73=0," ",'Competitor List'!E73)</f>
        <v xml:space="preserve"> </v>
      </c>
      <c r="F87" s="175"/>
      <c r="G87" s="176"/>
      <c r="H87" s="177"/>
      <c r="I87" s="131" t="str">
        <f t="shared" si="101"/>
        <v>DQ</v>
      </c>
      <c r="J87" s="132" t="str">
        <f t="shared" si="102"/>
        <v>DQ</v>
      </c>
      <c r="K87" s="176"/>
      <c r="L87" s="176"/>
      <c r="M87" s="177"/>
      <c r="N87" s="131" t="str">
        <f t="shared" si="103"/>
        <v>DQ</v>
      </c>
      <c r="O87" s="132" t="str">
        <f t="shared" si="104"/>
        <v>DQ</v>
      </c>
      <c r="P87" s="178" t="str">
        <f t="shared" si="113"/>
        <v>DQ</v>
      </c>
      <c r="Q87" s="174">
        <f t="shared" si="114"/>
        <v>0</v>
      </c>
      <c r="R87" s="179" t="str">
        <f t="shared" si="115"/>
        <v>DQ</v>
      </c>
      <c r="S87" s="131" t="str">
        <f t="shared" si="105"/>
        <v>DQ</v>
      </c>
      <c r="T87" s="132" t="str">
        <f t="shared" si="106"/>
        <v>DQ</v>
      </c>
      <c r="U87" s="131" t="str">
        <f t="shared" si="116"/>
        <v>DQ</v>
      </c>
      <c r="V87" s="135" t="str">
        <f t="shared" si="117"/>
        <v>DQ</v>
      </c>
      <c r="W87" s="136" t="str">
        <f t="shared" si="118"/>
        <v>DQ</v>
      </c>
      <c r="X87" s="180">
        <f>'Competitor List'!C73</f>
        <v>408</v>
      </c>
      <c r="Y87" s="181"/>
      <c r="Z87" s="174" t="str">
        <f t="shared" si="143"/>
        <v>DQ</v>
      </c>
      <c r="AA87" s="174" t="str">
        <f t="shared" si="119"/>
        <v>DQ</v>
      </c>
      <c r="AB87" s="174" t="str">
        <f t="shared" si="107"/>
        <v>DQ</v>
      </c>
      <c r="AC87" s="174" t="str">
        <f t="shared" si="144"/>
        <v>DQ</v>
      </c>
      <c r="AD87" s="174" t="str">
        <f t="shared" si="120"/>
        <v>DQ</v>
      </c>
      <c r="AE87" s="174" t="str">
        <f t="shared" si="121"/>
        <v>DQ</v>
      </c>
      <c r="AF87" s="174" t="str">
        <f t="shared" si="108"/>
        <v>DQ</v>
      </c>
      <c r="AG87" s="174" t="str">
        <f t="shared" si="122"/>
        <v>DQ</v>
      </c>
      <c r="AH87" s="178" t="str">
        <f t="shared" si="123"/>
        <v>DQ</v>
      </c>
      <c r="AI87" s="178" t="str">
        <f t="shared" si="124"/>
        <v>DQ</v>
      </c>
      <c r="AJ87" s="174" t="str">
        <f t="shared" si="125"/>
        <v>DQ</v>
      </c>
      <c r="AK87" s="182" t="str">
        <f t="shared" si="126"/>
        <v>DQ</v>
      </c>
      <c r="AL87" s="180" t="str">
        <f t="shared" si="127"/>
        <v>DQ</v>
      </c>
      <c r="AM87" s="180" t="str">
        <f t="shared" si="128"/>
        <v>DQ</v>
      </c>
      <c r="AN87" s="174" t="str">
        <f t="shared" si="109"/>
        <v/>
      </c>
      <c r="AO87" s="174" t="str">
        <f t="shared" si="110"/>
        <v/>
      </c>
      <c r="AP87" s="174" t="str">
        <f t="shared" si="111"/>
        <v/>
      </c>
      <c r="AQ87" s="174" t="str">
        <f t="shared" si="112"/>
        <v/>
      </c>
      <c r="AR87" s="174" t="str">
        <f t="shared" si="129"/>
        <v/>
      </c>
      <c r="AS87" s="174" t="str">
        <f t="shared" si="130"/>
        <v/>
      </c>
      <c r="AT87" s="174" t="str">
        <f t="shared" si="131"/>
        <v/>
      </c>
      <c r="AU87" s="174" t="str">
        <f t="shared" si="132"/>
        <v/>
      </c>
      <c r="AV87" s="174" t="str">
        <f t="shared" si="133"/>
        <v/>
      </c>
      <c r="AW87" s="174" t="str">
        <f t="shared" si="134"/>
        <v/>
      </c>
      <c r="AX87" s="182">
        <f t="shared" si="135"/>
        <v>0</v>
      </c>
      <c r="AY87" s="174" t="str">
        <f t="shared" si="136"/>
        <v>0</v>
      </c>
      <c r="AZ87" s="174" t="str">
        <f t="shared" si="137"/>
        <v xml:space="preserve"> </v>
      </c>
      <c r="BA87" s="183">
        <f t="shared" si="138"/>
        <v>0</v>
      </c>
      <c r="BB87" s="183">
        <f t="shared" si="139"/>
        <v>0</v>
      </c>
      <c r="BC87" s="184" t="str">
        <f t="shared" si="140"/>
        <v>DQ</v>
      </c>
      <c r="BD87" s="174">
        <f t="shared" si="141"/>
        <v>1</v>
      </c>
      <c r="BE87" s="185" t="str">
        <f t="shared" si="142"/>
        <v>DQ</v>
      </c>
      <c r="AMJ87"/>
    </row>
    <row r="88" spans="1:1024" s="126" customFormat="1" ht="12.2" customHeight="1" x14ac:dyDescent="0.2">
      <c r="A88" s="363"/>
      <c r="B88" s="173" t="str">
        <f>IF('Competitor List'!G74="Y",'Competitor List'!D74, " ")</f>
        <v xml:space="preserve"> </v>
      </c>
      <c r="C88" s="174" t="str">
        <f>IF('Competitor List'!I74="Y","Y","N")</f>
        <v>N</v>
      </c>
      <c r="D88" s="174">
        <f>'Competitor List'!B74</f>
        <v>9</v>
      </c>
      <c r="E88" s="174" t="str">
        <f>IF('Competitor List'!E74=0," ",'Competitor List'!E74)</f>
        <v xml:space="preserve"> </v>
      </c>
      <c r="F88" s="175"/>
      <c r="G88" s="176"/>
      <c r="H88" s="177"/>
      <c r="I88" s="131" t="str">
        <f t="shared" si="101"/>
        <v>DQ</v>
      </c>
      <c r="J88" s="132" t="str">
        <f t="shared" si="102"/>
        <v>DQ</v>
      </c>
      <c r="K88" s="176"/>
      <c r="L88" s="176"/>
      <c r="M88" s="177"/>
      <c r="N88" s="131" t="str">
        <f t="shared" si="103"/>
        <v>DQ</v>
      </c>
      <c r="O88" s="132" t="str">
        <f t="shared" si="104"/>
        <v>DQ</v>
      </c>
      <c r="P88" s="178" t="str">
        <f t="shared" si="113"/>
        <v>DQ</v>
      </c>
      <c r="Q88" s="174">
        <f t="shared" si="114"/>
        <v>0</v>
      </c>
      <c r="R88" s="179" t="str">
        <f t="shared" si="115"/>
        <v>DQ</v>
      </c>
      <c r="S88" s="131" t="str">
        <f t="shared" si="105"/>
        <v>DQ</v>
      </c>
      <c r="T88" s="132" t="str">
        <f t="shared" si="106"/>
        <v>DQ</v>
      </c>
      <c r="U88" s="131" t="str">
        <f t="shared" si="116"/>
        <v>DQ</v>
      </c>
      <c r="V88" s="135" t="str">
        <f t="shared" si="117"/>
        <v>DQ</v>
      </c>
      <c r="W88" s="136" t="str">
        <f t="shared" si="118"/>
        <v>DQ</v>
      </c>
      <c r="X88" s="180">
        <f>'Competitor List'!C74</f>
        <v>409</v>
      </c>
      <c r="Y88" s="181"/>
      <c r="Z88" s="174" t="str">
        <f t="shared" si="143"/>
        <v>DQ</v>
      </c>
      <c r="AA88" s="174" t="str">
        <f t="shared" si="119"/>
        <v>DQ</v>
      </c>
      <c r="AB88" s="174" t="str">
        <f t="shared" si="107"/>
        <v>DQ</v>
      </c>
      <c r="AC88" s="174" t="str">
        <f t="shared" si="144"/>
        <v>DQ</v>
      </c>
      <c r="AD88" s="174" t="str">
        <f t="shared" si="120"/>
        <v>DQ</v>
      </c>
      <c r="AE88" s="174" t="str">
        <f t="shared" si="121"/>
        <v>DQ</v>
      </c>
      <c r="AF88" s="174" t="str">
        <f t="shared" si="108"/>
        <v>DQ</v>
      </c>
      <c r="AG88" s="174" t="str">
        <f t="shared" si="122"/>
        <v>DQ</v>
      </c>
      <c r="AH88" s="178" t="str">
        <f t="shared" si="123"/>
        <v>DQ</v>
      </c>
      <c r="AI88" s="178" t="str">
        <f t="shared" si="124"/>
        <v>DQ</v>
      </c>
      <c r="AJ88" s="174" t="str">
        <f t="shared" si="125"/>
        <v>DQ</v>
      </c>
      <c r="AK88" s="182" t="str">
        <f t="shared" si="126"/>
        <v>DQ</v>
      </c>
      <c r="AL88" s="180" t="str">
        <f t="shared" si="127"/>
        <v>DQ</v>
      </c>
      <c r="AM88" s="180" t="str">
        <f t="shared" si="128"/>
        <v>DQ</v>
      </c>
      <c r="AN88" s="174" t="str">
        <f t="shared" si="109"/>
        <v/>
      </c>
      <c r="AO88" s="174" t="str">
        <f t="shared" si="110"/>
        <v/>
      </c>
      <c r="AP88" s="174" t="str">
        <f t="shared" si="111"/>
        <v/>
      </c>
      <c r="AQ88" s="174" t="str">
        <f t="shared" si="112"/>
        <v/>
      </c>
      <c r="AR88" s="174" t="str">
        <f t="shared" si="129"/>
        <v/>
      </c>
      <c r="AS88" s="174" t="str">
        <f t="shared" si="130"/>
        <v/>
      </c>
      <c r="AT88" s="174" t="str">
        <f t="shared" si="131"/>
        <v/>
      </c>
      <c r="AU88" s="174" t="str">
        <f t="shared" si="132"/>
        <v/>
      </c>
      <c r="AV88" s="174" t="str">
        <f t="shared" si="133"/>
        <v/>
      </c>
      <c r="AW88" s="174" t="str">
        <f t="shared" si="134"/>
        <v/>
      </c>
      <c r="AX88" s="182">
        <f t="shared" si="135"/>
        <v>0</v>
      </c>
      <c r="AY88" s="174" t="str">
        <f t="shared" si="136"/>
        <v>0</v>
      </c>
      <c r="AZ88" s="174" t="str">
        <f t="shared" si="137"/>
        <v xml:space="preserve"> </v>
      </c>
      <c r="BA88" s="183">
        <f t="shared" si="138"/>
        <v>0</v>
      </c>
      <c r="BB88" s="183">
        <f t="shared" si="139"/>
        <v>0</v>
      </c>
      <c r="BC88" s="184" t="str">
        <f t="shared" si="140"/>
        <v>DQ</v>
      </c>
      <c r="BD88" s="174">
        <f t="shared" si="141"/>
        <v>1</v>
      </c>
      <c r="BE88" s="185" t="str">
        <f t="shared" si="142"/>
        <v>DQ</v>
      </c>
      <c r="AMJ88"/>
    </row>
    <row r="89" spans="1:1024" s="126" customFormat="1" ht="12.2" customHeight="1" x14ac:dyDescent="0.2">
      <c r="A89" s="363"/>
      <c r="B89" s="173" t="str">
        <f>IF('Competitor List'!G75="Y",'Competitor List'!D75, " ")</f>
        <v xml:space="preserve"> </v>
      </c>
      <c r="C89" s="174" t="str">
        <f>IF('Competitor List'!I75="Y","Y","N")</f>
        <v>N</v>
      </c>
      <c r="D89" s="174">
        <f>'Competitor List'!B75</f>
        <v>10</v>
      </c>
      <c r="E89" s="174" t="str">
        <f>IF('Competitor List'!E75=0," ",'Competitor List'!E75)</f>
        <v xml:space="preserve"> </v>
      </c>
      <c r="F89" s="175"/>
      <c r="G89" s="176"/>
      <c r="H89" s="177"/>
      <c r="I89" s="131" t="str">
        <f t="shared" si="101"/>
        <v>DQ</v>
      </c>
      <c r="J89" s="132" t="str">
        <f t="shared" si="102"/>
        <v>DQ</v>
      </c>
      <c r="K89" s="176"/>
      <c r="L89" s="176"/>
      <c r="M89" s="177"/>
      <c r="N89" s="131" t="str">
        <f t="shared" si="103"/>
        <v>DQ</v>
      </c>
      <c r="O89" s="132" t="str">
        <f t="shared" si="104"/>
        <v>DQ</v>
      </c>
      <c r="P89" s="178" t="str">
        <f t="shared" si="113"/>
        <v>DQ</v>
      </c>
      <c r="Q89" s="174">
        <f t="shared" si="114"/>
        <v>0</v>
      </c>
      <c r="R89" s="179" t="str">
        <f t="shared" si="115"/>
        <v>DQ</v>
      </c>
      <c r="S89" s="131" t="str">
        <f t="shared" si="105"/>
        <v>DQ</v>
      </c>
      <c r="T89" s="132" t="str">
        <f t="shared" si="106"/>
        <v>DQ</v>
      </c>
      <c r="U89" s="131" t="str">
        <f t="shared" si="116"/>
        <v>DQ</v>
      </c>
      <c r="V89" s="135" t="str">
        <f t="shared" si="117"/>
        <v>DQ</v>
      </c>
      <c r="W89" s="136" t="str">
        <f t="shared" si="118"/>
        <v>DQ</v>
      </c>
      <c r="X89" s="180">
        <f>'Competitor List'!C75</f>
        <v>410</v>
      </c>
      <c r="Y89" s="181"/>
      <c r="Z89" s="174" t="str">
        <f t="shared" si="143"/>
        <v>DQ</v>
      </c>
      <c r="AA89" s="174" t="str">
        <f t="shared" si="119"/>
        <v>DQ</v>
      </c>
      <c r="AB89" s="174" t="str">
        <f t="shared" si="107"/>
        <v>DQ</v>
      </c>
      <c r="AC89" s="174" t="str">
        <f t="shared" si="144"/>
        <v>DQ</v>
      </c>
      <c r="AD89" s="174" t="str">
        <f t="shared" si="120"/>
        <v>DQ</v>
      </c>
      <c r="AE89" s="174" t="str">
        <f t="shared" si="121"/>
        <v>DQ</v>
      </c>
      <c r="AF89" s="174" t="str">
        <f t="shared" si="108"/>
        <v>DQ</v>
      </c>
      <c r="AG89" s="174" t="str">
        <f t="shared" si="122"/>
        <v>DQ</v>
      </c>
      <c r="AH89" s="178" t="str">
        <f t="shared" si="123"/>
        <v>DQ</v>
      </c>
      <c r="AI89" s="178" t="str">
        <f t="shared" si="124"/>
        <v>DQ</v>
      </c>
      <c r="AJ89" s="174" t="str">
        <f t="shared" si="125"/>
        <v>DQ</v>
      </c>
      <c r="AK89" s="182" t="str">
        <f t="shared" si="126"/>
        <v>DQ</v>
      </c>
      <c r="AL89" s="180" t="str">
        <f t="shared" si="127"/>
        <v>DQ</v>
      </c>
      <c r="AM89" s="180" t="str">
        <f t="shared" si="128"/>
        <v>DQ</v>
      </c>
      <c r="AN89" s="174" t="str">
        <f t="shared" si="109"/>
        <v/>
      </c>
      <c r="AO89" s="174" t="str">
        <f t="shared" si="110"/>
        <v/>
      </c>
      <c r="AP89" s="174" t="str">
        <f t="shared" si="111"/>
        <v/>
      </c>
      <c r="AQ89" s="174" t="str">
        <f t="shared" si="112"/>
        <v/>
      </c>
      <c r="AR89" s="174" t="str">
        <f t="shared" si="129"/>
        <v/>
      </c>
      <c r="AS89" s="174" t="str">
        <f t="shared" si="130"/>
        <v/>
      </c>
      <c r="AT89" s="174" t="str">
        <f t="shared" si="131"/>
        <v/>
      </c>
      <c r="AU89" s="174" t="str">
        <f t="shared" si="132"/>
        <v/>
      </c>
      <c r="AV89" s="174" t="str">
        <f t="shared" si="133"/>
        <v/>
      </c>
      <c r="AW89" s="174" t="str">
        <f t="shared" si="134"/>
        <v/>
      </c>
      <c r="AX89" s="182">
        <f t="shared" si="135"/>
        <v>0</v>
      </c>
      <c r="AY89" s="174" t="str">
        <f t="shared" si="136"/>
        <v>0</v>
      </c>
      <c r="AZ89" s="174" t="str">
        <f t="shared" si="137"/>
        <v xml:space="preserve"> </v>
      </c>
      <c r="BA89" s="183">
        <f t="shared" si="138"/>
        <v>0</v>
      </c>
      <c r="BB89" s="183">
        <f t="shared" si="139"/>
        <v>0</v>
      </c>
      <c r="BC89" s="184" t="str">
        <f t="shared" si="140"/>
        <v>DQ</v>
      </c>
      <c r="BD89" s="174">
        <f t="shared" si="141"/>
        <v>1</v>
      </c>
      <c r="BE89" s="185" t="str">
        <f t="shared" si="142"/>
        <v>DQ</v>
      </c>
      <c r="AMJ89"/>
    </row>
    <row r="90" spans="1:1024" s="126" customFormat="1" ht="12.2" customHeight="1" x14ac:dyDescent="0.2">
      <c r="A90" s="363"/>
      <c r="B90" s="173" t="str">
        <f>IF('Competitor List'!G76="Y",'Competitor List'!D76, " ")</f>
        <v xml:space="preserve"> </v>
      </c>
      <c r="C90" s="174" t="str">
        <f>IF('Competitor List'!I76="Y","Y","N")</f>
        <v>N</v>
      </c>
      <c r="D90" s="174">
        <f>'Competitor List'!B76</f>
        <v>11</v>
      </c>
      <c r="E90" s="174" t="str">
        <f>IF('Competitor List'!E76=0," ",'Competitor List'!E76)</f>
        <v xml:space="preserve"> </v>
      </c>
      <c r="F90" s="175"/>
      <c r="G90" s="176"/>
      <c r="H90" s="177"/>
      <c r="I90" s="131" t="str">
        <f t="shared" si="101"/>
        <v>DQ</v>
      </c>
      <c r="J90" s="132" t="str">
        <f t="shared" si="102"/>
        <v>DQ</v>
      </c>
      <c r="K90" s="176"/>
      <c r="L90" s="176"/>
      <c r="M90" s="177"/>
      <c r="N90" s="131" t="str">
        <f t="shared" si="103"/>
        <v>DQ</v>
      </c>
      <c r="O90" s="132" t="str">
        <f t="shared" si="104"/>
        <v>DQ</v>
      </c>
      <c r="P90" s="178" t="str">
        <f t="shared" si="113"/>
        <v>DQ</v>
      </c>
      <c r="Q90" s="174">
        <f t="shared" si="114"/>
        <v>0</v>
      </c>
      <c r="R90" s="179" t="str">
        <f t="shared" si="115"/>
        <v>DQ</v>
      </c>
      <c r="S90" s="131" t="str">
        <f t="shared" si="105"/>
        <v>DQ</v>
      </c>
      <c r="T90" s="132" t="str">
        <f t="shared" si="106"/>
        <v>DQ</v>
      </c>
      <c r="U90" s="131" t="str">
        <f t="shared" si="116"/>
        <v>DQ</v>
      </c>
      <c r="V90" s="135" t="str">
        <f t="shared" si="117"/>
        <v>DQ</v>
      </c>
      <c r="W90" s="136" t="str">
        <f t="shared" si="118"/>
        <v>DQ</v>
      </c>
      <c r="X90" s="180">
        <f>'Competitor List'!C76</f>
        <v>411</v>
      </c>
      <c r="Y90" s="181"/>
      <c r="Z90" s="174" t="str">
        <f t="shared" si="143"/>
        <v>DQ</v>
      </c>
      <c r="AA90" s="174" t="str">
        <f t="shared" si="119"/>
        <v>DQ</v>
      </c>
      <c r="AB90" s="174" t="str">
        <f t="shared" si="107"/>
        <v>DQ</v>
      </c>
      <c r="AC90" s="174" t="str">
        <f t="shared" si="144"/>
        <v>DQ</v>
      </c>
      <c r="AD90" s="174" t="str">
        <f t="shared" si="120"/>
        <v>DQ</v>
      </c>
      <c r="AE90" s="174" t="str">
        <f t="shared" si="121"/>
        <v>DQ</v>
      </c>
      <c r="AF90" s="174" t="str">
        <f t="shared" si="108"/>
        <v>DQ</v>
      </c>
      <c r="AG90" s="174" t="str">
        <f t="shared" si="122"/>
        <v>DQ</v>
      </c>
      <c r="AH90" s="178" t="str">
        <f t="shared" si="123"/>
        <v>DQ</v>
      </c>
      <c r="AI90" s="178" t="str">
        <f t="shared" si="124"/>
        <v>DQ</v>
      </c>
      <c r="AJ90" s="174" t="str">
        <f t="shared" si="125"/>
        <v>DQ</v>
      </c>
      <c r="AK90" s="182" t="str">
        <f t="shared" si="126"/>
        <v>DQ</v>
      </c>
      <c r="AL90" s="180" t="str">
        <f t="shared" si="127"/>
        <v>DQ</v>
      </c>
      <c r="AM90" s="180" t="str">
        <f t="shared" si="128"/>
        <v>DQ</v>
      </c>
      <c r="AN90" s="174" t="str">
        <f t="shared" si="109"/>
        <v/>
      </c>
      <c r="AO90" s="174" t="str">
        <f t="shared" si="110"/>
        <v/>
      </c>
      <c r="AP90" s="174" t="str">
        <f t="shared" si="111"/>
        <v/>
      </c>
      <c r="AQ90" s="174" t="str">
        <f t="shared" si="112"/>
        <v/>
      </c>
      <c r="AR90" s="174" t="str">
        <f t="shared" si="129"/>
        <v/>
      </c>
      <c r="AS90" s="174" t="str">
        <f t="shared" si="130"/>
        <v/>
      </c>
      <c r="AT90" s="174" t="str">
        <f t="shared" si="131"/>
        <v/>
      </c>
      <c r="AU90" s="174" t="str">
        <f t="shared" si="132"/>
        <v/>
      </c>
      <c r="AV90" s="174" t="str">
        <f t="shared" si="133"/>
        <v/>
      </c>
      <c r="AW90" s="174" t="str">
        <f t="shared" si="134"/>
        <v/>
      </c>
      <c r="AX90" s="182">
        <f t="shared" si="135"/>
        <v>0</v>
      </c>
      <c r="AY90" s="174" t="str">
        <f t="shared" si="136"/>
        <v>0</v>
      </c>
      <c r="AZ90" s="174" t="str">
        <f t="shared" si="137"/>
        <v xml:space="preserve"> </v>
      </c>
      <c r="BA90" s="183">
        <f t="shared" si="138"/>
        <v>0</v>
      </c>
      <c r="BB90" s="183">
        <f t="shared" si="139"/>
        <v>0</v>
      </c>
      <c r="BC90" s="184" t="str">
        <f t="shared" si="140"/>
        <v>DQ</v>
      </c>
      <c r="BD90" s="174">
        <f t="shared" si="141"/>
        <v>1</v>
      </c>
      <c r="BE90" s="185" t="str">
        <f t="shared" si="142"/>
        <v>DQ</v>
      </c>
      <c r="AMJ90"/>
    </row>
    <row r="91" spans="1:1024" s="126" customFormat="1" ht="12.2" customHeight="1" x14ac:dyDescent="0.2">
      <c r="A91" s="363"/>
      <c r="B91" s="173" t="str">
        <f>IF('Competitor List'!G77="Y",'Competitor List'!D77, " ")</f>
        <v xml:space="preserve"> </v>
      </c>
      <c r="C91" s="174" t="str">
        <f>IF('Competitor List'!I77="Y","Y","N")</f>
        <v>N</v>
      </c>
      <c r="D91" s="174">
        <f>'Competitor List'!B77</f>
        <v>12</v>
      </c>
      <c r="E91" s="174" t="str">
        <f>IF('Competitor List'!E77=0," ",'Competitor List'!E77)</f>
        <v xml:space="preserve"> </v>
      </c>
      <c r="F91" s="175"/>
      <c r="G91" s="176"/>
      <c r="H91" s="177"/>
      <c r="I91" s="131" t="str">
        <f t="shared" si="101"/>
        <v>DQ</v>
      </c>
      <c r="J91" s="132" t="str">
        <f t="shared" si="102"/>
        <v>DQ</v>
      </c>
      <c r="K91" s="176"/>
      <c r="L91" s="176"/>
      <c r="M91" s="177"/>
      <c r="N91" s="131" t="str">
        <f t="shared" si="103"/>
        <v>DQ</v>
      </c>
      <c r="O91" s="132" t="str">
        <f t="shared" si="104"/>
        <v>DQ</v>
      </c>
      <c r="P91" s="178" t="str">
        <f t="shared" si="113"/>
        <v>DQ</v>
      </c>
      <c r="Q91" s="174">
        <f t="shared" si="114"/>
        <v>0</v>
      </c>
      <c r="R91" s="179" t="str">
        <f t="shared" si="115"/>
        <v>DQ</v>
      </c>
      <c r="S91" s="131" t="str">
        <f t="shared" si="105"/>
        <v>DQ</v>
      </c>
      <c r="T91" s="132" t="str">
        <f t="shared" si="106"/>
        <v>DQ</v>
      </c>
      <c r="U91" s="131" t="str">
        <f t="shared" si="116"/>
        <v>DQ</v>
      </c>
      <c r="V91" s="135" t="str">
        <f t="shared" si="117"/>
        <v>DQ</v>
      </c>
      <c r="W91" s="136" t="str">
        <f t="shared" si="118"/>
        <v>DQ</v>
      </c>
      <c r="X91" s="180">
        <f>'Competitor List'!C77</f>
        <v>412</v>
      </c>
      <c r="Y91" s="181"/>
      <c r="Z91" s="174" t="str">
        <f t="shared" si="143"/>
        <v>DQ</v>
      </c>
      <c r="AA91" s="174" t="str">
        <f t="shared" si="119"/>
        <v>DQ</v>
      </c>
      <c r="AB91" s="174" t="str">
        <f t="shared" si="107"/>
        <v>DQ</v>
      </c>
      <c r="AC91" s="174" t="str">
        <f t="shared" si="144"/>
        <v>DQ</v>
      </c>
      <c r="AD91" s="174" t="str">
        <f t="shared" si="120"/>
        <v>DQ</v>
      </c>
      <c r="AE91" s="174" t="str">
        <f t="shared" si="121"/>
        <v>DQ</v>
      </c>
      <c r="AF91" s="174" t="str">
        <f t="shared" si="108"/>
        <v>DQ</v>
      </c>
      <c r="AG91" s="174" t="str">
        <f t="shared" si="122"/>
        <v>DQ</v>
      </c>
      <c r="AH91" s="178" t="str">
        <f t="shared" si="123"/>
        <v>DQ</v>
      </c>
      <c r="AI91" s="178" t="str">
        <f t="shared" si="124"/>
        <v>DQ</v>
      </c>
      <c r="AJ91" s="174" t="str">
        <f t="shared" si="125"/>
        <v>DQ</v>
      </c>
      <c r="AK91" s="182" t="str">
        <f t="shared" si="126"/>
        <v>DQ</v>
      </c>
      <c r="AL91" s="180" t="str">
        <f t="shared" si="127"/>
        <v>DQ</v>
      </c>
      <c r="AM91" s="180" t="str">
        <f t="shared" si="128"/>
        <v>DQ</v>
      </c>
      <c r="AN91" s="174" t="str">
        <f t="shared" si="109"/>
        <v/>
      </c>
      <c r="AO91" s="174" t="str">
        <f t="shared" si="110"/>
        <v/>
      </c>
      <c r="AP91" s="174" t="str">
        <f t="shared" si="111"/>
        <v/>
      </c>
      <c r="AQ91" s="174" t="str">
        <f t="shared" si="112"/>
        <v/>
      </c>
      <c r="AR91" s="174" t="str">
        <f t="shared" si="129"/>
        <v/>
      </c>
      <c r="AS91" s="174" t="str">
        <f t="shared" si="130"/>
        <v/>
      </c>
      <c r="AT91" s="174" t="str">
        <f t="shared" si="131"/>
        <v/>
      </c>
      <c r="AU91" s="174" t="str">
        <f t="shared" si="132"/>
        <v/>
      </c>
      <c r="AV91" s="174" t="str">
        <f t="shared" si="133"/>
        <v/>
      </c>
      <c r="AW91" s="174" t="str">
        <f t="shared" si="134"/>
        <v/>
      </c>
      <c r="AX91" s="182">
        <f t="shared" si="135"/>
        <v>0</v>
      </c>
      <c r="AY91" s="174" t="str">
        <f t="shared" si="136"/>
        <v>0</v>
      </c>
      <c r="AZ91" s="174" t="str">
        <f t="shared" si="137"/>
        <v xml:space="preserve"> </v>
      </c>
      <c r="BA91" s="183">
        <f t="shared" si="138"/>
        <v>0</v>
      </c>
      <c r="BB91" s="183">
        <f t="shared" si="139"/>
        <v>0</v>
      </c>
      <c r="BC91" s="184" t="str">
        <f t="shared" si="140"/>
        <v>DQ</v>
      </c>
      <c r="BD91" s="174">
        <f t="shared" si="141"/>
        <v>1</v>
      </c>
      <c r="BE91" s="185" t="str">
        <f t="shared" si="142"/>
        <v>DQ</v>
      </c>
      <c r="AMJ91"/>
    </row>
    <row r="92" spans="1:1024" s="126" customFormat="1" ht="12.2" customHeight="1" x14ac:dyDescent="0.2">
      <c r="A92" s="363"/>
      <c r="B92" s="173" t="str">
        <f>IF('Competitor List'!G78="Y",'Competitor List'!D78, " ")</f>
        <v xml:space="preserve"> </v>
      </c>
      <c r="C92" s="174" t="str">
        <f>IF('Competitor List'!I78="Y","Y","N")</f>
        <v>N</v>
      </c>
      <c r="D92" s="174">
        <f>'Competitor List'!B78</f>
        <v>13</v>
      </c>
      <c r="E92" s="174" t="str">
        <f>IF('Competitor List'!E78=0," ",'Competitor List'!E78)</f>
        <v xml:space="preserve"> </v>
      </c>
      <c r="F92" s="175"/>
      <c r="G92" s="176"/>
      <c r="H92" s="177"/>
      <c r="I92" s="131" t="str">
        <f t="shared" si="101"/>
        <v>DQ</v>
      </c>
      <c r="J92" s="132" t="str">
        <f t="shared" si="102"/>
        <v>DQ</v>
      </c>
      <c r="K92" s="176"/>
      <c r="L92" s="176"/>
      <c r="M92" s="177"/>
      <c r="N92" s="131" t="str">
        <f t="shared" si="103"/>
        <v>DQ</v>
      </c>
      <c r="O92" s="132" t="str">
        <f t="shared" si="104"/>
        <v>DQ</v>
      </c>
      <c r="P92" s="178" t="str">
        <f t="shared" si="113"/>
        <v>DQ</v>
      </c>
      <c r="Q92" s="174">
        <f t="shared" si="114"/>
        <v>0</v>
      </c>
      <c r="R92" s="179" t="str">
        <f t="shared" si="115"/>
        <v>DQ</v>
      </c>
      <c r="S92" s="131" t="str">
        <f t="shared" si="105"/>
        <v>DQ</v>
      </c>
      <c r="T92" s="132" t="str">
        <f t="shared" si="106"/>
        <v>DQ</v>
      </c>
      <c r="U92" s="131" t="str">
        <f t="shared" si="116"/>
        <v>DQ</v>
      </c>
      <c r="V92" s="135" t="str">
        <f t="shared" si="117"/>
        <v>DQ</v>
      </c>
      <c r="W92" s="136" t="str">
        <f t="shared" si="118"/>
        <v>DQ</v>
      </c>
      <c r="X92" s="180">
        <f>'Competitor List'!C78</f>
        <v>413</v>
      </c>
      <c r="Y92" s="181"/>
      <c r="Z92" s="174" t="str">
        <f t="shared" si="143"/>
        <v>DQ</v>
      </c>
      <c r="AA92" s="174" t="str">
        <f t="shared" si="119"/>
        <v>DQ</v>
      </c>
      <c r="AB92" s="174" t="str">
        <f t="shared" si="107"/>
        <v>DQ</v>
      </c>
      <c r="AC92" s="174" t="str">
        <f t="shared" si="144"/>
        <v>DQ</v>
      </c>
      <c r="AD92" s="174" t="str">
        <f t="shared" si="120"/>
        <v>DQ</v>
      </c>
      <c r="AE92" s="174" t="str">
        <f t="shared" si="121"/>
        <v>DQ</v>
      </c>
      <c r="AF92" s="174" t="str">
        <f t="shared" si="108"/>
        <v>DQ</v>
      </c>
      <c r="AG92" s="174" t="str">
        <f t="shared" si="122"/>
        <v>DQ</v>
      </c>
      <c r="AH92" s="178" t="str">
        <f t="shared" si="123"/>
        <v>DQ</v>
      </c>
      <c r="AI92" s="178" t="str">
        <f t="shared" si="124"/>
        <v>DQ</v>
      </c>
      <c r="AJ92" s="174" t="str">
        <f t="shared" si="125"/>
        <v>DQ</v>
      </c>
      <c r="AK92" s="182" t="str">
        <f t="shared" si="126"/>
        <v>DQ</v>
      </c>
      <c r="AL92" s="180" t="str">
        <f t="shared" si="127"/>
        <v>DQ</v>
      </c>
      <c r="AM92" s="180" t="str">
        <f t="shared" si="128"/>
        <v>DQ</v>
      </c>
      <c r="AN92" s="174" t="str">
        <f t="shared" si="109"/>
        <v/>
      </c>
      <c r="AO92" s="174" t="str">
        <f t="shared" si="110"/>
        <v/>
      </c>
      <c r="AP92" s="174" t="str">
        <f t="shared" si="111"/>
        <v/>
      </c>
      <c r="AQ92" s="174" t="str">
        <f t="shared" si="112"/>
        <v/>
      </c>
      <c r="AR92" s="174" t="str">
        <f t="shared" si="129"/>
        <v/>
      </c>
      <c r="AS92" s="174" t="str">
        <f t="shared" si="130"/>
        <v/>
      </c>
      <c r="AT92" s="174" t="str">
        <f t="shared" si="131"/>
        <v/>
      </c>
      <c r="AU92" s="174" t="str">
        <f t="shared" si="132"/>
        <v/>
      </c>
      <c r="AV92" s="174" t="str">
        <f t="shared" si="133"/>
        <v/>
      </c>
      <c r="AW92" s="174" t="str">
        <f t="shared" si="134"/>
        <v/>
      </c>
      <c r="AX92" s="182">
        <f t="shared" si="135"/>
        <v>0</v>
      </c>
      <c r="AY92" s="174" t="str">
        <f t="shared" si="136"/>
        <v>0</v>
      </c>
      <c r="AZ92" s="174" t="str">
        <f t="shared" si="137"/>
        <v xml:space="preserve"> </v>
      </c>
      <c r="BA92" s="183">
        <f t="shared" si="138"/>
        <v>0</v>
      </c>
      <c r="BB92" s="183">
        <f t="shared" si="139"/>
        <v>0</v>
      </c>
      <c r="BC92" s="184" t="str">
        <f t="shared" si="140"/>
        <v>DQ</v>
      </c>
      <c r="BD92" s="174">
        <f t="shared" si="141"/>
        <v>1</v>
      </c>
      <c r="BE92" s="185" t="str">
        <f t="shared" si="142"/>
        <v>DQ</v>
      </c>
      <c r="AMJ92"/>
    </row>
    <row r="93" spans="1:1024" s="126" customFormat="1" ht="12.2" customHeight="1" x14ac:dyDescent="0.2">
      <c r="A93" s="363"/>
      <c r="B93" s="173" t="str">
        <f>IF('Competitor List'!G79="Y",'Competitor List'!D79, " ")</f>
        <v xml:space="preserve"> </v>
      </c>
      <c r="C93" s="174" t="str">
        <f>IF('Competitor List'!I79="Y","Y","N")</f>
        <v>N</v>
      </c>
      <c r="D93" s="174">
        <f>'Competitor List'!B79</f>
        <v>14</v>
      </c>
      <c r="E93" s="174" t="str">
        <f>IF('Competitor List'!E79=0," ",'Competitor List'!E79)</f>
        <v xml:space="preserve"> </v>
      </c>
      <c r="F93" s="175"/>
      <c r="G93" s="176"/>
      <c r="H93" s="177"/>
      <c r="I93" s="131" t="str">
        <f t="shared" si="101"/>
        <v>DQ</v>
      </c>
      <c r="J93" s="132" t="str">
        <f t="shared" si="102"/>
        <v>DQ</v>
      </c>
      <c r="K93" s="176"/>
      <c r="L93" s="176"/>
      <c r="M93" s="177"/>
      <c r="N93" s="131" t="str">
        <f t="shared" si="103"/>
        <v>DQ</v>
      </c>
      <c r="O93" s="132" t="str">
        <f t="shared" si="104"/>
        <v>DQ</v>
      </c>
      <c r="P93" s="178" t="str">
        <f t="shared" si="113"/>
        <v>DQ</v>
      </c>
      <c r="Q93" s="174">
        <f t="shared" si="114"/>
        <v>0</v>
      </c>
      <c r="R93" s="179" t="str">
        <f t="shared" si="115"/>
        <v>DQ</v>
      </c>
      <c r="S93" s="131" t="str">
        <f t="shared" si="105"/>
        <v>DQ</v>
      </c>
      <c r="T93" s="132" t="str">
        <f t="shared" si="106"/>
        <v>DQ</v>
      </c>
      <c r="U93" s="131" t="str">
        <f t="shared" si="116"/>
        <v>DQ</v>
      </c>
      <c r="V93" s="135" t="str">
        <f t="shared" si="117"/>
        <v>DQ</v>
      </c>
      <c r="W93" s="136" t="str">
        <f t="shared" si="118"/>
        <v>DQ</v>
      </c>
      <c r="X93" s="180">
        <f>'Competitor List'!C79</f>
        <v>414</v>
      </c>
      <c r="Y93" s="181"/>
      <c r="Z93" s="174" t="str">
        <f t="shared" si="143"/>
        <v>DQ</v>
      </c>
      <c r="AA93" s="174" t="str">
        <f t="shared" si="119"/>
        <v>DQ</v>
      </c>
      <c r="AB93" s="174" t="str">
        <f t="shared" si="107"/>
        <v>DQ</v>
      </c>
      <c r="AC93" s="174" t="str">
        <f t="shared" si="144"/>
        <v>DQ</v>
      </c>
      <c r="AD93" s="174" t="str">
        <f t="shared" si="120"/>
        <v>DQ</v>
      </c>
      <c r="AE93" s="174" t="str">
        <f t="shared" si="121"/>
        <v>DQ</v>
      </c>
      <c r="AF93" s="174" t="str">
        <f t="shared" si="108"/>
        <v>DQ</v>
      </c>
      <c r="AG93" s="174" t="str">
        <f t="shared" si="122"/>
        <v>DQ</v>
      </c>
      <c r="AH93" s="178" t="str">
        <f t="shared" si="123"/>
        <v>DQ</v>
      </c>
      <c r="AI93" s="178" t="str">
        <f t="shared" si="124"/>
        <v>DQ</v>
      </c>
      <c r="AJ93" s="174" t="str">
        <f t="shared" si="125"/>
        <v>DQ</v>
      </c>
      <c r="AK93" s="182" t="str">
        <f t="shared" si="126"/>
        <v>DQ</v>
      </c>
      <c r="AL93" s="180" t="str">
        <f t="shared" si="127"/>
        <v>DQ</v>
      </c>
      <c r="AM93" s="180" t="str">
        <f t="shared" si="128"/>
        <v>DQ</v>
      </c>
      <c r="AN93" s="174" t="str">
        <f t="shared" si="109"/>
        <v/>
      </c>
      <c r="AO93" s="174" t="str">
        <f t="shared" si="110"/>
        <v/>
      </c>
      <c r="AP93" s="174" t="str">
        <f t="shared" si="111"/>
        <v/>
      </c>
      <c r="AQ93" s="174" t="str">
        <f t="shared" si="112"/>
        <v/>
      </c>
      <c r="AR93" s="174" t="str">
        <f t="shared" si="129"/>
        <v/>
      </c>
      <c r="AS93" s="174" t="str">
        <f t="shared" si="130"/>
        <v/>
      </c>
      <c r="AT93" s="174" t="str">
        <f t="shared" si="131"/>
        <v/>
      </c>
      <c r="AU93" s="174" t="str">
        <f t="shared" si="132"/>
        <v/>
      </c>
      <c r="AV93" s="174" t="str">
        <f t="shared" si="133"/>
        <v/>
      </c>
      <c r="AW93" s="174" t="str">
        <f t="shared" si="134"/>
        <v/>
      </c>
      <c r="AX93" s="182">
        <f t="shared" si="135"/>
        <v>0</v>
      </c>
      <c r="AY93" s="174" t="str">
        <f t="shared" si="136"/>
        <v>0</v>
      </c>
      <c r="AZ93" s="174" t="str">
        <f t="shared" si="137"/>
        <v xml:space="preserve"> </v>
      </c>
      <c r="BA93" s="183">
        <f t="shared" si="138"/>
        <v>0</v>
      </c>
      <c r="BB93" s="183">
        <f t="shared" si="139"/>
        <v>0</v>
      </c>
      <c r="BC93" s="184" t="str">
        <f t="shared" si="140"/>
        <v>DQ</v>
      </c>
      <c r="BD93" s="174">
        <f t="shared" si="141"/>
        <v>1</v>
      </c>
      <c r="BE93" s="185" t="str">
        <f t="shared" si="142"/>
        <v>DQ</v>
      </c>
      <c r="AMJ93"/>
    </row>
    <row r="94" spans="1:1024" s="126" customFormat="1" ht="12.2" customHeight="1" x14ac:dyDescent="0.2">
      <c r="A94" s="363"/>
      <c r="B94" s="173" t="str">
        <f>IF('Competitor List'!G80="Y",'Competitor List'!D80, " ")</f>
        <v xml:space="preserve"> </v>
      </c>
      <c r="C94" s="174" t="str">
        <f>IF('Competitor List'!I80="Y","Y","N")</f>
        <v>N</v>
      </c>
      <c r="D94" s="174">
        <f>'Competitor List'!B80</f>
        <v>15</v>
      </c>
      <c r="E94" s="174" t="str">
        <f>IF('Competitor List'!E80=0," ",'Competitor List'!E80)</f>
        <v xml:space="preserve"> </v>
      </c>
      <c r="F94" s="175"/>
      <c r="G94" s="176"/>
      <c r="H94" s="177"/>
      <c r="I94" s="131" t="str">
        <f t="shared" si="101"/>
        <v>DQ</v>
      </c>
      <c r="J94" s="132" t="str">
        <f t="shared" si="102"/>
        <v>DQ</v>
      </c>
      <c r="K94" s="176"/>
      <c r="L94" s="176"/>
      <c r="M94" s="177"/>
      <c r="N94" s="131" t="str">
        <f t="shared" si="103"/>
        <v>DQ</v>
      </c>
      <c r="O94" s="132" t="str">
        <f t="shared" si="104"/>
        <v>DQ</v>
      </c>
      <c r="P94" s="178" t="str">
        <f t="shared" si="113"/>
        <v>DQ</v>
      </c>
      <c r="Q94" s="174">
        <f t="shared" si="114"/>
        <v>0</v>
      </c>
      <c r="R94" s="179" t="str">
        <f t="shared" si="115"/>
        <v>DQ</v>
      </c>
      <c r="S94" s="131" t="str">
        <f t="shared" si="105"/>
        <v>DQ</v>
      </c>
      <c r="T94" s="132" t="str">
        <f t="shared" si="106"/>
        <v>DQ</v>
      </c>
      <c r="U94" s="131" t="str">
        <f t="shared" si="116"/>
        <v>DQ</v>
      </c>
      <c r="V94" s="135" t="str">
        <f t="shared" si="117"/>
        <v>DQ</v>
      </c>
      <c r="W94" s="136" t="str">
        <f t="shared" si="118"/>
        <v>DQ</v>
      </c>
      <c r="X94" s="180">
        <f>'Competitor List'!C80</f>
        <v>415</v>
      </c>
      <c r="Y94" s="181"/>
      <c r="Z94" s="174" t="str">
        <f t="shared" si="143"/>
        <v>DQ</v>
      </c>
      <c r="AA94" s="174" t="str">
        <f t="shared" si="119"/>
        <v>DQ</v>
      </c>
      <c r="AB94" s="174" t="str">
        <f t="shared" si="107"/>
        <v>DQ</v>
      </c>
      <c r="AC94" s="174" t="str">
        <f t="shared" si="144"/>
        <v>DQ</v>
      </c>
      <c r="AD94" s="174" t="str">
        <f t="shared" si="120"/>
        <v>DQ</v>
      </c>
      <c r="AE94" s="174" t="str">
        <f t="shared" si="121"/>
        <v>DQ</v>
      </c>
      <c r="AF94" s="174" t="str">
        <f t="shared" si="108"/>
        <v>DQ</v>
      </c>
      <c r="AG94" s="174" t="str">
        <f t="shared" si="122"/>
        <v>DQ</v>
      </c>
      <c r="AH94" s="178" t="str">
        <f t="shared" si="123"/>
        <v>DQ</v>
      </c>
      <c r="AI94" s="178" t="str">
        <f t="shared" si="124"/>
        <v>DQ</v>
      </c>
      <c r="AJ94" s="174" t="str">
        <f t="shared" si="125"/>
        <v>DQ</v>
      </c>
      <c r="AK94" s="182" t="str">
        <f t="shared" si="126"/>
        <v>DQ</v>
      </c>
      <c r="AL94" s="180" t="str">
        <f t="shared" si="127"/>
        <v>DQ</v>
      </c>
      <c r="AM94" s="180" t="str">
        <f t="shared" si="128"/>
        <v>DQ</v>
      </c>
      <c r="AN94" s="174" t="str">
        <f t="shared" si="109"/>
        <v/>
      </c>
      <c r="AO94" s="174" t="str">
        <f t="shared" si="110"/>
        <v/>
      </c>
      <c r="AP94" s="174" t="str">
        <f t="shared" si="111"/>
        <v/>
      </c>
      <c r="AQ94" s="174" t="str">
        <f t="shared" si="112"/>
        <v/>
      </c>
      <c r="AR94" s="174" t="str">
        <f t="shared" si="129"/>
        <v/>
      </c>
      <c r="AS94" s="174" t="str">
        <f t="shared" si="130"/>
        <v/>
      </c>
      <c r="AT94" s="174" t="str">
        <f t="shared" si="131"/>
        <v/>
      </c>
      <c r="AU94" s="174" t="str">
        <f t="shared" si="132"/>
        <v/>
      </c>
      <c r="AV94" s="174" t="str">
        <f t="shared" si="133"/>
        <v/>
      </c>
      <c r="AW94" s="174" t="str">
        <f t="shared" si="134"/>
        <v/>
      </c>
      <c r="AX94" s="182">
        <f t="shared" si="135"/>
        <v>0</v>
      </c>
      <c r="AY94" s="174" t="str">
        <f t="shared" si="136"/>
        <v>0</v>
      </c>
      <c r="AZ94" s="174" t="str">
        <f t="shared" si="137"/>
        <v xml:space="preserve"> </v>
      </c>
      <c r="BA94" s="183">
        <f t="shared" si="138"/>
        <v>0</v>
      </c>
      <c r="BB94" s="183">
        <f t="shared" si="139"/>
        <v>0</v>
      </c>
      <c r="BC94" s="184" t="str">
        <f t="shared" si="140"/>
        <v>DQ</v>
      </c>
      <c r="BD94" s="174">
        <f t="shared" si="141"/>
        <v>1</v>
      </c>
      <c r="BE94" s="185" t="str">
        <f t="shared" si="142"/>
        <v>DQ</v>
      </c>
      <c r="AMJ94"/>
    </row>
    <row r="95" spans="1:1024" s="126" customFormat="1" ht="12.2" customHeight="1" x14ac:dyDescent="0.2">
      <c r="A95" s="363"/>
      <c r="B95" s="173" t="str">
        <f>IF('Competitor List'!G81="Y",'Competitor List'!D81, " ")</f>
        <v xml:space="preserve"> </v>
      </c>
      <c r="C95" s="174" t="str">
        <f>IF('Competitor List'!I81="Y","Y","N")</f>
        <v>N</v>
      </c>
      <c r="D95" s="174">
        <f>'Competitor List'!B81</f>
        <v>16</v>
      </c>
      <c r="E95" s="174" t="str">
        <f>IF('Competitor List'!E81=0," ",'Competitor List'!E81)</f>
        <v xml:space="preserve"> </v>
      </c>
      <c r="F95" s="175"/>
      <c r="G95" s="176"/>
      <c r="H95" s="177"/>
      <c r="I95" s="131" t="str">
        <f t="shared" si="101"/>
        <v>DQ</v>
      </c>
      <c r="J95" s="132" t="str">
        <f t="shared" si="102"/>
        <v>DQ</v>
      </c>
      <c r="K95" s="176"/>
      <c r="L95" s="176"/>
      <c r="M95" s="177"/>
      <c r="N95" s="131" t="str">
        <f t="shared" si="103"/>
        <v>DQ</v>
      </c>
      <c r="O95" s="132" t="str">
        <f t="shared" si="104"/>
        <v>DQ</v>
      </c>
      <c r="P95" s="178" t="str">
        <f t="shared" si="113"/>
        <v>DQ</v>
      </c>
      <c r="Q95" s="174">
        <f t="shared" si="114"/>
        <v>0</v>
      </c>
      <c r="R95" s="179" t="str">
        <f t="shared" si="115"/>
        <v>DQ</v>
      </c>
      <c r="S95" s="131" t="str">
        <f t="shared" si="105"/>
        <v>DQ</v>
      </c>
      <c r="T95" s="132" t="str">
        <f t="shared" si="106"/>
        <v>DQ</v>
      </c>
      <c r="U95" s="131" t="str">
        <f t="shared" si="116"/>
        <v>DQ</v>
      </c>
      <c r="V95" s="135" t="str">
        <f t="shared" si="117"/>
        <v>DQ</v>
      </c>
      <c r="W95" s="136" t="str">
        <f t="shared" si="118"/>
        <v>DQ</v>
      </c>
      <c r="X95" s="180">
        <f>'Competitor List'!C81</f>
        <v>416</v>
      </c>
      <c r="Y95" s="181"/>
      <c r="Z95" s="174" t="str">
        <f t="shared" si="143"/>
        <v>DQ</v>
      </c>
      <c r="AA95" s="174" t="str">
        <f t="shared" si="119"/>
        <v>DQ</v>
      </c>
      <c r="AB95" s="174" t="str">
        <f t="shared" si="107"/>
        <v>DQ</v>
      </c>
      <c r="AC95" s="174" t="str">
        <f t="shared" si="144"/>
        <v>DQ</v>
      </c>
      <c r="AD95" s="174" t="str">
        <f t="shared" si="120"/>
        <v>DQ</v>
      </c>
      <c r="AE95" s="174" t="str">
        <f t="shared" si="121"/>
        <v>DQ</v>
      </c>
      <c r="AF95" s="174" t="str">
        <f t="shared" si="108"/>
        <v>DQ</v>
      </c>
      <c r="AG95" s="174" t="str">
        <f t="shared" si="122"/>
        <v>DQ</v>
      </c>
      <c r="AH95" s="178" t="str">
        <f t="shared" si="123"/>
        <v>DQ</v>
      </c>
      <c r="AI95" s="178" t="str">
        <f t="shared" si="124"/>
        <v>DQ</v>
      </c>
      <c r="AJ95" s="174" t="str">
        <f t="shared" si="125"/>
        <v>DQ</v>
      </c>
      <c r="AK95" s="182" t="str">
        <f t="shared" si="126"/>
        <v>DQ</v>
      </c>
      <c r="AL95" s="180" t="str">
        <f t="shared" si="127"/>
        <v>DQ</v>
      </c>
      <c r="AM95" s="180" t="str">
        <f t="shared" si="128"/>
        <v>DQ</v>
      </c>
      <c r="AN95" s="174" t="str">
        <f t="shared" si="109"/>
        <v/>
      </c>
      <c r="AO95" s="174" t="str">
        <f t="shared" si="110"/>
        <v/>
      </c>
      <c r="AP95" s="174" t="str">
        <f t="shared" si="111"/>
        <v/>
      </c>
      <c r="AQ95" s="174" t="str">
        <f t="shared" si="112"/>
        <v/>
      </c>
      <c r="AR95" s="174" t="str">
        <f t="shared" si="129"/>
        <v/>
      </c>
      <c r="AS95" s="174" t="str">
        <f t="shared" si="130"/>
        <v/>
      </c>
      <c r="AT95" s="174" t="str">
        <f t="shared" si="131"/>
        <v/>
      </c>
      <c r="AU95" s="174" t="str">
        <f t="shared" si="132"/>
        <v/>
      </c>
      <c r="AV95" s="174" t="str">
        <f t="shared" si="133"/>
        <v/>
      </c>
      <c r="AW95" s="174" t="str">
        <f t="shared" si="134"/>
        <v/>
      </c>
      <c r="AX95" s="182">
        <f t="shared" si="135"/>
        <v>0</v>
      </c>
      <c r="AY95" s="174" t="str">
        <f t="shared" si="136"/>
        <v>0</v>
      </c>
      <c r="AZ95" s="174" t="str">
        <f t="shared" si="137"/>
        <v xml:space="preserve"> </v>
      </c>
      <c r="BA95" s="183">
        <f t="shared" si="138"/>
        <v>0</v>
      </c>
      <c r="BB95" s="183">
        <f t="shared" si="139"/>
        <v>0</v>
      </c>
      <c r="BC95" s="184" t="str">
        <f t="shared" si="140"/>
        <v>DQ</v>
      </c>
      <c r="BD95" s="174">
        <f t="shared" si="141"/>
        <v>1</v>
      </c>
      <c r="BE95" s="185" t="str">
        <f t="shared" si="142"/>
        <v>DQ</v>
      </c>
      <c r="AMJ95"/>
    </row>
    <row r="96" spans="1:1024" s="126" customFormat="1" ht="12.2" customHeight="1" x14ac:dyDescent="0.2">
      <c r="A96" s="363"/>
      <c r="B96" s="173" t="str">
        <f>IF('Competitor List'!G82="Y",'Competitor List'!D82, " ")</f>
        <v xml:space="preserve"> </v>
      </c>
      <c r="C96" s="174" t="str">
        <f>IF('Competitor List'!I82="Y","Y","N")</f>
        <v>N</v>
      </c>
      <c r="D96" s="174">
        <f>'Competitor List'!B82</f>
        <v>17</v>
      </c>
      <c r="E96" s="174" t="str">
        <f>IF('Competitor List'!E82=0," ",'Competitor List'!E82)</f>
        <v xml:space="preserve"> </v>
      </c>
      <c r="F96" s="175"/>
      <c r="G96" s="176"/>
      <c r="H96" s="177"/>
      <c r="I96" s="131" t="str">
        <f t="shared" si="101"/>
        <v>DQ</v>
      </c>
      <c r="J96" s="132" t="str">
        <f t="shared" si="102"/>
        <v>DQ</v>
      </c>
      <c r="K96" s="176"/>
      <c r="L96" s="176"/>
      <c r="M96" s="177"/>
      <c r="N96" s="131" t="str">
        <f t="shared" si="103"/>
        <v>DQ</v>
      </c>
      <c r="O96" s="132" t="str">
        <f t="shared" si="104"/>
        <v>DQ</v>
      </c>
      <c r="P96" s="178" t="str">
        <f t="shared" si="113"/>
        <v>DQ</v>
      </c>
      <c r="Q96" s="174">
        <f t="shared" si="114"/>
        <v>0</v>
      </c>
      <c r="R96" s="179" t="str">
        <f t="shared" si="115"/>
        <v>DQ</v>
      </c>
      <c r="S96" s="131" t="str">
        <f t="shared" si="105"/>
        <v>DQ</v>
      </c>
      <c r="T96" s="132" t="str">
        <f t="shared" si="106"/>
        <v>DQ</v>
      </c>
      <c r="U96" s="131" t="str">
        <f t="shared" si="116"/>
        <v>DQ</v>
      </c>
      <c r="V96" s="135" t="str">
        <f t="shared" si="117"/>
        <v>DQ</v>
      </c>
      <c r="W96" s="136" t="str">
        <f t="shared" si="118"/>
        <v>DQ</v>
      </c>
      <c r="X96" s="180">
        <f>'Competitor List'!C82</f>
        <v>417</v>
      </c>
      <c r="Y96" s="181"/>
      <c r="Z96" s="174" t="str">
        <f t="shared" si="143"/>
        <v>DQ</v>
      </c>
      <c r="AA96" s="174" t="str">
        <f t="shared" si="119"/>
        <v>DQ</v>
      </c>
      <c r="AB96" s="174" t="str">
        <f t="shared" si="107"/>
        <v>DQ</v>
      </c>
      <c r="AC96" s="174" t="str">
        <f t="shared" si="144"/>
        <v>DQ</v>
      </c>
      <c r="AD96" s="174" t="str">
        <f t="shared" si="120"/>
        <v>DQ</v>
      </c>
      <c r="AE96" s="174" t="str">
        <f t="shared" si="121"/>
        <v>DQ</v>
      </c>
      <c r="AF96" s="174" t="str">
        <f t="shared" si="108"/>
        <v>DQ</v>
      </c>
      <c r="AG96" s="174" t="str">
        <f t="shared" si="122"/>
        <v>DQ</v>
      </c>
      <c r="AH96" s="178" t="str">
        <f t="shared" si="123"/>
        <v>DQ</v>
      </c>
      <c r="AI96" s="178" t="str">
        <f t="shared" si="124"/>
        <v>DQ</v>
      </c>
      <c r="AJ96" s="174" t="str">
        <f t="shared" si="125"/>
        <v>DQ</v>
      </c>
      <c r="AK96" s="182" t="str">
        <f t="shared" si="126"/>
        <v>DQ</v>
      </c>
      <c r="AL96" s="180" t="str">
        <f t="shared" si="127"/>
        <v>DQ</v>
      </c>
      <c r="AM96" s="180" t="str">
        <f t="shared" si="128"/>
        <v>DQ</v>
      </c>
      <c r="AN96" s="174" t="str">
        <f t="shared" si="109"/>
        <v/>
      </c>
      <c r="AO96" s="174" t="str">
        <f t="shared" si="110"/>
        <v/>
      </c>
      <c r="AP96" s="174" t="str">
        <f t="shared" si="111"/>
        <v/>
      </c>
      <c r="AQ96" s="174" t="str">
        <f t="shared" si="112"/>
        <v/>
      </c>
      <c r="AR96" s="174" t="str">
        <f t="shared" si="129"/>
        <v/>
      </c>
      <c r="AS96" s="174" t="str">
        <f t="shared" si="130"/>
        <v/>
      </c>
      <c r="AT96" s="174" t="str">
        <f t="shared" si="131"/>
        <v/>
      </c>
      <c r="AU96" s="174" t="str">
        <f t="shared" si="132"/>
        <v/>
      </c>
      <c r="AV96" s="174" t="str">
        <f t="shared" si="133"/>
        <v/>
      </c>
      <c r="AW96" s="174" t="str">
        <f t="shared" si="134"/>
        <v/>
      </c>
      <c r="AX96" s="182">
        <f t="shared" si="135"/>
        <v>0</v>
      </c>
      <c r="AY96" s="174" t="str">
        <f t="shared" si="136"/>
        <v>0</v>
      </c>
      <c r="AZ96" s="174" t="str">
        <f t="shared" si="137"/>
        <v xml:space="preserve"> </v>
      </c>
      <c r="BA96" s="183">
        <f t="shared" si="138"/>
        <v>0</v>
      </c>
      <c r="BB96" s="183">
        <f t="shared" si="139"/>
        <v>0</v>
      </c>
      <c r="BC96" s="184" t="str">
        <f t="shared" si="140"/>
        <v>DQ</v>
      </c>
      <c r="BD96" s="174">
        <f t="shared" si="141"/>
        <v>1</v>
      </c>
      <c r="BE96" s="185" t="str">
        <f t="shared" si="142"/>
        <v>DQ</v>
      </c>
      <c r="AMJ96"/>
    </row>
    <row r="97" spans="1:1024" s="126" customFormat="1" ht="12.2" customHeight="1" x14ac:dyDescent="0.2">
      <c r="A97" s="363"/>
      <c r="B97" s="173" t="str">
        <f>IF('Competitor List'!G83="Y",'Competitor List'!D83, " ")</f>
        <v xml:space="preserve"> </v>
      </c>
      <c r="C97" s="174" t="str">
        <f>IF('Competitor List'!I83="Y","Y","N")</f>
        <v>N</v>
      </c>
      <c r="D97" s="174">
        <f>'Competitor List'!B83</f>
        <v>18</v>
      </c>
      <c r="E97" s="174" t="str">
        <f>IF('Competitor List'!E83=0," ",'Competitor List'!E83)</f>
        <v xml:space="preserve"> </v>
      </c>
      <c r="F97" s="175"/>
      <c r="G97" s="176"/>
      <c r="H97" s="177"/>
      <c r="I97" s="131" t="str">
        <f t="shared" si="101"/>
        <v>DQ</v>
      </c>
      <c r="J97" s="132" t="str">
        <f t="shared" si="102"/>
        <v>DQ</v>
      </c>
      <c r="K97" s="176"/>
      <c r="L97" s="176"/>
      <c r="M97" s="177"/>
      <c r="N97" s="131" t="str">
        <f t="shared" si="103"/>
        <v>DQ</v>
      </c>
      <c r="O97" s="132" t="str">
        <f t="shared" si="104"/>
        <v>DQ</v>
      </c>
      <c r="P97" s="178" t="str">
        <f t="shared" si="113"/>
        <v>DQ</v>
      </c>
      <c r="Q97" s="174">
        <f t="shared" si="114"/>
        <v>0</v>
      </c>
      <c r="R97" s="179" t="str">
        <f t="shared" si="115"/>
        <v>DQ</v>
      </c>
      <c r="S97" s="131" t="str">
        <f t="shared" si="105"/>
        <v>DQ</v>
      </c>
      <c r="T97" s="132" t="str">
        <f t="shared" si="106"/>
        <v>DQ</v>
      </c>
      <c r="U97" s="131" t="str">
        <f t="shared" si="116"/>
        <v>DQ</v>
      </c>
      <c r="V97" s="135" t="str">
        <f t="shared" si="117"/>
        <v>DQ</v>
      </c>
      <c r="W97" s="136" t="str">
        <f t="shared" si="118"/>
        <v>DQ</v>
      </c>
      <c r="X97" s="180">
        <f>'Competitor List'!C83</f>
        <v>418</v>
      </c>
      <c r="Y97" s="181"/>
      <c r="Z97" s="174" t="str">
        <f t="shared" si="143"/>
        <v>DQ</v>
      </c>
      <c r="AA97" s="174" t="str">
        <f t="shared" si="119"/>
        <v>DQ</v>
      </c>
      <c r="AB97" s="174" t="str">
        <f t="shared" si="107"/>
        <v>DQ</v>
      </c>
      <c r="AC97" s="174" t="str">
        <f t="shared" si="144"/>
        <v>DQ</v>
      </c>
      <c r="AD97" s="174" t="str">
        <f t="shared" si="120"/>
        <v>DQ</v>
      </c>
      <c r="AE97" s="174" t="str">
        <f t="shared" si="121"/>
        <v>DQ</v>
      </c>
      <c r="AF97" s="174" t="str">
        <f t="shared" si="108"/>
        <v>DQ</v>
      </c>
      <c r="AG97" s="174" t="str">
        <f t="shared" si="122"/>
        <v>DQ</v>
      </c>
      <c r="AH97" s="178" t="str">
        <f t="shared" si="123"/>
        <v>DQ</v>
      </c>
      <c r="AI97" s="178" t="str">
        <f t="shared" si="124"/>
        <v>DQ</v>
      </c>
      <c r="AJ97" s="174" t="str">
        <f t="shared" si="125"/>
        <v>DQ</v>
      </c>
      <c r="AK97" s="182" t="str">
        <f t="shared" si="126"/>
        <v>DQ</v>
      </c>
      <c r="AL97" s="180" t="str">
        <f t="shared" si="127"/>
        <v>DQ</v>
      </c>
      <c r="AM97" s="180" t="str">
        <f t="shared" si="128"/>
        <v>DQ</v>
      </c>
      <c r="AN97" s="174" t="str">
        <f t="shared" si="109"/>
        <v/>
      </c>
      <c r="AO97" s="174" t="str">
        <f t="shared" si="110"/>
        <v/>
      </c>
      <c r="AP97" s="174" t="str">
        <f t="shared" si="111"/>
        <v/>
      </c>
      <c r="AQ97" s="174" t="str">
        <f t="shared" si="112"/>
        <v/>
      </c>
      <c r="AR97" s="174" t="str">
        <f t="shared" si="129"/>
        <v/>
      </c>
      <c r="AS97" s="174" t="str">
        <f t="shared" si="130"/>
        <v/>
      </c>
      <c r="AT97" s="174" t="str">
        <f t="shared" si="131"/>
        <v/>
      </c>
      <c r="AU97" s="174" t="str">
        <f t="shared" si="132"/>
        <v/>
      </c>
      <c r="AV97" s="174" t="str">
        <f t="shared" si="133"/>
        <v/>
      </c>
      <c r="AW97" s="174" t="str">
        <f t="shared" si="134"/>
        <v/>
      </c>
      <c r="AX97" s="182">
        <f t="shared" si="135"/>
        <v>0</v>
      </c>
      <c r="AY97" s="174" t="str">
        <f t="shared" si="136"/>
        <v>0</v>
      </c>
      <c r="AZ97" s="174" t="str">
        <f t="shared" si="137"/>
        <v xml:space="preserve"> </v>
      </c>
      <c r="BA97" s="183">
        <f t="shared" si="138"/>
        <v>0</v>
      </c>
      <c r="BB97" s="183">
        <f t="shared" si="139"/>
        <v>0</v>
      </c>
      <c r="BC97" s="184" t="str">
        <f t="shared" si="140"/>
        <v>DQ</v>
      </c>
      <c r="BD97" s="174">
        <f t="shared" si="141"/>
        <v>1</v>
      </c>
      <c r="BE97" s="185" t="str">
        <f t="shared" si="142"/>
        <v>DQ</v>
      </c>
      <c r="AMJ97"/>
    </row>
    <row r="98" spans="1:1024" s="126" customFormat="1" ht="12.2" customHeight="1" x14ac:dyDescent="0.2">
      <c r="A98" s="363"/>
      <c r="B98" s="173" t="str">
        <f>IF('Competitor List'!G84="Y",'Competitor List'!D84, " ")</f>
        <v xml:space="preserve"> </v>
      </c>
      <c r="C98" s="174" t="str">
        <f>IF('Competitor List'!I84="Y","Y","N")</f>
        <v>N</v>
      </c>
      <c r="D98" s="174">
        <f>'Competitor List'!B84</f>
        <v>19</v>
      </c>
      <c r="E98" s="174" t="str">
        <f>IF('Competitor List'!E84=0," ",'Competitor List'!E84)</f>
        <v xml:space="preserve"> </v>
      </c>
      <c r="F98" s="175"/>
      <c r="G98" s="176"/>
      <c r="H98" s="177"/>
      <c r="I98" s="131" t="str">
        <f t="shared" si="101"/>
        <v>DQ</v>
      </c>
      <c r="J98" s="132" t="str">
        <f t="shared" si="102"/>
        <v>DQ</v>
      </c>
      <c r="K98" s="176"/>
      <c r="L98" s="176"/>
      <c r="M98" s="177"/>
      <c r="N98" s="131" t="str">
        <f t="shared" si="103"/>
        <v>DQ</v>
      </c>
      <c r="O98" s="132" t="str">
        <f t="shared" si="104"/>
        <v>DQ</v>
      </c>
      <c r="P98" s="178" t="str">
        <f t="shared" si="113"/>
        <v>DQ</v>
      </c>
      <c r="Q98" s="174">
        <f t="shared" si="114"/>
        <v>0</v>
      </c>
      <c r="R98" s="179" t="str">
        <f t="shared" si="115"/>
        <v>DQ</v>
      </c>
      <c r="S98" s="131" t="str">
        <f t="shared" si="105"/>
        <v>DQ</v>
      </c>
      <c r="T98" s="132" t="str">
        <f t="shared" si="106"/>
        <v>DQ</v>
      </c>
      <c r="U98" s="131" t="str">
        <f t="shared" si="116"/>
        <v>DQ</v>
      </c>
      <c r="V98" s="135" t="str">
        <f t="shared" si="117"/>
        <v>DQ</v>
      </c>
      <c r="W98" s="136" t="str">
        <f t="shared" si="118"/>
        <v>DQ</v>
      </c>
      <c r="X98" s="180">
        <f>'Competitor List'!C84</f>
        <v>419</v>
      </c>
      <c r="Y98" s="181"/>
      <c r="Z98" s="174" t="str">
        <f t="shared" si="143"/>
        <v>DQ</v>
      </c>
      <c r="AA98" s="174" t="str">
        <f t="shared" si="119"/>
        <v>DQ</v>
      </c>
      <c r="AB98" s="174" t="str">
        <f t="shared" si="107"/>
        <v>DQ</v>
      </c>
      <c r="AC98" s="174" t="str">
        <f t="shared" si="144"/>
        <v>DQ</v>
      </c>
      <c r="AD98" s="174" t="str">
        <f t="shared" si="120"/>
        <v>DQ</v>
      </c>
      <c r="AE98" s="174" t="str">
        <f t="shared" si="121"/>
        <v>DQ</v>
      </c>
      <c r="AF98" s="174" t="str">
        <f t="shared" si="108"/>
        <v>DQ</v>
      </c>
      <c r="AG98" s="174" t="str">
        <f t="shared" si="122"/>
        <v>DQ</v>
      </c>
      <c r="AH98" s="178" t="str">
        <f t="shared" si="123"/>
        <v>DQ</v>
      </c>
      <c r="AI98" s="178" t="str">
        <f t="shared" si="124"/>
        <v>DQ</v>
      </c>
      <c r="AJ98" s="174" t="str">
        <f t="shared" si="125"/>
        <v>DQ</v>
      </c>
      <c r="AK98" s="182" t="str">
        <f t="shared" si="126"/>
        <v>DQ</v>
      </c>
      <c r="AL98" s="180" t="str">
        <f t="shared" si="127"/>
        <v>DQ</v>
      </c>
      <c r="AM98" s="180" t="str">
        <f t="shared" si="128"/>
        <v>DQ</v>
      </c>
      <c r="AN98" s="174" t="str">
        <f t="shared" si="109"/>
        <v/>
      </c>
      <c r="AO98" s="174" t="str">
        <f t="shared" si="110"/>
        <v/>
      </c>
      <c r="AP98" s="174" t="str">
        <f t="shared" si="111"/>
        <v/>
      </c>
      <c r="AQ98" s="174" t="str">
        <f t="shared" si="112"/>
        <v/>
      </c>
      <c r="AR98" s="174" t="str">
        <f t="shared" si="129"/>
        <v/>
      </c>
      <c r="AS98" s="174" t="str">
        <f t="shared" si="130"/>
        <v/>
      </c>
      <c r="AT98" s="174" t="str">
        <f t="shared" si="131"/>
        <v/>
      </c>
      <c r="AU98" s="174" t="str">
        <f t="shared" si="132"/>
        <v/>
      </c>
      <c r="AV98" s="174" t="str">
        <f t="shared" si="133"/>
        <v/>
      </c>
      <c r="AW98" s="174" t="str">
        <f t="shared" si="134"/>
        <v/>
      </c>
      <c r="AX98" s="182">
        <f t="shared" si="135"/>
        <v>0</v>
      </c>
      <c r="AY98" s="174" t="str">
        <f t="shared" si="136"/>
        <v>0</v>
      </c>
      <c r="AZ98" s="174" t="str">
        <f t="shared" si="137"/>
        <v xml:space="preserve"> </v>
      </c>
      <c r="BA98" s="183">
        <f t="shared" si="138"/>
        <v>0</v>
      </c>
      <c r="BB98" s="183">
        <f t="shared" si="139"/>
        <v>0</v>
      </c>
      <c r="BC98" s="184" t="str">
        <f t="shared" si="140"/>
        <v>DQ</v>
      </c>
      <c r="BD98" s="174">
        <f t="shared" si="141"/>
        <v>1</v>
      </c>
      <c r="BE98" s="185" t="str">
        <f t="shared" si="142"/>
        <v>DQ</v>
      </c>
      <c r="AMJ98"/>
    </row>
    <row r="99" spans="1:1024" s="126" customFormat="1" ht="12.2" customHeight="1" x14ac:dyDescent="0.2">
      <c r="A99" s="363"/>
      <c r="B99" s="186" t="str">
        <f>IF('Competitor List'!G85="Y",'Competitor List'!D85, " ")</f>
        <v xml:space="preserve"> </v>
      </c>
      <c r="C99" s="187" t="str">
        <f>IF('Competitor List'!I85="Y","Y","N")</f>
        <v>N</v>
      </c>
      <c r="D99" s="187">
        <f>'Competitor List'!B85</f>
        <v>20</v>
      </c>
      <c r="E99" s="187" t="str">
        <f>IF('Competitor List'!E85=0," ",'Competitor List'!E85)</f>
        <v xml:space="preserve"> </v>
      </c>
      <c r="F99" s="188"/>
      <c r="G99" s="189"/>
      <c r="H99" s="190"/>
      <c r="I99" s="148" t="str">
        <f t="shared" si="101"/>
        <v>DQ</v>
      </c>
      <c r="J99" s="149" t="str">
        <f t="shared" si="102"/>
        <v>DQ</v>
      </c>
      <c r="K99" s="189"/>
      <c r="L99" s="189"/>
      <c r="M99" s="190"/>
      <c r="N99" s="148" t="str">
        <f t="shared" si="103"/>
        <v>DQ</v>
      </c>
      <c r="O99" s="149" t="str">
        <f t="shared" si="104"/>
        <v>DQ</v>
      </c>
      <c r="P99" s="191" t="str">
        <f t="shared" si="113"/>
        <v>DQ</v>
      </c>
      <c r="Q99" s="187">
        <f t="shared" si="114"/>
        <v>0</v>
      </c>
      <c r="R99" s="192" t="str">
        <f t="shared" si="115"/>
        <v>DQ</v>
      </c>
      <c r="S99" s="148" t="str">
        <f t="shared" si="105"/>
        <v>DQ</v>
      </c>
      <c r="T99" s="149" t="str">
        <f t="shared" si="106"/>
        <v>DQ</v>
      </c>
      <c r="U99" s="148" t="str">
        <f t="shared" si="116"/>
        <v>DQ</v>
      </c>
      <c r="V99" s="152" t="str">
        <f t="shared" si="117"/>
        <v>DQ</v>
      </c>
      <c r="W99" s="153" t="str">
        <f t="shared" si="118"/>
        <v>DQ</v>
      </c>
      <c r="X99" s="193">
        <f>'Competitor List'!C85</f>
        <v>420</v>
      </c>
      <c r="Y99" s="194"/>
      <c r="Z99" s="187" t="str">
        <f t="shared" si="143"/>
        <v>DQ</v>
      </c>
      <c r="AA99" s="187" t="str">
        <f t="shared" si="119"/>
        <v>DQ</v>
      </c>
      <c r="AB99" s="187" t="str">
        <f t="shared" si="107"/>
        <v>DQ</v>
      </c>
      <c r="AC99" s="187" t="str">
        <f t="shared" si="144"/>
        <v>DQ</v>
      </c>
      <c r="AD99" s="187" t="str">
        <f t="shared" si="120"/>
        <v>DQ</v>
      </c>
      <c r="AE99" s="187" t="str">
        <f t="shared" si="121"/>
        <v>DQ</v>
      </c>
      <c r="AF99" s="187" t="str">
        <f t="shared" si="108"/>
        <v>DQ</v>
      </c>
      <c r="AG99" s="187" t="str">
        <f t="shared" si="122"/>
        <v>DQ</v>
      </c>
      <c r="AH99" s="191" t="str">
        <f t="shared" si="123"/>
        <v>DQ</v>
      </c>
      <c r="AI99" s="191" t="str">
        <f t="shared" si="124"/>
        <v>DQ</v>
      </c>
      <c r="AJ99" s="187" t="str">
        <f t="shared" si="125"/>
        <v>DQ</v>
      </c>
      <c r="AK99" s="195" t="str">
        <f t="shared" si="126"/>
        <v>DQ</v>
      </c>
      <c r="AL99" s="193" t="str">
        <f t="shared" si="127"/>
        <v>DQ</v>
      </c>
      <c r="AM99" s="193" t="str">
        <f t="shared" si="128"/>
        <v>DQ</v>
      </c>
      <c r="AN99" s="187" t="str">
        <f t="shared" si="109"/>
        <v/>
      </c>
      <c r="AO99" s="187" t="str">
        <f t="shared" si="110"/>
        <v/>
      </c>
      <c r="AP99" s="187" t="str">
        <f t="shared" si="111"/>
        <v/>
      </c>
      <c r="AQ99" s="187" t="str">
        <f t="shared" si="112"/>
        <v/>
      </c>
      <c r="AR99" s="187" t="str">
        <f t="shared" si="129"/>
        <v/>
      </c>
      <c r="AS99" s="187" t="str">
        <f t="shared" si="130"/>
        <v/>
      </c>
      <c r="AT99" s="187" t="str">
        <f t="shared" si="131"/>
        <v/>
      </c>
      <c r="AU99" s="187" t="str">
        <f t="shared" si="132"/>
        <v/>
      </c>
      <c r="AV99" s="187" t="str">
        <f t="shared" si="133"/>
        <v/>
      </c>
      <c r="AW99" s="187" t="str">
        <f t="shared" si="134"/>
        <v/>
      </c>
      <c r="AX99" s="195">
        <f t="shared" si="135"/>
        <v>0</v>
      </c>
      <c r="AY99" s="187" t="str">
        <f t="shared" si="136"/>
        <v>0</v>
      </c>
      <c r="AZ99" s="187" t="str">
        <f t="shared" si="137"/>
        <v xml:space="preserve"> </v>
      </c>
      <c r="BA99" s="196">
        <f t="shared" si="138"/>
        <v>0</v>
      </c>
      <c r="BB99" s="196">
        <f t="shared" si="139"/>
        <v>0</v>
      </c>
      <c r="BC99" s="197" t="str">
        <f t="shared" si="140"/>
        <v>DQ</v>
      </c>
      <c r="BD99" s="187">
        <f t="shared" si="141"/>
        <v>1</v>
      </c>
      <c r="BE99" s="198" t="str">
        <f t="shared" si="142"/>
        <v>DQ</v>
      </c>
      <c r="AMJ99"/>
    </row>
    <row r="100" spans="1:1024" s="126" customFormat="1" ht="12.2" customHeight="1" x14ac:dyDescent="0.2">
      <c r="B100" s="216"/>
      <c r="C100" s="217"/>
      <c r="D100" s="216"/>
      <c r="E100" s="216"/>
      <c r="F100" s="216"/>
      <c r="G100" s="216"/>
      <c r="H100" s="216"/>
      <c r="I100" s="216"/>
      <c r="J100" s="216"/>
      <c r="K100" s="216"/>
      <c r="L100" s="216"/>
      <c r="M100" s="216"/>
      <c r="N100" s="216"/>
      <c r="O100" s="216"/>
      <c r="P100" s="216"/>
      <c r="Q100" s="216"/>
      <c r="R100" s="216"/>
      <c r="S100" s="216"/>
      <c r="T100" s="216"/>
      <c r="U100" s="216"/>
      <c r="V100" s="216"/>
      <c r="W100" s="216"/>
      <c r="X100" s="217"/>
      <c r="Y100" s="217"/>
      <c r="Z100" s="217"/>
      <c r="AA100" s="217"/>
      <c r="AB100" s="217"/>
      <c r="AC100" s="216"/>
      <c r="AD100" s="216"/>
      <c r="AE100" s="216"/>
      <c r="AF100" s="216"/>
      <c r="AG100" s="216"/>
      <c r="AH100" s="216"/>
      <c r="AI100" s="216"/>
      <c r="AJ100" s="216"/>
      <c r="AK100" s="216"/>
      <c r="AL100" s="216"/>
      <c r="AM100" s="216"/>
      <c r="AN100" s="217"/>
      <c r="AO100" s="217"/>
      <c r="AP100" s="217"/>
      <c r="AQ100" s="217"/>
      <c r="AR100" s="217"/>
      <c r="AS100" s="217"/>
      <c r="AT100" s="217"/>
      <c r="AU100" s="217"/>
      <c r="AV100" s="217"/>
      <c r="AW100" s="217"/>
      <c r="AX100" s="217"/>
      <c r="AY100" s="217"/>
      <c r="AZ100" s="71" t="str">
        <f t="shared" ref="AZ100:AZ131" si="145">B20</f>
        <v xml:space="preserve"> </v>
      </c>
      <c r="BA100" s="207">
        <f t="shared" ref="BA100:BA131" si="146">K20</f>
        <v>0</v>
      </c>
      <c r="BB100" s="207">
        <f t="shared" ref="BB100:BB131" si="147">L20</f>
        <v>0</v>
      </c>
      <c r="BC100" s="208" t="str">
        <f t="shared" ref="BC100:BC131" si="148">IF(ISNUMBER(M20),M20,"DQ")</f>
        <v>DQ</v>
      </c>
      <c r="BD100" s="71">
        <f t="shared" si="141"/>
        <v>1</v>
      </c>
      <c r="BE100" s="71" t="str">
        <f t="shared" si="142"/>
        <v>DQ</v>
      </c>
      <c r="AMJ100"/>
    </row>
    <row r="101" spans="1:1024" s="126" customFormat="1" ht="12.2" customHeight="1" x14ac:dyDescent="0.2">
      <c r="B101" s="216"/>
      <c r="C101" s="217"/>
      <c r="D101" s="216"/>
      <c r="E101" s="216"/>
      <c r="F101" s="216"/>
      <c r="G101" s="216"/>
      <c r="H101" s="216"/>
      <c r="I101" s="216"/>
      <c r="J101" s="216"/>
      <c r="K101" s="216"/>
      <c r="L101" s="216"/>
      <c r="M101" s="216"/>
      <c r="N101" s="216"/>
      <c r="O101" s="216"/>
      <c r="P101" s="216"/>
      <c r="Q101" s="216"/>
      <c r="R101" s="216"/>
      <c r="S101" s="216"/>
      <c r="T101" s="216"/>
      <c r="U101" s="216"/>
      <c r="V101" s="216"/>
      <c r="W101" s="216"/>
      <c r="X101" s="217"/>
      <c r="Y101" s="217"/>
      <c r="Z101" s="217"/>
      <c r="AA101" s="217"/>
      <c r="AB101" s="217"/>
      <c r="AC101" s="216"/>
      <c r="AD101" s="216"/>
      <c r="AE101" s="216"/>
      <c r="AF101" s="216"/>
      <c r="AG101" s="216"/>
      <c r="AH101" s="216"/>
      <c r="AI101" s="216"/>
      <c r="AJ101" s="216"/>
      <c r="AK101" s="216"/>
      <c r="AL101" s="216"/>
      <c r="AM101" s="216"/>
      <c r="AN101" s="217"/>
      <c r="AO101" s="217"/>
      <c r="AP101" s="217"/>
      <c r="AQ101" s="217"/>
      <c r="AR101" s="217"/>
      <c r="AS101" s="217"/>
      <c r="AT101" s="217"/>
      <c r="AU101" s="217"/>
      <c r="AV101" s="217"/>
      <c r="AW101" s="217"/>
      <c r="AX101" s="217"/>
      <c r="AY101" s="217"/>
      <c r="AZ101" s="71" t="str">
        <f t="shared" si="145"/>
        <v xml:space="preserve"> </v>
      </c>
      <c r="BA101" s="207">
        <f t="shared" si="146"/>
        <v>0</v>
      </c>
      <c r="BB101" s="207">
        <f t="shared" si="147"/>
        <v>0</v>
      </c>
      <c r="BC101" s="208" t="str">
        <f t="shared" si="148"/>
        <v>DQ</v>
      </c>
      <c r="BD101" s="71">
        <f t="shared" si="141"/>
        <v>1</v>
      </c>
      <c r="BE101" s="71" t="str">
        <f t="shared" si="142"/>
        <v>DQ</v>
      </c>
      <c r="AMJ101"/>
    </row>
    <row r="102" spans="1:1024" s="126" customFormat="1" ht="12.2" customHeight="1" x14ac:dyDescent="0.2">
      <c r="B102" s="216"/>
      <c r="C102" s="217"/>
      <c r="E102" s="216"/>
      <c r="F102" s="216"/>
      <c r="G102" s="216"/>
      <c r="H102" s="216"/>
      <c r="I102" s="216"/>
      <c r="J102" s="216"/>
      <c r="K102" s="216"/>
      <c r="L102" s="216"/>
      <c r="M102" s="216"/>
      <c r="N102" s="216"/>
      <c r="O102" s="216"/>
      <c r="P102" s="216"/>
      <c r="Q102" s="216"/>
      <c r="R102" s="216"/>
      <c r="S102" s="216"/>
      <c r="T102" s="216"/>
      <c r="U102" s="216"/>
      <c r="V102" s="216"/>
      <c r="W102" s="216"/>
      <c r="X102" s="217"/>
      <c r="Y102" s="217"/>
      <c r="Z102" s="217"/>
      <c r="AA102" s="217"/>
      <c r="AB102" s="217"/>
      <c r="AC102" s="216"/>
      <c r="AD102" s="216"/>
      <c r="AE102" s="216"/>
      <c r="AF102" s="216"/>
      <c r="AG102" s="216"/>
      <c r="AH102" s="216"/>
      <c r="AI102" s="216"/>
      <c r="AJ102" s="216"/>
      <c r="AK102" s="216"/>
      <c r="AL102" s="216"/>
      <c r="AM102" s="216"/>
      <c r="AN102" s="217"/>
      <c r="AO102" s="217"/>
      <c r="AP102" s="217"/>
      <c r="AQ102" s="217"/>
      <c r="AR102" s="217"/>
      <c r="AS102" s="217"/>
      <c r="AT102" s="217"/>
      <c r="AU102" s="217"/>
      <c r="AV102" s="217"/>
      <c r="AW102" s="217"/>
      <c r="AX102" s="217"/>
      <c r="AY102" s="217"/>
      <c r="AZ102" s="71" t="str">
        <f t="shared" si="145"/>
        <v xml:space="preserve"> </v>
      </c>
      <c r="BA102" s="207">
        <f t="shared" si="146"/>
        <v>0</v>
      </c>
      <c r="BB102" s="207">
        <f t="shared" si="147"/>
        <v>0</v>
      </c>
      <c r="BC102" s="208" t="str">
        <f t="shared" si="148"/>
        <v>DQ</v>
      </c>
      <c r="BD102" s="71">
        <f t="shared" si="141"/>
        <v>1</v>
      </c>
      <c r="BE102" s="71" t="str">
        <f t="shared" si="142"/>
        <v>DQ</v>
      </c>
      <c r="AMJ102"/>
    </row>
    <row r="103" spans="1:1024" s="126" customFormat="1" ht="12.2" customHeight="1" x14ac:dyDescent="0.2">
      <c r="B103" s="216"/>
      <c r="C103" s="217"/>
      <c r="D103" s="216"/>
      <c r="E103" s="216"/>
      <c r="F103" s="216"/>
      <c r="G103" s="216"/>
      <c r="H103" s="216"/>
      <c r="I103" s="216"/>
      <c r="J103" s="216"/>
      <c r="K103" s="216"/>
      <c r="L103" s="216"/>
      <c r="M103" s="216"/>
      <c r="N103" s="216"/>
      <c r="O103" s="216"/>
      <c r="P103" s="216"/>
      <c r="Q103" s="216"/>
      <c r="R103" s="216"/>
      <c r="S103" s="216"/>
      <c r="T103" s="216"/>
      <c r="U103" s="216"/>
      <c r="V103" s="216"/>
      <c r="W103" s="216"/>
      <c r="X103" s="217"/>
      <c r="Y103" s="217"/>
      <c r="Z103" s="217"/>
      <c r="AA103" s="217"/>
      <c r="AB103" s="217"/>
      <c r="AC103" s="216"/>
      <c r="AD103" s="216"/>
      <c r="AE103" s="216"/>
      <c r="AF103" s="216"/>
      <c r="AG103" s="216"/>
      <c r="AH103" s="216"/>
      <c r="AI103" s="216"/>
      <c r="AJ103" s="216"/>
      <c r="AK103" s="216"/>
      <c r="AL103" s="216"/>
      <c r="AM103" s="216"/>
      <c r="AN103" s="217"/>
      <c r="AO103" s="217"/>
      <c r="AP103" s="217"/>
      <c r="AQ103" s="217"/>
      <c r="AR103" s="217"/>
      <c r="AS103" s="217"/>
      <c r="AT103" s="217"/>
      <c r="AU103" s="217"/>
      <c r="AV103" s="217"/>
      <c r="AW103" s="217"/>
      <c r="AX103" s="217"/>
      <c r="AY103" s="217"/>
      <c r="AZ103" s="71" t="str">
        <f t="shared" si="145"/>
        <v xml:space="preserve"> </v>
      </c>
      <c r="BA103" s="207">
        <f t="shared" si="146"/>
        <v>0</v>
      </c>
      <c r="BB103" s="207">
        <f t="shared" si="147"/>
        <v>0</v>
      </c>
      <c r="BC103" s="208" t="str">
        <f t="shared" si="148"/>
        <v>DQ</v>
      </c>
      <c r="BD103" s="71">
        <f t="shared" si="141"/>
        <v>1</v>
      </c>
      <c r="BE103" s="71" t="str">
        <f t="shared" si="142"/>
        <v>DQ</v>
      </c>
      <c r="AMJ103"/>
    </row>
    <row r="104" spans="1:1024" s="126" customFormat="1" ht="12.2" customHeight="1" x14ac:dyDescent="0.2">
      <c r="B104" s="216"/>
      <c r="C104" s="217"/>
      <c r="D104" s="216"/>
      <c r="E104" s="216"/>
      <c r="F104" s="216"/>
      <c r="G104" s="216"/>
      <c r="H104" s="216"/>
      <c r="I104" s="216"/>
      <c r="J104" s="216"/>
      <c r="K104" s="216"/>
      <c r="L104" s="216"/>
      <c r="M104" s="216"/>
      <c r="N104" s="216"/>
      <c r="O104" s="216"/>
      <c r="P104" s="216"/>
      <c r="Q104" s="216"/>
      <c r="R104" s="216"/>
      <c r="S104" s="216"/>
      <c r="T104" s="216"/>
      <c r="U104" s="216"/>
      <c r="V104" s="216"/>
      <c r="W104" s="216"/>
      <c r="X104" s="217"/>
      <c r="Y104" s="217"/>
      <c r="Z104" s="217"/>
      <c r="AA104" s="217"/>
      <c r="AB104" s="217"/>
      <c r="AC104" s="216"/>
      <c r="AD104" s="216"/>
      <c r="AE104" s="216"/>
      <c r="AF104" s="216"/>
      <c r="AG104" s="216"/>
      <c r="AH104" s="216"/>
      <c r="AI104" s="216"/>
      <c r="AJ104" s="216"/>
      <c r="AK104" s="216"/>
      <c r="AL104" s="216"/>
      <c r="AM104" s="216"/>
      <c r="AN104" s="217"/>
      <c r="AO104" s="217"/>
      <c r="AP104" s="217"/>
      <c r="AQ104" s="217"/>
      <c r="AR104" s="217"/>
      <c r="AS104" s="217"/>
      <c r="AT104" s="217"/>
      <c r="AU104" s="217"/>
      <c r="AV104" s="217"/>
      <c r="AW104" s="217"/>
      <c r="AX104" s="217"/>
      <c r="AY104" s="217"/>
      <c r="AZ104" s="71" t="str">
        <f t="shared" si="145"/>
        <v xml:space="preserve"> </v>
      </c>
      <c r="BA104" s="207">
        <f t="shared" si="146"/>
        <v>0</v>
      </c>
      <c r="BB104" s="207">
        <f t="shared" si="147"/>
        <v>0</v>
      </c>
      <c r="BC104" s="208" t="str">
        <f t="shared" si="148"/>
        <v>DQ</v>
      </c>
      <c r="BD104" s="71">
        <f t="shared" si="141"/>
        <v>1</v>
      </c>
      <c r="BE104" s="71" t="str">
        <f t="shared" si="142"/>
        <v>DQ</v>
      </c>
      <c r="AMJ104"/>
    </row>
    <row r="105" spans="1:1024" s="126" customFormat="1" ht="12.2" customHeight="1" x14ac:dyDescent="0.2">
      <c r="B105" s="216"/>
      <c r="C105" s="217"/>
      <c r="D105" s="216"/>
      <c r="E105" s="216"/>
      <c r="F105" s="216"/>
      <c r="G105" s="216"/>
      <c r="H105" s="216"/>
      <c r="I105" s="216"/>
      <c r="J105" s="216"/>
      <c r="K105" s="216"/>
      <c r="L105" s="216"/>
      <c r="M105" s="216"/>
      <c r="N105" s="216"/>
      <c r="O105" s="216"/>
      <c r="P105" s="216"/>
      <c r="Q105" s="216"/>
      <c r="R105" s="216"/>
      <c r="S105" s="216"/>
      <c r="T105" s="216"/>
      <c r="U105" s="216"/>
      <c r="V105" s="216"/>
      <c r="W105" s="216"/>
      <c r="X105" s="217"/>
      <c r="Y105" s="217"/>
      <c r="Z105" s="217"/>
      <c r="AA105" s="217"/>
      <c r="AB105" s="217"/>
      <c r="AC105" s="216"/>
      <c r="AD105" s="216"/>
      <c r="AE105" s="216"/>
      <c r="AF105" s="216"/>
      <c r="AG105" s="216"/>
      <c r="AH105" s="216"/>
      <c r="AI105" s="216"/>
      <c r="AJ105" s="216"/>
      <c r="AK105" s="216"/>
      <c r="AL105" s="216"/>
      <c r="AM105" s="216"/>
      <c r="AN105" s="217"/>
      <c r="AO105" s="217"/>
      <c r="AP105" s="217"/>
      <c r="AQ105" s="217"/>
      <c r="AR105" s="217"/>
      <c r="AS105" s="217"/>
      <c r="AT105" s="217"/>
      <c r="AU105" s="217"/>
      <c r="AV105" s="217"/>
      <c r="AW105" s="217"/>
      <c r="AX105" s="217"/>
      <c r="AY105" s="217"/>
      <c r="AZ105" s="71" t="str">
        <f t="shared" si="145"/>
        <v xml:space="preserve"> </v>
      </c>
      <c r="BA105" s="207">
        <f t="shared" si="146"/>
        <v>0</v>
      </c>
      <c r="BB105" s="207">
        <f t="shared" si="147"/>
        <v>0</v>
      </c>
      <c r="BC105" s="208" t="str">
        <f t="shared" si="148"/>
        <v>DQ</v>
      </c>
      <c r="BD105" s="71">
        <f t="shared" si="141"/>
        <v>1</v>
      </c>
      <c r="BE105" s="71" t="str">
        <f t="shared" si="142"/>
        <v>DQ</v>
      </c>
      <c r="AMJ105"/>
    </row>
    <row r="106" spans="1:1024" s="126" customFormat="1" ht="12.2" customHeight="1" x14ac:dyDescent="0.2">
      <c r="B106" s="216"/>
      <c r="C106" s="217"/>
      <c r="D106" s="216"/>
      <c r="E106" s="216"/>
      <c r="F106" s="216"/>
      <c r="G106" s="216"/>
      <c r="H106" s="216"/>
      <c r="I106" s="216"/>
      <c r="J106" s="216"/>
      <c r="K106" s="216"/>
      <c r="L106" s="216"/>
      <c r="M106" s="216"/>
      <c r="N106" s="216"/>
      <c r="O106" s="216"/>
      <c r="P106" s="216"/>
      <c r="Q106" s="216"/>
      <c r="R106" s="216"/>
      <c r="S106" s="216"/>
      <c r="T106" s="216"/>
      <c r="U106" s="216"/>
      <c r="V106" s="216"/>
      <c r="W106" s="216"/>
      <c r="X106" s="217"/>
      <c r="Y106" s="217"/>
      <c r="Z106" s="217"/>
      <c r="AA106" s="217"/>
      <c r="AB106" s="217"/>
      <c r="AC106" s="216"/>
      <c r="AD106" s="216"/>
      <c r="AE106" s="216"/>
      <c r="AF106" s="216"/>
      <c r="AG106" s="216"/>
      <c r="AH106" s="216"/>
      <c r="AI106" s="216"/>
      <c r="AJ106" s="216"/>
      <c r="AK106" s="216"/>
      <c r="AL106" s="216"/>
      <c r="AM106" s="216"/>
      <c r="AN106" s="217"/>
      <c r="AO106" s="217"/>
      <c r="AP106" s="217"/>
      <c r="AQ106" s="217"/>
      <c r="AR106" s="217"/>
      <c r="AS106" s="217"/>
      <c r="AT106" s="217"/>
      <c r="AU106" s="217"/>
      <c r="AV106" s="217"/>
      <c r="AW106" s="217"/>
      <c r="AX106" s="217"/>
      <c r="AY106" s="217"/>
      <c r="AZ106" s="71" t="str">
        <f t="shared" si="145"/>
        <v xml:space="preserve"> </v>
      </c>
      <c r="BA106" s="207">
        <f t="shared" si="146"/>
        <v>0</v>
      </c>
      <c r="BB106" s="207">
        <f t="shared" si="147"/>
        <v>0</v>
      </c>
      <c r="BC106" s="208" t="str">
        <f t="shared" si="148"/>
        <v>DQ</v>
      </c>
      <c r="BD106" s="71">
        <f t="shared" si="141"/>
        <v>1</v>
      </c>
      <c r="BE106" s="71" t="str">
        <f t="shared" si="142"/>
        <v>DQ</v>
      </c>
      <c r="AMJ106"/>
    </row>
    <row r="107" spans="1:1024" s="126" customFormat="1" ht="12.2" customHeight="1" x14ac:dyDescent="0.2">
      <c r="B107" s="216"/>
      <c r="C107" s="217"/>
      <c r="D107" s="216"/>
      <c r="E107" s="216"/>
      <c r="F107" s="216"/>
      <c r="G107" s="216"/>
      <c r="H107" s="216"/>
      <c r="I107" s="216"/>
      <c r="J107" s="216"/>
      <c r="K107" s="216"/>
      <c r="L107" s="216"/>
      <c r="M107" s="216"/>
      <c r="N107" s="216"/>
      <c r="O107" s="216"/>
      <c r="P107" s="216"/>
      <c r="Q107" s="216"/>
      <c r="R107" s="216"/>
      <c r="S107" s="216"/>
      <c r="T107" s="216"/>
      <c r="U107" s="216"/>
      <c r="V107" s="216"/>
      <c r="W107" s="216"/>
      <c r="X107" s="217"/>
      <c r="Y107" s="217"/>
      <c r="Z107" s="217"/>
      <c r="AA107" s="217"/>
      <c r="AB107" s="217"/>
      <c r="AC107" s="216"/>
      <c r="AD107" s="216"/>
      <c r="AE107" s="216"/>
      <c r="AF107" s="216"/>
      <c r="AG107" s="216"/>
      <c r="AH107" s="216"/>
      <c r="AI107" s="216"/>
      <c r="AJ107" s="216"/>
      <c r="AK107" s="216"/>
      <c r="AL107" s="216"/>
      <c r="AM107" s="216"/>
      <c r="AN107" s="217"/>
      <c r="AO107" s="217"/>
      <c r="AP107" s="217"/>
      <c r="AQ107" s="217"/>
      <c r="AR107" s="217"/>
      <c r="AS107" s="217"/>
      <c r="AT107" s="217"/>
      <c r="AU107" s="217"/>
      <c r="AV107" s="217"/>
      <c r="AW107" s="217"/>
      <c r="AX107" s="217"/>
      <c r="AY107" s="217"/>
      <c r="AZ107" s="71" t="str">
        <f t="shared" si="145"/>
        <v xml:space="preserve"> </v>
      </c>
      <c r="BA107" s="207">
        <f t="shared" si="146"/>
        <v>0</v>
      </c>
      <c r="BB107" s="207">
        <f t="shared" si="147"/>
        <v>0</v>
      </c>
      <c r="BC107" s="208" t="str">
        <f t="shared" si="148"/>
        <v>DQ</v>
      </c>
      <c r="BD107" s="71">
        <f t="shared" si="141"/>
        <v>1</v>
      </c>
      <c r="BE107" s="71" t="str">
        <f t="shared" si="142"/>
        <v>DQ</v>
      </c>
      <c r="AMJ107"/>
    </row>
    <row r="108" spans="1:1024" s="126" customFormat="1" ht="12.2" customHeight="1" x14ac:dyDescent="0.2">
      <c r="B108" s="216"/>
      <c r="C108" s="217"/>
      <c r="D108" s="216"/>
      <c r="E108" s="216"/>
      <c r="F108" s="216"/>
      <c r="G108" s="216"/>
      <c r="H108" s="216"/>
      <c r="I108" s="216"/>
      <c r="J108" s="216"/>
      <c r="K108" s="216"/>
      <c r="L108" s="216"/>
      <c r="M108" s="216"/>
      <c r="N108" s="216"/>
      <c r="O108" s="216"/>
      <c r="P108" s="216"/>
      <c r="Q108" s="216"/>
      <c r="R108" s="216"/>
      <c r="S108" s="216"/>
      <c r="T108" s="216"/>
      <c r="U108" s="216"/>
      <c r="V108" s="216"/>
      <c r="W108" s="216"/>
      <c r="X108" s="217"/>
      <c r="Y108" s="217"/>
      <c r="Z108" s="217"/>
      <c r="AA108" s="217"/>
      <c r="AB108" s="217"/>
      <c r="AC108" s="216"/>
      <c r="AD108" s="216"/>
      <c r="AE108" s="216"/>
      <c r="AF108" s="216"/>
      <c r="AG108" s="216"/>
      <c r="AH108" s="216"/>
      <c r="AI108" s="216"/>
      <c r="AJ108" s="216"/>
      <c r="AK108" s="216"/>
      <c r="AL108" s="216"/>
      <c r="AM108" s="216"/>
      <c r="AN108" s="217"/>
      <c r="AO108" s="217"/>
      <c r="AP108" s="217"/>
      <c r="AQ108" s="217"/>
      <c r="AR108" s="217"/>
      <c r="AS108" s="217"/>
      <c r="AT108" s="217"/>
      <c r="AU108" s="217"/>
      <c r="AV108" s="217"/>
      <c r="AW108" s="217"/>
      <c r="AX108" s="217"/>
      <c r="AY108" s="217"/>
      <c r="AZ108" s="71" t="str">
        <f t="shared" si="145"/>
        <v xml:space="preserve"> </v>
      </c>
      <c r="BA108" s="207">
        <f t="shared" si="146"/>
        <v>0</v>
      </c>
      <c r="BB108" s="207">
        <f t="shared" si="147"/>
        <v>0</v>
      </c>
      <c r="BC108" s="208" t="str">
        <f t="shared" si="148"/>
        <v>DQ</v>
      </c>
      <c r="BD108" s="71">
        <f t="shared" si="141"/>
        <v>1</v>
      </c>
      <c r="BE108" s="71" t="str">
        <f t="shared" si="142"/>
        <v>DQ</v>
      </c>
      <c r="AMJ108"/>
    </row>
    <row r="109" spans="1:1024" s="126" customFormat="1" ht="12.2" customHeight="1" x14ac:dyDescent="0.2">
      <c r="B109" s="216"/>
      <c r="C109" s="217"/>
      <c r="D109" s="216"/>
      <c r="E109" s="216"/>
      <c r="F109" s="216"/>
      <c r="G109" s="216"/>
      <c r="H109" s="216"/>
      <c r="I109" s="216"/>
      <c r="J109" s="216"/>
      <c r="K109" s="216"/>
      <c r="L109" s="216"/>
      <c r="M109" s="216"/>
      <c r="N109" s="216"/>
      <c r="O109" s="216"/>
      <c r="P109" s="216"/>
      <c r="Q109" s="216"/>
      <c r="R109" s="216"/>
      <c r="S109" s="216"/>
      <c r="T109" s="216"/>
      <c r="U109" s="216"/>
      <c r="V109" s="216"/>
      <c r="W109" s="216"/>
      <c r="X109" s="217"/>
      <c r="Y109" s="217"/>
      <c r="Z109" s="217"/>
      <c r="AA109" s="217"/>
      <c r="AB109" s="217"/>
      <c r="AC109" s="216"/>
      <c r="AD109" s="216"/>
      <c r="AE109" s="216"/>
      <c r="AF109" s="216"/>
      <c r="AG109" s="216"/>
      <c r="AH109" s="216"/>
      <c r="AI109" s="216"/>
      <c r="AJ109" s="216"/>
      <c r="AK109" s="216"/>
      <c r="AL109" s="216"/>
      <c r="AM109" s="216"/>
      <c r="AN109" s="217"/>
      <c r="AO109" s="217"/>
      <c r="AP109" s="217"/>
      <c r="AQ109" s="217"/>
      <c r="AR109" s="217"/>
      <c r="AS109" s="217"/>
      <c r="AT109" s="217"/>
      <c r="AU109" s="217"/>
      <c r="AV109" s="217"/>
      <c r="AW109" s="217"/>
      <c r="AX109" s="217"/>
      <c r="AY109" s="217"/>
      <c r="AZ109" s="71" t="str">
        <f t="shared" si="145"/>
        <v xml:space="preserve"> </v>
      </c>
      <c r="BA109" s="207">
        <f t="shared" si="146"/>
        <v>0</v>
      </c>
      <c r="BB109" s="207">
        <f t="shared" si="147"/>
        <v>0</v>
      </c>
      <c r="BC109" s="208" t="str">
        <f t="shared" si="148"/>
        <v>DQ</v>
      </c>
      <c r="BD109" s="71">
        <f t="shared" si="141"/>
        <v>1</v>
      </c>
      <c r="BE109" s="71" t="str">
        <f t="shared" si="142"/>
        <v>DQ</v>
      </c>
      <c r="AMJ109"/>
    </row>
    <row r="110" spans="1:1024" s="126" customFormat="1" ht="12.2" customHeight="1" x14ac:dyDescent="0.2">
      <c r="B110" s="216"/>
      <c r="C110" s="217"/>
      <c r="D110" s="216"/>
      <c r="E110" s="216"/>
      <c r="F110" s="216"/>
      <c r="G110" s="216"/>
      <c r="H110" s="216"/>
      <c r="I110" s="216"/>
      <c r="J110" s="216"/>
      <c r="K110" s="216"/>
      <c r="L110" s="216"/>
      <c r="M110" s="216"/>
      <c r="N110" s="216"/>
      <c r="O110" s="216"/>
      <c r="P110" s="216"/>
      <c r="Q110" s="216"/>
      <c r="R110" s="216"/>
      <c r="S110" s="216"/>
      <c r="T110" s="216"/>
      <c r="U110" s="216"/>
      <c r="V110" s="216"/>
      <c r="W110" s="216"/>
      <c r="X110" s="217"/>
      <c r="Y110" s="217"/>
      <c r="Z110" s="217"/>
      <c r="AA110" s="217"/>
      <c r="AB110" s="217"/>
      <c r="AC110" s="216"/>
      <c r="AD110" s="216"/>
      <c r="AE110" s="216"/>
      <c r="AF110" s="216"/>
      <c r="AG110" s="216"/>
      <c r="AH110" s="216"/>
      <c r="AI110" s="216"/>
      <c r="AJ110" s="216"/>
      <c r="AK110" s="216"/>
      <c r="AL110" s="216"/>
      <c r="AM110" s="216"/>
      <c r="AN110" s="217"/>
      <c r="AO110" s="217"/>
      <c r="AP110" s="217"/>
      <c r="AQ110" s="217"/>
      <c r="AR110" s="217"/>
      <c r="AS110" s="217"/>
      <c r="AT110" s="217"/>
      <c r="AU110" s="217"/>
      <c r="AV110" s="217"/>
      <c r="AW110" s="217"/>
      <c r="AX110" s="217"/>
      <c r="AY110" s="217"/>
      <c r="AZ110" s="71" t="str">
        <f t="shared" si="145"/>
        <v xml:space="preserve"> </v>
      </c>
      <c r="BA110" s="207">
        <f t="shared" si="146"/>
        <v>0</v>
      </c>
      <c r="BB110" s="207">
        <f t="shared" si="147"/>
        <v>0</v>
      </c>
      <c r="BC110" s="208" t="str">
        <f t="shared" si="148"/>
        <v>DQ</v>
      </c>
      <c r="BD110" s="71">
        <f t="shared" si="141"/>
        <v>1</v>
      </c>
      <c r="BE110" s="71" t="str">
        <f t="shared" si="142"/>
        <v>DQ</v>
      </c>
      <c r="AMJ110"/>
    </row>
    <row r="111" spans="1:1024" s="126" customFormat="1" ht="12.2" customHeight="1" x14ac:dyDescent="0.2">
      <c r="B111" s="216"/>
      <c r="C111" s="217"/>
      <c r="D111" s="216"/>
      <c r="E111" s="216"/>
      <c r="F111" s="216"/>
      <c r="G111" s="216"/>
      <c r="H111" s="216"/>
      <c r="I111" s="216"/>
      <c r="J111" s="216"/>
      <c r="K111" s="216"/>
      <c r="L111" s="216"/>
      <c r="M111" s="216"/>
      <c r="N111" s="216"/>
      <c r="O111" s="216"/>
      <c r="P111" s="216"/>
      <c r="Q111" s="216"/>
      <c r="R111" s="216"/>
      <c r="S111" s="216"/>
      <c r="T111" s="216"/>
      <c r="U111" s="216"/>
      <c r="V111" s="216"/>
      <c r="W111" s="216"/>
      <c r="X111" s="217"/>
      <c r="Y111" s="217"/>
      <c r="Z111" s="217"/>
      <c r="AA111" s="217"/>
      <c r="AB111" s="217"/>
      <c r="AC111" s="216"/>
      <c r="AD111" s="216"/>
      <c r="AE111" s="216"/>
      <c r="AF111" s="216"/>
      <c r="AG111" s="216"/>
      <c r="AH111" s="216"/>
      <c r="AI111" s="216"/>
      <c r="AJ111" s="216"/>
      <c r="AK111" s="216"/>
      <c r="AL111" s="216"/>
      <c r="AM111" s="216"/>
      <c r="AN111" s="217"/>
      <c r="AO111" s="217"/>
      <c r="AP111" s="217"/>
      <c r="AQ111" s="217"/>
      <c r="AR111" s="217"/>
      <c r="AS111" s="217"/>
      <c r="AT111" s="217"/>
      <c r="AU111" s="217"/>
      <c r="AV111" s="217"/>
      <c r="AW111" s="217"/>
      <c r="AX111" s="217"/>
      <c r="AY111" s="217"/>
      <c r="AZ111" s="71" t="str">
        <f t="shared" si="145"/>
        <v xml:space="preserve"> </v>
      </c>
      <c r="BA111" s="207">
        <f t="shared" si="146"/>
        <v>0</v>
      </c>
      <c r="BB111" s="207">
        <f t="shared" si="147"/>
        <v>0</v>
      </c>
      <c r="BC111" s="208" t="str">
        <f t="shared" si="148"/>
        <v>DQ</v>
      </c>
      <c r="BD111" s="71">
        <f t="shared" si="141"/>
        <v>1</v>
      </c>
      <c r="BE111" s="71" t="str">
        <f t="shared" si="142"/>
        <v>DQ</v>
      </c>
      <c r="AMJ111"/>
    </row>
    <row r="112" spans="1:1024" s="126" customFormat="1" ht="12.2" customHeight="1" x14ac:dyDescent="0.2">
      <c r="B112" s="216"/>
      <c r="C112" s="217"/>
      <c r="D112" s="216"/>
      <c r="E112" s="216"/>
      <c r="F112" s="216"/>
      <c r="G112" s="216"/>
      <c r="H112" s="216"/>
      <c r="I112" s="216"/>
      <c r="J112" s="216"/>
      <c r="K112" s="216"/>
      <c r="L112" s="216"/>
      <c r="M112" s="216"/>
      <c r="N112" s="216"/>
      <c r="O112" s="216"/>
      <c r="P112" s="216"/>
      <c r="Q112" s="216"/>
      <c r="R112" s="216"/>
      <c r="S112" s="216"/>
      <c r="T112" s="216"/>
      <c r="U112" s="216"/>
      <c r="V112" s="216"/>
      <c r="W112" s="216"/>
      <c r="X112" s="217"/>
      <c r="Y112" s="217"/>
      <c r="Z112" s="217"/>
      <c r="AA112" s="217"/>
      <c r="AB112" s="217"/>
      <c r="AC112" s="216"/>
      <c r="AD112" s="216"/>
      <c r="AE112" s="216"/>
      <c r="AF112" s="216"/>
      <c r="AG112" s="216"/>
      <c r="AH112" s="216"/>
      <c r="AI112" s="216"/>
      <c r="AJ112" s="216"/>
      <c r="AK112" s="216"/>
      <c r="AL112" s="216"/>
      <c r="AM112" s="216"/>
      <c r="AN112" s="217"/>
      <c r="AO112" s="217"/>
      <c r="AP112" s="217"/>
      <c r="AQ112" s="217"/>
      <c r="AR112" s="217"/>
      <c r="AS112" s="217"/>
      <c r="AT112" s="217"/>
      <c r="AU112" s="217"/>
      <c r="AV112" s="217"/>
      <c r="AW112" s="217"/>
      <c r="AX112" s="217"/>
      <c r="AY112" s="217"/>
      <c r="AZ112" s="71" t="str">
        <f t="shared" si="145"/>
        <v xml:space="preserve"> </v>
      </c>
      <c r="BA112" s="207">
        <f t="shared" si="146"/>
        <v>0</v>
      </c>
      <c r="BB112" s="207">
        <f t="shared" si="147"/>
        <v>0</v>
      </c>
      <c r="BC112" s="208" t="str">
        <f t="shared" si="148"/>
        <v>DQ</v>
      </c>
      <c r="BD112" s="71">
        <f t="shared" si="141"/>
        <v>1</v>
      </c>
      <c r="BE112" s="71" t="str">
        <f t="shared" si="142"/>
        <v>DQ</v>
      </c>
      <c r="AMJ112"/>
    </row>
    <row r="113" spans="2:1024" s="126" customFormat="1" ht="12.2" customHeight="1" x14ac:dyDescent="0.2">
      <c r="B113" s="216"/>
      <c r="C113" s="217"/>
      <c r="D113" s="216"/>
      <c r="E113" s="216"/>
      <c r="F113" s="216"/>
      <c r="G113" s="216"/>
      <c r="H113" s="216"/>
      <c r="I113" s="216"/>
      <c r="J113" s="216"/>
      <c r="K113" s="216"/>
      <c r="L113" s="216"/>
      <c r="M113" s="216"/>
      <c r="N113" s="216"/>
      <c r="O113" s="216"/>
      <c r="P113" s="216"/>
      <c r="Q113" s="216"/>
      <c r="R113" s="216"/>
      <c r="S113" s="216"/>
      <c r="T113" s="216"/>
      <c r="U113" s="216"/>
      <c r="V113" s="216"/>
      <c r="W113" s="216"/>
      <c r="X113" s="217"/>
      <c r="Y113" s="217"/>
      <c r="Z113" s="217"/>
      <c r="AA113" s="217"/>
      <c r="AB113" s="217"/>
      <c r="AC113" s="216"/>
      <c r="AD113" s="216"/>
      <c r="AE113" s="216"/>
      <c r="AF113" s="216"/>
      <c r="AG113" s="216"/>
      <c r="AH113" s="216"/>
      <c r="AI113" s="216"/>
      <c r="AJ113" s="216"/>
      <c r="AK113" s="216"/>
      <c r="AL113" s="216"/>
      <c r="AM113" s="216"/>
      <c r="AN113" s="217"/>
      <c r="AO113" s="217"/>
      <c r="AP113" s="217"/>
      <c r="AQ113" s="217"/>
      <c r="AR113" s="217"/>
      <c r="AS113" s="217"/>
      <c r="AT113" s="217"/>
      <c r="AU113" s="217"/>
      <c r="AV113" s="217"/>
      <c r="AW113" s="217"/>
      <c r="AX113" s="217"/>
      <c r="AY113" s="217"/>
      <c r="AZ113" s="71" t="str">
        <f t="shared" si="145"/>
        <v xml:space="preserve"> </v>
      </c>
      <c r="BA113" s="207">
        <f t="shared" si="146"/>
        <v>0</v>
      </c>
      <c r="BB113" s="207">
        <f t="shared" si="147"/>
        <v>0</v>
      </c>
      <c r="BC113" s="208" t="str">
        <f t="shared" si="148"/>
        <v>DQ</v>
      </c>
      <c r="BD113" s="71">
        <f t="shared" si="141"/>
        <v>1</v>
      </c>
      <c r="BE113" s="71" t="str">
        <f t="shared" si="142"/>
        <v>DQ</v>
      </c>
      <c r="AMJ113"/>
    </row>
    <row r="114" spans="2:1024" s="126" customFormat="1" ht="12.2" customHeight="1" x14ac:dyDescent="0.2">
      <c r="B114" s="216"/>
      <c r="C114" s="217"/>
      <c r="D114" s="216"/>
      <c r="E114" s="216"/>
      <c r="F114" s="216"/>
      <c r="G114" s="216"/>
      <c r="H114" s="216"/>
      <c r="I114" s="216"/>
      <c r="J114" s="216"/>
      <c r="K114" s="216"/>
      <c r="L114" s="216"/>
      <c r="M114" s="216"/>
      <c r="N114" s="216"/>
      <c r="O114" s="216"/>
      <c r="P114" s="216"/>
      <c r="Q114" s="216"/>
      <c r="R114" s="216"/>
      <c r="S114" s="216"/>
      <c r="T114" s="216"/>
      <c r="U114" s="216"/>
      <c r="V114" s="216"/>
      <c r="W114" s="216"/>
      <c r="X114" s="217"/>
      <c r="Y114" s="217"/>
      <c r="Z114" s="217"/>
      <c r="AA114" s="217"/>
      <c r="AB114" s="217"/>
      <c r="AC114" s="216"/>
      <c r="AD114" s="216"/>
      <c r="AE114" s="216"/>
      <c r="AF114" s="216"/>
      <c r="AG114" s="216"/>
      <c r="AH114" s="216"/>
      <c r="AI114" s="216"/>
      <c r="AJ114" s="216"/>
      <c r="AK114" s="216"/>
      <c r="AL114" s="216"/>
      <c r="AM114" s="216"/>
      <c r="AN114" s="217"/>
      <c r="AO114" s="217"/>
      <c r="AP114" s="217"/>
      <c r="AQ114" s="217"/>
      <c r="AR114" s="217"/>
      <c r="AS114" s="217"/>
      <c r="AT114" s="217"/>
      <c r="AU114" s="217"/>
      <c r="AV114" s="217"/>
      <c r="AW114" s="217"/>
      <c r="AX114" s="217"/>
      <c r="AY114" s="217"/>
      <c r="AZ114" s="71" t="str">
        <f t="shared" si="145"/>
        <v xml:space="preserve"> </v>
      </c>
      <c r="BA114" s="207">
        <f t="shared" si="146"/>
        <v>0</v>
      </c>
      <c r="BB114" s="207">
        <f t="shared" si="147"/>
        <v>0</v>
      </c>
      <c r="BC114" s="208" t="str">
        <f t="shared" si="148"/>
        <v>DQ</v>
      </c>
      <c r="BD114" s="71">
        <f t="shared" si="141"/>
        <v>1</v>
      </c>
      <c r="BE114" s="71" t="str">
        <f t="shared" si="142"/>
        <v>DQ</v>
      </c>
      <c r="AMJ114"/>
    </row>
    <row r="115" spans="2:1024" s="126" customFormat="1" ht="12.2" customHeight="1" x14ac:dyDescent="0.2">
      <c r="B115" s="216"/>
      <c r="C115" s="217"/>
      <c r="D115" s="216"/>
      <c r="E115" s="216"/>
      <c r="F115" s="216"/>
      <c r="G115" s="216"/>
      <c r="H115" s="216"/>
      <c r="I115" s="216"/>
      <c r="J115" s="216"/>
      <c r="K115" s="216"/>
      <c r="L115" s="216"/>
      <c r="M115" s="216"/>
      <c r="N115" s="216"/>
      <c r="O115" s="216"/>
      <c r="P115" s="216"/>
      <c r="Q115" s="216"/>
      <c r="R115" s="216"/>
      <c r="S115" s="216"/>
      <c r="T115" s="216"/>
      <c r="U115" s="216"/>
      <c r="V115" s="216"/>
      <c r="W115" s="216"/>
      <c r="X115" s="217"/>
      <c r="Y115" s="217"/>
      <c r="Z115" s="217"/>
      <c r="AA115" s="217"/>
      <c r="AB115" s="217"/>
      <c r="AC115" s="216"/>
      <c r="AD115" s="216"/>
      <c r="AE115" s="216"/>
      <c r="AF115" s="216"/>
      <c r="AG115" s="216"/>
      <c r="AH115" s="216"/>
      <c r="AI115" s="216"/>
      <c r="AJ115" s="216"/>
      <c r="AK115" s="216"/>
      <c r="AL115" s="216"/>
      <c r="AM115" s="216"/>
      <c r="AN115" s="217"/>
      <c r="AO115" s="217"/>
      <c r="AP115" s="217"/>
      <c r="AQ115" s="217"/>
      <c r="AR115" s="217"/>
      <c r="AS115" s="217"/>
      <c r="AT115" s="217"/>
      <c r="AU115" s="217"/>
      <c r="AV115" s="217"/>
      <c r="AW115" s="217"/>
      <c r="AX115" s="217"/>
      <c r="AY115" s="217"/>
      <c r="AZ115" s="71" t="str">
        <f t="shared" si="145"/>
        <v xml:space="preserve"> </v>
      </c>
      <c r="BA115" s="207">
        <f t="shared" si="146"/>
        <v>0</v>
      </c>
      <c r="BB115" s="207">
        <f t="shared" si="147"/>
        <v>0</v>
      </c>
      <c r="BC115" s="208" t="str">
        <f t="shared" si="148"/>
        <v>DQ</v>
      </c>
      <c r="BD115" s="71">
        <f t="shared" si="141"/>
        <v>1</v>
      </c>
      <c r="BE115" s="71" t="str">
        <f t="shared" si="142"/>
        <v>DQ</v>
      </c>
      <c r="AMJ115"/>
    </row>
    <row r="116" spans="2:1024" s="126" customFormat="1" ht="12.2" customHeight="1" x14ac:dyDescent="0.2">
      <c r="B116" s="216"/>
      <c r="C116" s="217"/>
      <c r="D116" s="216"/>
      <c r="E116" s="216"/>
      <c r="F116" s="216"/>
      <c r="G116" s="216"/>
      <c r="H116" s="216"/>
      <c r="I116" s="216"/>
      <c r="J116" s="216"/>
      <c r="K116" s="216"/>
      <c r="L116" s="216"/>
      <c r="M116" s="216"/>
      <c r="N116" s="216"/>
      <c r="O116" s="216"/>
      <c r="P116" s="216"/>
      <c r="Q116" s="216"/>
      <c r="R116" s="216"/>
      <c r="S116" s="216"/>
      <c r="T116" s="216"/>
      <c r="U116" s="216"/>
      <c r="V116" s="216"/>
      <c r="W116" s="216"/>
      <c r="X116" s="217"/>
      <c r="Y116" s="217"/>
      <c r="Z116" s="217"/>
      <c r="AA116" s="217"/>
      <c r="AB116" s="217"/>
      <c r="AC116" s="216"/>
      <c r="AD116" s="216"/>
      <c r="AE116" s="216"/>
      <c r="AF116" s="216"/>
      <c r="AG116" s="216"/>
      <c r="AH116" s="216"/>
      <c r="AI116" s="216"/>
      <c r="AJ116" s="216"/>
      <c r="AK116" s="216"/>
      <c r="AL116" s="216"/>
      <c r="AM116" s="216"/>
      <c r="AN116" s="217"/>
      <c r="AO116" s="217"/>
      <c r="AP116" s="217"/>
      <c r="AQ116" s="217"/>
      <c r="AR116" s="217"/>
      <c r="AS116" s="217"/>
      <c r="AT116" s="217"/>
      <c r="AU116" s="217"/>
      <c r="AV116" s="217"/>
      <c r="AW116" s="217"/>
      <c r="AX116" s="217"/>
      <c r="AY116" s="217"/>
      <c r="AZ116" s="71" t="str">
        <f t="shared" si="145"/>
        <v xml:space="preserve"> </v>
      </c>
      <c r="BA116" s="207">
        <f t="shared" si="146"/>
        <v>0</v>
      </c>
      <c r="BB116" s="207">
        <f t="shared" si="147"/>
        <v>0</v>
      </c>
      <c r="BC116" s="208" t="str">
        <f t="shared" si="148"/>
        <v>DQ</v>
      </c>
      <c r="BD116" s="71">
        <f t="shared" ref="BD116:BD147" si="149">IF(ISNUMBER(BA116),RANK(BA116,BA$20:BA$179,0)+SUMPRODUCT((BA$20:BA$179=BA116)*(BB$20:BB$179&gt;BB116))+SUMPRODUCT((BA$20:BA$179=BA116)*(BB$20:BB$179=BB116)*(BC$20:BC$179&lt;BC116))+SUMPRODUCT((BA$20:BA$179=BA116)*(BB$20:BB$179=BB116)*(BC$20:BC$179=BC116)*($Y$20:$Y$179&lt;$Y116)),"DQ")</f>
        <v>1</v>
      </c>
      <c r="BE116" s="71" t="str">
        <f t="shared" ref="BE116:BE147" si="150">IF(ISNUMBER(BC116),RANK(BC116,BC$20:BC$179,1)+SUMPRODUCT((BC$20:BC$179=BC116)*(BB$20:BB$179&gt;BB116))+SUMPRODUCT((BC$20:BC$179=BC116)*(BB$20:BB$179=BB116)*(BA$20:BA$179&gt;BA116))+SUMPRODUCT((BC$20:BC$179=BC116)*(BB$20:BB$179=BB116)*(BA$20:BA$179=BA116)*($Y$20:$Y$179&lt;$Y116)),"DQ")</f>
        <v>DQ</v>
      </c>
      <c r="AMJ116"/>
    </row>
    <row r="117" spans="2:1024" s="126" customFormat="1" ht="12.2" customHeight="1" x14ac:dyDescent="0.2">
      <c r="B117" s="216"/>
      <c r="C117" s="217"/>
      <c r="D117" s="216"/>
      <c r="E117" s="216"/>
      <c r="F117" s="216"/>
      <c r="G117" s="216"/>
      <c r="H117" s="216"/>
      <c r="I117" s="216"/>
      <c r="J117" s="216"/>
      <c r="K117" s="216"/>
      <c r="L117" s="216"/>
      <c r="M117" s="216"/>
      <c r="N117" s="216"/>
      <c r="O117" s="216"/>
      <c r="P117" s="216"/>
      <c r="Q117" s="216"/>
      <c r="R117" s="216"/>
      <c r="S117" s="216"/>
      <c r="T117" s="216"/>
      <c r="U117" s="216"/>
      <c r="V117" s="216"/>
      <c r="W117" s="216"/>
      <c r="X117" s="217"/>
      <c r="Y117" s="217"/>
      <c r="Z117" s="217"/>
      <c r="AA117" s="217"/>
      <c r="AB117" s="217"/>
      <c r="AC117" s="216"/>
      <c r="AD117" s="216"/>
      <c r="AE117" s="216"/>
      <c r="AF117" s="216"/>
      <c r="AG117" s="216"/>
      <c r="AH117" s="216"/>
      <c r="AI117" s="216"/>
      <c r="AJ117" s="216"/>
      <c r="AK117" s="216"/>
      <c r="AL117" s="216"/>
      <c r="AM117" s="216"/>
      <c r="AN117" s="217"/>
      <c r="AO117" s="217"/>
      <c r="AP117" s="217"/>
      <c r="AQ117" s="217"/>
      <c r="AR117" s="217"/>
      <c r="AS117" s="217"/>
      <c r="AT117" s="217"/>
      <c r="AU117" s="217"/>
      <c r="AV117" s="217"/>
      <c r="AW117" s="217"/>
      <c r="AX117" s="217"/>
      <c r="AY117" s="217"/>
      <c r="AZ117" s="71" t="str">
        <f t="shared" si="145"/>
        <v xml:space="preserve"> </v>
      </c>
      <c r="BA117" s="207">
        <f t="shared" si="146"/>
        <v>0</v>
      </c>
      <c r="BB117" s="207">
        <f t="shared" si="147"/>
        <v>0</v>
      </c>
      <c r="BC117" s="208" t="str">
        <f t="shared" si="148"/>
        <v>DQ</v>
      </c>
      <c r="BD117" s="71">
        <f t="shared" si="149"/>
        <v>1</v>
      </c>
      <c r="BE117" s="71" t="str">
        <f t="shared" si="150"/>
        <v>DQ</v>
      </c>
      <c r="AMJ117"/>
    </row>
    <row r="118" spans="2:1024" s="126" customFormat="1" ht="12.2" customHeight="1" x14ac:dyDescent="0.2">
      <c r="B118" s="216"/>
      <c r="C118" s="217"/>
      <c r="D118" s="216"/>
      <c r="E118" s="216"/>
      <c r="F118" s="216"/>
      <c r="G118" s="216"/>
      <c r="H118" s="216"/>
      <c r="I118" s="216"/>
      <c r="J118" s="216"/>
      <c r="K118" s="216"/>
      <c r="L118" s="216"/>
      <c r="M118" s="216"/>
      <c r="N118" s="216"/>
      <c r="O118" s="216"/>
      <c r="P118" s="216"/>
      <c r="Q118" s="216"/>
      <c r="R118" s="216"/>
      <c r="S118" s="216"/>
      <c r="T118" s="216"/>
      <c r="U118" s="216"/>
      <c r="V118" s="216"/>
      <c r="W118" s="216"/>
      <c r="X118" s="217"/>
      <c r="Y118" s="217"/>
      <c r="Z118" s="217"/>
      <c r="AA118" s="217"/>
      <c r="AB118" s="217"/>
      <c r="AC118" s="216"/>
      <c r="AD118" s="216"/>
      <c r="AE118" s="216"/>
      <c r="AF118" s="216"/>
      <c r="AG118" s="216"/>
      <c r="AH118" s="216"/>
      <c r="AI118" s="216"/>
      <c r="AJ118" s="216"/>
      <c r="AK118" s="216"/>
      <c r="AL118" s="216"/>
      <c r="AM118" s="216"/>
      <c r="AN118" s="217"/>
      <c r="AO118" s="217"/>
      <c r="AP118" s="217"/>
      <c r="AQ118" s="217"/>
      <c r="AR118" s="217"/>
      <c r="AS118" s="217"/>
      <c r="AT118" s="217"/>
      <c r="AU118" s="217"/>
      <c r="AV118" s="217"/>
      <c r="AW118" s="217"/>
      <c r="AX118" s="217"/>
      <c r="AY118" s="217"/>
      <c r="AZ118" s="71" t="str">
        <f t="shared" si="145"/>
        <v xml:space="preserve"> </v>
      </c>
      <c r="BA118" s="207">
        <f t="shared" si="146"/>
        <v>0</v>
      </c>
      <c r="BB118" s="207">
        <f t="shared" si="147"/>
        <v>0</v>
      </c>
      <c r="BC118" s="208" t="str">
        <f t="shared" si="148"/>
        <v>DQ</v>
      </c>
      <c r="BD118" s="71">
        <f t="shared" si="149"/>
        <v>1</v>
      </c>
      <c r="BE118" s="71" t="str">
        <f t="shared" si="150"/>
        <v>DQ</v>
      </c>
      <c r="AMJ118"/>
    </row>
    <row r="119" spans="2:1024" s="126" customFormat="1" ht="12.2" customHeight="1" x14ac:dyDescent="0.2">
      <c r="B119" s="216"/>
      <c r="C119" s="217"/>
      <c r="D119" s="216"/>
      <c r="E119" s="216"/>
      <c r="F119" s="216"/>
      <c r="G119" s="216"/>
      <c r="H119" s="216"/>
      <c r="I119" s="216"/>
      <c r="J119" s="216"/>
      <c r="K119" s="216"/>
      <c r="L119" s="216"/>
      <c r="M119" s="216"/>
      <c r="N119" s="216"/>
      <c r="O119" s="216"/>
      <c r="P119" s="216"/>
      <c r="Q119" s="216"/>
      <c r="R119" s="216"/>
      <c r="S119" s="216"/>
      <c r="T119" s="216"/>
      <c r="U119" s="216"/>
      <c r="V119" s="216"/>
      <c r="W119" s="216"/>
      <c r="X119" s="217"/>
      <c r="Y119" s="217"/>
      <c r="Z119" s="217"/>
      <c r="AA119" s="217"/>
      <c r="AB119" s="217"/>
      <c r="AC119" s="216"/>
      <c r="AD119" s="216"/>
      <c r="AE119" s="216"/>
      <c r="AF119" s="216"/>
      <c r="AG119" s="216"/>
      <c r="AH119" s="216"/>
      <c r="AI119" s="216"/>
      <c r="AJ119" s="216"/>
      <c r="AK119" s="216"/>
      <c r="AL119" s="216"/>
      <c r="AM119" s="216"/>
      <c r="AN119" s="217"/>
      <c r="AO119" s="217"/>
      <c r="AP119" s="217"/>
      <c r="AQ119" s="217"/>
      <c r="AR119" s="217"/>
      <c r="AS119" s="217"/>
      <c r="AT119" s="217"/>
      <c r="AU119" s="217"/>
      <c r="AV119" s="217"/>
      <c r="AW119" s="217"/>
      <c r="AX119" s="217"/>
      <c r="AY119" s="217"/>
      <c r="AZ119" s="71" t="str">
        <f t="shared" si="145"/>
        <v xml:space="preserve"> </v>
      </c>
      <c r="BA119" s="207">
        <f t="shared" si="146"/>
        <v>0</v>
      </c>
      <c r="BB119" s="207">
        <f t="shared" si="147"/>
        <v>0</v>
      </c>
      <c r="BC119" s="208" t="str">
        <f t="shared" si="148"/>
        <v>DQ</v>
      </c>
      <c r="BD119" s="71">
        <f t="shared" si="149"/>
        <v>1</v>
      </c>
      <c r="BE119" s="71" t="str">
        <f t="shared" si="150"/>
        <v>DQ</v>
      </c>
      <c r="AMJ119"/>
    </row>
    <row r="120" spans="2:1024" s="126" customFormat="1" ht="12.2" customHeight="1" x14ac:dyDescent="0.2">
      <c r="B120" s="216"/>
      <c r="C120" s="217"/>
      <c r="D120" s="216"/>
      <c r="E120" s="216"/>
      <c r="F120" s="216"/>
      <c r="G120" s="216"/>
      <c r="H120" s="216"/>
      <c r="I120" s="216"/>
      <c r="J120" s="216"/>
      <c r="K120" s="216"/>
      <c r="L120" s="216"/>
      <c r="M120" s="216"/>
      <c r="N120" s="216"/>
      <c r="O120" s="216"/>
      <c r="P120" s="216"/>
      <c r="Q120" s="216"/>
      <c r="R120" s="216"/>
      <c r="S120" s="216"/>
      <c r="T120" s="216"/>
      <c r="U120" s="216"/>
      <c r="V120" s="216"/>
      <c r="W120" s="216"/>
      <c r="X120" s="217"/>
      <c r="Y120" s="217"/>
      <c r="Z120" s="217"/>
      <c r="AA120" s="217"/>
      <c r="AB120" s="217"/>
      <c r="AC120" s="216"/>
      <c r="AD120" s="216"/>
      <c r="AE120" s="216"/>
      <c r="AF120" s="216"/>
      <c r="AG120" s="216"/>
      <c r="AH120" s="216"/>
      <c r="AI120" s="216"/>
      <c r="AJ120" s="216"/>
      <c r="AK120" s="216"/>
      <c r="AL120" s="216"/>
      <c r="AM120" s="216"/>
      <c r="AN120" s="217"/>
      <c r="AO120" s="217"/>
      <c r="AP120" s="217"/>
      <c r="AQ120" s="217"/>
      <c r="AR120" s="217"/>
      <c r="AS120" s="217"/>
      <c r="AT120" s="217"/>
      <c r="AU120" s="217"/>
      <c r="AV120" s="217"/>
      <c r="AW120" s="217"/>
      <c r="AX120" s="217"/>
      <c r="AY120" s="217"/>
      <c r="AZ120" s="71" t="str">
        <f t="shared" si="145"/>
        <v xml:space="preserve"> </v>
      </c>
      <c r="BA120" s="207">
        <f t="shared" si="146"/>
        <v>0</v>
      </c>
      <c r="BB120" s="207">
        <f t="shared" si="147"/>
        <v>0</v>
      </c>
      <c r="BC120" s="208" t="str">
        <f t="shared" si="148"/>
        <v>DQ</v>
      </c>
      <c r="BD120" s="71">
        <f t="shared" si="149"/>
        <v>1</v>
      </c>
      <c r="BE120" s="71" t="str">
        <f t="shared" si="150"/>
        <v>DQ</v>
      </c>
      <c r="AMJ120"/>
    </row>
    <row r="121" spans="2:1024" s="126" customFormat="1" ht="12.2" customHeight="1" x14ac:dyDescent="0.2">
      <c r="B121" s="216"/>
      <c r="C121" s="217"/>
      <c r="D121" s="216"/>
      <c r="E121" s="216"/>
      <c r="F121" s="216"/>
      <c r="G121" s="216"/>
      <c r="H121" s="216"/>
      <c r="I121" s="216"/>
      <c r="J121" s="216"/>
      <c r="K121" s="216"/>
      <c r="L121" s="216"/>
      <c r="M121" s="216"/>
      <c r="N121" s="216"/>
      <c r="O121" s="216"/>
      <c r="P121" s="216"/>
      <c r="Q121" s="216"/>
      <c r="R121" s="216"/>
      <c r="S121" s="216"/>
      <c r="T121" s="216"/>
      <c r="U121" s="216"/>
      <c r="V121" s="216"/>
      <c r="W121" s="216"/>
      <c r="X121" s="217"/>
      <c r="Y121" s="217"/>
      <c r="Z121" s="217"/>
      <c r="AA121" s="217"/>
      <c r="AB121" s="217"/>
      <c r="AC121" s="216"/>
      <c r="AD121" s="216"/>
      <c r="AE121" s="216"/>
      <c r="AF121" s="216"/>
      <c r="AG121" s="216"/>
      <c r="AH121" s="216"/>
      <c r="AI121" s="216"/>
      <c r="AJ121" s="216"/>
      <c r="AK121" s="216"/>
      <c r="AL121" s="216"/>
      <c r="AM121" s="216"/>
      <c r="AN121" s="217"/>
      <c r="AO121" s="217"/>
      <c r="AP121" s="217"/>
      <c r="AQ121" s="217"/>
      <c r="AR121" s="217"/>
      <c r="AS121" s="217"/>
      <c r="AT121" s="217"/>
      <c r="AU121" s="217"/>
      <c r="AV121" s="217"/>
      <c r="AW121" s="217"/>
      <c r="AX121" s="217"/>
      <c r="AY121" s="217"/>
      <c r="AZ121" s="71" t="str">
        <f t="shared" si="145"/>
        <v xml:space="preserve"> </v>
      </c>
      <c r="BA121" s="207">
        <f t="shared" si="146"/>
        <v>0</v>
      </c>
      <c r="BB121" s="207">
        <f t="shared" si="147"/>
        <v>0</v>
      </c>
      <c r="BC121" s="208" t="str">
        <f t="shared" si="148"/>
        <v>DQ</v>
      </c>
      <c r="BD121" s="71">
        <f t="shared" si="149"/>
        <v>1</v>
      </c>
      <c r="BE121" s="71" t="str">
        <f t="shared" si="150"/>
        <v>DQ</v>
      </c>
      <c r="AMJ121"/>
    </row>
    <row r="122" spans="2:1024" s="126" customFormat="1" ht="12.2" customHeight="1" x14ac:dyDescent="0.2">
      <c r="B122" s="216"/>
      <c r="C122" s="217"/>
      <c r="D122" s="216"/>
      <c r="E122" s="216"/>
      <c r="F122" s="216"/>
      <c r="G122" s="216"/>
      <c r="H122" s="216"/>
      <c r="I122" s="216"/>
      <c r="J122" s="216"/>
      <c r="K122" s="216"/>
      <c r="L122" s="216"/>
      <c r="M122" s="216"/>
      <c r="N122" s="216"/>
      <c r="O122" s="216"/>
      <c r="P122" s="216"/>
      <c r="Q122" s="216"/>
      <c r="R122" s="216"/>
      <c r="S122" s="216"/>
      <c r="T122" s="216"/>
      <c r="U122" s="216"/>
      <c r="V122" s="216"/>
      <c r="W122" s="216"/>
      <c r="X122" s="217"/>
      <c r="Y122" s="217"/>
      <c r="Z122" s="217"/>
      <c r="AA122" s="217"/>
      <c r="AB122" s="217"/>
      <c r="AC122" s="216"/>
      <c r="AD122" s="216"/>
      <c r="AE122" s="216"/>
      <c r="AF122" s="216"/>
      <c r="AG122" s="216"/>
      <c r="AH122" s="216"/>
      <c r="AI122" s="216"/>
      <c r="AJ122" s="216"/>
      <c r="AK122" s="216"/>
      <c r="AL122" s="216"/>
      <c r="AM122" s="216"/>
      <c r="AN122" s="217"/>
      <c r="AO122" s="217"/>
      <c r="AP122" s="217"/>
      <c r="AQ122" s="217"/>
      <c r="AR122" s="217"/>
      <c r="AS122" s="217"/>
      <c r="AT122" s="217"/>
      <c r="AU122" s="217"/>
      <c r="AV122" s="217"/>
      <c r="AW122" s="217"/>
      <c r="AX122" s="217"/>
      <c r="AY122" s="217"/>
      <c r="AZ122" s="71" t="str">
        <f t="shared" si="145"/>
        <v xml:space="preserve"> </v>
      </c>
      <c r="BA122" s="207">
        <f t="shared" si="146"/>
        <v>0</v>
      </c>
      <c r="BB122" s="207">
        <f t="shared" si="147"/>
        <v>0</v>
      </c>
      <c r="BC122" s="208" t="str">
        <f t="shared" si="148"/>
        <v>DQ</v>
      </c>
      <c r="BD122" s="71">
        <f t="shared" si="149"/>
        <v>1</v>
      </c>
      <c r="BE122" s="71" t="str">
        <f t="shared" si="150"/>
        <v>DQ</v>
      </c>
      <c r="AMJ122"/>
    </row>
    <row r="123" spans="2:1024" s="126" customFormat="1" ht="12.2" customHeight="1" x14ac:dyDescent="0.2">
      <c r="B123" s="216"/>
      <c r="C123" s="217"/>
      <c r="D123" s="216"/>
      <c r="E123" s="216"/>
      <c r="F123" s="216"/>
      <c r="G123" s="216"/>
      <c r="H123" s="216"/>
      <c r="I123" s="216"/>
      <c r="J123" s="216"/>
      <c r="K123" s="216"/>
      <c r="L123" s="216"/>
      <c r="M123" s="216"/>
      <c r="N123" s="216"/>
      <c r="O123" s="216"/>
      <c r="P123" s="216"/>
      <c r="Q123" s="216"/>
      <c r="R123" s="216"/>
      <c r="S123" s="216"/>
      <c r="T123" s="216"/>
      <c r="U123" s="216"/>
      <c r="V123" s="216"/>
      <c r="W123" s="216"/>
      <c r="X123" s="217"/>
      <c r="Y123" s="217"/>
      <c r="Z123" s="217"/>
      <c r="AA123" s="217"/>
      <c r="AB123" s="217"/>
      <c r="AC123" s="216"/>
      <c r="AD123" s="216"/>
      <c r="AE123" s="216"/>
      <c r="AF123" s="216"/>
      <c r="AG123" s="216"/>
      <c r="AH123" s="216"/>
      <c r="AI123" s="216"/>
      <c r="AJ123" s="216"/>
      <c r="AK123" s="216"/>
      <c r="AL123" s="216"/>
      <c r="AM123" s="216"/>
      <c r="AN123" s="217"/>
      <c r="AO123" s="217"/>
      <c r="AP123" s="217"/>
      <c r="AQ123" s="217"/>
      <c r="AR123" s="217"/>
      <c r="AS123" s="217"/>
      <c r="AT123" s="217"/>
      <c r="AU123" s="217"/>
      <c r="AV123" s="217"/>
      <c r="AW123" s="217"/>
      <c r="AX123" s="217"/>
      <c r="AY123" s="217"/>
      <c r="AZ123" s="71" t="str">
        <f t="shared" si="145"/>
        <v xml:space="preserve"> </v>
      </c>
      <c r="BA123" s="207">
        <f t="shared" si="146"/>
        <v>0</v>
      </c>
      <c r="BB123" s="207">
        <f t="shared" si="147"/>
        <v>0</v>
      </c>
      <c r="BC123" s="208" t="str">
        <f t="shared" si="148"/>
        <v>DQ</v>
      </c>
      <c r="BD123" s="71">
        <f t="shared" si="149"/>
        <v>1</v>
      </c>
      <c r="BE123" s="71" t="str">
        <f t="shared" si="150"/>
        <v>DQ</v>
      </c>
      <c r="AMJ123"/>
    </row>
    <row r="124" spans="2:1024" s="126" customFormat="1" ht="12.2" customHeight="1" x14ac:dyDescent="0.2">
      <c r="B124" s="216"/>
      <c r="C124" s="217"/>
      <c r="D124" s="216"/>
      <c r="E124" s="216"/>
      <c r="F124" s="216"/>
      <c r="G124" s="216"/>
      <c r="H124" s="216"/>
      <c r="I124" s="216"/>
      <c r="J124" s="216"/>
      <c r="K124" s="216"/>
      <c r="L124" s="216"/>
      <c r="M124" s="216"/>
      <c r="N124" s="216"/>
      <c r="O124" s="216"/>
      <c r="P124" s="216"/>
      <c r="Q124" s="216"/>
      <c r="R124" s="216"/>
      <c r="S124" s="216"/>
      <c r="T124" s="216"/>
      <c r="U124" s="216"/>
      <c r="V124" s="216"/>
      <c r="W124" s="216"/>
      <c r="X124" s="217"/>
      <c r="Y124" s="217"/>
      <c r="Z124" s="217"/>
      <c r="AA124" s="217"/>
      <c r="AB124" s="217"/>
      <c r="AC124" s="216"/>
      <c r="AD124" s="216"/>
      <c r="AE124" s="216"/>
      <c r="AF124" s="216"/>
      <c r="AG124" s="216"/>
      <c r="AH124" s="216"/>
      <c r="AI124" s="216"/>
      <c r="AJ124" s="216"/>
      <c r="AK124" s="216"/>
      <c r="AL124" s="216"/>
      <c r="AM124" s="216"/>
      <c r="AN124" s="217"/>
      <c r="AO124" s="217"/>
      <c r="AP124" s="217"/>
      <c r="AQ124" s="217"/>
      <c r="AR124" s="217"/>
      <c r="AS124" s="217"/>
      <c r="AT124" s="217"/>
      <c r="AU124" s="217"/>
      <c r="AV124" s="217"/>
      <c r="AW124" s="217"/>
      <c r="AX124" s="217"/>
      <c r="AY124" s="217"/>
      <c r="AZ124" s="71" t="str">
        <f t="shared" si="145"/>
        <v xml:space="preserve"> </v>
      </c>
      <c r="BA124" s="207">
        <f t="shared" si="146"/>
        <v>0</v>
      </c>
      <c r="BB124" s="207">
        <f t="shared" si="147"/>
        <v>0</v>
      </c>
      <c r="BC124" s="208" t="str">
        <f t="shared" si="148"/>
        <v>DQ</v>
      </c>
      <c r="BD124" s="71">
        <f t="shared" si="149"/>
        <v>1</v>
      </c>
      <c r="BE124" s="71" t="str">
        <f t="shared" si="150"/>
        <v>DQ</v>
      </c>
      <c r="AMJ124"/>
    </row>
    <row r="125" spans="2:1024" s="126" customFormat="1" ht="12.2" customHeight="1" x14ac:dyDescent="0.2">
      <c r="B125" s="216"/>
      <c r="C125" s="217"/>
      <c r="D125" s="216"/>
      <c r="E125" s="216"/>
      <c r="F125" s="216"/>
      <c r="G125" s="216"/>
      <c r="H125" s="216"/>
      <c r="I125" s="216"/>
      <c r="J125" s="216"/>
      <c r="K125" s="216"/>
      <c r="L125" s="216"/>
      <c r="M125" s="216"/>
      <c r="N125" s="216"/>
      <c r="O125" s="216"/>
      <c r="P125" s="216"/>
      <c r="Q125" s="216"/>
      <c r="R125" s="216"/>
      <c r="S125" s="216"/>
      <c r="T125" s="216"/>
      <c r="U125" s="216"/>
      <c r="V125" s="216"/>
      <c r="W125" s="216"/>
      <c r="X125" s="217"/>
      <c r="Y125" s="217"/>
      <c r="Z125" s="217"/>
      <c r="AA125" s="217"/>
      <c r="AB125" s="217"/>
      <c r="AC125" s="216"/>
      <c r="AD125" s="216"/>
      <c r="AE125" s="216"/>
      <c r="AF125" s="216"/>
      <c r="AG125" s="216"/>
      <c r="AH125" s="216"/>
      <c r="AI125" s="216"/>
      <c r="AJ125" s="216"/>
      <c r="AK125" s="216"/>
      <c r="AL125" s="216"/>
      <c r="AM125" s="216"/>
      <c r="AN125" s="217"/>
      <c r="AO125" s="217"/>
      <c r="AP125" s="217"/>
      <c r="AQ125" s="217"/>
      <c r="AR125" s="217"/>
      <c r="AS125" s="217"/>
      <c r="AT125" s="217"/>
      <c r="AU125" s="217"/>
      <c r="AV125" s="217"/>
      <c r="AW125" s="217"/>
      <c r="AX125" s="217"/>
      <c r="AY125" s="217"/>
      <c r="AZ125" s="71" t="str">
        <f t="shared" si="145"/>
        <v xml:space="preserve"> </v>
      </c>
      <c r="BA125" s="207">
        <f t="shared" si="146"/>
        <v>0</v>
      </c>
      <c r="BB125" s="207">
        <f t="shared" si="147"/>
        <v>0</v>
      </c>
      <c r="BC125" s="208" t="str">
        <f t="shared" si="148"/>
        <v>DQ</v>
      </c>
      <c r="BD125" s="71">
        <f t="shared" si="149"/>
        <v>1</v>
      </c>
      <c r="BE125" s="71" t="str">
        <f t="shared" si="150"/>
        <v>DQ</v>
      </c>
      <c r="AMJ125"/>
    </row>
    <row r="126" spans="2:1024" s="126" customFormat="1" ht="12.2" customHeight="1" x14ac:dyDescent="0.2">
      <c r="B126" s="216"/>
      <c r="C126" s="217"/>
      <c r="D126" s="216"/>
      <c r="E126" s="216"/>
      <c r="F126" s="216"/>
      <c r="G126" s="216"/>
      <c r="H126" s="216"/>
      <c r="I126" s="216"/>
      <c r="J126" s="216"/>
      <c r="K126" s="216"/>
      <c r="L126" s="216"/>
      <c r="M126" s="216"/>
      <c r="N126" s="216"/>
      <c r="O126" s="216"/>
      <c r="P126" s="216"/>
      <c r="Q126" s="216"/>
      <c r="R126" s="216"/>
      <c r="S126" s="216"/>
      <c r="T126" s="216"/>
      <c r="U126" s="216"/>
      <c r="V126" s="216"/>
      <c r="W126" s="216"/>
      <c r="X126" s="217"/>
      <c r="Y126" s="217"/>
      <c r="Z126" s="217"/>
      <c r="AA126" s="217"/>
      <c r="AB126" s="217"/>
      <c r="AC126" s="216"/>
      <c r="AD126" s="216"/>
      <c r="AE126" s="216"/>
      <c r="AF126" s="216"/>
      <c r="AG126" s="216"/>
      <c r="AH126" s="216"/>
      <c r="AI126" s="216"/>
      <c r="AJ126" s="216"/>
      <c r="AK126" s="216"/>
      <c r="AL126" s="216"/>
      <c r="AM126" s="216"/>
      <c r="AN126" s="217"/>
      <c r="AO126" s="217"/>
      <c r="AP126" s="217"/>
      <c r="AQ126" s="217"/>
      <c r="AR126" s="217"/>
      <c r="AS126" s="217"/>
      <c r="AT126" s="217"/>
      <c r="AU126" s="217"/>
      <c r="AV126" s="217"/>
      <c r="AW126" s="217"/>
      <c r="AX126" s="217"/>
      <c r="AY126" s="217"/>
      <c r="AZ126" s="71" t="str">
        <f t="shared" si="145"/>
        <v xml:space="preserve"> </v>
      </c>
      <c r="BA126" s="207">
        <f t="shared" si="146"/>
        <v>0</v>
      </c>
      <c r="BB126" s="207">
        <f t="shared" si="147"/>
        <v>0</v>
      </c>
      <c r="BC126" s="208" t="str">
        <f t="shared" si="148"/>
        <v>DQ</v>
      </c>
      <c r="BD126" s="71">
        <f t="shared" si="149"/>
        <v>1</v>
      </c>
      <c r="BE126" s="71" t="str">
        <f t="shared" si="150"/>
        <v>DQ</v>
      </c>
      <c r="AMJ126"/>
    </row>
    <row r="127" spans="2:1024" s="126" customFormat="1" ht="12.2" customHeight="1" x14ac:dyDescent="0.2">
      <c r="B127" s="216"/>
      <c r="C127" s="217"/>
      <c r="D127" s="216"/>
      <c r="E127" s="216"/>
      <c r="F127" s="216"/>
      <c r="G127" s="216"/>
      <c r="H127" s="216"/>
      <c r="I127" s="216"/>
      <c r="J127" s="216"/>
      <c r="K127" s="216"/>
      <c r="L127" s="216"/>
      <c r="M127" s="216"/>
      <c r="N127" s="216"/>
      <c r="O127" s="216"/>
      <c r="P127" s="216"/>
      <c r="Q127" s="216"/>
      <c r="R127" s="216"/>
      <c r="S127" s="216"/>
      <c r="T127" s="216"/>
      <c r="U127" s="216"/>
      <c r="V127" s="216"/>
      <c r="W127" s="216"/>
      <c r="X127" s="217"/>
      <c r="Y127" s="217"/>
      <c r="Z127" s="217"/>
      <c r="AA127" s="217"/>
      <c r="AB127" s="217"/>
      <c r="AC127" s="216"/>
      <c r="AD127" s="216"/>
      <c r="AE127" s="216"/>
      <c r="AF127" s="216"/>
      <c r="AG127" s="216"/>
      <c r="AH127" s="216"/>
      <c r="AI127" s="216"/>
      <c r="AJ127" s="216"/>
      <c r="AK127" s="216"/>
      <c r="AL127" s="216"/>
      <c r="AM127" s="216"/>
      <c r="AN127" s="217"/>
      <c r="AO127" s="217"/>
      <c r="AP127" s="217"/>
      <c r="AQ127" s="217"/>
      <c r="AR127" s="217"/>
      <c r="AS127" s="217"/>
      <c r="AT127" s="217"/>
      <c r="AU127" s="217"/>
      <c r="AV127" s="217"/>
      <c r="AW127" s="217"/>
      <c r="AX127" s="217"/>
      <c r="AY127" s="217"/>
      <c r="AZ127" s="71" t="str">
        <f t="shared" si="145"/>
        <v xml:space="preserve"> </v>
      </c>
      <c r="BA127" s="207">
        <f t="shared" si="146"/>
        <v>0</v>
      </c>
      <c r="BB127" s="207">
        <f t="shared" si="147"/>
        <v>0</v>
      </c>
      <c r="BC127" s="208" t="str">
        <f t="shared" si="148"/>
        <v>DQ</v>
      </c>
      <c r="BD127" s="71">
        <f t="shared" si="149"/>
        <v>1</v>
      </c>
      <c r="BE127" s="71" t="str">
        <f t="shared" si="150"/>
        <v>DQ</v>
      </c>
      <c r="AMJ127"/>
    </row>
    <row r="128" spans="2:1024" s="126" customFormat="1" ht="12.2" customHeight="1" x14ac:dyDescent="0.2">
      <c r="B128" s="216"/>
      <c r="C128" s="217"/>
      <c r="D128" s="216"/>
      <c r="E128" s="216"/>
      <c r="F128" s="216"/>
      <c r="G128" s="216"/>
      <c r="H128" s="216"/>
      <c r="I128" s="216"/>
      <c r="J128" s="216"/>
      <c r="K128" s="216"/>
      <c r="L128" s="216"/>
      <c r="M128" s="216"/>
      <c r="N128" s="216"/>
      <c r="O128" s="216"/>
      <c r="P128" s="216"/>
      <c r="Q128" s="216"/>
      <c r="R128" s="216"/>
      <c r="S128" s="216"/>
      <c r="T128" s="216"/>
      <c r="U128" s="216"/>
      <c r="V128" s="216"/>
      <c r="W128" s="216"/>
      <c r="X128" s="217"/>
      <c r="Y128" s="217"/>
      <c r="Z128" s="217"/>
      <c r="AA128" s="217"/>
      <c r="AB128" s="217"/>
      <c r="AC128" s="216"/>
      <c r="AD128" s="216"/>
      <c r="AE128" s="216"/>
      <c r="AF128" s="216"/>
      <c r="AG128" s="216"/>
      <c r="AH128" s="216"/>
      <c r="AI128" s="216"/>
      <c r="AJ128" s="216"/>
      <c r="AK128" s="216"/>
      <c r="AL128" s="216"/>
      <c r="AM128" s="216"/>
      <c r="AN128" s="217"/>
      <c r="AO128" s="217"/>
      <c r="AP128" s="217"/>
      <c r="AQ128" s="217"/>
      <c r="AR128" s="217"/>
      <c r="AS128" s="217"/>
      <c r="AT128" s="217"/>
      <c r="AU128" s="217"/>
      <c r="AV128" s="217"/>
      <c r="AW128" s="217"/>
      <c r="AX128" s="217"/>
      <c r="AY128" s="217"/>
      <c r="AZ128" s="71" t="str">
        <f t="shared" si="145"/>
        <v xml:space="preserve"> </v>
      </c>
      <c r="BA128" s="207">
        <f t="shared" si="146"/>
        <v>0</v>
      </c>
      <c r="BB128" s="207">
        <f t="shared" si="147"/>
        <v>0</v>
      </c>
      <c r="BC128" s="208" t="str">
        <f t="shared" si="148"/>
        <v>DQ</v>
      </c>
      <c r="BD128" s="71">
        <f t="shared" si="149"/>
        <v>1</v>
      </c>
      <c r="BE128" s="71" t="str">
        <f t="shared" si="150"/>
        <v>DQ</v>
      </c>
      <c r="AMJ128"/>
    </row>
    <row r="129" spans="2:1024" s="126" customFormat="1" ht="12.2" customHeight="1" x14ac:dyDescent="0.2">
      <c r="B129" s="216"/>
      <c r="C129" s="217"/>
      <c r="D129" s="216"/>
      <c r="E129" s="216"/>
      <c r="F129" s="216"/>
      <c r="G129" s="216"/>
      <c r="H129" s="216"/>
      <c r="I129" s="216"/>
      <c r="J129" s="216"/>
      <c r="K129" s="216"/>
      <c r="L129" s="216"/>
      <c r="M129" s="216"/>
      <c r="N129" s="216"/>
      <c r="O129" s="216"/>
      <c r="P129" s="216"/>
      <c r="Q129" s="216"/>
      <c r="R129" s="216"/>
      <c r="S129" s="216"/>
      <c r="T129" s="216"/>
      <c r="U129" s="216"/>
      <c r="V129" s="216"/>
      <c r="W129" s="216"/>
      <c r="X129" s="217"/>
      <c r="Y129" s="217"/>
      <c r="Z129" s="217"/>
      <c r="AA129" s="217"/>
      <c r="AB129" s="217"/>
      <c r="AC129" s="216"/>
      <c r="AD129" s="216"/>
      <c r="AE129" s="216"/>
      <c r="AF129" s="216"/>
      <c r="AG129" s="216"/>
      <c r="AH129" s="216"/>
      <c r="AI129" s="216"/>
      <c r="AJ129" s="216"/>
      <c r="AK129" s="216"/>
      <c r="AL129" s="216"/>
      <c r="AM129" s="216"/>
      <c r="AN129" s="217"/>
      <c r="AO129" s="217"/>
      <c r="AP129" s="217"/>
      <c r="AQ129" s="217"/>
      <c r="AR129" s="217"/>
      <c r="AS129" s="217"/>
      <c r="AT129" s="217"/>
      <c r="AU129" s="217"/>
      <c r="AV129" s="217"/>
      <c r="AW129" s="217"/>
      <c r="AX129" s="217"/>
      <c r="AY129" s="217"/>
      <c r="AZ129" s="71" t="str">
        <f t="shared" si="145"/>
        <v xml:space="preserve"> </v>
      </c>
      <c r="BA129" s="207">
        <f t="shared" si="146"/>
        <v>0</v>
      </c>
      <c r="BB129" s="207">
        <f t="shared" si="147"/>
        <v>0</v>
      </c>
      <c r="BC129" s="208" t="str">
        <f t="shared" si="148"/>
        <v>DQ</v>
      </c>
      <c r="BD129" s="71">
        <f t="shared" si="149"/>
        <v>1</v>
      </c>
      <c r="BE129" s="71" t="str">
        <f t="shared" si="150"/>
        <v>DQ</v>
      </c>
      <c r="AMJ129"/>
    </row>
    <row r="130" spans="2:1024" s="126" customFormat="1" ht="12.2" customHeight="1" x14ac:dyDescent="0.2">
      <c r="B130" s="216"/>
      <c r="C130" s="217"/>
      <c r="D130" s="216"/>
      <c r="E130" s="216"/>
      <c r="F130" s="216"/>
      <c r="G130" s="216"/>
      <c r="H130" s="216"/>
      <c r="I130" s="216"/>
      <c r="J130" s="216"/>
      <c r="K130" s="216"/>
      <c r="L130" s="216"/>
      <c r="M130" s="216"/>
      <c r="N130" s="216"/>
      <c r="O130" s="216"/>
      <c r="P130" s="216"/>
      <c r="Q130" s="216"/>
      <c r="R130" s="216"/>
      <c r="S130" s="216"/>
      <c r="T130" s="216"/>
      <c r="U130" s="216"/>
      <c r="V130" s="216"/>
      <c r="W130" s="216"/>
      <c r="X130" s="217"/>
      <c r="Y130" s="217"/>
      <c r="Z130" s="217"/>
      <c r="AA130" s="217"/>
      <c r="AB130" s="217"/>
      <c r="AC130" s="216"/>
      <c r="AD130" s="216"/>
      <c r="AE130" s="216"/>
      <c r="AF130" s="216"/>
      <c r="AG130" s="216"/>
      <c r="AH130" s="216"/>
      <c r="AI130" s="216"/>
      <c r="AJ130" s="216"/>
      <c r="AK130" s="216"/>
      <c r="AL130" s="216"/>
      <c r="AM130" s="216"/>
      <c r="AN130" s="217"/>
      <c r="AO130" s="217"/>
      <c r="AP130" s="217"/>
      <c r="AQ130" s="217"/>
      <c r="AR130" s="217"/>
      <c r="AS130" s="217"/>
      <c r="AT130" s="217"/>
      <c r="AU130" s="217"/>
      <c r="AV130" s="217"/>
      <c r="AW130" s="217"/>
      <c r="AX130" s="217"/>
      <c r="AY130" s="217"/>
      <c r="AZ130" s="71" t="str">
        <f t="shared" si="145"/>
        <v xml:space="preserve"> </v>
      </c>
      <c r="BA130" s="207">
        <f t="shared" si="146"/>
        <v>0</v>
      </c>
      <c r="BB130" s="207">
        <f t="shared" si="147"/>
        <v>0</v>
      </c>
      <c r="BC130" s="208" t="str">
        <f t="shared" si="148"/>
        <v>DQ</v>
      </c>
      <c r="BD130" s="71">
        <f t="shared" si="149"/>
        <v>1</v>
      </c>
      <c r="BE130" s="71" t="str">
        <f t="shared" si="150"/>
        <v>DQ</v>
      </c>
      <c r="AMJ130"/>
    </row>
    <row r="131" spans="2:1024" s="126" customFormat="1" ht="12.2" customHeight="1" x14ac:dyDescent="0.2">
      <c r="B131" s="216"/>
      <c r="C131" s="217"/>
      <c r="D131" s="216"/>
      <c r="E131" s="216"/>
      <c r="F131" s="216"/>
      <c r="G131" s="216"/>
      <c r="H131" s="216"/>
      <c r="I131" s="216"/>
      <c r="J131" s="216"/>
      <c r="K131" s="216"/>
      <c r="L131" s="216"/>
      <c r="M131" s="216"/>
      <c r="N131" s="216"/>
      <c r="O131" s="216"/>
      <c r="P131" s="216"/>
      <c r="Q131" s="216"/>
      <c r="R131" s="216"/>
      <c r="S131" s="216"/>
      <c r="T131" s="216"/>
      <c r="U131" s="216"/>
      <c r="V131" s="216"/>
      <c r="W131" s="216"/>
      <c r="X131" s="217"/>
      <c r="Y131" s="217"/>
      <c r="Z131" s="217"/>
      <c r="AA131" s="217"/>
      <c r="AB131" s="217"/>
      <c r="AC131" s="216"/>
      <c r="AD131" s="216"/>
      <c r="AE131" s="216"/>
      <c r="AF131" s="216"/>
      <c r="AG131" s="216"/>
      <c r="AH131" s="216"/>
      <c r="AI131" s="216"/>
      <c r="AJ131" s="216"/>
      <c r="AK131" s="216"/>
      <c r="AL131" s="216"/>
      <c r="AM131" s="216"/>
      <c r="AN131" s="217"/>
      <c r="AO131" s="217"/>
      <c r="AP131" s="217"/>
      <c r="AQ131" s="217"/>
      <c r="AR131" s="217"/>
      <c r="AS131" s="217"/>
      <c r="AT131" s="217"/>
      <c r="AU131" s="217"/>
      <c r="AV131" s="217"/>
      <c r="AW131" s="217"/>
      <c r="AX131" s="217"/>
      <c r="AY131" s="217"/>
      <c r="AZ131" s="71" t="str">
        <f t="shared" si="145"/>
        <v xml:space="preserve"> </v>
      </c>
      <c r="BA131" s="207">
        <f t="shared" si="146"/>
        <v>0</v>
      </c>
      <c r="BB131" s="207">
        <f t="shared" si="147"/>
        <v>0</v>
      </c>
      <c r="BC131" s="208" t="str">
        <f t="shared" si="148"/>
        <v>DQ</v>
      </c>
      <c r="BD131" s="71">
        <f t="shared" si="149"/>
        <v>1</v>
      </c>
      <c r="BE131" s="71" t="str">
        <f t="shared" si="150"/>
        <v>DQ</v>
      </c>
      <c r="AMJ131"/>
    </row>
    <row r="132" spans="2:1024" s="126" customFormat="1" ht="12.2" customHeight="1" x14ac:dyDescent="0.2">
      <c r="B132" s="216"/>
      <c r="C132" s="217"/>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7"/>
      <c r="AO132" s="217"/>
      <c r="AP132" s="217"/>
      <c r="AQ132" s="217"/>
      <c r="AR132" s="217"/>
      <c r="AS132" s="217"/>
      <c r="AT132" s="217"/>
      <c r="AU132" s="217"/>
      <c r="AV132" s="217"/>
      <c r="AW132" s="217"/>
      <c r="AX132" s="217"/>
      <c r="AY132" s="217"/>
      <c r="AZ132" s="71" t="str">
        <f t="shared" ref="AZ132:AZ163" si="151">B52</f>
        <v xml:space="preserve"> </v>
      </c>
      <c r="BA132" s="207">
        <f t="shared" ref="BA132:BA163" si="152">K52</f>
        <v>0</v>
      </c>
      <c r="BB132" s="207">
        <f t="shared" ref="BB132:BB163" si="153">L52</f>
        <v>0</v>
      </c>
      <c r="BC132" s="208" t="str">
        <f t="shared" ref="BC132:BC163" si="154">IF(ISNUMBER(M52),M52,"DQ")</f>
        <v>DQ</v>
      </c>
      <c r="BD132" s="71">
        <f t="shared" si="149"/>
        <v>1</v>
      </c>
      <c r="BE132" s="71" t="str">
        <f t="shared" si="150"/>
        <v>DQ</v>
      </c>
      <c r="AMJ132"/>
    </row>
    <row r="133" spans="2:1024" s="126" customFormat="1" ht="12.2" customHeight="1" x14ac:dyDescent="0.2">
      <c r="B133" s="216"/>
      <c r="C133" s="217"/>
      <c r="D133" s="216"/>
      <c r="E133" s="216"/>
      <c r="F133" s="216"/>
      <c r="G133" s="216"/>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16"/>
      <c r="AJ133" s="216"/>
      <c r="AK133" s="216"/>
      <c r="AL133" s="216"/>
      <c r="AM133" s="216"/>
      <c r="AN133" s="217"/>
      <c r="AO133" s="217"/>
      <c r="AP133" s="217"/>
      <c r="AQ133" s="217"/>
      <c r="AR133" s="217"/>
      <c r="AS133" s="217"/>
      <c r="AT133" s="217"/>
      <c r="AU133" s="217"/>
      <c r="AV133" s="217"/>
      <c r="AW133" s="217"/>
      <c r="AX133" s="217"/>
      <c r="AY133" s="217"/>
      <c r="AZ133" s="71" t="str">
        <f t="shared" si="151"/>
        <v xml:space="preserve"> </v>
      </c>
      <c r="BA133" s="207">
        <f t="shared" si="152"/>
        <v>0</v>
      </c>
      <c r="BB133" s="207">
        <f t="shared" si="153"/>
        <v>0</v>
      </c>
      <c r="BC133" s="208" t="str">
        <f t="shared" si="154"/>
        <v>DQ</v>
      </c>
      <c r="BD133" s="71">
        <f t="shared" si="149"/>
        <v>1</v>
      </c>
      <c r="BE133" s="71" t="str">
        <f t="shared" si="150"/>
        <v>DQ</v>
      </c>
      <c r="AMJ133"/>
    </row>
    <row r="134" spans="2:1024" s="126" customFormat="1" ht="12.2" customHeight="1" x14ac:dyDescent="0.2">
      <c r="B134" s="216"/>
      <c r="C134" s="217"/>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217"/>
      <c r="AO134" s="217"/>
      <c r="AP134" s="217"/>
      <c r="AQ134" s="217"/>
      <c r="AR134" s="217"/>
      <c r="AS134" s="217"/>
      <c r="AT134" s="217"/>
      <c r="AU134" s="217"/>
      <c r="AV134" s="217"/>
      <c r="AW134" s="217"/>
      <c r="AX134" s="217"/>
      <c r="AY134" s="217"/>
      <c r="AZ134" s="71" t="str">
        <f t="shared" si="151"/>
        <v xml:space="preserve"> </v>
      </c>
      <c r="BA134" s="207">
        <f t="shared" si="152"/>
        <v>0</v>
      </c>
      <c r="BB134" s="207">
        <f t="shared" si="153"/>
        <v>0</v>
      </c>
      <c r="BC134" s="208" t="str">
        <f t="shared" si="154"/>
        <v>DQ</v>
      </c>
      <c r="BD134" s="71">
        <f t="shared" si="149"/>
        <v>1</v>
      </c>
      <c r="BE134" s="71" t="str">
        <f t="shared" si="150"/>
        <v>DQ</v>
      </c>
      <c r="AMJ134"/>
    </row>
    <row r="135" spans="2:1024" s="126" customFormat="1" ht="12.2" customHeight="1" x14ac:dyDescent="0.2">
      <c r="B135" s="216"/>
      <c r="C135" s="217"/>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7"/>
      <c r="AO135" s="217"/>
      <c r="AP135" s="217"/>
      <c r="AQ135" s="217"/>
      <c r="AR135" s="217"/>
      <c r="AS135" s="217"/>
      <c r="AT135" s="217"/>
      <c r="AU135" s="217"/>
      <c r="AV135" s="217"/>
      <c r="AW135" s="217"/>
      <c r="AX135" s="217"/>
      <c r="AY135" s="217"/>
      <c r="AZ135" s="71" t="str">
        <f t="shared" si="151"/>
        <v xml:space="preserve"> </v>
      </c>
      <c r="BA135" s="207">
        <f t="shared" si="152"/>
        <v>0</v>
      </c>
      <c r="BB135" s="207">
        <f t="shared" si="153"/>
        <v>0</v>
      </c>
      <c r="BC135" s="208" t="str">
        <f t="shared" si="154"/>
        <v>DQ</v>
      </c>
      <c r="BD135" s="71">
        <f t="shared" si="149"/>
        <v>1</v>
      </c>
      <c r="BE135" s="71" t="str">
        <f t="shared" si="150"/>
        <v>DQ</v>
      </c>
      <c r="AMJ135"/>
    </row>
    <row r="136" spans="2:1024" s="126" customFormat="1" ht="12.2" customHeight="1" x14ac:dyDescent="0.2">
      <c r="B136" s="216"/>
      <c r="C136" s="217"/>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7"/>
      <c r="AO136" s="217"/>
      <c r="AP136" s="217"/>
      <c r="AQ136" s="217"/>
      <c r="AR136" s="217"/>
      <c r="AS136" s="217"/>
      <c r="AT136" s="217"/>
      <c r="AU136" s="217"/>
      <c r="AV136" s="217"/>
      <c r="AW136" s="217"/>
      <c r="AX136" s="217"/>
      <c r="AY136" s="217"/>
      <c r="AZ136" s="71" t="str">
        <f t="shared" si="151"/>
        <v xml:space="preserve"> </v>
      </c>
      <c r="BA136" s="207">
        <f t="shared" si="152"/>
        <v>0</v>
      </c>
      <c r="BB136" s="207">
        <f t="shared" si="153"/>
        <v>0</v>
      </c>
      <c r="BC136" s="208" t="str">
        <f t="shared" si="154"/>
        <v>DQ</v>
      </c>
      <c r="BD136" s="71">
        <f t="shared" si="149"/>
        <v>1</v>
      </c>
      <c r="BE136" s="71" t="str">
        <f t="shared" si="150"/>
        <v>DQ</v>
      </c>
      <c r="AMJ136"/>
    </row>
    <row r="137" spans="2:1024" s="126" customFormat="1" ht="12.2" customHeight="1" x14ac:dyDescent="0.2">
      <c r="B137" s="216"/>
      <c r="C137" s="217"/>
      <c r="D137" s="216"/>
      <c r="E137" s="216"/>
      <c r="F137" s="216"/>
      <c r="G137" s="216"/>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16"/>
      <c r="AJ137" s="216"/>
      <c r="AK137" s="216"/>
      <c r="AL137" s="216"/>
      <c r="AM137" s="216"/>
      <c r="AN137" s="217"/>
      <c r="AO137" s="217"/>
      <c r="AP137" s="217"/>
      <c r="AQ137" s="217"/>
      <c r="AR137" s="217"/>
      <c r="AS137" s="217"/>
      <c r="AT137" s="217"/>
      <c r="AU137" s="217"/>
      <c r="AV137" s="217"/>
      <c r="AW137" s="217"/>
      <c r="AX137" s="217"/>
      <c r="AY137" s="217"/>
      <c r="AZ137" s="71" t="str">
        <f t="shared" si="151"/>
        <v xml:space="preserve"> </v>
      </c>
      <c r="BA137" s="207">
        <f t="shared" si="152"/>
        <v>0</v>
      </c>
      <c r="BB137" s="207">
        <f t="shared" si="153"/>
        <v>0</v>
      </c>
      <c r="BC137" s="208" t="str">
        <f t="shared" si="154"/>
        <v>DQ</v>
      </c>
      <c r="BD137" s="71">
        <f t="shared" si="149"/>
        <v>1</v>
      </c>
      <c r="BE137" s="71" t="str">
        <f t="shared" si="150"/>
        <v>DQ</v>
      </c>
      <c r="AMJ137"/>
    </row>
    <row r="138" spans="2:1024" s="126" customFormat="1" ht="12.2" customHeight="1" x14ac:dyDescent="0.2">
      <c r="B138" s="216"/>
      <c r="C138" s="217"/>
      <c r="D138" s="216"/>
      <c r="E138" s="216"/>
      <c r="F138" s="216"/>
      <c r="G138" s="216"/>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7"/>
      <c r="AO138" s="217"/>
      <c r="AP138" s="217"/>
      <c r="AQ138" s="217"/>
      <c r="AR138" s="217"/>
      <c r="AS138" s="217"/>
      <c r="AT138" s="217"/>
      <c r="AU138" s="217"/>
      <c r="AV138" s="217"/>
      <c r="AW138" s="217"/>
      <c r="AX138" s="217"/>
      <c r="AY138" s="217"/>
      <c r="AZ138" s="71" t="str">
        <f t="shared" si="151"/>
        <v xml:space="preserve"> </v>
      </c>
      <c r="BA138" s="207">
        <f t="shared" si="152"/>
        <v>0</v>
      </c>
      <c r="BB138" s="207">
        <f t="shared" si="153"/>
        <v>0</v>
      </c>
      <c r="BC138" s="208" t="str">
        <f t="shared" si="154"/>
        <v>DQ</v>
      </c>
      <c r="BD138" s="71">
        <f t="shared" si="149"/>
        <v>1</v>
      </c>
      <c r="BE138" s="71" t="str">
        <f t="shared" si="150"/>
        <v>DQ</v>
      </c>
      <c r="AMJ138"/>
    </row>
    <row r="139" spans="2:1024" s="126" customFormat="1" ht="12.2" customHeight="1" x14ac:dyDescent="0.2">
      <c r="B139" s="216"/>
      <c r="C139" s="217"/>
      <c r="D139" s="216"/>
      <c r="E139" s="216"/>
      <c r="F139" s="216"/>
      <c r="G139" s="216"/>
      <c r="H139" s="216"/>
      <c r="I139" s="216"/>
      <c r="J139" s="216"/>
      <c r="K139" s="216"/>
      <c r="L139" s="216"/>
      <c r="M139" s="216"/>
      <c r="N139" s="216"/>
      <c r="O139" s="216"/>
      <c r="P139" s="216"/>
      <c r="Q139" s="216"/>
      <c r="R139" s="216"/>
      <c r="S139" s="216"/>
      <c r="T139" s="216"/>
      <c r="U139" s="216"/>
      <c r="V139" s="216"/>
      <c r="W139" s="216"/>
      <c r="X139" s="216"/>
      <c r="Y139" s="216"/>
      <c r="Z139" s="216"/>
      <c r="AA139" s="216"/>
      <c r="AB139" s="216"/>
      <c r="AC139" s="216"/>
      <c r="AD139" s="216"/>
      <c r="AE139" s="216"/>
      <c r="AF139" s="216"/>
      <c r="AG139" s="216"/>
      <c r="AH139" s="216"/>
      <c r="AI139" s="216"/>
      <c r="AJ139" s="216"/>
      <c r="AK139" s="216"/>
      <c r="AL139" s="216"/>
      <c r="AM139" s="216"/>
      <c r="AN139" s="217"/>
      <c r="AO139" s="217"/>
      <c r="AP139" s="217"/>
      <c r="AQ139" s="217"/>
      <c r="AR139" s="217"/>
      <c r="AS139" s="217"/>
      <c r="AT139" s="217"/>
      <c r="AU139" s="217"/>
      <c r="AV139" s="217"/>
      <c r="AW139" s="217"/>
      <c r="AX139" s="217"/>
      <c r="AY139" s="217"/>
      <c r="AZ139" s="71" t="str">
        <f t="shared" si="151"/>
        <v xml:space="preserve"> </v>
      </c>
      <c r="BA139" s="207">
        <f t="shared" si="152"/>
        <v>0</v>
      </c>
      <c r="BB139" s="207">
        <f t="shared" si="153"/>
        <v>0</v>
      </c>
      <c r="BC139" s="208" t="str">
        <f t="shared" si="154"/>
        <v>DQ</v>
      </c>
      <c r="BD139" s="71">
        <f t="shared" si="149"/>
        <v>1</v>
      </c>
      <c r="BE139" s="71" t="str">
        <f t="shared" si="150"/>
        <v>DQ</v>
      </c>
      <c r="AMJ139"/>
    </row>
    <row r="140" spans="2:1024" x14ac:dyDescent="0.2">
      <c r="AZ140" s="71" t="str">
        <f t="shared" si="151"/>
        <v xml:space="preserve"> </v>
      </c>
      <c r="BA140" s="207">
        <f t="shared" si="152"/>
        <v>0</v>
      </c>
      <c r="BB140" s="207">
        <f t="shared" si="153"/>
        <v>0</v>
      </c>
      <c r="BC140" s="208" t="str">
        <f t="shared" si="154"/>
        <v>DQ</v>
      </c>
      <c r="BD140" s="71">
        <f t="shared" si="149"/>
        <v>1</v>
      </c>
      <c r="BE140" s="71" t="str">
        <f t="shared" si="150"/>
        <v>DQ</v>
      </c>
    </row>
    <row r="141" spans="2:1024" x14ac:dyDescent="0.2">
      <c r="AZ141" s="71" t="str">
        <f t="shared" si="151"/>
        <v xml:space="preserve"> </v>
      </c>
      <c r="BA141" s="207">
        <f t="shared" si="152"/>
        <v>0</v>
      </c>
      <c r="BB141" s="207">
        <f t="shared" si="153"/>
        <v>0</v>
      </c>
      <c r="BC141" s="208" t="str">
        <f t="shared" si="154"/>
        <v>DQ</v>
      </c>
      <c r="BD141" s="71">
        <f t="shared" si="149"/>
        <v>1</v>
      </c>
      <c r="BE141" s="71" t="str">
        <f t="shared" si="150"/>
        <v>DQ</v>
      </c>
    </row>
    <row r="142" spans="2:1024" x14ac:dyDescent="0.2">
      <c r="AZ142" s="71" t="str">
        <f t="shared" si="151"/>
        <v xml:space="preserve"> </v>
      </c>
      <c r="BA142" s="207">
        <f t="shared" si="152"/>
        <v>0</v>
      </c>
      <c r="BB142" s="207">
        <f t="shared" si="153"/>
        <v>0</v>
      </c>
      <c r="BC142" s="208" t="str">
        <f t="shared" si="154"/>
        <v>DQ</v>
      </c>
      <c r="BD142" s="71">
        <f t="shared" si="149"/>
        <v>1</v>
      </c>
      <c r="BE142" s="71" t="str">
        <f t="shared" si="150"/>
        <v>DQ</v>
      </c>
    </row>
    <row r="143" spans="2:1024" x14ac:dyDescent="0.2">
      <c r="AZ143" s="71" t="str">
        <f t="shared" si="151"/>
        <v xml:space="preserve"> </v>
      </c>
      <c r="BA143" s="207">
        <f t="shared" si="152"/>
        <v>0</v>
      </c>
      <c r="BB143" s="207">
        <f t="shared" si="153"/>
        <v>0</v>
      </c>
      <c r="BC143" s="208" t="str">
        <f t="shared" si="154"/>
        <v>DQ</v>
      </c>
      <c r="BD143" s="71">
        <f t="shared" si="149"/>
        <v>1</v>
      </c>
      <c r="BE143" s="71" t="str">
        <f t="shared" si="150"/>
        <v>DQ</v>
      </c>
    </row>
    <row r="144" spans="2:1024" x14ac:dyDescent="0.2">
      <c r="AZ144" s="71" t="str">
        <f t="shared" si="151"/>
        <v xml:space="preserve"> </v>
      </c>
      <c r="BA144" s="207">
        <f t="shared" si="152"/>
        <v>0</v>
      </c>
      <c r="BB144" s="207">
        <f t="shared" si="153"/>
        <v>0</v>
      </c>
      <c r="BC144" s="208" t="str">
        <f t="shared" si="154"/>
        <v>DQ</v>
      </c>
      <c r="BD144" s="71">
        <f t="shared" si="149"/>
        <v>1</v>
      </c>
      <c r="BE144" s="71" t="str">
        <f t="shared" si="150"/>
        <v>DQ</v>
      </c>
    </row>
    <row r="145" spans="52:57" x14ac:dyDescent="0.2">
      <c r="AZ145" s="71" t="str">
        <f t="shared" si="151"/>
        <v xml:space="preserve"> </v>
      </c>
      <c r="BA145" s="207">
        <f t="shared" si="152"/>
        <v>0</v>
      </c>
      <c r="BB145" s="207">
        <f t="shared" si="153"/>
        <v>0</v>
      </c>
      <c r="BC145" s="208" t="str">
        <f t="shared" si="154"/>
        <v>DQ</v>
      </c>
      <c r="BD145" s="71">
        <f t="shared" si="149"/>
        <v>1</v>
      </c>
      <c r="BE145" s="71" t="str">
        <f t="shared" si="150"/>
        <v>DQ</v>
      </c>
    </row>
    <row r="146" spans="52:57" x14ac:dyDescent="0.2">
      <c r="AZ146" s="71" t="str">
        <f t="shared" si="151"/>
        <v xml:space="preserve"> </v>
      </c>
      <c r="BA146" s="207">
        <f t="shared" si="152"/>
        <v>0</v>
      </c>
      <c r="BB146" s="207">
        <f t="shared" si="153"/>
        <v>0</v>
      </c>
      <c r="BC146" s="208" t="str">
        <f t="shared" si="154"/>
        <v>DQ</v>
      </c>
      <c r="BD146" s="71">
        <f t="shared" si="149"/>
        <v>1</v>
      </c>
      <c r="BE146" s="71" t="str">
        <f t="shared" si="150"/>
        <v>DQ</v>
      </c>
    </row>
    <row r="147" spans="52:57" x14ac:dyDescent="0.2">
      <c r="AZ147" s="71" t="str">
        <f t="shared" si="151"/>
        <v xml:space="preserve"> </v>
      </c>
      <c r="BA147" s="207">
        <f t="shared" si="152"/>
        <v>0</v>
      </c>
      <c r="BB147" s="207">
        <f t="shared" si="153"/>
        <v>0</v>
      </c>
      <c r="BC147" s="208" t="str">
        <f t="shared" si="154"/>
        <v>DQ</v>
      </c>
      <c r="BD147" s="71">
        <f t="shared" si="149"/>
        <v>1</v>
      </c>
      <c r="BE147" s="71" t="str">
        <f t="shared" si="150"/>
        <v>DQ</v>
      </c>
    </row>
    <row r="148" spans="52:57" x14ac:dyDescent="0.2">
      <c r="AZ148" s="71" t="str">
        <f t="shared" si="151"/>
        <v xml:space="preserve"> </v>
      </c>
      <c r="BA148" s="207">
        <f t="shared" si="152"/>
        <v>0</v>
      </c>
      <c r="BB148" s="207">
        <f t="shared" si="153"/>
        <v>0</v>
      </c>
      <c r="BC148" s="208" t="str">
        <f t="shared" si="154"/>
        <v>DQ</v>
      </c>
      <c r="BD148" s="71">
        <f t="shared" ref="BD148:BD179" si="155">IF(ISNUMBER(BA148),RANK(BA148,BA$20:BA$179,0)+SUMPRODUCT((BA$20:BA$179=BA148)*(BB$20:BB$179&gt;BB148))+SUMPRODUCT((BA$20:BA$179=BA148)*(BB$20:BB$179=BB148)*(BC$20:BC$179&lt;BC148))+SUMPRODUCT((BA$20:BA$179=BA148)*(BB$20:BB$179=BB148)*(BC$20:BC$179=BC148)*($Y$20:$Y$179&lt;$Y148)),"DQ")</f>
        <v>1</v>
      </c>
      <c r="BE148" s="71" t="str">
        <f t="shared" ref="BE148:BE179" si="156">IF(ISNUMBER(BC148),RANK(BC148,BC$20:BC$179,1)+SUMPRODUCT((BC$20:BC$179=BC148)*(BB$20:BB$179&gt;BB148))+SUMPRODUCT((BC$20:BC$179=BC148)*(BB$20:BB$179=BB148)*(BA$20:BA$179&gt;BA148))+SUMPRODUCT((BC$20:BC$179=BC148)*(BB$20:BB$179=BB148)*(BA$20:BA$179=BA148)*($Y$20:$Y$179&lt;$Y148)),"DQ")</f>
        <v>DQ</v>
      </c>
    </row>
    <row r="149" spans="52:57" x14ac:dyDescent="0.2">
      <c r="AZ149" s="71" t="str">
        <f t="shared" si="151"/>
        <v xml:space="preserve"> </v>
      </c>
      <c r="BA149" s="207">
        <f t="shared" si="152"/>
        <v>0</v>
      </c>
      <c r="BB149" s="207">
        <f t="shared" si="153"/>
        <v>0</v>
      </c>
      <c r="BC149" s="208" t="str">
        <f t="shared" si="154"/>
        <v>DQ</v>
      </c>
      <c r="BD149" s="71">
        <f t="shared" si="155"/>
        <v>1</v>
      </c>
      <c r="BE149" s="71" t="str">
        <f t="shared" si="156"/>
        <v>DQ</v>
      </c>
    </row>
    <row r="150" spans="52:57" x14ac:dyDescent="0.2">
      <c r="AZ150" s="71" t="str">
        <f t="shared" si="151"/>
        <v xml:space="preserve"> </v>
      </c>
      <c r="BA150" s="207">
        <f t="shared" si="152"/>
        <v>0</v>
      </c>
      <c r="BB150" s="207">
        <f t="shared" si="153"/>
        <v>0</v>
      </c>
      <c r="BC150" s="208" t="str">
        <f t="shared" si="154"/>
        <v>DQ</v>
      </c>
      <c r="BD150" s="71">
        <f t="shared" si="155"/>
        <v>1</v>
      </c>
      <c r="BE150" s="71" t="str">
        <f t="shared" si="156"/>
        <v>DQ</v>
      </c>
    </row>
    <row r="151" spans="52:57" x14ac:dyDescent="0.2">
      <c r="AZ151" s="71" t="str">
        <f t="shared" si="151"/>
        <v xml:space="preserve"> </v>
      </c>
      <c r="BA151" s="207">
        <f t="shared" si="152"/>
        <v>0</v>
      </c>
      <c r="BB151" s="207">
        <f t="shared" si="153"/>
        <v>0</v>
      </c>
      <c r="BC151" s="208" t="str">
        <f t="shared" si="154"/>
        <v>DQ</v>
      </c>
      <c r="BD151" s="71">
        <f t="shared" si="155"/>
        <v>1</v>
      </c>
      <c r="BE151" s="71" t="str">
        <f t="shared" si="156"/>
        <v>DQ</v>
      </c>
    </row>
    <row r="152" spans="52:57" x14ac:dyDescent="0.2">
      <c r="AZ152" s="71" t="str">
        <f t="shared" si="151"/>
        <v xml:space="preserve"> </v>
      </c>
      <c r="BA152" s="207">
        <f t="shared" si="152"/>
        <v>0</v>
      </c>
      <c r="BB152" s="207">
        <f t="shared" si="153"/>
        <v>0</v>
      </c>
      <c r="BC152" s="208" t="str">
        <f t="shared" si="154"/>
        <v>DQ</v>
      </c>
      <c r="BD152" s="71">
        <f t="shared" si="155"/>
        <v>1</v>
      </c>
      <c r="BE152" s="71" t="str">
        <f t="shared" si="156"/>
        <v>DQ</v>
      </c>
    </row>
    <row r="153" spans="52:57" x14ac:dyDescent="0.2">
      <c r="AZ153" s="71" t="str">
        <f t="shared" si="151"/>
        <v xml:space="preserve"> </v>
      </c>
      <c r="BA153" s="207">
        <f t="shared" si="152"/>
        <v>0</v>
      </c>
      <c r="BB153" s="207">
        <f t="shared" si="153"/>
        <v>0</v>
      </c>
      <c r="BC153" s="208" t="str">
        <f t="shared" si="154"/>
        <v>DQ</v>
      </c>
      <c r="BD153" s="71">
        <f t="shared" si="155"/>
        <v>1</v>
      </c>
      <c r="BE153" s="71" t="str">
        <f t="shared" si="156"/>
        <v>DQ</v>
      </c>
    </row>
    <row r="154" spans="52:57" x14ac:dyDescent="0.2">
      <c r="AZ154" s="71" t="str">
        <f t="shared" si="151"/>
        <v xml:space="preserve"> </v>
      </c>
      <c r="BA154" s="207">
        <f t="shared" si="152"/>
        <v>0</v>
      </c>
      <c r="BB154" s="207">
        <f t="shared" si="153"/>
        <v>0</v>
      </c>
      <c r="BC154" s="208" t="str">
        <f t="shared" si="154"/>
        <v>DQ</v>
      </c>
      <c r="BD154" s="71">
        <f t="shared" si="155"/>
        <v>1</v>
      </c>
      <c r="BE154" s="71" t="str">
        <f t="shared" si="156"/>
        <v>DQ</v>
      </c>
    </row>
    <row r="155" spans="52:57" x14ac:dyDescent="0.2">
      <c r="AZ155" s="71" t="str">
        <f t="shared" si="151"/>
        <v xml:space="preserve"> </v>
      </c>
      <c r="BA155" s="207">
        <f t="shared" si="152"/>
        <v>0</v>
      </c>
      <c r="BB155" s="207">
        <f t="shared" si="153"/>
        <v>0</v>
      </c>
      <c r="BC155" s="208" t="str">
        <f t="shared" si="154"/>
        <v>DQ</v>
      </c>
      <c r="BD155" s="71">
        <f t="shared" si="155"/>
        <v>1</v>
      </c>
      <c r="BE155" s="71" t="str">
        <f t="shared" si="156"/>
        <v>DQ</v>
      </c>
    </row>
    <row r="156" spans="52:57" x14ac:dyDescent="0.2">
      <c r="AZ156" s="71" t="str">
        <f t="shared" si="151"/>
        <v xml:space="preserve"> </v>
      </c>
      <c r="BA156" s="207">
        <f t="shared" si="152"/>
        <v>0</v>
      </c>
      <c r="BB156" s="207">
        <f t="shared" si="153"/>
        <v>0</v>
      </c>
      <c r="BC156" s="208" t="str">
        <f t="shared" si="154"/>
        <v>DQ</v>
      </c>
      <c r="BD156" s="71">
        <f t="shared" si="155"/>
        <v>1</v>
      </c>
      <c r="BE156" s="71" t="str">
        <f t="shared" si="156"/>
        <v>DQ</v>
      </c>
    </row>
    <row r="157" spans="52:57" x14ac:dyDescent="0.2">
      <c r="AZ157" s="71" t="str">
        <f t="shared" si="151"/>
        <v xml:space="preserve"> </v>
      </c>
      <c r="BA157" s="207">
        <f t="shared" si="152"/>
        <v>0</v>
      </c>
      <c r="BB157" s="207">
        <f t="shared" si="153"/>
        <v>0</v>
      </c>
      <c r="BC157" s="208" t="str">
        <f t="shared" si="154"/>
        <v>DQ</v>
      </c>
      <c r="BD157" s="71">
        <f t="shared" si="155"/>
        <v>1</v>
      </c>
      <c r="BE157" s="71" t="str">
        <f t="shared" si="156"/>
        <v>DQ</v>
      </c>
    </row>
    <row r="158" spans="52:57" x14ac:dyDescent="0.2">
      <c r="AZ158" s="71" t="str">
        <f t="shared" si="151"/>
        <v xml:space="preserve"> </v>
      </c>
      <c r="BA158" s="207">
        <f t="shared" si="152"/>
        <v>0</v>
      </c>
      <c r="BB158" s="207">
        <f t="shared" si="153"/>
        <v>0</v>
      </c>
      <c r="BC158" s="208" t="str">
        <f t="shared" si="154"/>
        <v>DQ</v>
      </c>
      <c r="BD158" s="71">
        <f t="shared" si="155"/>
        <v>1</v>
      </c>
      <c r="BE158" s="71" t="str">
        <f t="shared" si="156"/>
        <v>DQ</v>
      </c>
    </row>
    <row r="159" spans="52:57" x14ac:dyDescent="0.2">
      <c r="AZ159" s="71" t="str">
        <f t="shared" si="151"/>
        <v xml:space="preserve"> </v>
      </c>
      <c r="BA159" s="207">
        <f t="shared" si="152"/>
        <v>0</v>
      </c>
      <c r="BB159" s="207">
        <f t="shared" si="153"/>
        <v>0</v>
      </c>
      <c r="BC159" s="208" t="str">
        <f t="shared" si="154"/>
        <v>DQ</v>
      </c>
      <c r="BD159" s="71">
        <f t="shared" si="155"/>
        <v>1</v>
      </c>
      <c r="BE159" s="71" t="str">
        <f t="shared" si="156"/>
        <v>DQ</v>
      </c>
    </row>
    <row r="160" spans="52:57" x14ac:dyDescent="0.2">
      <c r="AZ160" s="71" t="str">
        <f t="shared" si="151"/>
        <v xml:space="preserve"> </v>
      </c>
      <c r="BA160" s="207">
        <f t="shared" si="152"/>
        <v>0</v>
      </c>
      <c r="BB160" s="207">
        <f t="shared" si="153"/>
        <v>0</v>
      </c>
      <c r="BC160" s="208" t="str">
        <f t="shared" si="154"/>
        <v>DQ</v>
      </c>
      <c r="BD160" s="71">
        <f t="shared" si="155"/>
        <v>1</v>
      </c>
      <c r="BE160" s="71" t="str">
        <f t="shared" si="156"/>
        <v>DQ</v>
      </c>
    </row>
    <row r="161" spans="52:57" x14ac:dyDescent="0.2">
      <c r="AZ161" s="71" t="str">
        <f t="shared" si="151"/>
        <v xml:space="preserve"> </v>
      </c>
      <c r="BA161" s="207">
        <f t="shared" si="152"/>
        <v>0</v>
      </c>
      <c r="BB161" s="207">
        <f t="shared" si="153"/>
        <v>0</v>
      </c>
      <c r="BC161" s="208" t="str">
        <f t="shared" si="154"/>
        <v>DQ</v>
      </c>
      <c r="BD161" s="71">
        <f t="shared" si="155"/>
        <v>1</v>
      </c>
      <c r="BE161" s="71" t="str">
        <f t="shared" si="156"/>
        <v>DQ</v>
      </c>
    </row>
    <row r="162" spans="52:57" x14ac:dyDescent="0.2">
      <c r="AZ162" s="71" t="str">
        <f t="shared" si="151"/>
        <v xml:space="preserve"> </v>
      </c>
      <c r="BA162" s="207">
        <f t="shared" si="152"/>
        <v>0</v>
      </c>
      <c r="BB162" s="207">
        <f t="shared" si="153"/>
        <v>0</v>
      </c>
      <c r="BC162" s="208" t="str">
        <f t="shared" si="154"/>
        <v>DQ</v>
      </c>
      <c r="BD162" s="71">
        <f t="shared" si="155"/>
        <v>1</v>
      </c>
      <c r="BE162" s="71" t="str">
        <f t="shared" si="156"/>
        <v>DQ</v>
      </c>
    </row>
    <row r="163" spans="52:57" x14ac:dyDescent="0.2">
      <c r="AZ163" s="71" t="str">
        <f t="shared" si="151"/>
        <v xml:space="preserve"> </v>
      </c>
      <c r="BA163" s="207">
        <f t="shared" si="152"/>
        <v>0</v>
      </c>
      <c r="BB163" s="207">
        <f t="shared" si="153"/>
        <v>0</v>
      </c>
      <c r="BC163" s="208" t="str">
        <f t="shared" si="154"/>
        <v>DQ</v>
      </c>
      <c r="BD163" s="71">
        <f t="shared" si="155"/>
        <v>1</v>
      </c>
      <c r="BE163" s="71" t="str">
        <f t="shared" si="156"/>
        <v>DQ</v>
      </c>
    </row>
    <row r="164" spans="52:57" x14ac:dyDescent="0.2">
      <c r="AZ164" s="71" t="str">
        <f t="shared" ref="AZ164:AZ179" si="157">B84</f>
        <v xml:space="preserve"> </v>
      </c>
      <c r="BA164" s="207">
        <f t="shared" ref="BA164:BA179" si="158">K84</f>
        <v>0</v>
      </c>
      <c r="BB164" s="207">
        <f t="shared" ref="BB164:BB179" si="159">L84</f>
        <v>0</v>
      </c>
      <c r="BC164" s="208" t="str">
        <f t="shared" ref="BC164:BC179" si="160">IF(ISNUMBER(M84),M84,"DQ")</f>
        <v>DQ</v>
      </c>
      <c r="BD164" s="71">
        <f t="shared" si="155"/>
        <v>1</v>
      </c>
      <c r="BE164" s="71" t="str">
        <f t="shared" si="156"/>
        <v>DQ</v>
      </c>
    </row>
    <row r="165" spans="52:57" x14ac:dyDescent="0.2">
      <c r="AZ165" s="71" t="str">
        <f t="shared" si="157"/>
        <v xml:space="preserve"> </v>
      </c>
      <c r="BA165" s="207">
        <f t="shared" si="158"/>
        <v>0</v>
      </c>
      <c r="BB165" s="207">
        <f t="shared" si="159"/>
        <v>0</v>
      </c>
      <c r="BC165" s="208" t="str">
        <f t="shared" si="160"/>
        <v>DQ</v>
      </c>
      <c r="BD165" s="71">
        <f t="shared" si="155"/>
        <v>1</v>
      </c>
      <c r="BE165" s="71" t="str">
        <f t="shared" si="156"/>
        <v>DQ</v>
      </c>
    </row>
    <row r="166" spans="52:57" x14ac:dyDescent="0.2">
      <c r="AZ166" s="71" t="str">
        <f t="shared" si="157"/>
        <v xml:space="preserve"> </v>
      </c>
      <c r="BA166" s="207">
        <f t="shared" si="158"/>
        <v>0</v>
      </c>
      <c r="BB166" s="207">
        <f t="shared" si="159"/>
        <v>0</v>
      </c>
      <c r="BC166" s="208" t="str">
        <f t="shared" si="160"/>
        <v>DQ</v>
      </c>
      <c r="BD166" s="71">
        <f t="shared" si="155"/>
        <v>1</v>
      </c>
      <c r="BE166" s="71" t="str">
        <f t="shared" si="156"/>
        <v>DQ</v>
      </c>
    </row>
    <row r="167" spans="52:57" x14ac:dyDescent="0.2">
      <c r="AZ167" s="71" t="str">
        <f t="shared" si="157"/>
        <v xml:space="preserve"> </v>
      </c>
      <c r="BA167" s="207">
        <f t="shared" si="158"/>
        <v>0</v>
      </c>
      <c r="BB167" s="207">
        <f t="shared" si="159"/>
        <v>0</v>
      </c>
      <c r="BC167" s="208" t="str">
        <f t="shared" si="160"/>
        <v>DQ</v>
      </c>
      <c r="BD167" s="71">
        <f t="shared" si="155"/>
        <v>1</v>
      </c>
      <c r="BE167" s="71" t="str">
        <f t="shared" si="156"/>
        <v>DQ</v>
      </c>
    </row>
    <row r="168" spans="52:57" x14ac:dyDescent="0.2">
      <c r="AZ168" s="71" t="str">
        <f t="shared" si="157"/>
        <v xml:space="preserve"> </v>
      </c>
      <c r="BA168" s="207">
        <f t="shared" si="158"/>
        <v>0</v>
      </c>
      <c r="BB168" s="207">
        <f t="shared" si="159"/>
        <v>0</v>
      </c>
      <c r="BC168" s="208" t="str">
        <f t="shared" si="160"/>
        <v>DQ</v>
      </c>
      <c r="BD168" s="71">
        <f t="shared" si="155"/>
        <v>1</v>
      </c>
      <c r="BE168" s="71" t="str">
        <f t="shared" si="156"/>
        <v>DQ</v>
      </c>
    </row>
    <row r="169" spans="52:57" x14ac:dyDescent="0.2">
      <c r="AZ169" s="71" t="str">
        <f t="shared" si="157"/>
        <v xml:space="preserve"> </v>
      </c>
      <c r="BA169" s="207">
        <f t="shared" si="158"/>
        <v>0</v>
      </c>
      <c r="BB169" s="207">
        <f t="shared" si="159"/>
        <v>0</v>
      </c>
      <c r="BC169" s="208" t="str">
        <f t="shared" si="160"/>
        <v>DQ</v>
      </c>
      <c r="BD169" s="71">
        <f t="shared" si="155"/>
        <v>1</v>
      </c>
      <c r="BE169" s="71" t="str">
        <f t="shared" si="156"/>
        <v>DQ</v>
      </c>
    </row>
    <row r="170" spans="52:57" x14ac:dyDescent="0.2">
      <c r="AZ170" s="71" t="str">
        <f t="shared" si="157"/>
        <v xml:space="preserve"> </v>
      </c>
      <c r="BA170" s="207">
        <f t="shared" si="158"/>
        <v>0</v>
      </c>
      <c r="BB170" s="207">
        <f t="shared" si="159"/>
        <v>0</v>
      </c>
      <c r="BC170" s="208" t="str">
        <f t="shared" si="160"/>
        <v>DQ</v>
      </c>
      <c r="BD170" s="71">
        <f t="shared" si="155"/>
        <v>1</v>
      </c>
      <c r="BE170" s="71" t="str">
        <f t="shared" si="156"/>
        <v>DQ</v>
      </c>
    </row>
    <row r="171" spans="52:57" x14ac:dyDescent="0.2">
      <c r="AZ171" s="71" t="str">
        <f t="shared" si="157"/>
        <v xml:space="preserve"> </v>
      </c>
      <c r="BA171" s="207">
        <f t="shared" si="158"/>
        <v>0</v>
      </c>
      <c r="BB171" s="207">
        <f t="shared" si="159"/>
        <v>0</v>
      </c>
      <c r="BC171" s="208" t="str">
        <f t="shared" si="160"/>
        <v>DQ</v>
      </c>
      <c r="BD171" s="71">
        <f t="shared" si="155"/>
        <v>1</v>
      </c>
      <c r="BE171" s="71" t="str">
        <f t="shared" si="156"/>
        <v>DQ</v>
      </c>
    </row>
    <row r="172" spans="52:57" x14ac:dyDescent="0.2">
      <c r="AZ172" s="71" t="str">
        <f t="shared" si="157"/>
        <v xml:space="preserve"> </v>
      </c>
      <c r="BA172" s="207">
        <f t="shared" si="158"/>
        <v>0</v>
      </c>
      <c r="BB172" s="207">
        <f t="shared" si="159"/>
        <v>0</v>
      </c>
      <c r="BC172" s="208" t="str">
        <f t="shared" si="160"/>
        <v>DQ</v>
      </c>
      <c r="BD172" s="71">
        <f t="shared" si="155"/>
        <v>1</v>
      </c>
      <c r="BE172" s="71" t="str">
        <f t="shared" si="156"/>
        <v>DQ</v>
      </c>
    </row>
    <row r="173" spans="52:57" x14ac:dyDescent="0.2">
      <c r="AZ173" s="71" t="str">
        <f t="shared" si="157"/>
        <v xml:space="preserve"> </v>
      </c>
      <c r="BA173" s="207">
        <f t="shared" si="158"/>
        <v>0</v>
      </c>
      <c r="BB173" s="207">
        <f t="shared" si="159"/>
        <v>0</v>
      </c>
      <c r="BC173" s="208" t="str">
        <f t="shared" si="160"/>
        <v>DQ</v>
      </c>
      <c r="BD173" s="71">
        <f t="shared" si="155"/>
        <v>1</v>
      </c>
      <c r="BE173" s="71" t="str">
        <f t="shared" si="156"/>
        <v>DQ</v>
      </c>
    </row>
    <row r="174" spans="52:57" x14ac:dyDescent="0.2">
      <c r="AZ174" s="71" t="str">
        <f t="shared" si="157"/>
        <v xml:space="preserve"> </v>
      </c>
      <c r="BA174" s="207">
        <f t="shared" si="158"/>
        <v>0</v>
      </c>
      <c r="BB174" s="207">
        <f t="shared" si="159"/>
        <v>0</v>
      </c>
      <c r="BC174" s="208" t="str">
        <f t="shared" si="160"/>
        <v>DQ</v>
      </c>
      <c r="BD174" s="71">
        <f t="shared" si="155"/>
        <v>1</v>
      </c>
      <c r="BE174" s="71" t="str">
        <f t="shared" si="156"/>
        <v>DQ</v>
      </c>
    </row>
    <row r="175" spans="52:57" x14ac:dyDescent="0.2">
      <c r="AZ175" s="71" t="str">
        <f t="shared" si="157"/>
        <v xml:space="preserve"> </v>
      </c>
      <c r="BA175" s="207">
        <f t="shared" si="158"/>
        <v>0</v>
      </c>
      <c r="BB175" s="207">
        <f t="shared" si="159"/>
        <v>0</v>
      </c>
      <c r="BC175" s="208" t="str">
        <f t="shared" si="160"/>
        <v>DQ</v>
      </c>
      <c r="BD175" s="71">
        <f t="shared" si="155"/>
        <v>1</v>
      </c>
      <c r="BE175" s="71" t="str">
        <f t="shared" si="156"/>
        <v>DQ</v>
      </c>
    </row>
    <row r="176" spans="52:57" x14ac:dyDescent="0.2">
      <c r="AZ176" s="71" t="str">
        <f t="shared" si="157"/>
        <v xml:space="preserve"> </v>
      </c>
      <c r="BA176" s="207">
        <f t="shared" si="158"/>
        <v>0</v>
      </c>
      <c r="BB176" s="207">
        <f t="shared" si="159"/>
        <v>0</v>
      </c>
      <c r="BC176" s="208" t="str">
        <f t="shared" si="160"/>
        <v>DQ</v>
      </c>
      <c r="BD176" s="71">
        <f t="shared" si="155"/>
        <v>1</v>
      </c>
      <c r="BE176" s="71" t="str">
        <f t="shared" si="156"/>
        <v>DQ</v>
      </c>
    </row>
    <row r="177" spans="52:57" x14ac:dyDescent="0.2">
      <c r="AZ177" s="71" t="str">
        <f t="shared" si="157"/>
        <v xml:space="preserve"> </v>
      </c>
      <c r="BA177" s="207">
        <f t="shared" si="158"/>
        <v>0</v>
      </c>
      <c r="BB177" s="207">
        <f t="shared" si="159"/>
        <v>0</v>
      </c>
      <c r="BC177" s="208" t="str">
        <f t="shared" si="160"/>
        <v>DQ</v>
      </c>
      <c r="BD177" s="71">
        <f t="shared" si="155"/>
        <v>1</v>
      </c>
      <c r="BE177" s="71" t="str">
        <f t="shared" si="156"/>
        <v>DQ</v>
      </c>
    </row>
    <row r="178" spans="52:57" x14ac:dyDescent="0.2">
      <c r="AZ178" s="71" t="str">
        <f t="shared" si="157"/>
        <v xml:space="preserve"> </v>
      </c>
      <c r="BA178" s="207">
        <f t="shared" si="158"/>
        <v>0</v>
      </c>
      <c r="BB178" s="207">
        <f t="shared" si="159"/>
        <v>0</v>
      </c>
      <c r="BC178" s="208" t="str">
        <f t="shared" si="160"/>
        <v>DQ</v>
      </c>
      <c r="BD178" s="71">
        <f t="shared" si="155"/>
        <v>1</v>
      </c>
      <c r="BE178" s="71" t="str">
        <f t="shared" si="156"/>
        <v>DQ</v>
      </c>
    </row>
    <row r="179" spans="52:57" x14ac:dyDescent="0.2">
      <c r="AZ179" s="71" t="str">
        <f t="shared" si="157"/>
        <v xml:space="preserve"> </v>
      </c>
      <c r="BA179" s="207">
        <f t="shared" si="158"/>
        <v>0</v>
      </c>
      <c r="BB179" s="207">
        <f t="shared" si="159"/>
        <v>0</v>
      </c>
      <c r="BC179" s="208" t="str">
        <f t="shared" si="160"/>
        <v>DQ</v>
      </c>
      <c r="BD179" s="71">
        <f t="shared" si="155"/>
        <v>1</v>
      </c>
      <c r="BE179" s="71" t="str">
        <f t="shared" si="156"/>
        <v>DQ</v>
      </c>
    </row>
  </sheetData>
  <sheetProtection sheet="1" objects="1" scenarios="1"/>
  <mergeCells count="85">
    <mergeCell ref="A1:R1"/>
    <mergeCell ref="A2:R2"/>
    <mergeCell ref="A3:R3"/>
    <mergeCell ref="A4:R4"/>
    <mergeCell ref="BF4:BK10"/>
    <mergeCell ref="A5:D5"/>
    <mergeCell ref="E5:I5"/>
    <mergeCell ref="K5:Q5"/>
    <mergeCell ref="T5:W5"/>
    <mergeCell ref="Z5:Z8"/>
    <mergeCell ref="AE5:AE8"/>
    <mergeCell ref="AN5:AO5"/>
    <mergeCell ref="AR5:AS5"/>
    <mergeCell ref="F6:H6"/>
    <mergeCell ref="L6:N6"/>
    <mergeCell ref="T6:V6"/>
    <mergeCell ref="F7:H7"/>
    <mergeCell ref="L7:N7"/>
    <mergeCell ref="T7:V7"/>
    <mergeCell ref="F8:H8"/>
    <mergeCell ref="L8:N8"/>
    <mergeCell ref="T8:V8"/>
    <mergeCell ref="F9:H9"/>
    <mergeCell ref="L9:N9"/>
    <mergeCell ref="T9:V9"/>
    <mergeCell ref="Z9:Z12"/>
    <mergeCell ref="AE9:AE12"/>
    <mergeCell ref="F10:H10"/>
    <mergeCell ref="L10:N10"/>
    <mergeCell ref="T10:V10"/>
    <mergeCell ref="AS10:AX10"/>
    <mergeCell ref="F11:H11"/>
    <mergeCell ref="L11:N11"/>
    <mergeCell ref="T11:V11"/>
    <mergeCell ref="BF11:BK17"/>
    <mergeCell ref="F14:H14"/>
    <mergeCell ref="L14:N14"/>
    <mergeCell ref="T14:V14"/>
    <mergeCell ref="F15:H15"/>
    <mergeCell ref="L15:N15"/>
    <mergeCell ref="T15:V15"/>
    <mergeCell ref="L16:N16"/>
    <mergeCell ref="T16:V16"/>
    <mergeCell ref="AA16:AD16"/>
    <mergeCell ref="AE16:AI16"/>
    <mergeCell ref="AE17:AG17"/>
    <mergeCell ref="A12:D12"/>
    <mergeCell ref="E12:I12"/>
    <mergeCell ref="L12:N12"/>
    <mergeCell ref="T12:V12"/>
    <mergeCell ref="F13:H13"/>
    <mergeCell ref="L13:N13"/>
    <mergeCell ref="T13:V13"/>
    <mergeCell ref="B18:B19"/>
    <mergeCell ref="C18:C19"/>
    <mergeCell ref="D18:D19"/>
    <mergeCell ref="E18:E19"/>
    <mergeCell ref="F18:J18"/>
    <mergeCell ref="K18:O18"/>
    <mergeCell ref="P18:R18"/>
    <mergeCell ref="S18:T18"/>
    <mergeCell ref="U18:W18"/>
    <mergeCell ref="X18:X19"/>
    <mergeCell ref="AH18:AH19"/>
    <mergeCell ref="Y18:Y19"/>
    <mergeCell ref="Z18:Z19"/>
    <mergeCell ref="AA18:AA19"/>
    <mergeCell ref="AB18:AB19"/>
    <mergeCell ref="AC18:AC19"/>
    <mergeCell ref="X5:Y5"/>
    <mergeCell ref="A80:A99"/>
    <mergeCell ref="AN18:AY18"/>
    <mergeCell ref="AZ18:BE18"/>
    <mergeCell ref="A20:A39"/>
    <mergeCell ref="A40:A59"/>
    <mergeCell ref="A60:A79"/>
    <mergeCell ref="AI18:AI19"/>
    <mergeCell ref="AJ18:AJ19"/>
    <mergeCell ref="AK18:AK19"/>
    <mergeCell ref="AL18:AL19"/>
    <mergeCell ref="AM18:AM19"/>
    <mergeCell ref="AD18:AD19"/>
    <mergeCell ref="AE18:AE19"/>
    <mergeCell ref="AF18:AF19"/>
    <mergeCell ref="AG18:AG19"/>
  </mergeCells>
  <pageMargins left="0.78749999999999998" right="0.78749999999999998" top="1.05277777777778" bottom="1.05277777777778" header="0.78749999999999998" footer="0.78749999999999998"/>
  <pageSetup scale="26" orientation="portrait" horizontalDpi="300" verticalDpi="300" r:id="rId1"/>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179"/>
  <sheetViews>
    <sheetView zoomScale="160" zoomScaleNormal="160" workbookViewId="0">
      <selection activeCell="AO9" sqref="AO9"/>
    </sheetView>
  </sheetViews>
  <sheetFormatPr defaultColWidth="11.85546875" defaultRowHeight="12.75" x14ac:dyDescent="0.2"/>
  <cols>
    <col min="1" max="1" width="4.5703125" customWidth="1"/>
    <col min="2" max="2" width="13.140625" customWidth="1"/>
    <col min="3" max="3" width="4.140625" style="38" customWidth="1"/>
    <col min="4" max="4" width="3.5703125" customWidth="1"/>
    <col min="5" max="6" width="5.85546875" customWidth="1"/>
    <col min="7" max="7" width="3.5703125" customWidth="1"/>
    <col min="8" max="8" width="6.42578125" customWidth="1"/>
    <col min="9" max="9" width="6.140625" customWidth="1"/>
    <col min="10" max="10" width="6.7109375" customWidth="1"/>
    <col min="11" max="11" width="5" customWidth="1"/>
    <col min="12" max="12" width="3.42578125" customWidth="1"/>
    <col min="13" max="13" width="6.42578125" customWidth="1"/>
    <col min="14" max="14" width="5.7109375" customWidth="1"/>
    <col min="15" max="15" width="5.85546875" customWidth="1"/>
    <col min="16" max="16" width="4.5703125" customWidth="1"/>
    <col min="17" max="17" width="5.28515625" customWidth="1"/>
    <col min="18" max="18" width="5.140625" customWidth="1"/>
    <col min="19" max="19" width="5.7109375" customWidth="1"/>
    <col min="20" max="20" width="5.85546875" customWidth="1"/>
    <col min="21" max="21" width="5.5703125" customWidth="1"/>
    <col min="22" max="22" width="6" customWidth="1"/>
    <col min="23" max="23" width="4.28515625" customWidth="1"/>
    <col min="24" max="24" width="10.28515625" customWidth="1"/>
    <col min="25" max="25" width="5.85546875" customWidth="1"/>
    <col min="26" max="28" width="4.5703125" customWidth="1"/>
    <col min="29" max="29" width="6.42578125" customWidth="1"/>
    <col min="30" max="32" width="4.5703125" customWidth="1"/>
    <col min="33" max="33" width="6.42578125" customWidth="1"/>
    <col min="34" max="36" width="4.5703125" customWidth="1"/>
    <col min="37" max="37" width="6.42578125" customWidth="1"/>
    <col min="38" max="39" width="4.5703125" customWidth="1"/>
    <col min="40" max="43" width="4.5703125" style="38" customWidth="1"/>
    <col min="44" max="44" width="4.28515625" style="38" customWidth="1"/>
    <col min="45" max="45" width="4.5703125" style="38" customWidth="1"/>
    <col min="46" max="46" width="4.42578125" style="38" customWidth="1"/>
    <col min="47" max="47" width="4.85546875" style="38" customWidth="1"/>
    <col min="48" max="48" width="4.140625" style="38" customWidth="1"/>
    <col min="49" max="49" width="3.85546875" style="38" customWidth="1"/>
    <col min="50" max="50" width="6.42578125" style="38" customWidth="1"/>
    <col min="51" max="51" width="4.140625" style="38" customWidth="1"/>
    <col min="52" max="52" width="13.140625" customWidth="1"/>
    <col min="53" max="53" width="6.42578125" style="38" customWidth="1"/>
    <col min="54" max="54" width="3" style="38" customWidth="1"/>
    <col min="55" max="55" width="6.140625" style="38" customWidth="1"/>
    <col min="56" max="56" width="5.7109375" style="38" customWidth="1"/>
    <col min="57" max="57" width="5.85546875" style="38" customWidth="1"/>
    <col min="58" max="64" width="4.5703125" customWidth="1"/>
  </cols>
  <sheetData>
    <row r="1" spans="1:63" ht="14.45" customHeight="1" x14ac:dyDescent="0.2">
      <c r="A1" s="358" t="str">
        <f>'Competitor List'!A1</f>
        <v>IBS 1000 Yard Match #1 LG or HG</v>
      </c>
      <c r="B1" s="358"/>
      <c r="C1" s="358"/>
      <c r="D1" s="358"/>
      <c r="E1" s="358"/>
      <c r="F1" s="358"/>
      <c r="G1" s="358"/>
      <c r="H1" s="358"/>
      <c r="I1" s="358"/>
      <c r="J1" s="358"/>
      <c r="K1" s="358"/>
      <c r="L1" s="358"/>
      <c r="M1" s="358"/>
      <c r="N1" s="358"/>
      <c r="O1" s="358"/>
      <c r="P1" s="358"/>
      <c r="Q1" s="358"/>
      <c r="R1" s="358"/>
      <c r="S1" s="39"/>
      <c r="T1" s="39"/>
      <c r="U1" s="39"/>
      <c r="V1" s="39"/>
      <c r="W1" s="39"/>
      <c r="X1" s="39"/>
      <c r="Y1" s="39"/>
      <c r="Z1" s="40"/>
      <c r="AA1" s="41"/>
      <c r="AB1" s="41"/>
      <c r="AC1" s="41"/>
      <c r="AD1" s="41"/>
      <c r="AE1" s="41"/>
      <c r="AF1" s="41"/>
      <c r="AG1" s="41"/>
      <c r="AH1" s="41"/>
      <c r="AI1" s="41"/>
      <c r="AJ1" s="39"/>
      <c r="AK1" s="39"/>
      <c r="AL1" s="39"/>
      <c r="AM1" s="42"/>
      <c r="AN1" s="37"/>
      <c r="AO1" s="37"/>
      <c r="AP1" s="37"/>
      <c r="AQ1" s="37"/>
      <c r="AR1" s="37"/>
      <c r="AS1" s="37"/>
      <c r="AT1" s="37"/>
      <c r="AU1" s="37"/>
      <c r="AV1" s="37"/>
      <c r="AW1" s="37"/>
      <c r="AX1" s="37"/>
      <c r="AY1" s="43"/>
      <c r="AZ1" s="44"/>
    </row>
    <row r="2" spans="1:63" ht="14.45" customHeight="1" x14ac:dyDescent="0.2">
      <c r="A2" s="358" t="str">
        <f>'Competitor List'!A2</f>
        <v>Deep Creek Montana</v>
      </c>
      <c r="B2" s="358"/>
      <c r="C2" s="358"/>
      <c r="D2" s="358"/>
      <c r="E2" s="358"/>
      <c r="F2" s="358"/>
      <c r="G2" s="358"/>
      <c r="H2" s="358"/>
      <c r="I2" s="358"/>
      <c r="J2" s="358"/>
      <c r="K2" s="358"/>
      <c r="L2" s="358"/>
      <c r="M2" s="358"/>
      <c r="N2" s="358"/>
      <c r="O2" s="358"/>
      <c r="P2" s="358"/>
      <c r="Q2" s="358"/>
      <c r="R2" s="358"/>
      <c r="S2" s="39"/>
      <c r="T2" s="39"/>
      <c r="U2" s="39"/>
      <c r="V2" s="39"/>
      <c r="W2" s="39"/>
      <c r="X2" s="39"/>
      <c r="Y2" s="39"/>
      <c r="Z2" s="45"/>
      <c r="AA2" s="39"/>
      <c r="AB2" s="39"/>
      <c r="AC2" s="39"/>
      <c r="AD2" s="39"/>
      <c r="AE2" s="39"/>
      <c r="AF2" s="39"/>
      <c r="AG2" s="39"/>
      <c r="AH2" s="39"/>
      <c r="AI2" s="39"/>
      <c r="AJ2" s="39"/>
      <c r="AK2" s="39"/>
      <c r="AL2" s="39"/>
      <c r="AM2" s="46"/>
      <c r="AN2" s="37"/>
      <c r="AO2" s="37"/>
      <c r="AP2" s="37"/>
      <c r="AQ2" s="37"/>
      <c r="AR2" s="37"/>
      <c r="AS2" s="37"/>
      <c r="AT2" s="37"/>
      <c r="AU2" s="37"/>
      <c r="AV2" s="37"/>
      <c r="AW2" s="37"/>
      <c r="AX2" s="37"/>
      <c r="AY2" s="43"/>
      <c r="AZ2" s="44"/>
    </row>
    <row r="3" spans="1:63" ht="14.45" customHeight="1" x14ac:dyDescent="0.2">
      <c r="A3" s="360">
        <f>'Competitor List'!A3</f>
        <v>44695</v>
      </c>
      <c r="B3" s="360"/>
      <c r="C3" s="360"/>
      <c r="D3" s="360"/>
      <c r="E3" s="360"/>
      <c r="F3" s="360"/>
      <c r="G3" s="360"/>
      <c r="H3" s="360"/>
      <c r="I3" s="360"/>
      <c r="J3" s="360"/>
      <c r="K3" s="360"/>
      <c r="L3" s="360"/>
      <c r="M3" s="360"/>
      <c r="N3" s="360"/>
      <c r="O3" s="360"/>
      <c r="P3" s="360"/>
      <c r="Q3" s="360"/>
      <c r="R3" s="360"/>
      <c r="S3" s="47"/>
      <c r="T3" s="47"/>
      <c r="U3" s="47"/>
      <c r="V3" s="47"/>
      <c r="W3" s="47"/>
      <c r="X3" s="47"/>
      <c r="Y3" s="47"/>
      <c r="Z3" s="48"/>
      <c r="AA3" s="47"/>
      <c r="AB3" s="47"/>
      <c r="AC3" s="47"/>
      <c r="AD3" s="47"/>
      <c r="AE3" s="47"/>
      <c r="AF3" s="47"/>
      <c r="AG3" s="47"/>
      <c r="AH3" s="47"/>
      <c r="AI3" s="47"/>
      <c r="AJ3" s="47"/>
      <c r="AK3" s="47"/>
      <c r="AL3" s="47"/>
      <c r="AM3" s="49"/>
      <c r="AN3" s="37"/>
      <c r="AO3" s="37"/>
      <c r="AP3" s="37"/>
      <c r="AQ3" s="37"/>
      <c r="AR3" s="37"/>
      <c r="AS3" s="37"/>
      <c r="AT3" s="37"/>
      <c r="AU3" s="37"/>
      <c r="AV3" s="37"/>
      <c r="AW3" s="37"/>
      <c r="AX3" s="37"/>
      <c r="AY3" s="43"/>
      <c r="AZ3" s="50"/>
    </row>
    <row r="4" spans="1:63" ht="15.95" customHeight="1" x14ac:dyDescent="0.2">
      <c r="A4" s="360" t="s">
        <v>96</v>
      </c>
      <c r="B4" s="360"/>
      <c r="C4" s="360"/>
      <c r="D4" s="360"/>
      <c r="E4" s="360"/>
      <c r="F4" s="360"/>
      <c r="G4" s="360"/>
      <c r="H4" s="360"/>
      <c r="I4" s="360"/>
      <c r="J4" s="360"/>
      <c r="K4" s="360"/>
      <c r="L4" s="360"/>
      <c r="M4" s="360"/>
      <c r="N4" s="360"/>
      <c r="O4" s="360"/>
      <c r="P4" s="360"/>
      <c r="Q4" s="360"/>
      <c r="R4" s="360"/>
      <c r="S4" s="47"/>
      <c r="T4" s="51"/>
      <c r="U4" s="47"/>
      <c r="V4" s="47"/>
      <c r="W4" s="47"/>
      <c r="X4" s="47"/>
      <c r="Y4" s="49"/>
      <c r="Z4" s="47"/>
      <c r="AA4" s="47"/>
      <c r="AB4" s="47"/>
      <c r="AC4" s="47"/>
      <c r="AD4" s="47"/>
      <c r="AE4" s="47"/>
      <c r="AF4" s="47"/>
      <c r="AG4" s="47"/>
      <c r="AH4" s="47"/>
      <c r="AI4" s="47"/>
      <c r="AJ4" s="47"/>
      <c r="AK4" s="47"/>
      <c r="AL4" s="47"/>
      <c r="AM4" s="49"/>
      <c r="AN4" s="37"/>
      <c r="AO4" s="37"/>
      <c r="AP4" s="37"/>
      <c r="AQ4" s="37"/>
      <c r="AR4" s="37"/>
      <c r="AS4" s="37"/>
      <c r="AT4" s="37"/>
      <c r="AU4" s="37"/>
      <c r="AV4" s="37"/>
      <c r="AW4" s="37"/>
      <c r="AX4" s="37"/>
      <c r="AY4" s="43"/>
      <c r="AZ4" s="50"/>
      <c r="BF4" s="388" t="s">
        <v>22</v>
      </c>
      <c r="BG4" s="388"/>
      <c r="BH4" s="388"/>
      <c r="BI4" s="388"/>
      <c r="BJ4" s="388"/>
      <c r="BK4" s="388"/>
    </row>
    <row r="5" spans="1:63" ht="11.45" customHeight="1" x14ac:dyDescent="0.2">
      <c r="A5" s="381" t="s">
        <v>23</v>
      </c>
      <c r="B5" s="381"/>
      <c r="C5" s="381"/>
      <c r="D5" s="381"/>
      <c r="E5" s="382" t="s">
        <v>24</v>
      </c>
      <c r="F5" s="382"/>
      <c r="G5" s="382"/>
      <c r="H5" s="382"/>
      <c r="I5" s="382"/>
      <c r="J5" s="53"/>
      <c r="K5" s="396" t="s">
        <v>25</v>
      </c>
      <c r="L5" s="396"/>
      <c r="M5" s="396"/>
      <c r="N5" s="396"/>
      <c r="O5" s="396"/>
      <c r="P5" s="396"/>
      <c r="Q5" s="396"/>
      <c r="R5" s="53"/>
      <c r="S5" s="54"/>
      <c r="T5" s="397" t="s">
        <v>26</v>
      </c>
      <c r="U5" s="397"/>
      <c r="V5" s="397"/>
      <c r="W5" s="397"/>
      <c r="X5" s="361" t="s">
        <v>178</v>
      </c>
      <c r="Y5" s="362"/>
      <c r="Z5" s="394"/>
      <c r="AA5" s="3"/>
      <c r="AB5" s="3"/>
      <c r="AC5" s="3"/>
      <c r="AD5" s="3"/>
      <c r="AE5" s="394"/>
      <c r="AF5" s="3"/>
      <c r="AG5" s="3"/>
      <c r="AH5" s="3"/>
      <c r="AI5" s="3"/>
      <c r="AJ5" s="3"/>
      <c r="AK5" s="3"/>
      <c r="AL5" s="3"/>
      <c r="AM5" s="55"/>
      <c r="AN5" s="398" t="s">
        <v>27</v>
      </c>
      <c r="AO5" s="398"/>
      <c r="AP5" s="56" t="s">
        <v>28</v>
      </c>
      <c r="AQ5" s="57"/>
      <c r="AR5" s="399" t="s">
        <v>29</v>
      </c>
      <c r="AS5" s="399"/>
      <c r="AT5" s="37"/>
      <c r="AU5" s="37"/>
      <c r="AV5" s="37"/>
      <c r="AW5" s="37"/>
      <c r="AX5" s="37"/>
      <c r="AY5" s="43"/>
      <c r="BF5" s="388"/>
      <c r="BG5" s="388"/>
      <c r="BH5" s="388"/>
      <c r="BI5" s="388"/>
      <c r="BJ5" s="388"/>
      <c r="BK5" s="388"/>
    </row>
    <row r="6" spans="1:63" ht="11.45" customHeight="1" x14ac:dyDescent="0.2">
      <c r="A6" s="58" t="s">
        <v>30</v>
      </c>
      <c r="B6" s="59" t="s">
        <v>31</v>
      </c>
      <c r="C6" s="59" t="s">
        <v>32</v>
      </c>
      <c r="D6" s="60" t="s">
        <v>33</v>
      </c>
      <c r="E6" s="58" t="s">
        <v>30</v>
      </c>
      <c r="F6" s="400" t="s">
        <v>31</v>
      </c>
      <c r="G6" s="400"/>
      <c r="H6" s="400"/>
      <c r="I6" s="61" t="s">
        <v>34</v>
      </c>
      <c r="J6" s="62"/>
      <c r="K6" s="58" t="s">
        <v>30</v>
      </c>
      <c r="L6" s="400" t="s">
        <v>31</v>
      </c>
      <c r="M6" s="400"/>
      <c r="N6" s="400"/>
      <c r="O6" s="63" t="s">
        <v>32</v>
      </c>
      <c r="P6" s="63" t="s">
        <v>33</v>
      </c>
      <c r="Q6" s="61" t="s">
        <v>34</v>
      </c>
      <c r="R6" s="53"/>
      <c r="S6" s="62"/>
      <c r="T6" s="401" t="s">
        <v>31</v>
      </c>
      <c r="U6" s="401"/>
      <c r="V6" s="401"/>
      <c r="W6" s="64" t="s">
        <v>35</v>
      </c>
      <c r="X6" s="349" t="s">
        <v>177</v>
      </c>
      <c r="Y6" s="350"/>
      <c r="Z6" s="394"/>
      <c r="AA6" s="3"/>
      <c r="AB6" s="3"/>
      <c r="AC6" s="3"/>
      <c r="AD6" s="3"/>
      <c r="AE6" s="394"/>
      <c r="AF6" s="3"/>
      <c r="AG6" s="3"/>
      <c r="AH6" s="3"/>
      <c r="AI6" s="3"/>
      <c r="AJ6" s="3"/>
      <c r="AK6" s="3"/>
      <c r="AL6" s="3"/>
      <c r="AM6" s="55"/>
      <c r="AN6" s="65" t="s">
        <v>36</v>
      </c>
      <c r="AO6" s="66">
        <f>IF(AP6=1,0*0.025,IF(AP6=2,0*0.025,IF(AP6=3,0*0.025,IF(AP6=4,4*0.025,IF(AP6=5,5*0.025,IF(AP6=6,6*0.025,IF(AP6=7,7*0.025,IF(AP6=8,8*0.025,IF(AP6=9,9*0.025,IF(AP6=10,10*0.025,IF(AP6=11,11*0.025,IF(AP6=12,12*0.025,IF(AP6=13,13*0.025,IF(AP6=14,14*0.025,IF(AP6=15,15*0.025,16*0.025)))))))))))))))</f>
        <v>0.4</v>
      </c>
      <c r="AP6" s="66">
        <f>'Competitor List'!L88</f>
        <v>0</v>
      </c>
      <c r="AQ6" s="67"/>
      <c r="AR6" s="68" t="s">
        <v>37</v>
      </c>
      <c r="AS6" s="69">
        <f>IF(AS$9&lt;4, 0, AS$9*0.03)</f>
        <v>0</v>
      </c>
      <c r="AT6" s="37"/>
      <c r="AU6" s="37"/>
      <c r="AV6" s="37"/>
      <c r="AW6" s="37"/>
      <c r="AX6" s="37"/>
      <c r="AY6" s="43"/>
      <c r="BF6" s="388"/>
      <c r="BG6" s="388"/>
      <c r="BH6" s="388"/>
      <c r="BI6" s="388"/>
      <c r="BJ6" s="388"/>
      <c r="BK6" s="388"/>
    </row>
    <row r="7" spans="1:63" ht="11.45" customHeight="1" x14ac:dyDescent="0.2">
      <c r="A7" s="70" t="s">
        <v>38</v>
      </c>
      <c r="B7" s="71" t="e">
        <f>INDEX($B$20:$B$99,MATCH(1,$U$20:$U$99,0))</f>
        <v>#N/A</v>
      </c>
      <c r="C7" s="72" t="e">
        <f>INDEX(P$20:P$99,MATCH(1,$U$20:$U$99,0))</f>
        <v>#N/A</v>
      </c>
      <c r="D7" s="73" t="e">
        <f>INDEX(Q$20:Q$99,MATCH(1,$U$20:$U$99,0))</f>
        <v>#N/A</v>
      </c>
      <c r="E7" s="70" t="s">
        <v>38</v>
      </c>
      <c r="F7" s="385" t="e">
        <f>INDEX($B$20:$B$99,MATCH(1,$V$20:$V$99,0))</f>
        <v>#N/A</v>
      </c>
      <c r="G7" s="385" t="e">
        <f>INDEX(T$20:T$99,MATCH(1,$U$20:$U$99,0))</f>
        <v>#N/A</v>
      </c>
      <c r="H7" s="385"/>
      <c r="I7" s="74" t="e">
        <f>INDEX(R$20:R$99,MATCH(1,$V$20:$V$99,0))</f>
        <v>#N/A</v>
      </c>
      <c r="J7" s="75"/>
      <c r="K7" s="70" t="s">
        <v>38</v>
      </c>
      <c r="L7" s="383" t="e">
        <f>INDEX($B$20:$B$99,MATCH(1,$W$20:$W$99,0))</f>
        <v>#N/A</v>
      </c>
      <c r="M7" s="383"/>
      <c r="N7" s="383"/>
      <c r="O7" s="72" t="e">
        <f>INDEX(P$20:P$99,MATCH(1,$W$20:$W$99,0))</f>
        <v>#N/A</v>
      </c>
      <c r="P7" s="76" t="e">
        <f>INDEX(Q$20:Q$99,MATCH(1,$W$20:$W$99,0))</f>
        <v>#N/A</v>
      </c>
      <c r="Q7" s="74" t="e">
        <f>INDEX(R$20:R$99,MATCH(1,$W$20:$W$99,0))</f>
        <v>#N/A</v>
      </c>
      <c r="R7" s="3"/>
      <c r="S7" s="77"/>
      <c r="T7" s="395" t="e">
        <f>INDEX(B$20:B$99,MATCH(1,$AY$20:$AY$99,0))</f>
        <v>#N/A</v>
      </c>
      <c r="U7" s="395"/>
      <c r="V7" s="395"/>
      <c r="W7" s="78" t="e">
        <f>INDEX(AX$20:AX$99,MATCH(1,$AY$20:$AY$99,0))</f>
        <v>#N/A</v>
      </c>
      <c r="X7" s="351" t="e">
        <f>INDEX(B$20:B$99,MATCH(11,$AY$20:$AY$99,0))</f>
        <v>#N/A</v>
      </c>
      <c r="Y7" s="352" t="e">
        <f>INDEX(AX$20:AX$99,MATCH(11,$AY$20:$AY$99,0))</f>
        <v>#N/A</v>
      </c>
      <c r="Z7" s="394"/>
      <c r="AA7" s="3"/>
      <c r="AB7" s="3"/>
      <c r="AC7" s="3"/>
      <c r="AD7" s="3"/>
      <c r="AE7" s="394"/>
      <c r="AF7" s="3"/>
      <c r="AG7" s="3"/>
      <c r="AH7" s="3"/>
      <c r="AI7" s="3"/>
      <c r="AJ7" s="3"/>
      <c r="AK7" s="3"/>
      <c r="AL7" s="3"/>
      <c r="AM7" s="55"/>
      <c r="AN7" s="65" t="s">
        <v>39</v>
      </c>
      <c r="AO7" s="66">
        <f t="shared" ref="AO7:AO9" si="0">IF(AP7=1,0*0.025,IF(AP7=2,0*0.025,IF(AP7=3,0*0.025,IF(AP7=4,4*0.025,IF(AP7=5,5*0.025,IF(AP7=6,6*0.025,IF(AP7=7,7*0.025,IF(AP7=8,8*0.025,IF(AP7=9,9*0.025,IF(AP7=10,10*0.025,IF(AP7=11,11*0.025,IF(AP7=12,12*0.025,IF(AP7=13,13*0.025,IF(AP7=14,14*0.025,IF(AP7=15,15*0.025,16*0.025)))))))))))))))</f>
        <v>0.4</v>
      </c>
      <c r="AP7" s="66">
        <f>'Competitor List'!L89</f>
        <v>0</v>
      </c>
      <c r="AQ7" s="37"/>
      <c r="AR7" s="68" t="s">
        <v>40</v>
      </c>
      <c r="AS7" s="69">
        <f>IF(AS$9&lt;13, 0, AS$9*0.015)</f>
        <v>0</v>
      </c>
      <c r="AT7" s="37"/>
      <c r="AU7" s="37"/>
      <c r="AV7" s="37"/>
      <c r="AW7" s="37"/>
      <c r="AX7" s="37"/>
      <c r="AY7" s="43"/>
      <c r="BF7" s="388"/>
      <c r="BG7" s="388"/>
      <c r="BH7" s="388"/>
      <c r="BI7" s="388"/>
      <c r="BJ7" s="388"/>
      <c r="BK7" s="388"/>
    </row>
    <row r="8" spans="1:63" ht="11.45" customHeight="1" x14ac:dyDescent="0.2">
      <c r="A8" s="70" t="s">
        <v>41</v>
      </c>
      <c r="B8" s="71" t="e">
        <f>INDEX($B$20:$B$99,MATCH(2,$U$20:$U$99,0))</f>
        <v>#N/A</v>
      </c>
      <c r="C8" s="72" t="e">
        <f>INDEX(P$20:P$99,MATCH(2,$U$20:$U$99,0))</f>
        <v>#N/A</v>
      </c>
      <c r="D8" s="73" t="e">
        <f>INDEX(Q$20:Q$99,MATCH(2,$U$20:$U$99,0))</f>
        <v>#N/A</v>
      </c>
      <c r="E8" s="70" t="s">
        <v>41</v>
      </c>
      <c r="F8" s="385" t="e">
        <f>INDEX($B$20:$B$99,MATCH(2,$V$20:$V$99,0))</f>
        <v>#N/A</v>
      </c>
      <c r="G8" s="385" t="e">
        <f>INDEX(T$20:T$99,MATCH(2,$U$20:$U$99,0))</f>
        <v>#N/A</v>
      </c>
      <c r="H8" s="385"/>
      <c r="I8" s="74" t="e">
        <f>INDEX(R$20:R$99,MATCH(2,$V$20:$V$99,0))</f>
        <v>#N/A</v>
      </c>
      <c r="J8" s="75"/>
      <c r="K8" s="70" t="s">
        <v>41</v>
      </c>
      <c r="L8" s="383" t="e">
        <f>INDEX($B$20:$B$99,MATCH(2,$W$20:$W$99,0))</f>
        <v>#N/A</v>
      </c>
      <c r="M8" s="383"/>
      <c r="N8" s="383"/>
      <c r="O8" s="72" t="e">
        <f>INDEX(P$20:P$99,MATCH(2,$W$20:$W$99,0))</f>
        <v>#N/A</v>
      </c>
      <c r="P8" s="76" t="e">
        <f>INDEX(Q$20:Q$99,MATCH(2,$W$20:$W$99,0))</f>
        <v>#N/A</v>
      </c>
      <c r="Q8" s="74" t="e">
        <f>INDEX(R$20:R$99,MATCH(2,$W$20:$W$99,0))</f>
        <v>#N/A</v>
      </c>
      <c r="R8" s="3"/>
      <c r="S8" s="77"/>
      <c r="T8" s="395" t="e">
        <f>INDEX(B$20:B$99,MATCH(2,$AY$20:$AY$99,0))</f>
        <v>#N/A</v>
      </c>
      <c r="U8" s="395"/>
      <c r="V8" s="395"/>
      <c r="W8" s="78" t="e">
        <f>INDEX(AX$20:AX$99,MATCH(2,$AY$20:$AY$99,0))</f>
        <v>#N/A</v>
      </c>
      <c r="X8" s="351" t="e">
        <f>INDEX(B$20:B$99,MATCH(12,$AY$20:$AY$99,0))</f>
        <v>#N/A</v>
      </c>
      <c r="Y8" s="352" t="e">
        <f>INDEX(AX$20:AX$99,MATCH(12,$AY$20:$AY$99,0))</f>
        <v>#N/A</v>
      </c>
      <c r="Z8" s="394"/>
      <c r="AA8" s="3"/>
      <c r="AB8" s="3"/>
      <c r="AC8" s="3"/>
      <c r="AD8" s="3"/>
      <c r="AE8" s="394"/>
      <c r="AF8" s="3"/>
      <c r="AG8" s="3"/>
      <c r="AH8" s="3"/>
      <c r="AI8" s="3"/>
      <c r="AJ8" s="3"/>
      <c r="AK8" s="3"/>
      <c r="AL8" s="3"/>
      <c r="AM8" s="55"/>
      <c r="AN8" s="65" t="s">
        <v>42</v>
      </c>
      <c r="AO8" s="66">
        <f t="shared" si="0"/>
        <v>0.4</v>
      </c>
      <c r="AP8" s="66">
        <f>'Competitor List'!L90</f>
        <v>0</v>
      </c>
      <c r="AQ8" s="37"/>
      <c r="AR8" s="68" t="s">
        <v>43</v>
      </c>
      <c r="AS8" s="69">
        <f>IF(AS$9&lt;37, 0, AS$9*0.01)</f>
        <v>0</v>
      </c>
      <c r="AT8" s="37"/>
      <c r="AU8" s="37"/>
      <c r="AV8" s="37"/>
      <c r="AW8" s="37"/>
      <c r="AX8" s="37"/>
      <c r="AY8" s="43"/>
      <c r="BF8" s="388"/>
      <c r="BG8" s="388"/>
      <c r="BH8" s="388"/>
      <c r="BI8" s="388"/>
      <c r="BJ8" s="388"/>
      <c r="BK8" s="388"/>
    </row>
    <row r="9" spans="1:63" ht="11.45" customHeight="1" x14ac:dyDescent="0.2">
      <c r="A9" s="70" t="s">
        <v>44</v>
      </c>
      <c r="B9" s="71" t="e">
        <f>INDEX($B$20:$B$99,MATCH(3,$U$20:$U$99,0))</f>
        <v>#N/A</v>
      </c>
      <c r="C9" s="72" t="e">
        <f>INDEX(P$20:P$99,MATCH(3,$U$20:$U$99,0))</f>
        <v>#N/A</v>
      </c>
      <c r="D9" s="73" t="e">
        <f>INDEX(Q$20:Q$99,MATCH(3,$U$20:$U$99,0))</f>
        <v>#N/A</v>
      </c>
      <c r="E9" s="70" t="s">
        <v>44</v>
      </c>
      <c r="F9" s="385" t="e">
        <f>INDEX($B$20:$B$99,MATCH(3,$V$20:$V$99,0))</f>
        <v>#N/A</v>
      </c>
      <c r="G9" s="385" t="e">
        <f>INDEX(T$20:T$99,MATCH(3,$U$20:$U$99,0))</f>
        <v>#N/A</v>
      </c>
      <c r="H9" s="385"/>
      <c r="I9" s="74" t="e">
        <f>INDEX(R$20:R$99,MATCH(3,$V$20:$V$99,0))</f>
        <v>#N/A</v>
      </c>
      <c r="J9" s="75"/>
      <c r="K9" s="70" t="s">
        <v>44</v>
      </c>
      <c r="L9" s="383" t="e">
        <f>INDEX($B$20:$B$99,MATCH(3,$W$20:$W$99,0))</f>
        <v>#N/A</v>
      </c>
      <c r="M9" s="383"/>
      <c r="N9" s="383"/>
      <c r="O9" s="72" t="e">
        <f>INDEX(P$20:P$99,MATCH(3,$W$20:$W$99,0))</f>
        <v>#N/A</v>
      </c>
      <c r="P9" s="76" t="e">
        <f>INDEX(Q$20:Q$99,MATCH(3,$W$20:$W$99,0))</f>
        <v>#N/A</v>
      </c>
      <c r="Q9" s="74" t="e">
        <f>INDEX(R$20:R$99,MATCH(3,$W$20:$W$99,0))</f>
        <v>#N/A</v>
      </c>
      <c r="R9" s="3"/>
      <c r="S9" s="77"/>
      <c r="T9" s="384" t="e">
        <f>INDEX(B$20:B$99,MATCH(3,$AY$20:$AY$99,0))</f>
        <v>#N/A</v>
      </c>
      <c r="U9" s="384"/>
      <c r="V9" s="384"/>
      <c r="W9" s="78" t="e">
        <f>INDEX(AX$20:AX$99,MATCH(3,$AY$20:$AY$99,0))</f>
        <v>#N/A</v>
      </c>
      <c r="X9" s="351" t="e">
        <f>INDEX(B$20:B$99,MATCH(13,$AY$20:$AY$99,0))</f>
        <v>#N/A</v>
      </c>
      <c r="Y9" s="352" t="e">
        <f>INDEX(AX$20:AX$99,MATCH(13,$AY$20:$AY$99,0))</f>
        <v>#N/A</v>
      </c>
      <c r="Z9" s="394"/>
      <c r="AA9" s="3"/>
      <c r="AB9" s="3"/>
      <c r="AC9" s="3"/>
      <c r="AD9" s="3"/>
      <c r="AE9" s="394"/>
      <c r="AF9" s="3"/>
      <c r="AG9" s="3"/>
      <c r="AH9" s="3"/>
      <c r="AI9" s="3"/>
      <c r="AJ9" s="3"/>
      <c r="AK9" s="3"/>
      <c r="AL9" s="3"/>
      <c r="AM9" s="55"/>
      <c r="AN9" s="65" t="s">
        <v>45</v>
      </c>
      <c r="AO9" s="66">
        <f t="shared" si="0"/>
        <v>0.4</v>
      </c>
      <c r="AP9" s="66">
        <f>'Competitor List'!L91</f>
        <v>0</v>
      </c>
      <c r="AQ9" s="37"/>
      <c r="AR9" s="68" t="s">
        <v>46</v>
      </c>
      <c r="AS9" s="69">
        <f>'Competitor List'!L87</f>
        <v>0</v>
      </c>
      <c r="AT9" s="37"/>
      <c r="AU9" s="37"/>
      <c r="AV9" s="37"/>
      <c r="AW9" s="37"/>
      <c r="AX9" s="37"/>
      <c r="AY9" s="43"/>
      <c r="BF9" s="388"/>
      <c r="BG9" s="388"/>
      <c r="BH9" s="388"/>
      <c r="BI9" s="388"/>
      <c r="BJ9" s="388"/>
      <c r="BK9" s="388"/>
    </row>
    <row r="10" spans="1:63" ht="11.45" customHeight="1" x14ac:dyDescent="0.2">
      <c r="A10" s="70" t="s">
        <v>47</v>
      </c>
      <c r="B10" s="71" t="e">
        <f>INDEX($B$20:$B$99,MATCH(4,$U$20:$U$99,0))</f>
        <v>#N/A</v>
      </c>
      <c r="C10" s="72" t="e">
        <f>INDEX(P$20:P$99,MATCH(4,$U$20:$U$99,0))</f>
        <v>#N/A</v>
      </c>
      <c r="D10" s="73" t="e">
        <f>INDEX(Q$20:Q$99,MATCH(4,$U$20:$U$99,0))</f>
        <v>#N/A</v>
      </c>
      <c r="E10" s="70" t="s">
        <v>47</v>
      </c>
      <c r="F10" s="385" t="e">
        <f>INDEX($B$20:$B$99,MATCH(4,$V$20:$V$99,0))</f>
        <v>#N/A</v>
      </c>
      <c r="G10" s="385" t="e">
        <f>INDEX(T$20:T$99,MATCH(4,$U$20:$U$99,0))</f>
        <v>#N/A</v>
      </c>
      <c r="H10" s="385"/>
      <c r="I10" s="74" t="e">
        <f>INDEX(R$20:R$99,MATCH(4,$V$20:$V$99,0))</f>
        <v>#N/A</v>
      </c>
      <c r="J10" s="75"/>
      <c r="K10" s="70" t="s">
        <v>47</v>
      </c>
      <c r="L10" s="383" t="e">
        <f>INDEX($B$20:$B$99,MATCH(4,$W$20:$W$99,0))</f>
        <v>#N/A</v>
      </c>
      <c r="M10" s="383"/>
      <c r="N10" s="383"/>
      <c r="O10" s="72" t="e">
        <f>INDEX(P$20:P$99,MATCH(4,$W$20:$W$99,0))</f>
        <v>#N/A</v>
      </c>
      <c r="P10" s="76" t="e">
        <f>INDEX(Q$20:Q$99,MATCH(4,$W$20:$W$99,0))</f>
        <v>#N/A</v>
      </c>
      <c r="Q10" s="74" t="e">
        <f>INDEX(R$20:R$99,MATCH(4,$W$20:$W$99,0))</f>
        <v>#N/A</v>
      </c>
      <c r="R10" s="3"/>
      <c r="S10" s="77"/>
      <c r="T10" s="384" t="e">
        <f>INDEX(B$20:B$99,MATCH(4,$AY$20:$AY$99,0))</f>
        <v>#N/A</v>
      </c>
      <c r="U10" s="384"/>
      <c r="V10" s="384"/>
      <c r="W10" s="78" t="e">
        <f>INDEX(AX$20:AX$99,MATCH(4,$AY$20:$AY$99,0))</f>
        <v>#N/A</v>
      </c>
      <c r="X10" s="351" t="e">
        <f>INDEX(B$20:B$99,MATCH(14,$AY$20:$AY$99,0))</f>
        <v>#N/A</v>
      </c>
      <c r="Y10" s="352" t="e">
        <f>INDEX(AX$20:AX$99,MATCH(14,$AY$20:$AY$99,0))</f>
        <v>#N/A</v>
      </c>
      <c r="Z10" s="394"/>
      <c r="AA10" s="3"/>
      <c r="AB10" s="3"/>
      <c r="AC10" s="3"/>
      <c r="AD10" s="3"/>
      <c r="AE10" s="394"/>
      <c r="AF10" s="3"/>
      <c r="AG10" s="3"/>
      <c r="AH10" s="3"/>
      <c r="AI10" s="3"/>
      <c r="AJ10" s="3"/>
      <c r="AK10" s="3"/>
      <c r="AL10" s="3"/>
      <c r="AM10" s="55"/>
      <c r="AN10" s="37"/>
      <c r="AO10" s="37"/>
      <c r="AP10" s="37"/>
      <c r="AQ10" s="37"/>
      <c r="AR10" s="37"/>
      <c r="AS10" s="386"/>
      <c r="AT10" s="386"/>
      <c r="AU10" s="386"/>
      <c r="AV10" s="386"/>
      <c r="AW10" s="386"/>
      <c r="AX10" s="386"/>
      <c r="AY10" s="43"/>
      <c r="BF10" s="388"/>
      <c r="BG10" s="388"/>
      <c r="BH10" s="388"/>
      <c r="BI10" s="388"/>
      <c r="BJ10" s="388"/>
      <c r="BK10" s="388"/>
    </row>
    <row r="11" spans="1:63" ht="11.45" customHeight="1" x14ac:dyDescent="0.2">
      <c r="A11" s="79" t="s">
        <v>48</v>
      </c>
      <c r="B11" s="80" t="e">
        <f>INDEX($B$20:$B$99,MATCH(5,$U$20:$U$99,0))</f>
        <v>#N/A</v>
      </c>
      <c r="C11" s="81" t="e">
        <f>INDEX(P$20:P$99,MATCH(5,$U$20:$U$99,0))</f>
        <v>#N/A</v>
      </c>
      <c r="D11" s="82" t="e">
        <f>INDEX(Q$20:Q$99,MATCH(5,$U$20:$U$99,0))</f>
        <v>#N/A</v>
      </c>
      <c r="E11" s="79" t="s">
        <v>48</v>
      </c>
      <c r="F11" s="387" t="e">
        <f>INDEX($B$20:$B$99,MATCH(5,$V$20:$V$99,0))</f>
        <v>#N/A</v>
      </c>
      <c r="G11" s="387" t="e">
        <f>INDEX(T$20:T$99,MATCH(5,$U$20:$U$99,0))</f>
        <v>#N/A</v>
      </c>
      <c r="H11" s="387"/>
      <c r="I11" s="83" t="e">
        <f>INDEX(R$20:R$99,MATCH(5,$V$20:$V$99,0))</f>
        <v>#N/A</v>
      </c>
      <c r="J11" s="75"/>
      <c r="K11" s="70" t="s">
        <v>48</v>
      </c>
      <c r="L11" s="383" t="e">
        <f>INDEX($B$20:$B$99,MATCH(5,$W$20:$W$99,0))</f>
        <v>#N/A</v>
      </c>
      <c r="M11" s="383"/>
      <c r="N11" s="383"/>
      <c r="O11" s="72" t="e">
        <f>INDEX(P$20:P$99,MATCH(5,$W$20:$W$99,0))</f>
        <v>#N/A</v>
      </c>
      <c r="P11" s="76" t="e">
        <f>INDEX(Q$20:Q$99,MATCH(5,$W$20:$W$99,0))</f>
        <v>#N/A</v>
      </c>
      <c r="Q11" s="74" t="e">
        <f>INDEX(R$20:R$99,MATCH(5,$W$20:$W$99,0))</f>
        <v>#N/A</v>
      </c>
      <c r="R11" s="3"/>
      <c r="S11" s="77"/>
      <c r="T11" s="384" t="e">
        <f>INDEX(B$20:B$99,MATCH(5,$AY$20:$AY$99,0))</f>
        <v>#N/A</v>
      </c>
      <c r="U11" s="384"/>
      <c r="V11" s="384"/>
      <c r="W11" s="78" t="e">
        <f>INDEX(AX$20:AX$99,MATCH(5,$AY$20:$AY$99,0))</f>
        <v>#N/A</v>
      </c>
      <c r="X11" s="351" t="e">
        <f>INDEX(B$20:B$99,MATCH(15,$AY$20:$AY$99,0))</f>
        <v>#N/A</v>
      </c>
      <c r="Y11" s="352" t="e">
        <f>INDEX(AX$20:AX$99,MATCH(15,$AY$20:$AY$99,0))</f>
        <v>#N/A</v>
      </c>
      <c r="Z11" s="394"/>
      <c r="AA11" s="3"/>
      <c r="AB11" s="3"/>
      <c r="AC11" s="3"/>
      <c r="AD11" s="3"/>
      <c r="AE11" s="394"/>
      <c r="AF11" s="3"/>
      <c r="AG11" s="3"/>
      <c r="AH11" s="3"/>
      <c r="AI11" s="3"/>
      <c r="AJ11" s="3"/>
      <c r="AK11" s="3"/>
      <c r="AL11" s="3"/>
      <c r="AM11" s="55"/>
      <c r="AN11" s="37"/>
      <c r="AO11" s="37"/>
      <c r="AP11" s="37"/>
      <c r="AQ11" s="37"/>
      <c r="AR11" s="37"/>
      <c r="AS11" s="37"/>
      <c r="AT11" s="37"/>
      <c r="AU11" s="37"/>
      <c r="AV11" s="37"/>
      <c r="AW11" s="37"/>
      <c r="AX11" s="37"/>
      <c r="AY11" s="43"/>
      <c r="BF11" s="388" t="s">
        <v>49</v>
      </c>
      <c r="BG11" s="388"/>
      <c r="BH11" s="388"/>
      <c r="BI11" s="388"/>
      <c r="BJ11" s="388"/>
      <c r="BK11" s="388"/>
    </row>
    <row r="12" spans="1:63" ht="11.45" customHeight="1" x14ac:dyDescent="0.2">
      <c r="A12" s="381" t="s">
        <v>50</v>
      </c>
      <c r="B12" s="381"/>
      <c r="C12" s="381"/>
      <c r="D12" s="381"/>
      <c r="E12" s="382" t="s">
        <v>51</v>
      </c>
      <c r="F12" s="382"/>
      <c r="G12" s="382"/>
      <c r="H12" s="382"/>
      <c r="I12" s="382"/>
      <c r="J12" s="53"/>
      <c r="K12" s="70" t="s">
        <v>52</v>
      </c>
      <c r="L12" s="383" t="e">
        <f>INDEX($B$20:$B$99,MATCH(6,$W$20:$W$99,0))</f>
        <v>#N/A</v>
      </c>
      <c r="M12" s="383"/>
      <c r="N12" s="383"/>
      <c r="O12" s="72" t="e">
        <f>INDEX(P$20:P$99,MATCH(6,$W$20:$W$99,0))</f>
        <v>#N/A</v>
      </c>
      <c r="P12" s="76" t="e">
        <f>INDEX(Q$20:Q$99,MATCH(6,$W$20:$W$99,0))</f>
        <v>#N/A</v>
      </c>
      <c r="Q12" s="74" t="e">
        <f>INDEX(R$20:R$99,MATCH(6,$W$20:$W$99,0))</f>
        <v>#N/A</v>
      </c>
      <c r="R12" s="3"/>
      <c r="S12" s="77"/>
      <c r="T12" s="384" t="e">
        <f>INDEX(B$20:B$99,MATCH(6,$AY$20:$AY$99,0))</f>
        <v>#N/A</v>
      </c>
      <c r="U12" s="384"/>
      <c r="V12" s="384"/>
      <c r="W12" s="78" t="e">
        <f>INDEX(AX$20:AX$99,MATCH(6,$AY$20:$AY$99,0))</f>
        <v>#N/A</v>
      </c>
      <c r="X12" s="351" t="e">
        <f>INDEX(B$20:B$99,MATCH(16,$AY$20:$AY$99,0))</f>
        <v>#N/A</v>
      </c>
      <c r="Y12" s="352" t="e">
        <f>INDEX(AX$20:AX$99,MATCH(16,$AY$20:$AY$99,0))</f>
        <v>#N/A</v>
      </c>
      <c r="Z12" s="394"/>
      <c r="AA12" s="3"/>
      <c r="AB12" s="3"/>
      <c r="AC12" s="3"/>
      <c r="AD12" s="3"/>
      <c r="AE12" s="394"/>
      <c r="AF12" s="3"/>
      <c r="AG12" s="3"/>
      <c r="AH12" s="3"/>
      <c r="AI12" s="3"/>
      <c r="AJ12" s="3"/>
      <c r="AK12" s="3" t="s">
        <v>97</v>
      </c>
      <c r="AL12" s="3"/>
      <c r="AM12" s="55"/>
      <c r="AN12" s="37"/>
      <c r="AO12" s="37"/>
      <c r="AP12" s="37"/>
      <c r="AQ12" s="37"/>
      <c r="AR12" s="37"/>
      <c r="AS12" s="37"/>
      <c r="AT12" s="37"/>
      <c r="AU12" s="37"/>
      <c r="AV12" s="37"/>
      <c r="AW12" s="37"/>
      <c r="AX12" s="37"/>
      <c r="AY12" s="43"/>
      <c r="BF12" s="388"/>
      <c r="BG12" s="388"/>
      <c r="BH12" s="388"/>
      <c r="BI12" s="388"/>
      <c r="BJ12" s="388"/>
      <c r="BK12" s="388"/>
    </row>
    <row r="13" spans="1:63" ht="11.45" customHeight="1" x14ac:dyDescent="0.2">
      <c r="A13" s="70" t="s">
        <v>38</v>
      </c>
      <c r="B13" s="76" t="str">
        <f>INDEX($AZ$20:$AZ$179,MATCH(1,$BD$20:$BD$179,0))</f>
        <v xml:space="preserve"> </v>
      </c>
      <c r="C13" s="84">
        <f>INDEX($BA$20:$BA$179,MATCH(1,$BD$20:$BD$179,0))</f>
        <v>0</v>
      </c>
      <c r="D13" s="85">
        <f>INDEX($BB$20:$BB$179,MATCH(1,$BD$20:$BD$179,0))</f>
        <v>0</v>
      </c>
      <c r="E13" s="70" t="s">
        <v>38</v>
      </c>
      <c r="F13" s="385" t="e">
        <f>INDEX($AZ$20:$AZ$179,MATCH(1,$BE$20:$BE$179,0))</f>
        <v>#N/A</v>
      </c>
      <c r="G13" s="385"/>
      <c r="H13" s="385"/>
      <c r="I13" s="86" t="e">
        <f>INDEX($BC$20:$BC$179,MATCH(1,$BE$20:$BE$179,0))</f>
        <v>#N/A</v>
      </c>
      <c r="J13" s="53"/>
      <c r="K13" s="70" t="s">
        <v>53</v>
      </c>
      <c r="L13" s="383" t="e">
        <f>INDEX($B$20:$B$99,MATCH(7,$W$20:$W$99,0))</f>
        <v>#N/A</v>
      </c>
      <c r="M13" s="383"/>
      <c r="N13" s="383"/>
      <c r="O13" s="72" t="e">
        <f>INDEX(P$20:P$99,MATCH(7,$W$20:$W$99,0))</f>
        <v>#N/A</v>
      </c>
      <c r="P13" s="76" t="e">
        <f>INDEX(Q$20:Q$99,MATCH(7,$W$20:$W$99,0))</f>
        <v>#N/A</v>
      </c>
      <c r="Q13" s="74" t="e">
        <f>INDEX(R$20:R$99,MATCH(7,$W$20:$W$99,0))</f>
        <v>#N/A</v>
      </c>
      <c r="R13" s="3"/>
      <c r="S13" s="77"/>
      <c r="T13" s="384" t="e">
        <f>INDEX(B$20:B$99,MATCH(7,$AY$20:$AY$99,0))</f>
        <v>#N/A</v>
      </c>
      <c r="U13" s="384"/>
      <c r="V13" s="384"/>
      <c r="W13" s="78" t="e">
        <f>INDEX(AX$20:AX$99,MATCH(7,$AY$20:$AY$99,0))</f>
        <v>#N/A</v>
      </c>
      <c r="X13" s="351" t="e">
        <f>INDEX(B$20:B$99,MATCH(17,$AY$20:$AY$99,0))</f>
        <v>#N/A</v>
      </c>
      <c r="Y13" s="352" t="e">
        <f>INDEX(AX$20:AX$99,MATCH(17,$AY$20:$AY$99,0))</f>
        <v>#N/A</v>
      </c>
      <c r="Z13" s="3"/>
      <c r="AA13" s="3"/>
      <c r="AB13" s="3"/>
      <c r="AC13" s="3"/>
      <c r="AD13" s="3"/>
      <c r="AE13" s="3"/>
      <c r="AF13" s="3"/>
      <c r="AG13" s="3"/>
      <c r="AH13" s="3"/>
      <c r="AI13" s="3"/>
      <c r="AJ13" s="3"/>
      <c r="AK13" s="3"/>
      <c r="AL13" s="3"/>
      <c r="AM13" s="55"/>
      <c r="AN13" s="37"/>
      <c r="AO13" s="37"/>
      <c r="AP13" s="37"/>
      <c r="AQ13" s="37"/>
      <c r="AR13" s="37"/>
      <c r="AS13" s="37"/>
      <c r="AT13" s="37"/>
      <c r="AU13" s="37"/>
      <c r="AV13" s="37"/>
      <c r="AW13" s="37"/>
      <c r="AX13" s="37"/>
      <c r="AY13" s="43"/>
      <c r="BF13" s="388"/>
      <c r="BG13" s="388"/>
      <c r="BH13" s="388"/>
      <c r="BI13" s="388"/>
      <c r="BJ13" s="388"/>
      <c r="BK13" s="388"/>
    </row>
    <row r="14" spans="1:63" ht="11.45" customHeight="1" x14ac:dyDescent="0.2">
      <c r="A14" s="70" t="s">
        <v>41</v>
      </c>
      <c r="B14" s="76" t="e">
        <f>INDEX($AZ$20:$AZ$179,MATCH(2,$BD$20:$BD$179,0))</f>
        <v>#N/A</v>
      </c>
      <c r="C14" s="84" t="e">
        <f>INDEX($BA$20:$BA$179,MATCH(2,$BD$20:$BD$179,0))</f>
        <v>#N/A</v>
      </c>
      <c r="D14" s="85" t="e">
        <f>INDEX($BB$20:$BB$179,MATCH(2,$BD$20:$BD$179,0))</f>
        <v>#N/A</v>
      </c>
      <c r="E14" s="70" t="s">
        <v>41</v>
      </c>
      <c r="F14" s="385" t="e">
        <f>INDEX($AZ$20:$AZ$179,MATCH(2,$BE$20:$BE$179,0))</f>
        <v>#N/A</v>
      </c>
      <c r="G14" s="385"/>
      <c r="H14" s="385"/>
      <c r="I14" s="86" t="e">
        <f>INDEX($BC$20:$BC$179,MATCH(2,$BE$20:$BE$179,0))</f>
        <v>#N/A</v>
      </c>
      <c r="J14" s="53"/>
      <c r="K14" s="70" t="s">
        <v>54</v>
      </c>
      <c r="L14" s="383" t="e">
        <f>INDEX($B$20:$B$99,MATCH(8,$W$20:$W$99,0))</f>
        <v>#N/A</v>
      </c>
      <c r="M14" s="383"/>
      <c r="N14" s="383"/>
      <c r="O14" s="72" t="e">
        <f>INDEX(P$20:P$99,MATCH(8,$W$20:$W$99,0))</f>
        <v>#N/A</v>
      </c>
      <c r="P14" s="76" t="e">
        <f>INDEX(Q$20:Q$99,MATCH(8,$W$20:$W$99,0))</f>
        <v>#N/A</v>
      </c>
      <c r="Q14" s="74" t="e">
        <f>INDEX(R$20:R$99,MATCH(8,$W$20:$W$99,0))</f>
        <v>#N/A</v>
      </c>
      <c r="R14" s="3"/>
      <c r="S14" s="77"/>
      <c r="T14" s="384" t="e">
        <f>INDEX(B$20:B$99,MATCH(8,$AY$20:$AY$99,0))</f>
        <v>#N/A</v>
      </c>
      <c r="U14" s="384"/>
      <c r="V14" s="384"/>
      <c r="W14" s="78" t="e">
        <f>INDEX(AX$20:AX$99,MATCH(8,$AY$20:$AY$99,0))</f>
        <v>#N/A</v>
      </c>
      <c r="X14" s="351" t="e">
        <f>INDEX(B$20:B$99,MATCH(18,$AY$20:$AY$99,0))</f>
        <v>#N/A</v>
      </c>
      <c r="Y14" s="352" t="e">
        <f>INDEX(AX$20:AX$99,MATCH(18,$AY$20:$AY$99,0))</f>
        <v>#N/A</v>
      </c>
      <c r="Z14" s="87"/>
      <c r="AA14" s="3"/>
      <c r="AB14" s="3"/>
      <c r="AC14" s="3"/>
      <c r="AD14" s="3"/>
      <c r="AE14" s="3"/>
      <c r="AF14" s="3"/>
      <c r="AG14" s="3"/>
      <c r="AH14" s="3"/>
      <c r="AI14" s="3"/>
      <c r="AJ14" s="3"/>
      <c r="AK14" s="3"/>
      <c r="AL14" s="3"/>
      <c r="AM14" s="55"/>
      <c r="AN14" s="3"/>
      <c r="AO14" s="3"/>
      <c r="AP14" s="3"/>
      <c r="AQ14" s="3"/>
      <c r="AR14" s="3"/>
      <c r="AS14" s="3"/>
      <c r="AT14" s="3"/>
      <c r="AU14" s="3"/>
      <c r="AV14" s="3"/>
      <c r="AW14" s="3"/>
      <c r="AX14" s="37"/>
      <c r="AY14" s="43"/>
      <c r="BF14" s="388"/>
      <c r="BG14" s="388"/>
      <c r="BH14" s="388"/>
      <c r="BI14" s="388"/>
      <c r="BJ14" s="388"/>
      <c r="BK14" s="388"/>
    </row>
    <row r="15" spans="1:63" ht="11.45" customHeight="1" x14ac:dyDescent="0.2">
      <c r="A15" s="79" t="s">
        <v>44</v>
      </c>
      <c r="B15" s="88" t="e">
        <f>INDEX($AZ$20:$AZ$179,MATCH(3,$BD$20:$BD$179,0))</f>
        <v>#N/A</v>
      </c>
      <c r="C15" s="89" t="e">
        <f>INDEX($BA$20:$BA$179,MATCH(3,$BD$20:$BD$179,0))</f>
        <v>#N/A</v>
      </c>
      <c r="D15" s="90" t="e">
        <f>INDEX($BB$20:$BB$179,MATCH(3,$BD$20:$BD$179,0))</f>
        <v>#N/A</v>
      </c>
      <c r="E15" s="79" t="s">
        <v>44</v>
      </c>
      <c r="F15" s="387" t="e">
        <f>INDEX($AZ$20:$AZ$179,MATCH(3,$BE$20:$BE$179,0))</f>
        <v>#N/A</v>
      </c>
      <c r="G15" s="387"/>
      <c r="H15" s="387"/>
      <c r="I15" s="91" t="e">
        <f>INDEX($BC$20:$BC$179,MATCH(3,$BE$20:$BE$179,0))</f>
        <v>#N/A</v>
      </c>
      <c r="J15" s="53"/>
      <c r="K15" s="70" t="s">
        <v>55</v>
      </c>
      <c r="L15" s="383" t="e">
        <f>INDEX($B$20:$B$99,MATCH(9,$W$20:$W$99,0))</f>
        <v>#N/A</v>
      </c>
      <c r="M15" s="383"/>
      <c r="N15" s="383"/>
      <c r="O15" s="72" t="e">
        <f>INDEX(P$20:P$99,MATCH(9,$W$20:$W$99,0))</f>
        <v>#N/A</v>
      </c>
      <c r="P15" s="76" t="e">
        <f>INDEX(Q$20:Q$99,MATCH(9,$W$20:$W$99,0))</f>
        <v>#N/A</v>
      </c>
      <c r="Q15" s="74" t="e">
        <f>INDEX(R$20:R$99,MATCH(9,$W$20:$W$99,0))</f>
        <v>#N/A</v>
      </c>
      <c r="R15" s="3"/>
      <c r="S15" s="77"/>
      <c r="T15" s="384" t="e">
        <f>INDEX(B$20:B$99,MATCH(9,$AY$20:$AY$99,0))</f>
        <v>#N/A</v>
      </c>
      <c r="U15" s="384"/>
      <c r="V15" s="384"/>
      <c r="W15" s="78" t="e">
        <f>INDEX(AX$20:AX$99,MATCH(9,$AY$20:$AY$99,0))</f>
        <v>#N/A</v>
      </c>
      <c r="X15" s="351" t="e">
        <f>INDEX(B$20:B$99,MATCH(19,$AY$20:$AY$99,0))</f>
        <v>#N/A</v>
      </c>
      <c r="Y15" s="352" t="e">
        <f>INDEX(AX$20:AX$99,MATCH(19,$AY$20:$AY$99,0))</f>
        <v>#N/A</v>
      </c>
      <c r="Z15" s="87"/>
      <c r="AA15" s="3"/>
      <c r="AB15" s="92"/>
      <c r="AC15" s="3"/>
      <c r="AD15" s="3"/>
      <c r="AE15" s="3"/>
      <c r="AF15" s="3"/>
      <c r="AG15" s="3"/>
      <c r="AH15" s="3"/>
      <c r="AI15" s="3"/>
      <c r="AJ15" s="3"/>
      <c r="AK15" s="3"/>
      <c r="AL15" s="3"/>
      <c r="AM15" s="55"/>
      <c r="AN15" s="3"/>
      <c r="AO15" s="3"/>
      <c r="AP15" s="3"/>
      <c r="AQ15" s="3"/>
      <c r="AR15" s="3"/>
      <c r="AS15" s="3"/>
      <c r="AT15" s="3"/>
      <c r="AU15" s="3"/>
      <c r="AV15" s="3"/>
      <c r="AW15" s="3"/>
      <c r="AX15" s="37"/>
      <c r="AY15" s="43"/>
      <c r="BF15" s="388"/>
      <c r="BG15" s="388"/>
      <c r="BH15" s="388"/>
      <c r="BI15" s="388"/>
      <c r="BJ15" s="388"/>
      <c r="BK15" s="388"/>
    </row>
    <row r="16" spans="1:63" ht="11.45" customHeight="1" x14ac:dyDescent="0.2">
      <c r="A16" s="3"/>
      <c r="B16" s="3"/>
      <c r="C16" s="93"/>
      <c r="D16" s="94"/>
      <c r="E16" s="3"/>
      <c r="F16" s="3"/>
      <c r="G16" s="3"/>
      <c r="H16" s="3"/>
      <c r="I16" s="3"/>
      <c r="J16" s="53"/>
      <c r="K16" s="79" t="s">
        <v>56</v>
      </c>
      <c r="L16" s="389" t="e">
        <f>INDEX($B$20:$B$99,MATCH(10,$W$20:$W$99,0))</f>
        <v>#N/A</v>
      </c>
      <c r="M16" s="389"/>
      <c r="N16" s="389"/>
      <c r="O16" s="81" t="e">
        <f>INDEX(P$20:P$99,MATCH(10,$W$20:$W$99,0))</f>
        <v>#N/A</v>
      </c>
      <c r="P16" s="88" t="e">
        <f>INDEX(Q$20:Q$99,MATCH(10,$W$20:$W$99,0))</f>
        <v>#N/A</v>
      </c>
      <c r="Q16" s="83" t="e">
        <f>INDEX(R$20:R$99,MATCH(10,$W$20:$W$99,0))</f>
        <v>#N/A</v>
      </c>
      <c r="R16" s="3"/>
      <c r="S16" s="77"/>
      <c r="T16" s="390" t="e">
        <f>INDEX(B$20:B$99,MATCH(10,$AY$20:$AY$99,0))</f>
        <v>#N/A</v>
      </c>
      <c r="U16" s="390"/>
      <c r="V16" s="390"/>
      <c r="W16" s="95" t="e">
        <f>INDEX(AX$20:AX$99,MATCH(10,$AY$20:$AY$99,0))</f>
        <v>#N/A</v>
      </c>
      <c r="X16" s="353" t="e">
        <f>INDEX(B$20:B$99,MATCH(20,$AY$20:$AY$99,0))</f>
        <v>#N/A</v>
      </c>
      <c r="Y16" s="354" t="e">
        <f>INDEX(AX$20:AX$99,MATCH(20,$AY$20:$AY$99,0))</f>
        <v>#N/A</v>
      </c>
      <c r="Z16" s="87"/>
      <c r="AA16" s="391"/>
      <c r="AB16" s="391"/>
      <c r="AC16" s="391"/>
      <c r="AD16" s="391"/>
      <c r="AE16" s="392"/>
      <c r="AF16" s="392"/>
      <c r="AG16" s="392"/>
      <c r="AH16" s="392"/>
      <c r="AI16" s="392"/>
      <c r="AJ16" s="3"/>
      <c r="AK16" s="3"/>
      <c r="AL16" s="3"/>
      <c r="AM16" s="55"/>
      <c r="AN16" s="3"/>
      <c r="AO16" s="3"/>
      <c r="AP16" s="3"/>
      <c r="AQ16" s="3"/>
      <c r="AR16" s="3"/>
      <c r="AS16" s="3"/>
      <c r="AT16" s="3"/>
      <c r="AU16" s="3"/>
      <c r="AV16" s="3"/>
      <c r="AW16" s="3"/>
      <c r="AX16" s="37"/>
      <c r="AY16" s="43"/>
      <c r="BF16" s="388"/>
      <c r="BG16" s="388"/>
      <c r="BH16" s="388"/>
      <c r="BI16" s="388"/>
      <c r="BJ16" s="388"/>
      <c r="BK16" s="388"/>
    </row>
    <row r="17" spans="1:1024" ht="11.45" customHeight="1" thickBot="1" x14ac:dyDescent="0.25">
      <c r="A17" s="3"/>
      <c r="B17" s="3"/>
      <c r="C17" s="93"/>
      <c r="D17" s="97"/>
      <c r="E17" s="3"/>
      <c r="F17" s="3"/>
      <c r="G17" s="3"/>
      <c r="H17" s="3"/>
      <c r="I17" s="3"/>
      <c r="J17" s="3"/>
      <c r="K17" s="53"/>
      <c r="L17" s="98"/>
      <c r="M17" s="98"/>
      <c r="N17" s="3"/>
      <c r="O17" s="3"/>
      <c r="P17" s="53"/>
      <c r="Q17" s="53"/>
      <c r="R17" s="53"/>
      <c r="S17" s="53"/>
      <c r="T17" s="53"/>
      <c r="U17" s="53"/>
      <c r="V17" s="53"/>
      <c r="W17" s="53"/>
      <c r="X17" s="53"/>
      <c r="Y17" s="3"/>
      <c r="Z17" s="87"/>
      <c r="AA17" s="99"/>
      <c r="AB17" s="62"/>
      <c r="AC17" s="62"/>
      <c r="AD17" s="62"/>
      <c r="AE17" s="393"/>
      <c r="AF17" s="393"/>
      <c r="AG17" s="393"/>
      <c r="AH17" s="100"/>
      <c r="AI17" s="101"/>
      <c r="AJ17" s="3"/>
      <c r="AK17" s="3"/>
      <c r="AL17" s="3"/>
      <c r="AM17" s="55"/>
      <c r="AN17" s="3"/>
      <c r="AO17" s="3"/>
      <c r="AP17" s="3"/>
      <c r="AQ17" s="3"/>
      <c r="AR17" s="3"/>
      <c r="AS17" s="3"/>
      <c r="AT17" s="3"/>
      <c r="AU17" s="3"/>
      <c r="AV17" s="3"/>
      <c r="AW17" s="3"/>
      <c r="AX17" s="37"/>
      <c r="AY17" s="43"/>
      <c r="BF17" s="388"/>
      <c r="BG17" s="388"/>
      <c r="BH17" s="388"/>
      <c r="BI17" s="388"/>
      <c r="BJ17" s="388"/>
      <c r="BK17" s="388"/>
    </row>
    <row r="18" spans="1:1024" ht="12.95" customHeight="1" x14ac:dyDescent="0.2">
      <c r="A18" s="102"/>
      <c r="B18" s="376" t="s">
        <v>31</v>
      </c>
      <c r="C18" s="377" t="s">
        <v>57</v>
      </c>
      <c r="D18" s="378" t="s">
        <v>4</v>
      </c>
      <c r="E18" s="379" t="s">
        <v>58</v>
      </c>
      <c r="F18" s="380" t="s">
        <v>59</v>
      </c>
      <c r="G18" s="380"/>
      <c r="H18" s="380"/>
      <c r="I18" s="380"/>
      <c r="J18" s="380"/>
      <c r="K18" s="374" t="s">
        <v>60</v>
      </c>
      <c r="L18" s="374"/>
      <c r="M18" s="374"/>
      <c r="N18" s="374"/>
      <c r="O18" s="374"/>
      <c r="P18" s="374" t="s">
        <v>61</v>
      </c>
      <c r="Q18" s="374"/>
      <c r="R18" s="374"/>
      <c r="S18" s="374" t="s">
        <v>62</v>
      </c>
      <c r="T18" s="374"/>
      <c r="U18" s="374" t="s">
        <v>63</v>
      </c>
      <c r="V18" s="374"/>
      <c r="W18" s="374"/>
      <c r="X18" s="375" t="s">
        <v>5</v>
      </c>
      <c r="Y18" s="372" t="s">
        <v>64</v>
      </c>
      <c r="Z18" s="371" t="s">
        <v>65</v>
      </c>
      <c r="AA18" s="371" t="s">
        <v>66</v>
      </c>
      <c r="AB18" s="371" t="s">
        <v>67</v>
      </c>
      <c r="AC18" s="371" t="s">
        <v>68</v>
      </c>
      <c r="AD18" s="371" t="s">
        <v>69</v>
      </c>
      <c r="AE18" s="371" t="s">
        <v>70</v>
      </c>
      <c r="AF18" s="371" t="s">
        <v>71</v>
      </c>
      <c r="AG18" s="371" t="s">
        <v>72</v>
      </c>
      <c r="AH18" s="369" t="s">
        <v>98</v>
      </c>
      <c r="AI18" s="369" t="s">
        <v>74</v>
      </c>
      <c r="AJ18" s="369" t="s">
        <v>75</v>
      </c>
      <c r="AK18" s="369" t="s">
        <v>99</v>
      </c>
      <c r="AL18" s="369" t="s">
        <v>77</v>
      </c>
      <c r="AM18" s="369" t="s">
        <v>78</v>
      </c>
      <c r="AN18" s="364" t="s">
        <v>79</v>
      </c>
      <c r="AO18" s="364"/>
      <c r="AP18" s="364"/>
      <c r="AQ18" s="364"/>
      <c r="AR18" s="364"/>
      <c r="AS18" s="364"/>
      <c r="AT18" s="364"/>
      <c r="AU18" s="364"/>
      <c r="AV18" s="364"/>
      <c r="AW18" s="364"/>
      <c r="AX18" s="364"/>
      <c r="AY18" s="364"/>
      <c r="AZ18" s="365" t="s">
        <v>80</v>
      </c>
      <c r="BA18" s="365"/>
      <c r="BB18" s="365"/>
      <c r="BC18" s="365"/>
      <c r="BD18" s="365"/>
      <c r="BE18" s="365"/>
    </row>
    <row r="19" spans="1:1024" ht="14.45" customHeight="1" x14ac:dyDescent="0.2">
      <c r="A19" s="103"/>
      <c r="B19" s="376"/>
      <c r="C19" s="377"/>
      <c r="D19" s="378"/>
      <c r="E19" s="379"/>
      <c r="F19" s="104" t="s">
        <v>32</v>
      </c>
      <c r="G19" s="105" t="s">
        <v>33</v>
      </c>
      <c r="H19" s="105" t="s">
        <v>34</v>
      </c>
      <c r="I19" s="105" t="s">
        <v>81</v>
      </c>
      <c r="J19" s="106" t="s">
        <v>82</v>
      </c>
      <c r="K19" s="105" t="s">
        <v>32</v>
      </c>
      <c r="L19" s="105" t="s">
        <v>33</v>
      </c>
      <c r="M19" s="105" t="s">
        <v>34</v>
      </c>
      <c r="N19" s="105" t="s">
        <v>81</v>
      </c>
      <c r="O19" s="106" t="s">
        <v>82</v>
      </c>
      <c r="P19" s="105" t="s">
        <v>32</v>
      </c>
      <c r="Q19" s="105" t="s">
        <v>33</v>
      </c>
      <c r="R19" s="106" t="s">
        <v>34</v>
      </c>
      <c r="S19" s="105" t="s">
        <v>81</v>
      </c>
      <c r="T19" s="106" t="s">
        <v>82</v>
      </c>
      <c r="U19" s="105" t="s">
        <v>81</v>
      </c>
      <c r="V19" s="105" t="s">
        <v>82</v>
      </c>
      <c r="W19" s="106" t="s">
        <v>83</v>
      </c>
      <c r="X19" s="375"/>
      <c r="Y19" s="372"/>
      <c r="Z19" s="371"/>
      <c r="AA19" s="371"/>
      <c r="AB19" s="371"/>
      <c r="AC19" s="371"/>
      <c r="AD19" s="371"/>
      <c r="AE19" s="371"/>
      <c r="AF19" s="371"/>
      <c r="AG19" s="371"/>
      <c r="AH19" s="369"/>
      <c r="AI19" s="369"/>
      <c r="AJ19" s="369"/>
      <c r="AK19" s="369"/>
      <c r="AL19" s="369"/>
      <c r="AM19" s="369"/>
      <c r="AN19" s="56" t="s">
        <v>84</v>
      </c>
      <c r="AO19" s="56" t="s">
        <v>85</v>
      </c>
      <c r="AP19" s="56" t="s">
        <v>86</v>
      </c>
      <c r="AQ19" s="56" t="s">
        <v>87</v>
      </c>
      <c r="AR19" s="56" t="s">
        <v>88</v>
      </c>
      <c r="AS19" s="56" t="s">
        <v>89</v>
      </c>
      <c r="AT19" s="56" t="s">
        <v>90</v>
      </c>
      <c r="AU19" s="56" t="s">
        <v>91</v>
      </c>
      <c r="AV19" s="56" t="s">
        <v>92</v>
      </c>
      <c r="AW19" s="56" t="s">
        <v>93</v>
      </c>
      <c r="AX19" s="56" t="s">
        <v>94</v>
      </c>
      <c r="AY19" s="56" t="s">
        <v>95</v>
      </c>
      <c r="AZ19" s="107" t="s">
        <v>31</v>
      </c>
      <c r="BA19" s="108" t="s">
        <v>32</v>
      </c>
      <c r="BB19" s="108" t="s">
        <v>33</v>
      </c>
      <c r="BC19" s="108" t="s">
        <v>34</v>
      </c>
      <c r="BD19" s="108" t="s">
        <v>81</v>
      </c>
      <c r="BE19" s="108" t="s">
        <v>82</v>
      </c>
    </row>
    <row r="20" spans="1:1024" s="126" customFormat="1" ht="12.2" customHeight="1" x14ac:dyDescent="0.2">
      <c r="A20" s="366" t="s">
        <v>17</v>
      </c>
      <c r="B20" s="109" t="str">
        <f>IF('Competitor List'!H6="Y",'Competitor List'!D6, " ")</f>
        <v xml:space="preserve"> </v>
      </c>
      <c r="C20" s="110" t="str">
        <f>IF('Competitor List'!J6="Y","Y","N")</f>
        <v>N</v>
      </c>
      <c r="D20" s="110">
        <f>'Competitor List'!B6</f>
        <v>1</v>
      </c>
      <c r="E20" s="110" t="str">
        <f>IF('Competitor List'!F6=0," ",'Competitor List'!F6)</f>
        <v xml:space="preserve"> </v>
      </c>
      <c r="F20" s="111"/>
      <c r="G20" s="112"/>
      <c r="H20" s="113"/>
      <c r="I20" s="114" t="str">
        <f t="shared" ref="I20:I39" si="1">IF(ISNUMBER(F20),RANK(F20,F$20:F$39,0)+SUMPRODUCT((F$20:F$39=F20)*(G$20:G$39&gt;G20))+SUMPRODUCT((F$20:F$39=F20)*(G$20:G$39=G20)*(H$20:H$39&lt;H20))+SUMPRODUCT((F$20:F$39=F20)*(G$20:G$39=G20)*(H$20:H$39=H20)*($Y$20:$Y$39&lt;$Y20)),"DQ")</f>
        <v>DQ</v>
      </c>
      <c r="J20" s="115" t="str">
        <f t="shared" ref="J20:J39" si="2">IF(ISNUMBER(H20),RANK(H20,H$20:H$39,1)+SUMPRODUCT((H$20:H$39=H20)*(G$20:G$39&gt;G20))+SUMPRODUCT((H$20:H$39=H20)*(G$20:G$39=G20)*(F$20:F$39&gt;F20))+SUMPRODUCT((H$20:H$39=H20)*(G$20:G$39=G20)*(F$20:F$39=F20)*($Y$20:$Y$39&lt;$Y20)),"DQ")</f>
        <v>DQ</v>
      </c>
      <c r="K20" s="112"/>
      <c r="L20" s="112"/>
      <c r="M20" s="113"/>
      <c r="N20" s="114" t="str">
        <f t="shared" ref="N20:N39" si="3">IF(ISNUMBER(K20),RANK(K20,K$20:K$39,0)+SUMPRODUCT((K$20:K$39=K20)*(L$20:L$39&gt;L20))+SUMPRODUCT((K$20:K$39=K20)*(L$20:L$39=L20)*(M$20:M$39&lt;M20))+SUMPRODUCT((K$20:K$39=K20)*(L$20:L$39=L20)*(M$20:M$39=M20)*($Y$20:$Y$39&lt;$Y20)),"DQ")</f>
        <v>DQ</v>
      </c>
      <c r="O20" s="115" t="str">
        <f t="shared" ref="O20:O39" si="4">IF(ISNUMBER(M20),RANK(M20,M$20:M$39,1)+SUMPRODUCT((M$20:M$39=M20)*(L$20:L$39&gt;L20))+SUMPRODUCT((M$20:M$39=M20)*(L$20:L$39=L20)*(K$20:K$39&gt;K20))+SUMPRODUCT((M$20:M$39=M20)*(L$20:L$39=L20)*(K$20:K$39=K20)*($Y$20:$Y$39&lt;$Y20)),"DQ")</f>
        <v>DQ</v>
      </c>
      <c r="P20" s="116" t="str">
        <f t="shared" ref="P20:P51" si="5">IF(AND(SUM(F20,K20)&gt;0,ISNONTEXT(F20),ISNONTEXT(K20)),AVERAGE(F20,K20),"DQ")</f>
        <v>DQ</v>
      </c>
      <c r="Q20" s="110">
        <f t="shared" ref="Q20:Q51" si="6">G20+L20</f>
        <v>0</v>
      </c>
      <c r="R20" s="117" t="str">
        <f t="shared" ref="R20:R51" si="7">IF(AND(SUM(H20,M20)&gt;0,ISNONTEXT(H20),ISNONTEXT(M20)),(H20+M20) / ((H20&lt;&gt;0)+(M20&lt;&gt;0)),"DQ")</f>
        <v>DQ</v>
      </c>
      <c r="S20" s="114" t="str">
        <f t="shared" ref="S20:S39" si="8">IF(AND(ISNUMBER(AH20),NOT(C20="N")),RANK(AH20,$AH$20:$AH$39,0)+SUMPRODUCT(($AH$20:$AH$39=AH20)*($Q$20:$Q$39&gt;Q20))+SUMPRODUCT(($AH$20:$AH$39=AH20)*($Q$20:$Q$39=Q20)*($AK$20:$AK$39&gt;AK20))+SUMPRODUCT(($AH$20:$AH$39=AH20)*($Q$20:$Q$39=Q20)*($AK$20:$AK$39=AK20)*($Y$20:$Y$39&lt;Y20)),"DQ")</f>
        <v>DQ</v>
      </c>
      <c r="T20" s="115" t="str">
        <f t="shared" ref="T20:T39" si="9">IF(ISNUMBER(R20),RANK(R20,R$20:R$39,1)+SUMPRODUCT((R$20:R$39=R20)*(Q$20:Q$39&gt;Q20))+SUMPRODUCT((R$20:R$39=R20)*(Q$20:Q$39=Q20)*(P$20:P$39&gt;P20))+SUMPRODUCT((R$20:R$39=R20)*(Q$20:Q$39=Q20)*(P$20:P$39=P20)*($Y$20:$Y$39&lt;$Y20)),"DQ")</f>
        <v>DQ</v>
      </c>
      <c r="U20" s="114" t="str">
        <f t="shared" ref="U20:U51" si="10">IF(AND(ISNUMBER(AH20),NOT(C20="N")),RANK(AI20,$AI$20:$AI$99,0)+SUMPRODUCT(($AI$20:$AI$99=AI20)*($AK$20:$AK$99&lt;AK20))+SUMPRODUCT(($AI$20:$AI$107=AI20)*($AK$20:$AK$107=AK20)*($Q$20:$Q$107&gt;Q20))+SUMPRODUCT(($AI$20:$AI$107=AI20)*($Q$20:$Q$107=Q20)*($AK$20:$AK$107=AK20)*($Y$20:$Y$107&lt;Y20)),"DQ")</f>
        <v>DQ</v>
      </c>
      <c r="V20" s="118" t="str">
        <f t="shared" ref="V20:V51" si="11">IF(AND(ISNUMBER(AK20),C20="Y"),RANK(AK20,$AK$20:$AK$99,1)+SUMPRODUCT(($AK$20:$AK$99=AK20)*($AH$20:$AH$99&gt;AH20))+SUMPRODUCT(($AK$20:$AK$107=AK20)*($AH$20:$AH$107=AH20)*($Q$20:$Q$107&gt;Q20))+SUMPRODUCT(($AK$20:$AK$107=AK20)*($Q$20:$Q$107=Q20)*($AH$21:$AH$108=AH20)*($Y$20:$Y$107&lt;Y20)),"DQ")</f>
        <v>DQ</v>
      </c>
      <c r="W20" s="119" t="str">
        <f t="shared" ref="W20:W51" si="12">IF(AND(ISNUMBER(AM20)),RANK(AM20,$AM$20:$AM$99,1)+SUMPRODUCT(($AM$20:$AM$99=AM20)*($AK$20:$AK$99&lt;AK20))+SUMPRODUCT(($AM$20:$AM$99=AM20)*($AK$20:$AK$99=AK20)*($AH$20:$AH$99&gt;AH20)+SUMPRODUCT(($AM$20:$AM$99=AM20)*($AK$20:$AK$99=AK20)*($AH$20:$AH$99=AH20)*($Y$20:$Y$99&gt;Y20))),"DQ")</f>
        <v>DQ</v>
      </c>
      <c r="X20" s="120">
        <f>'Competitor List'!C6</f>
        <v>101</v>
      </c>
      <c r="Y20" s="121"/>
      <c r="Z20" s="110" t="str">
        <f>IF(AND(F20&gt;0,ISNONTEXT(F20),$C20="Y"),F20,"DQ")</f>
        <v>DQ</v>
      </c>
      <c r="AA20" s="110" t="str">
        <f t="shared" ref="AA20:AA51" si="13">IF(J20=1,0,Z20)</f>
        <v>DQ</v>
      </c>
      <c r="AB20" s="110" t="str">
        <f>IF(AND(ISNUMBER(AA20),NOT(C20="N")),RANK(AA20,$AA$20:$AA$99,0)+SUMPRODUCT(($AA$20:$AA$99=AA20)*($G$20:$G$99&gt;G20))+SUMPRODUCT(($AA$20:$AA$99=AA20)*($G$20:$G$99=G20)*($H$20:$H$99&lt;H20))+SUMPRODUCT(($AA$20:$AA$99=AA20)*($G$20:$G$99=G20)*($H$20:$H$99=H20)*($D$20:$D$99&lt;D20)),"DQ")</f>
        <v>DQ</v>
      </c>
      <c r="AC20" s="110" t="str">
        <f>IF(AND(H20&gt;0,ISNONTEXT(H20),$C20="Y"),H20,"DQ")</f>
        <v>DQ</v>
      </c>
      <c r="AD20" s="110" t="str">
        <f t="shared" ref="AD20:AD51" si="14">IF(AND(K20&gt;0,ISNONTEXT(K20),$C20="Y"),K20,"DQ")</f>
        <v>DQ</v>
      </c>
      <c r="AE20" s="110" t="str">
        <f t="shared" ref="AE20:AE51" si="15">IF(O20=1,0,AD20)</f>
        <v>DQ</v>
      </c>
      <c r="AF20" s="110" t="str">
        <f>IF(AND(ISNUMBER(AE20),NOT(L20="N")),RANK(AE20,$AE$20:$AE$99,0)+SUMPRODUCT(($AE$20:$AE$99=AE20)*($L$20:$L$99&gt;L20))+SUMPRODUCT(($AE$20:$AE$99=AE20)*($L$20:$L$99=L20)*($M$20:$M$99&lt;M20))+SUMPRODUCT(($AE$20:$AE$99=AE20)*($L$20:$L$99=L20)*($M$20:$M$99=M20)*($D$20:$D$99&lt;D20)),"DQ")</f>
        <v>DQ</v>
      </c>
      <c r="AG20" s="110" t="str">
        <f t="shared" ref="AG20:AG51" si="16">IF(AND(M20&gt;0,ISNONTEXT(M20),$C20="Y"),M20,"DQ")</f>
        <v>DQ</v>
      </c>
      <c r="AH20" s="116" t="str">
        <f t="shared" ref="AH20:AH51" si="17">IF(AND(SUM(F20,K20)&gt;0,ISNONTEXT(F20),ISNONTEXT(K20),C20="Y"),AVERAGE(F20,K20),"DQ")</f>
        <v>DQ</v>
      </c>
      <c r="AI20" s="116" t="str">
        <f t="shared" ref="AI20:AI51" si="18">IF(V20=1,0,AH20)</f>
        <v>DQ</v>
      </c>
      <c r="AJ20" s="110" t="str">
        <f t="shared" ref="AJ20:AJ51" si="19">IF(AND(ISNUMBER(AH20),NOT(C20="N")),RANK(AI20,$AI$20:$AI$99,0)+SUMPRODUCT(($AI$20:$AI$99=AI20)*($AK$20:$AK$99&lt;AK20))+SUMPRODUCT(($AI$20:$AI$99=AI20)*($AK$20:$AK$99=AK20)*($Q$20:$Q$99&gt;Q20))+SUMPRODUCT(($AI$20:$AI$99=AI20)*($AK$20:$AK$99=AK20)*($Q$20:$Q$99=Q20)*($Y$20:$Y$99&lt;Y20)),"DQ")</f>
        <v>DQ</v>
      </c>
      <c r="AK20" s="122" t="str">
        <f t="shared" ref="AK20:AK51" si="20">IF(AND(C20="Y",SUM(H20,M20)&gt;0,ISNONTEXT(H20),ISNONTEXT(M20)),(H20+M20) / ((H20&lt;&gt;0)+(M20&lt;&gt;0)),"DQ")</f>
        <v>DQ</v>
      </c>
      <c r="AL20" s="120" t="str">
        <f t="shared" ref="AL20:AL51" si="21">IF(AND(ISNUMBER(AH20),NOT(C20="N")),RANK(AH20,$AH$20:$AH$99,0)+SUMPRODUCT(($AH$20:$AH$99=AH20)*($AK$20:$AK$99&lt;AK20))+SUMPRODUCT(($AH$20:$AH$99=AH20)*($AK$20:$AK$99=AK20)*($Q$20:$Q$99&gt;Q20))+SUMPRODUCT(($AH$20:$AH$99=AH20)*($AK$20:$AK$99=AK20)*($Q$20:$Q$99=Q20)*($Y$20:$Y$99&lt;Y20)),"DQ")</f>
        <v>DQ</v>
      </c>
      <c r="AM20" s="120" t="str">
        <f t="shared" ref="AM20:AM51" si="22">IF(AND(ISNUMBER(AL20),ISNUMBER(V20)),SUM(AL20,V20),"DQ")</f>
        <v>DQ</v>
      </c>
      <c r="AN20" s="110" t="str">
        <f t="shared" ref="AN20:AN39" si="23">IF(AB20=1,$AO$6,"")</f>
        <v/>
      </c>
      <c r="AO20" s="110" t="str">
        <f t="shared" ref="AO20:AO39" si="24">IF(J20=1,$AO$6,"")</f>
        <v/>
      </c>
      <c r="AP20" s="110" t="str">
        <f t="shared" ref="AP20:AP39" si="25">IF(AF20=1,$AO$6,"")</f>
        <v/>
      </c>
      <c r="AQ20" s="110" t="str">
        <f t="shared" ref="AQ20:AQ39" si="26">IF(O20=1,$AO$6,"")</f>
        <v/>
      </c>
      <c r="AR20" s="110" t="str">
        <f t="shared" ref="AR20:AR51" si="27">IF(U20=1,$AS$6,"")</f>
        <v/>
      </c>
      <c r="AS20" s="110" t="str">
        <f t="shared" ref="AS20:AS51" si="28">IF(U20=2,$AS$7,"")</f>
        <v/>
      </c>
      <c r="AT20" s="110" t="str">
        <f t="shared" ref="AT20:AT51" si="29">IF(U20=3,$AS$8,"")</f>
        <v/>
      </c>
      <c r="AU20" s="110" t="str">
        <f t="shared" ref="AU20:AU51" si="30">IF(V20=1,$AS$6,"")</f>
        <v/>
      </c>
      <c r="AV20" s="110" t="str">
        <f t="shared" ref="AV20:AV51" si="31">IF(V20=2,$AS$7,"")</f>
        <v/>
      </c>
      <c r="AW20" s="110" t="str">
        <f t="shared" ref="AW20:AW51" si="32">IF(V20=3,$AS$8,"")</f>
        <v/>
      </c>
      <c r="AX20" s="122">
        <f t="shared" ref="AX20:AX51" si="33">IF(C20="N", 0, IF(SUM(AN20:AQ20)&gt;0.75, (0.75+SUM(AR20:AW20)), SUM(AN20:AW20)))</f>
        <v>0</v>
      </c>
      <c r="AY20" s="110" t="str">
        <f t="shared" ref="AY20:AY51" si="34">IF(AX20=0,"0", RANK(AX20,AX$20:AX$99)+SUMPRODUCT((AX$20:AX$99=AX20)*(W$20:W$99&gt;W20)))</f>
        <v>0</v>
      </c>
      <c r="AZ20" s="110" t="str">
        <f t="shared" ref="AZ20:AZ51" si="35">B20</f>
        <v xml:space="preserve"> </v>
      </c>
      <c r="BA20" s="123">
        <f t="shared" ref="BA20:BA51" si="36">F20</f>
        <v>0</v>
      </c>
      <c r="BB20" s="123">
        <f t="shared" ref="BB20:BB51" si="37">G20</f>
        <v>0</v>
      </c>
      <c r="BC20" s="124" t="str">
        <f t="shared" ref="BC20:BC51" si="38">IF(ISNUMBER(H20),H20,"DQ")</f>
        <v>DQ</v>
      </c>
      <c r="BD20" s="110">
        <f t="shared" ref="BD20:BD51" si="39">IF(ISNUMBER(BA20),RANK(BA20,BA$20:BA$179,0)+SUMPRODUCT((BA$20:BA$179=BA20)*(BB$20:BB$179&gt;BB20))+SUMPRODUCT((BA$20:BA$179=BA20)*(BB$20:BB$179=BB20)*(BC$20:BC$179&lt;BC20))+SUMPRODUCT((BA$20:BA$179=BA20)*(BB$20:BB$179=BB20)*(BC$20:BC$179=BC20)*($Y$20:$Y$179&lt;$Y20)),"DQ")</f>
        <v>1</v>
      </c>
      <c r="BE20" s="125" t="str">
        <f t="shared" ref="BE20:BE51" si="40">IF(ISNUMBER(BC20),RANK(BC20,BC$20:BC$179,1)+SUMPRODUCT((BC$20:BC$179=BC20)*(BB$20:BB$179&gt;BB20))+SUMPRODUCT((BC$20:BC$179=BC20)*(BB$20:BB$179=BB20)*(BA$20:BA$179&gt;BA20))+SUMPRODUCT((BC$20:BC$179=BC20)*(BB$20:BB$179=BB20)*(BA$20:BA$179=BA20)*($Y$20:$Y$179&lt;$Y20)),"DQ")</f>
        <v>DQ</v>
      </c>
      <c r="AMJ20"/>
    </row>
    <row r="21" spans="1:1024" s="126" customFormat="1" ht="12.2" customHeight="1" x14ac:dyDescent="0.2">
      <c r="A21" s="366"/>
      <c r="B21" s="127" t="str">
        <f>IF('Competitor List'!H7="Y",'Competitor List'!D7, " ")</f>
        <v xml:space="preserve"> </v>
      </c>
      <c r="C21" s="10" t="str">
        <f>IF('Competitor List'!J7="Y","Y","N")</f>
        <v>N</v>
      </c>
      <c r="D21" s="10">
        <f>'Competitor List'!B7</f>
        <v>2</v>
      </c>
      <c r="E21" s="10" t="str">
        <f>IF('Competitor List'!F7=0," ",'Competitor List'!F7)</f>
        <v xml:space="preserve"> </v>
      </c>
      <c r="F21" s="128"/>
      <c r="G21" s="129"/>
      <c r="H21" s="130"/>
      <c r="I21" s="131" t="str">
        <f t="shared" si="1"/>
        <v>DQ</v>
      </c>
      <c r="J21" s="132" t="str">
        <f t="shared" si="2"/>
        <v>DQ</v>
      </c>
      <c r="K21" s="129"/>
      <c r="L21" s="129"/>
      <c r="M21" s="130"/>
      <c r="N21" s="131" t="str">
        <f t="shared" si="3"/>
        <v>DQ</v>
      </c>
      <c r="O21" s="132" t="str">
        <f t="shared" si="4"/>
        <v>DQ</v>
      </c>
      <c r="P21" s="133" t="str">
        <f t="shared" si="5"/>
        <v>DQ</v>
      </c>
      <c r="Q21" s="10">
        <f t="shared" si="6"/>
        <v>0</v>
      </c>
      <c r="R21" s="134" t="str">
        <f t="shared" si="7"/>
        <v>DQ</v>
      </c>
      <c r="S21" s="131" t="str">
        <f t="shared" si="8"/>
        <v>DQ</v>
      </c>
      <c r="T21" s="132" t="str">
        <f t="shared" si="9"/>
        <v>DQ</v>
      </c>
      <c r="U21" s="131" t="str">
        <f t="shared" si="10"/>
        <v>DQ</v>
      </c>
      <c r="V21" s="135" t="str">
        <f t="shared" si="11"/>
        <v>DQ</v>
      </c>
      <c r="W21" s="136" t="str">
        <f t="shared" si="12"/>
        <v>DQ</v>
      </c>
      <c r="X21" s="137">
        <f>'Competitor List'!C7</f>
        <v>102</v>
      </c>
      <c r="Y21" s="138"/>
      <c r="Z21" s="10" t="str">
        <f t="shared" ref="Z21:Z52" si="41">IF(AND(F21&gt;0,ISNONTEXT(F21),C21="Y"),F21,"DQ")</f>
        <v>DQ</v>
      </c>
      <c r="AA21" s="10" t="str">
        <f t="shared" si="13"/>
        <v>DQ</v>
      </c>
      <c r="AB21" s="10" t="str">
        <f t="shared" ref="AB21:AB39" si="42">IF(AND(ISNUMBER(AA21),NOT(C21="N")),RANK(AA21,$AA$20:$AA$39,0)+SUMPRODUCT(($AA$20:$AA$39=AA21)*($G$20:$G$39&gt;G21))+SUMPRODUCT(($AA$20:$AA$39=AA21)*($G$20:$G$39=G21)*($H$20:$H$39&lt;H21))+SUMPRODUCT(($AA$20:$AA$39=AA21)*($G$20:$G$39=G21)*($H$20:$H$39=H21)*($D$20:$D$39&lt;D21)),"DQ")</f>
        <v>DQ</v>
      </c>
      <c r="AC21" s="10" t="str">
        <f t="shared" ref="AC21:AC52" si="43">IF(AND(H21&gt;0,ISNONTEXT(H21),C21="Y"),H21,"DQ")</f>
        <v>DQ</v>
      </c>
      <c r="AD21" s="10" t="str">
        <f t="shared" si="14"/>
        <v>DQ</v>
      </c>
      <c r="AE21" s="10" t="str">
        <f t="shared" si="15"/>
        <v>DQ</v>
      </c>
      <c r="AF21" s="10" t="str">
        <f t="shared" ref="AF21:AF39" si="44">IF(AND(ISNUMBER(AE21),NOT(L21="N")),RANK(AE21,$AE$20:$AE$39,0)+SUMPRODUCT(($AE$20:$AE$39=AE21)*($L$20:$L$39&gt;L21))+SUMPRODUCT(($AE$20:$AE$39=AE21)*($L$20:$L$39=L21)*($M$20:$M$39&lt;M21))+SUMPRODUCT(($AE$20:$AE$39=AE21)*($L$20:$L$39=L21)*($M$20:$M$39=M21)*($D$20:$D$39&lt;D21)),"DQ")</f>
        <v>DQ</v>
      </c>
      <c r="AG21" s="10" t="str">
        <f t="shared" si="16"/>
        <v>DQ</v>
      </c>
      <c r="AH21" s="133" t="str">
        <f t="shared" si="17"/>
        <v>DQ</v>
      </c>
      <c r="AI21" s="133" t="str">
        <f t="shared" si="18"/>
        <v>DQ</v>
      </c>
      <c r="AJ21" s="10" t="str">
        <f t="shared" si="19"/>
        <v>DQ</v>
      </c>
      <c r="AK21" s="139" t="str">
        <f t="shared" si="20"/>
        <v>DQ</v>
      </c>
      <c r="AL21" s="137" t="str">
        <f t="shared" si="21"/>
        <v>DQ</v>
      </c>
      <c r="AM21" s="137" t="str">
        <f t="shared" si="22"/>
        <v>DQ</v>
      </c>
      <c r="AN21" s="10" t="str">
        <f t="shared" si="23"/>
        <v/>
      </c>
      <c r="AO21" s="10" t="str">
        <f t="shared" si="24"/>
        <v/>
      </c>
      <c r="AP21" s="10" t="str">
        <f t="shared" si="25"/>
        <v/>
      </c>
      <c r="AQ21" s="10" t="str">
        <f t="shared" si="26"/>
        <v/>
      </c>
      <c r="AR21" s="10" t="str">
        <f t="shared" si="27"/>
        <v/>
      </c>
      <c r="AS21" s="10" t="str">
        <f t="shared" si="28"/>
        <v/>
      </c>
      <c r="AT21" s="10" t="str">
        <f t="shared" si="29"/>
        <v/>
      </c>
      <c r="AU21" s="10" t="str">
        <f t="shared" si="30"/>
        <v/>
      </c>
      <c r="AV21" s="10" t="str">
        <f t="shared" si="31"/>
        <v/>
      </c>
      <c r="AW21" s="10" t="str">
        <f t="shared" si="32"/>
        <v/>
      </c>
      <c r="AX21" s="139">
        <f t="shared" si="33"/>
        <v>0</v>
      </c>
      <c r="AY21" s="10" t="str">
        <f t="shared" si="34"/>
        <v>0</v>
      </c>
      <c r="AZ21" s="10" t="str">
        <f t="shared" si="35"/>
        <v xml:space="preserve"> </v>
      </c>
      <c r="BA21" s="140">
        <f t="shared" si="36"/>
        <v>0</v>
      </c>
      <c r="BB21" s="140">
        <f t="shared" si="37"/>
        <v>0</v>
      </c>
      <c r="BC21" s="141" t="str">
        <f t="shared" si="38"/>
        <v>DQ</v>
      </c>
      <c r="BD21" s="10">
        <f t="shared" si="39"/>
        <v>1</v>
      </c>
      <c r="BE21" s="142" t="str">
        <f t="shared" si="40"/>
        <v>DQ</v>
      </c>
      <c r="AMJ21"/>
    </row>
    <row r="22" spans="1:1024" s="126" customFormat="1" ht="12.2" customHeight="1" x14ac:dyDescent="0.2">
      <c r="A22" s="366"/>
      <c r="B22" s="127" t="str">
        <f>IF('Competitor List'!H8="Y",'Competitor List'!D8, " ")</f>
        <v xml:space="preserve"> </v>
      </c>
      <c r="C22" s="10" t="str">
        <f>IF('Competitor List'!J8="Y","Y","N")</f>
        <v>N</v>
      </c>
      <c r="D22" s="10">
        <f>'Competitor List'!B8</f>
        <v>3</v>
      </c>
      <c r="E22" s="10" t="str">
        <f>IF('Competitor List'!F8=0," ",'Competitor List'!F8)</f>
        <v xml:space="preserve"> </v>
      </c>
      <c r="F22" s="128"/>
      <c r="G22" s="129"/>
      <c r="H22" s="130"/>
      <c r="I22" s="131" t="str">
        <f t="shared" si="1"/>
        <v>DQ</v>
      </c>
      <c r="J22" s="132" t="str">
        <f t="shared" si="2"/>
        <v>DQ</v>
      </c>
      <c r="K22" s="129"/>
      <c r="L22" s="129"/>
      <c r="M22" s="130"/>
      <c r="N22" s="131" t="str">
        <f t="shared" si="3"/>
        <v>DQ</v>
      </c>
      <c r="O22" s="132" t="str">
        <f t="shared" si="4"/>
        <v>DQ</v>
      </c>
      <c r="P22" s="133" t="str">
        <f t="shared" si="5"/>
        <v>DQ</v>
      </c>
      <c r="Q22" s="10">
        <f t="shared" si="6"/>
        <v>0</v>
      </c>
      <c r="R22" s="134" t="str">
        <f t="shared" si="7"/>
        <v>DQ</v>
      </c>
      <c r="S22" s="131" t="str">
        <f t="shared" si="8"/>
        <v>DQ</v>
      </c>
      <c r="T22" s="132" t="str">
        <f t="shared" si="9"/>
        <v>DQ</v>
      </c>
      <c r="U22" s="131" t="str">
        <f t="shared" si="10"/>
        <v>DQ</v>
      </c>
      <c r="V22" s="135" t="str">
        <f t="shared" si="11"/>
        <v>DQ</v>
      </c>
      <c r="W22" s="136" t="str">
        <f t="shared" si="12"/>
        <v>DQ</v>
      </c>
      <c r="X22" s="137">
        <f>'Competitor List'!C8</f>
        <v>103</v>
      </c>
      <c r="Y22" s="138"/>
      <c r="Z22" s="10" t="str">
        <f t="shared" si="41"/>
        <v>DQ</v>
      </c>
      <c r="AA22" s="10" t="str">
        <f t="shared" si="13"/>
        <v>DQ</v>
      </c>
      <c r="AB22" s="10" t="str">
        <f t="shared" si="42"/>
        <v>DQ</v>
      </c>
      <c r="AC22" s="10" t="str">
        <f t="shared" si="43"/>
        <v>DQ</v>
      </c>
      <c r="AD22" s="10" t="str">
        <f t="shared" si="14"/>
        <v>DQ</v>
      </c>
      <c r="AE22" s="10" t="str">
        <f t="shared" si="15"/>
        <v>DQ</v>
      </c>
      <c r="AF22" s="10" t="str">
        <f t="shared" si="44"/>
        <v>DQ</v>
      </c>
      <c r="AG22" s="10" t="str">
        <f t="shared" si="16"/>
        <v>DQ</v>
      </c>
      <c r="AH22" s="133" t="str">
        <f t="shared" si="17"/>
        <v>DQ</v>
      </c>
      <c r="AI22" s="133" t="str">
        <f t="shared" si="18"/>
        <v>DQ</v>
      </c>
      <c r="AJ22" s="10" t="str">
        <f t="shared" si="19"/>
        <v>DQ</v>
      </c>
      <c r="AK22" s="139" t="str">
        <f t="shared" si="20"/>
        <v>DQ</v>
      </c>
      <c r="AL22" s="137" t="str">
        <f t="shared" si="21"/>
        <v>DQ</v>
      </c>
      <c r="AM22" s="137" t="str">
        <f t="shared" si="22"/>
        <v>DQ</v>
      </c>
      <c r="AN22" s="10" t="str">
        <f t="shared" si="23"/>
        <v/>
      </c>
      <c r="AO22" s="10" t="str">
        <f t="shared" si="24"/>
        <v/>
      </c>
      <c r="AP22" s="10" t="str">
        <f t="shared" si="25"/>
        <v/>
      </c>
      <c r="AQ22" s="10" t="str">
        <f t="shared" si="26"/>
        <v/>
      </c>
      <c r="AR22" s="141" t="str">
        <f t="shared" si="27"/>
        <v/>
      </c>
      <c r="AS22" s="141" t="str">
        <f t="shared" si="28"/>
        <v/>
      </c>
      <c r="AT22" s="141" t="str">
        <f t="shared" si="29"/>
        <v/>
      </c>
      <c r="AU22" s="141" t="str">
        <f t="shared" si="30"/>
        <v/>
      </c>
      <c r="AV22" s="141" t="str">
        <f t="shared" si="31"/>
        <v/>
      </c>
      <c r="AW22" s="141" t="str">
        <f t="shared" si="32"/>
        <v/>
      </c>
      <c r="AX22" s="139">
        <f t="shared" si="33"/>
        <v>0</v>
      </c>
      <c r="AY22" s="10" t="str">
        <f t="shared" si="34"/>
        <v>0</v>
      </c>
      <c r="AZ22" s="10" t="str">
        <f t="shared" si="35"/>
        <v xml:space="preserve"> </v>
      </c>
      <c r="BA22" s="140">
        <f t="shared" si="36"/>
        <v>0</v>
      </c>
      <c r="BB22" s="140">
        <f t="shared" si="37"/>
        <v>0</v>
      </c>
      <c r="BC22" s="141" t="str">
        <f t="shared" si="38"/>
        <v>DQ</v>
      </c>
      <c r="BD22" s="10">
        <f t="shared" si="39"/>
        <v>1</v>
      </c>
      <c r="BE22" s="142" t="str">
        <f t="shared" si="40"/>
        <v>DQ</v>
      </c>
      <c r="AMJ22"/>
    </row>
    <row r="23" spans="1:1024" s="126" customFormat="1" ht="12.2" customHeight="1" x14ac:dyDescent="0.2">
      <c r="A23" s="366"/>
      <c r="B23" s="127" t="str">
        <f>IF('Competitor List'!H9="Y",'Competitor List'!D9, " ")</f>
        <v xml:space="preserve"> </v>
      </c>
      <c r="C23" s="10" t="str">
        <f>IF('Competitor List'!J9="Y","Y","N")</f>
        <v>N</v>
      </c>
      <c r="D23" s="10">
        <f>'Competitor List'!B9</f>
        <v>4</v>
      </c>
      <c r="E23" s="10" t="str">
        <f>IF('Competitor List'!F9=0," ",'Competitor List'!F9)</f>
        <v xml:space="preserve"> </v>
      </c>
      <c r="F23" s="128"/>
      <c r="G23" s="129"/>
      <c r="H23" s="130"/>
      <c r="I23" s="131" t="str">
        <f t="shared" si="1"/>
        <v>DQ</v>
      </c>
      <c r="J23" s="132" t="str">
        <f t="shared" si="2"/>
        <v>DQ</v>
      </c>
      <c r="K23" s="129"/>
      <c r="L23" s="129"/>
      <c r="M23" s="130"/>
      <c r="N23" s="131" t="str">
        <f t="shared" si="3"/>
        <v>DQ</v>
      </c>
      <c r="O23" s="132" t="str">
        <f t="shared" si="4"/>
        <v>DQ</v>
      </c>
      <c r="P23" s="133" t="str">
        <f t="shared" si="5"/>
        <v>DQ</v>
      </c>
      <c r="Q23" s="10">
        <f t="shared" si="6"/>
        <v>0</v>
      </c>
      <c r="R23" s="134" t="str">
        <f t="shared" si="7"/>
        <v>DQ</v>
      </c>
      <c r="S23" s="131" t="str">
        <f t="shared" si="8"/>
        <v>DQ</v>
      </c>
      <c r="T23" s="132" t="str">
        <f t="shared" si="9"/>
        <v>DQ</v>
      </c>
      <c r="U23" s="131" t="str">
        <f t="shared" si="10"/>
        <v>DQ</v>
      </c>
      <c r="V23" s="135" t="str">
        <f t="shared" si="11"/>
        <v>DQ</v>
      </c>
      <c r="W23" s="136" t="str">
        <f t="shared" si="12"/>
        <v>DQ</v>
      </c>
      <c r="X23" s="137">
        <f>'Competitor List'!C9</f>
        <v>104</v>
      </c>
      <c r="Y23" s="138"/>
      <c r="Z23" s="10" t="str">
        <f t="shared" si="41"/>
        <v>DQ</v>
      </c>
      <c r="AA23" s="10" t="str">
        <f t="shared" si="13"/>
        <v>DQ</v>
      </c>
      <c r="AB23" s="10" t="str">
        <f t="shared" si="42"/>
        <v>DQ</v>
      </c>
      <c r="AC23" s="10" t="str">
        <f t="shared" si="43"/>
        <v>DQ</v>
      </c>
      <c r="AD23" s="10" t="str">
        <f t="shared" si="14"/>
        <v>DQ</v>
      </c>
      <c r="AE23" s="10" t="str">
        <f t="shared" si="15"/>
        <v>DQ</v>
      </c>
      <c r="AF23" s="10" t="str">
        <f t="shared" si="44"/>
        <v>DQ</v>
      </c>
      <c r="AG23" s="10" t="str">
        <f t="shared" si="16"/>
        <v>DQ</v>
      </c>
      <c r="AH23" s="133" t="str">
        <f t="shared" si="17"/>
        <v>DQ</v>
      </c>
      <c r="AI23" s="133" t="str">
        <f t="shared" si="18"/>
        <v>DQ</v>
      </c>
      <c r="AJ23" s="10" t="str">
        <f t="shared" si="19"/>
        <v>DQ</v>
      </c>
      <c r="AK23" s="139" t="str">
        <f t="shared" si="20"/>
        <v>DQ</v>
      </c>
      <c r="AL23" s="137" t="str">
        <f t="shared" si="21"/>
        <v>DQ</v>
      </c>
      <c r="AM23" s="137" t="str">
        <f t="shared" si="22"/>
        <v>DQ</v>
      </c>
      <c r="AN23" s="10" t="str">
        <f t="shared" si="23"/>
        <v/>
      </c>
      <c r="AO23" s="10" t="str">
        <f t="shared" si="24"/>
        <v/>
      </c>
      <c r="AP23" s="10" t="str">
        <f t="shared" si="25"/>
        <v/>
      </c>
      <c r="AQ23" s="10" t="str">
        <f t="shared" si="26"/>
        <v/>
      </c>
      <c r="AR23" s="10" t="str">
        <f t="shared" si="27"/>
        <v/>
      </c>
      <c r="AS23" s="10" t="str">
        <f t="shared" si="28"/>
        <v/>
      </c>
      <c r="AT23" s="10" t="str">
        <f t="shared" si="29"/>
        <v/>
      </c>
      <c r="AU23" s="10" t="str">
        <f t="shared" si="30"/>
        <v/>
      </c>
      <c r="AV23" s="10" t="str">
        <f t="shared" si="31"/>
        <v/>
      </c>
      <c r="AW23" s="10" t="str">
        <f t="shared" si="32"/>
        <v/>
      </c>
      <c r="AX23" s="139">
        <f t="shared" si="33"/>
        <v>0</v>
      </c>
      <c r="AY23" s="10" t="str">
        <f t="shared" si="34"/>
        <v>0</v>
      </c>
      <c r="AZ23" s="10" t="str">
        <f t="shared" si="35"/>
        <v xml:space="preserve"> </v>
      </c>
      <c r="BA23" s="140">
        <f t="shared" si="36"/>
        <v>0</v>
      </c>
      <c r="BB23" s="140">
        <f t="shared" si="37"/>
        <v>0</v>
      </c>
      <c r="BC23" s="141" t="str">
        <f t="shared" si="38"/>
        <v>DQ</v>
      </c>
      <c r="BD23" s="10">
        <f t="shared" si="39"/>
        <v>1</v>
      </c>
      <c r="BE23" s="142" t="str">
        <f t="shared" si="40"/>
        <v>DQ</v>
      </c>
      <c r="AMJ23"/>
    </row>
    <row r="24" spans="1:1024" s="126" customFormat="1" ht="12.2" customHeight="1" x14ac:dyDescent="0.2">
      <c r="A24" s="366"/>
      <c r="B24" s="127" t="str">
        <f>IF('Competitor List'!H10="Y",'Competitor List'!D10, " ")</f>
        <v xml:space="preserve"> </v>
      </c>
      <c r="C24" s="10" t="str">
        <f>IF('Competitor List'!J10="Y","Y","N")</f>
        <v>N</v>
      </c>
      <c r="D24" s="10">
        <f>'Competitor List'!B10</f>
        <v>5</v>
      </c>
      <c r="E24" s="10" t="str">
        <f>IF('Competitor List'!F10=0," ",'Competitor List'!F10)</f>
        <v xml:space="preserve"> </v>
      </c>
      <c r="F24" s="128"/>
      <c r="G24" s="129"/>
      <c r="H24" s="130"/>
      <c r="I24" s="131" t="str">
        <f t="shared" si="1"/>
        <v>DQ</v>
      </c>
      <c r="J24" s="132" t="str">
        <f t="shared" si="2"/>
        <v>DQ</v>
      </c>
      <c r="K24" s="129"/>
      <c r="L24" s="129"/>
      <c r="M24" s="130"/>
      <c r="N24" s="131" t="str">
        <f t="shared" si="3"/>
        <v>DQ</v>
      </c>
      <c r="O24" s="132" t="str">
        <f t="shared" si="4"/>
        <v>DQ</v>
      </c>
      <c r="P24" s="133" t="str">
        <f t="shared" si="5"/>
        <v>DQ</v>
      </c>
      <c r="Q24" s="10">
        <f t="shared" si="6"/>
        <v>0</v>
      </c>
      <c r="R24" s="134" t="str">
        <f t="shared" si="7"/>
        <v>DQ</v>
      </c>
      <c r="S24" s="131" t="str">
        <f t="shared" si="8"/>
        <v>DQ</v>
      </c>
      <c r="T24" s="132" t="str">
        <f t="shared" si="9"/>
        <v>DQ</v>
      </c>
      <c r="U24" s="131" t="str">
        <f t="shared" si="10"/>
        <v>DQ</v>
      </c>
      <c r="V24" s="135" t="str">
        <f t="shared" si="11"/>
        <v>DQ</v>
      </c>
      <c r="W24" s="136" t="str">
        <f t="shared" si="12"/>
        <v>DQ</v>
      </c>
      <c r="X24" s="137">
        <f>'Competitor List'!C10</f>
        <v>105</v>
      </c>
      <c r="Y24" s="138"/>
      <c r="Z24" s="10" t="str">
        <f t="shared" si="41"/>
        <v>DQ</v>
      </c>
      <c r="AA24" s="10" t="str">
        <f t="shared" si="13"/>
        <v>DQ</v>
      </c>
      <c r="AB24" s="10" t="str">
        <f t="shared" si="42"/>
        <v>DQ</v>
      </c>
      <c r="AC24" s="139" t="str">
        <f t="shared" si="43"/>
        <v>DQ</v>
      </c>
      <c r="AD24" s="140" t="str">
        <f t="shared" si="14"/>
        <v>DQ</v>
      </c>
      <c r="AE24" s="10" t="str">
        <f t="shared" si="15"/>
        <v>DQ</v>
      </c>
      <c r="AF24" s="10" t="str">
        <f t="shared" si="44"/>
        <v>DQ</v>
      </c>
      <c r="AG24" s="141" t="str">
        <f t="shared" si="16"/>
        <v>DQ</v>
      </c>
      <c r="AH24" s="133" t="str">
        <f t="shared" si="17"/>
        <v>DQ</v>
      </c>
      <c r="AI24" s="133" t="str">
        <f t="shared" si="18"/>
        <v>DQ</v>
      </c>
      <c r="AJ24" s="10" t="str">
        <f t="shared" si="19"/>
        <v>DQ</v>
      </c>
      <c r="AK24" s="139" t="str">
        <f t="shared" si="20"/>
        <v>DQ</v>
      </c>
      <c r="AL24" s="137" t="str">
        <f t="shared" si="21"/>
        <v>DQ</v>
      </c>
      <c r="AM24" s="137" t="str">
        <f t="shared" si="22"/>
        <v>DQ</v>
      </c>
      <c r="AN24" s="10" t="str">
        <f t="shared" si="23"/>
        <v/>
      </c>
      <c r="AO24" s="10" t="str">
        <f t="shared" si="24"/>
        <v/>
      </c>
      <c r="AP24" s="10" t="str">
        <f t="shared" si="25"/>
        <v/>
      </c>
      <c r="AQ24" s="10" t="str">
        <f t="shared" si="26"/>
        <v/>
      </c>
      <c r="AR24" s="10" t="str">
        <f t="shared" si="27"/>
        <v/>
      </c>
      <c r="AS24" s="10" t="str">
        <f t="shared" si="28"/>
        <v/>
      </c>
      <c r="AT24" s="10" t="str">
        <f t="shared" si="29"/>
        <v/>
      </c>
      <c r="AU24" s="10" t="str">
        <f t="shared" si="30"/>
        <v/>
      </c>
      <c r="AV24" s="10" t="str">
        <f t="shared" si="31"/>
        <v/>
      </c>
      <c r="AW24" s="10" t="str">
        <f t="shared" si="32"/>
        <v/>
      </c>
      <c r="AX24" s="139">
        <f t="shared" si="33"/>
        <v>0</v>
      </c>
      <c r="AY24" s="10" t="str">
        <f t="shared" si="34"/>
        <v>0</v>
      </c>
      <c r="AZ24" s="10" t="str">
        <f t="shared" si="35"/>
        <v xml:space="preserve"> </v>
      </c>
      <c r="BA24" s="140">
        <f t="shared" si="36"/>
        <v>0</v>
      </c>
      <c r="BB24" s="140">
        <f t="shared" si="37"/>
        <v>0</v>
      </c>
      <c r="BC24" s="141" t="str">
        <f t="shared" si="38"/>
        <v>DQ</v>
      </c>
      <c r="BD24" s="10">
        <f t="shared" si="39"/>
        <v>1</v>
      </c>
      <c r="BE24" s="142" t="str">
        <f t="shared" si="40"/>
        <v>DQ</v>
      </c>
      <c r="AMJ24"/>
    </row>
    <row r="25" spans="1:1024" s="126" customFormat="1" ht="12.2" customHeight="1" x14ac:dyDescent="0.2">
      <c r="A25" s="366"/>
      <c r="B25" s="127" t="str">
        <f>IF('Competitor List'!H11="Y",'Competitor List'!D11, " ")</f>
        <v xml:space="preserve"> </v>
      </c>
      <c r="C25" s="10" t="str">
        <f>IF('Competitor List'!J11="Y","Y","N")</f>
        <v>N</v>
      </c>
      <c r="D25" s="10">
        <f>'Competitor List'!B11</f>
        <v>6</v>
      </c>
      <c r="E25" s="10" t="str">
        <f>IF('Competitor List'!F11=0," ",'Competitor List'!F11)</f>
        <v xml:space="preserve"> </v>
      </c>
      <c r="F25" s="128"/>
      <c r="G25" s="129"/>
      <c r="H25" s="130"/>
      <c r="I25" s="131" t="str">
        <f t="shared" si="1"/>
        <v>DQ</v>
      </c>
      <c r="J25" s="132" t="str">
        <f t="shared" si="2"/>
        <v>DQ</v>
      </c>
      <c r="K25" s="129"/>
      <c r="L25" s="129"/>
      <c r="M25" s="130"/>
      <c r="N25" s="131" t="str">
        <f t="shared" si="3"/>
        <v>DQ</v>
      </c>
      <c r="O25" s="132" t="str">
        <f t="shared" si="4"/>
        <v>DQ</v>
      </c>
      <c r="P25" s="133" t="str">
        <f t="shared" si="5"/>
        <v>DQ</v>
      </c>
      <c r="Q25" s="10">
        <f t="shared" si="6"/>
        <v>0</v>
      </c>
      <c r="R25" s="134" t="str">
        <f t="shared" si="7"/>
        <v>DQ</v>
      </c>
      <c r="S25" s="131" t="str">
        <f t="shared" si="8"/>
        <v>DQ</v>
      </c>
      <c r="T25" s="132" t="str">
        <f t="shared" si="9"/>
        <v>DQ</v>
      </c>
      <c r="U25" s="131" t="str">
        <f t="shared" si="10"/>
        <v>DQ</v>
      </c>
      <c r="V25" s="135" t="str">
        <f t="shared" si="11"/>
        <v>DQ</v>
      </c>
      <c r="W25" s="136" t="str">
        <f t="shared" si="12"/>
        <v>DQ</v>
      </c>
      <c r="X25" s="137">
        <f>'Competitor List'!C11</f>
        <v>106</v>
      </c>
      <c r="Y25" s="138"/>
      <c r="Z25" s="10" t="str">
        <f t="shared" si="41"/>
        <v>DQ</v>
      </c>
      <c r="AA25" s="10" t="str">
        <f t="shared" si="13"/>
        <v>DQ</v>
      </c>
      <c r="AB25" s="10" t="str">
        <f t="shared" si="42"/>
        <v>DQ</v>
      </c>
      <c r="AC25" s="139" t="str">
        <f t="shared" si="43"/>
        <v>DQ</v>
      </c>
      <c r="AD25" s="10" t="str">
        <f t="shared" si="14"/>
        <v>DQ</v>
      </c>
      <c r="AE25" s="10" t="str">
        <f t="shared" si="15"/>
        <v>DQ</v>
      </c>
      <c r="AF25" s="10" t="str">
        <f t="shared" si="44"/>
        <v>DQ</v>
      </c>
      <c r="AG25" s="141" t="str">
        <f t="shared" si="16"/>
        <v>DQ</v>
      </c>
      <c r="AH25" s="133" t="str">
        <f t="shared" si="17"/>
        <v>DQ</v>
      </c>
      <c r="AI25" s="133" t="str">
        <f t="shared" si="18"/>
        <v>DQ</v>
      </c>
      <c r="AJ25" s="10" t="str">
        <f t="shared" si="19"/>
        <v>DQ</v>
      </c>
      <c r="AK25" s="139" t="str">
        <f t="shared" si="20"/>
        <v>DQ</v>
      </c>
      <c r="AL25" s="137" t="str">
        <f t="shared" si="21"/>
        <v>DQ</v>
      </c>
      <c r="AM25" s="137" t="str">
        <f t="shared" si="22"/>
        <v>DQ</v>
      </c>
      <c r="AN25" s="10" t="str">
        <f t="shared" si="23"/>
        <v/>
      </c>
      <c r="AO25" s="10" t="str">
        <f t="shared" si="24"/>
        <v/>
      </c>
      <c r="AP25" s="10" t="str">
        <f t="shared" si="25"/>
        <v/>
      </c>
      <c r="AQ25" s="10" t="str">
        <f t="shared" si="26"/>
        <v/>
      </c>
      <c r="AR25" s="10" t="str">
        <f t="shared" si="27"/>
        <v/>
      </c>
      <c r="AS25" s="10" t="str">
        <f t="shared" si="28"/>
        <v/>
      </c>
      <c r="AT25" s="10" t="str">
        <f t="shared" si="29"/>
        <v/>
      </c>
      <c r="AU25" s="10" t="str">
        <f t="shared" si="30"/>
        <v/>
      </c>
      <c r="AV25" s="10" t="str">
        <f t="shared" si="31"/>
        <v/>
      </c>
      <c r="AW25" s="10" t="str">
        <f t="shared" si="32"/>
        <v/>
      </c>
      <c r="AX25" s="139">
        <f t="shared" si="33"/>
        <v>0</v>
      </c>
      <c r="AY25" s="10" t="str">
        <f t="shared" si="34"/>
        <v>0</v>
      </c>
      <c r="AZ25" s="10" t="str">
        <f t="shared" si="35"/>
        <v xml:space="preserve"> </v>
      </c>
      <c r="BA25" s="140">
        <f t="shared" si="36"/>
        <v>0</v>
      </c>
      <c r="BB25" s="140">
        <f t="shared" si="37"/>
        <v>0</v>
      </c>
      <c r="BC25" s="141" t="str">
        <f t="shared" si="38"/>
        <v>DQ</v>
      </c>
      <c r="BD25" s="10">
        <f t="shared" si="39"/>
        <v>1</v>
      </c>
      <c r="BE25" s="142" t="str">
        <f t="shared" si="40"/>
        <v>DQ</v>
      </c>
      <c r="AMJ25"/>
    </row>
    <row r="26" spans="1:1024" s="126" customFormat="1" ht="12.2" customHeight="1" x14ac:dyDescent="0.2">
      <c r="A26" s="366"/>
      <c r="B26" s="127" t="str">
        <f>IF('Competitor List'!H12="Y",'Competitor List'!D12, " ")</f>
        <v xml:space="preserve"> </v>
      </c>
      <c r="C26" s="10" t="str">
        <f>IF('Competitor List'!J12="Y","Y","N")</f>
        <v>N</v>
      </c>
      <c r="D26" s="10">
        <f>'Competitor List'!B12</f>
        <v>7</v>
      </c>
      <c r="E26" s="10" t="str">
        <f>IF('Competitor List'!F12=0," ",'Competitor List'!F12)</f>
        <v xml:space="preserve"> </v>
      </c>
      <c r="F26" s="128"/>
      <c r="G26" s="129"/>
      <c r="H26" s="130"/>
      <c r="I26" s="131" t="str">
        <f t="shared" si="1"/>
        <v>DQ</v>
      </c>
      <c r="J26" s="132" t="str">
        <f t="shared" si="2"/>
        <v>DQ</v>
      </c>
      <c r="K26" s="129"/>
      <c r="L26" s="129"/>
      <c r="M26" s="130"/>
      <c r="N26" s="131" t="str">
        <f t="shared" si="3"/>
        <v>DQ</v>
      </c>
      <c r="O26" s="132" t="str">
        <f t="shared" si="4"/>
        <v>DQ</v>
      </c>
      <c r="P26" s="133" t="str">
        <f t="shared" si="5"/>
        <v>DQ</v>
      </c>
      <c r="Q26" s="10">
        <f t="shared" si="6"/>
        <v>0</v>
      </c>
      <c r="R26" s="134" t="str">
        <f t="shared" si="7"/>
        <v>DQ</v>
      </c>
      <c r="S26" s="131" t="str">
        <f t="shared" si="8"/>
        <v>DQ</v>
      </c>
      <c r="T26" s="132" t="str">
        <f t="shared" si="9"/>
        <v>DQ</v>
      </c>
      <c r="U26" s="131" t="str">
        <f t="shared" si="10"/>
        <v>DQ</v>
      </c>
      <c r="V26" s="135" t="str">
        <f t="shared" si="11"/>
        <v>DQ</v>
      </c>
      <c r="W26" s="136" t="str">
        <f t="shared" si="12"/>
        <v>DQ</v>
      </c>
      <c r="X26" s="137">
        <f>'Competitor List'!C12</f>
        <v>107</v>
      </c>
      <c r="Y26" s="138"/>
      <c r="Z26" s="10" t="str">
        <f t="shared" si="41"/>
        <v>DQ</v>
      </c>
      <c r="AA26" s="10" t="str">
        <f t="shared" si="13"/>
        <v>DQ</v>
      </c>
      <c r="AB26" s="10" t="str">
        <f t="shared" si="42"/>
        <v>DQ</v>
      </c>
      <c r="AC26" s="139" t="str">
        <f t="shared" si="43"/>
        <v>DQ</v>
      </c>
      <c r="AD26" s="10" t="str">
        <f t="shared" si="14"/>
        <v>DQ</v>
      </c>
      <c r="AE26" s="10" t="str">
        <f t="shared" si="15"/>
        <v>DQ</v>
      </c>
      <c r="AF26" s="10" t="str">
        <f t="shared" si="44"/>
        <v>DQ</v>
      </c>
      <c r="AG26" s="141" t="str">
        <f t="shared" si="16"/>
        <v>DQ</v>
      </c>
      <c r="AH26" s="133" t="str">
        <f t="shared" si="17"/>
        <v>DQ</v>
      </c>
      <c r="AI26" s="133" t="str">
        <f t="shared" si="18"/>
        <v>DQ</v>
      </c>
      <c r="AJ26" s="10" t="str">
        <f t="shared" si="19"/>
        <v>DQ</v>
      </c>
      <c r="AK26" s="139" t="str">
        <f t="shared" si="20"/>
        <v>DQ</v>
      </c>
      <c r="AL26" s="137" t="str">
        <f t="shared" si="21"/>
        <v>DQ</v>
      </c>
      <c r="AM26" s="137" t="str">
        <f t="shared" si="22"/>
        <v>DQ</v>
      </c>
      <c r="AN26" s="10" t="str">
        <f t="shared" si="23"/>
        <v/>
      </c>
      <c r="AO26" s="10" t="str">
        <f t="shared" si="24"/>
        <v/>
      </c>
      <c r="AP26" s="10" t="str">
        <f t="shared" si="25"/>
        <v/>
      </c>
      <c r="AQ26" s="10" t="str">
        <f t="shared" si="26"/>
        <v/>
      </c>
      <c r="AR26" s="10" t="str">
        <f t="shared" si="27"/>
        <v/>
      </c>
      <c r="AS26" s="10" t="str">
        <f t="shared" si="28"/>
        <v/>
      </c>
      <c r="AT26" s="10" t="str">
        <f t="shared" si="29"/>
        <v/>
      </c>
      <c r="AU26" s="10" t="str">
        <f t="shared" si="30"/>
        <v/>
      </c>
      <c r="AV26" s="10" t="str">
        <f t="shared" si="31"/>
        <v/>
      </c>
      <c r="AW26" s="10" t="str">
        <f t="shared" si="32"/>
        <v/>
      </c>
      <c r="AX26" s="139">
        <f t="shared" si="33"/>
        <v>0</v>
      </c>
      <c r="AY26" s="10" t="str">
        <f t="shared" si="34"/>
        <v>0</v>
      </c>
      <c r="AZ26" s="10" t="str">
        <f t="shared" si="35"/>
        <v xml:space="preserve"> </v>
      </c>
      <c r="BA26" s="140">
        <f t="shared" si="36"/>
        <v>0</v>
      </c>
      <c r="BB26" s="140">
        <f t="shared" si="37"/>
        <v>0</v>
      </c>
      <c r="BC26" s="141" t="str">
        <f t="shared" si="38"/>
        <v>DQ</v>
      </c>
      <c r="BD26" s="10">
        <f t="shared" si="39"/>
        <v>1</v>
      </c>
      <c r="BE26" s="142" t="str">
        <f t="shared" si="40"/>
        <v>DQ</v>
      </c>
      <c r="AMJ26"/>
    </row>
    <row r="27" spans="1:1024" s="126" customFormat="1" ht="12.2" customHeight="1" x14ac:dyDescent="0.2">
      <c r="A27" s="366"/>
      <c r="B27" s="127" t="str">
        <f>IF('Competitor List'!H13="Y",'Competitor List'!D13, " ")</f>
        <v xml:space="preserve"> </v>
      </c>
      <c r="C27" s="10" t="str">
        <f>IF('Competitor List'!J13="Y","Y","N")</f>
        <v>N</v>
      </c>
      <c r="D27" s="10">
        <f>'Competitor List'!B13</f>
        <v>8</v>
      </c>
      <c r="E27" s="10" t="str">
        <f>IF('Competitor List'!F13=0," ",'Competitor List'!F13)</f>
        <v xml:space="preserve"> </v>
      </c>
      <c r="F27" s="128"/>
      <c r="G27" s="129"/>
      <c r="H27" s="130"/>
      <c r="I27" s="131" t="str">
        <f t="shared" si="1"/>
        <v>DQ</v>
      </c>
      <c r="J27" s="132" t="str">
        <f t="shared" si="2"/>
        <v>DQ</v>
      </c>
      <c r="K27" s="128"/>
      <c r="L27" s="129"/>
      <c r="M27" s="130"/>
      <c r="N27" s="131" t="str">
        <f t="shared" si="3"/>
        <v>DQ</v>
      </c>
      <c r="O27" s="132" t="str">
        <f t="shared" si="4"/>
        <v>DQ</v>
      </c>
      <c r="P27" s="133" t="str">
        <f t="shared" si="5"/>
        <v>DQ</v>
      </c>
      <c r="Q27" s="10">
        <f t="shared" si="6"/>
        <v>0</v>
      </c>
      <c r="R27" s="134" t="str">
        <f t="shared" si="7"/>
        <v>DQ</v>
      </c>
      <c r="S27" s="131" t="str">
        <f t="shared" si="8"/>
        <v>DQ</v>
      </c>
      <c r="T27" s="132" t="str">
        <f t="shared" si="9"/>
        <v>DQ</v>
      </c>
      <c r="U27" s="131" t="str">
        <f t="shared" si="10"/>
        <v>DQ</v>
      </c>
      <c r="V27" s="135" t="str">
        <f t="shared" si="11"/>
        <v>DQ</v>
      </c>
      <c r="W27" s="136" t="str">
        <f t="shared" si="12"/>
        <v>DQ</v>
      </c>
      <c r="X27" s="137">
        <f>'Competitor List'!C13</f>
        <v>108</v>
      </c>
      <c r="Y27" s="138"/>
      <c r="Z27" s="10" t="str">
        <f t="shared" si="41"/>
        <v>DQ</v>
      </c>
      <c r="AA27" s="10" t="str">
        <f t="shared" si="13"/>
        <v>DQ</v>
      </c>
      <c r="AB27" s="10" t="str">
        <f t="shared" si="42"/>
        <v>DQ</v>
      </c>
      <c r="AC27" s="10" t="str">
        <f t="shared" si="43"/>
        <v>DQ</v>
      </c>
      <c r="AD27" s="10" t="str">
        <f t="shared" si="14"/>
        <v>DQ</v>
      </c>
      <c r="AE27" s="10" t="str">
        <f t="shared" si="15"/>
        <v>DQ</v>
      </c>
      <c r="AF27" s="10" t="str">
        <f t="shared" si="44"/>
        <v>DQ</v>
      </c>
      <c r="AG27" s="10" t="str">
        <f t="shared" si="16"/>
        <v>DQ</v>
      </c>
      <c r="AH27" s="133" t="str">
        <f t="shared" si="17"/>
        <v>DQ</v>
      </c>
      <c r="AI27" s="133" t="str">
        <f t="shared" si="18"/>
        <v>DQ</v>
      </c>
      <c r="AJ27" s="10" t="str">
        <f t="shared" si="19"/>
        <v>DQ</v>
      </c>
      <c r="AK27" s="139" t="str">
        <f t="shared" si="20"/>
        <v>DQ</v>
      </c>
      <c r="AL27" s="137" t="str">
        <f t="shared" si="21"/>
        <v>DQ</v>
      </c>
      <c r="AM27" s="137" t="str">
        <f t="shared" si="22"/>
        <v>DQ</v>
      </c>
      <c r="AN27" s="10" t="str">
        <f t="shared" si="23"/>
        <v/>
      </c>
      <c r="AO27" s="10" t="str">
        <f t="shared" si="24"/>
        <v/>
      </c>
      <c r="AP27" s="10" t="str">
        <f t="shared" si="25"/>
        <v/>
      </c>
      <c r="AQ27" s="10" t="str">
        <f t="shared" si="26"/>
        <v/>
      </c>
      <c r="AR27" s="10" t="str">
        <f t="shared" si="27"/>
        <v/>
      </c>
      <c r="AS27" s="10" t="str">
        <f t="shared" si="28"/>
        <v/>
      </c>
      <c r="AT27" s="10" t="str">
        <f t="shared" si="29"/>
        <v/>
      </c>
      <c r="AU27" s="10" t="str">
        <f t="shared" si="30"/>
        <v/>
      </c>
      <c r="AV27" s="10" t="str">
        <f t="shared" si="31"/>
        <v/>
      </c>
      <c r="AW27" s="10" t="str">
        <f t="shared" si="32"/>
        <v/>
      </c>
      <c r="AX27" s="139">
        <f t="shared" si="33"/>
        <v>0</v>
      </c>
      <c r="AY27" s="10" t="str">
        <f t="shared" si="34"/>
        <v>0</v>
      </c>
      <c r="AZ27" s="10" t="str">
        <f t="shared" si="35"/>
        <v xml:space="preserve"> </v>
      </c>
      <c r="BA27" s="140">
        <f t="shared" si="36"/>
        <v>0</v>
      </c>
      <c r="BB27" s="140">
        <f t="shared" si="37"/>
        <v>0</v>
      </c>
      <c r="BC27" s="141" t="str">
        <f t="shared" si="38"/>
        <v>DQ</v>
      </c>
      <c r="BD27" s="10">
        <f t="shared" si="39"/>
        <v>1</v>
      </c>
      <c r="BE27" s="142" t="str">
        <f t="shared" si="40"/>
        <v>DQ</v>
      </c>
      <c r="AMJ27"/>
    </row>
    <row r="28" spans="1:1024" s="126" customFormat="1" ht="12.2" customHeight="1" x14ac:dyDescent="0.2">
      <c r="A28" s="366"/>
      <c r="B28" s="127" t="str">
        <f>IF('Competitor List'!H14="Y",'Competitor List'!D14, " ")</f>
        <v xml:space="preserve"> </v>
      </c>
      <c r="C28" s="10" t="str">
        <f>IF('Competitor List'!J14="Y","Y","N")</f>
        <v>N</v>
      </c>
      <c r="D28" s="10">
        <f>'Competitor List'!B14</f>
        <v>9</v>
      </c>
      <c r="E28" s="10" t="str">
        <f>IF('Competitor List'!F14=0," ",'Competitor List'!F14)</f>
        <v xml:space="preserve"> </v>
      </c>
      <c r="F28" s="128"/>
      <c r="G28" s="129"/>
      <c r="H28" s="130"/>
      <c r="I28" s="131" t="str">
        <f t="shared" si="1"/>
        <v>DQ</v>
      </c>
      <c r="J28" s="132" t="str">
        <f t="shared" si="2"/>
        <v>DQ</v>
      </c>
      <c r="K28" s="129"/>
      <c r="L28" s="129"/>
      <c r="M28" s="130"/>
      <c r="N28" s="131" t="str">
        <f t="shared" si="3"/>
        <v>DQ</v>
      </c>
      <c r="O28" s="132" t="str">
        <f t="shared" si="4"/>
        <v>DQ</v>
      </c>
      <c r="P28" s="133" t="str">
        <f t="shared" si="5"/>
        <v>DQ</v>
      </c>
      <c r="Q28" s="10">
        <f t="shared" si="6"/>
        <v>0</v>
      </c>
      <c r="R28" s="134" t="str">
        <f t="shared" si="7"/>
        <v>DQ</v>
      </c>
      <c r="S28" s="131" t="str">
        <f t="shared" si="8"/>
        <v>DQ</v>
      </c>
      <c r="T28" s="132" t="str">
        <f t="shared" si="9"/>
        <v>DQ</v>
      </c>
      <c r="U28" s="131" t="str">
        <f t="shared" si="10"/>
        <v>DQ</v>
      </c>
      <c r="V28" s="135" t="str">
        <f t="shared" si="11"/>
        <v>DQ</v>
      </c>
      <c r="W28" s="136" t="str">
        <f t="shared" si="12"/>
        <v>DQ</v>
      </c>
      <c r="X28" s="137">
        <f>'Competitor List'!C14</f>
        <v>109</v>
      </c>
      <c r="Y28" s="138"/>
      <c r="Z28" s="10" t="str">
        <f t="shared" si="41"/>
        <v>DQ</v>
      </c>
      <c r="AA28" s="10" t="str">
        <f t="shared" si="13"/>
        <v>DQ</v>
      </c>
      <c r="AB28" s="10" t="str">
        <f t="shared" si="42"/>
        <v>DQ</v>
      </c>
      <c r="AC28" s="10" t="str">
        <f t="shared" si="43"/>
        <v>DQ</v>
      </c>
      <c r="AD28" s="10" t="str">
        <f t="shared" si="14"/>
        <v>DQ</v>
      </c>
      <c r="AE28" s="10" t="str">
        <f t="shared" si="15"/>
        <v>DQ</v>
      </c>
      <c r="AF28" s="10" t="str">
        <f t="shared" si="44"/>
        <v>DQ</v>
      </c>
      <c r="AG28" s="10" t="str">
        <f t="shared" si="16"/>
        <v>DQ</v>
      </c>
      <c r="AH28" s="133" t="str">
        <f t="shared" si="17"/>
        <v>DQ</v>
      </c>
      <c r="AI28" s="133" t="str">
        <f t="shared" si="18"/>
        <v>DQ</v>
      </c>
      <c r="AJ28" s="10" t="str">
        <f t="shared" si="19"/>
        <v>DQ</v>
      </c>
      <c r="AK28" s="139" t="str">
        <f t="shared" si="20"/>
        <v>DQ</v>
      </c>
      <c r="AL28" s="137" t="str">
        <f t="shared" si="21"/>
        <v>DQ</v>
      </c>
      <c r="AM28" s="137" t="str">
        <f t="shared" si="22"/>
        <v>DQ</v>
      </c>
      <c r="AN28" s="10" t="str">
        <f t="shared" si="23"/>
        <v/>
      </c>
      <c r="AO28" s="10" t="str">
        <f t="shared" si="24"/>
        <v/>
      </c>
      <c r="AP28" s="10" t="str">
        <f t="shared" si="25"/>
        <v/>
      </c>
      <c r="AQ28" s="10" t="str">
        <f t="shared" si="26"/>
        <v/>
      </c>
      <c r="AR28" s="10" t="str">
        <f t="shared" si="27"/>
        <v/>
      </c>
      <c r="AS28" s="10" t="str">
        <f t="shared" si="28"/>
        <v/>
      </c>
      <c r="AT28" s="10" t="str">
        <f t="shared" si="29"/>
        <v/>
      </c>
      <c r="AU28" s="10" t="str">
        <f t="shared" si="30"/>
        <v/>
      </c>
      <c r="AV28" s="10" t="str">
        <f t="shared" si="31"/>
        <v/>
      </c>
      <c r="AW28" s="10" t="str">
        <f t="shared" si="32"/>
        <v/>
      </c>
      <c r="AX28" s="139">
        <f t="shared" si="33"/>
        <v>0</v>
      </c>
      <c r="AY28" s="10" t="str">
        <f t="shared" si="34"/>
        <v>0</v>
      </c>
      <c r="AZ28" s="10" t="str">
        <f t="shared" si="35"/>
        <v xml:space="preserve"> </v>
      </c>
      <c r="BA28" s="140">
        <f t="shared" si="36"/>
        <v>0</v>
      </c>
      <c r="BB28" s="140">
        <f t="shared" si="37"/>
        <v>0</v>
      </c>
      <c r="BC28" s="141" t="str">
        <f t="shared" si="38"/>
        <v>DQ</v>
      </c>
      <c r="BD28" s="10">
        <f t="shared" si="39"/>
        <v>1</v>
      </c>
      <c r="BE28" s="142" t="str">
        <f t="shared" si="40"/>
        <v>DQ</v>
      </c>
      <c r="AMJ28"/>
    </row>
    <row r="29" spans="1:1024" s="126" customFormat="1" ht="12.2" customHeight="1" x14ac:dyDescent="0.2">
      <c r="A29" s="366"/>
      <c r="B29" s="127" t="str">
        <f>IF('Competitor List'!H15="Y",'Competitor List'!D15, " ")</f>
        <v xml:space="preserve"> </v>
      </c>
      <c r="C29" s="10" t="str">
        <f>IF('Competitor List'!J15="Y","Y","N")</f>
        <v>N</v>
      </c>
      <c r="D29" s="10">
        <f>'Competitor List'!B15</f>
        <v>10</v>
      </c>
      <c r="E29" s="10" t="str">
        <f>IF('Competitor List'!F15=0," ",'Competitor List'!F15)</f>
        <v xml:space="preserve"> </v>
      </c>
      <c r="F29" s="128"/>
      <c r="G29" s="129"/>
      <c r="H29" s="130"/>
      <c r="I29" s="131" t="str">
        <f t="shared" si="1"/>
        <v>DQ</v>
      </c>
      <c r="J29" s="132" t="str">
        <f t="shared" si="2"/>
        <v>DQ</v>
      </c>
      <c r="K29" s="129"/>
      <c r="L29" s="129"/>
      <c r="M29" s="130"/>
      <c r="N29" s="131" t="str">
        <f t="shared" si="3"/>
        <v>DQ</v>
      </c>
      <c r="O29" s="132" t="str">
        <f t="shared" si="4"/>
        <v>DQ</v>
      </c>
      <c r="P29" s="133" t="str">
        <f t="shared" si="5"/>
        <v>DQ</v>
      </c>
      <c r="Q29" s="10">
        <f t="shared" si="6"/>
        <v>0</v>
      </c>
      <c r="R29" s="134" t="str">
        <f t="shared" si="7"/>
        <v>DQ</v>
      </c>
      <c r="S29" s="131" t="str">
        <f t="shared" si="8"/>
        <v>DQ</v>
      </c>
      <c r="T29" s="132" t="str">
        <f t="shared" si="9"/>
        <v>DQ</v>
      </c>
      <c r="U29" s="131" t="str">
        <f t="shared" si="10"/>
        <v>DQ</v>
      </c>
      <c r="V29" s="135" t="str">
        <f t="shared" si="11"/>
        <v>DQ</v>
      </c>
      <c r="W29" s="136" t="str">
        <f t="shared" si="12"/>
        <v>DQ</v>
      </c>
      <c r="X29" s="137">
        <f>'Competitor List'!C15</f>
        <v>110</v>
      </c>
      <c r="Y29" s="138"/>
      <c r="Z29" s="10" t="str">
        <f t="shared" si="41"/>
        <v>DQ</v>
      </c>
      <c r="AA29" s="10" t="str">
        <f t="shared" si="13"/>
        <v>DQ</v>
      </c>
      <c r="AB29" s="10" t="str">
        <f t="shared" si="42"/>
        <v>DQ</v>
      </c>
      <c r="AC29" s="10" t="str">
        <f t="shared" si="43"/>
        <v>DQ</v>
      </c>
      <c r="AD29" s="10" t="str">
        <f t="shared" si="14"/>
        <v>DQ</v>
      </c>
      <c r="AE29" s="10" t="str">
        <f t="shared" si="15"/>
        <v>DQ</v>
      </c>
      <c r="AF29" s="10" t="str">
        <f t="shared" si="44"/>
        <v>DQ</v>
      </c>
      <c r="AG29" s="10" t="str">
        <f t="shared" si="16"/>
        <v>DQ</v>
      </c>
      <c r="AH29" s="133" t="str">
        <f t="shared" si="17"/>
        <v>DQ</v>
      </c>
      <c r="AI29" s="133" t="str">
        <f t="shared" si="18"/>
        <v>DQ</v>
      </c>
      <c r="AJ29" s="10" t="str">
        <f t="shared" si="19"/>
        <v>DQ</v>
      </c>
      <c r="AK29" s="139" t="str">
        <f t="shared" si="20"/>
        <v>DQ</v>
      </c>
      <c r="AL29" s="137" t="str">
        <f t="shared" si="21"/>
        <v>DQ</v>
      </c>
      <c r="AM29" s="137" t="str">
        <f t="shared" si="22"/>
        <v>DQ</v>
      </c>
      <c r="AN29" s="10" t="str">
        <f t="shared" si="23"/>
        <v/>
      </c>
      <c r="AO29" s="10" t="str">
        <f t="shared" si="24"/>
        <v/>
      </c>
      <c r="AP29" s="10" t="str">
        <f t="shared" si="25"/>
        <v/>
      </c>
      <c r="AQ29" s="10" t="str">
        <f t="shared" si="26"/>
        <v/>
      </c>
      <c r="AR29" s="10" t="str">
        <f t="shared" si="27"/>
        <v/>
      </c>
      <c r="AS29" s="10" t="str">
        <f t="shared" si="28"/>
        <v/>
      </c>
      <c r="AT29" s="10" t="str">
        <f t="shared" si="29"/>
        <v/>
      </c>
      <c r="AU29" s="10" t="str">
        <f t="shared" si="30"/>
        <v/>
      </c>
      <c r="AV29" s="10" t="str">
        <f t="shared" si="31"/>
        <v/>
      </c>
      <c r="AW29" s="10" t="str">
        <f t="shared" si="32"/>
        <v/>
      </c>
      <c r="AX29" s="139">
        <f t="shared" si="33"/>
        <v>0</v>
      </c>
      <c r="AY29" s="10" t="str">
        <f t="shared" si="34"/>
        <v>0</v>
      </c>
      <c r="AZ29" s="10" t="str">
        <f t="shared" si="35"/>
        <v xml:space="preserve"> </v>
      </c>
      <c r="BA29" s="140">
        <f t="shared" si="36"/>
        <v>0</v>
      </c>
      <c r="BB29" s="140">
        <f t="shared" si="37"/>
        <v>0</v>
      </c>
      <c r="BC29" s="141" t="str">
        <f t="shared" si="38"/>
        <v>DQ</v>
      </c>
      <c r="BD29" s="10">
        <f t="shared" si="39"/>
        <v>1</v>
      </c>
      <c r="BE29" s="142" t="str">
        <f t="shared" si="40"/>
        <v>DQ</v>
      </c>
      <c r="AMJ29"/>
    </row>
    <row r="30" spans="1:1024" s="126" customFormat="1" ht="12.2" customHeight="1" x14ac:dyDescent="0.2">
      <c r="A30" s="366"/>
      <c r="B30" s="127" t="str">
        <f>IF('Competitor List'!H16="Y",'Competitor List'!D16, " ")</f>
        <v xml:space="preserve"> </v>
      </c>
      <c r="C30" s="10" t="str">
        <f>IF('Competitor List'!J16="Y","Y","N")</f>
        <v>N</v>
      </c>
      <c r="D30" s="10">
        <f>'Competitor List'!B16</f>
        <v>11</v>
      </c>
      <c r="E30" s="10" t="str">
        <f>IF('Competitor List'!F16=0," ",'Competitor List'!F16)</f>
        <v xml:space="preserve"> </v>
      </c>
      <c r="F30" s="128"/>
      <c r="G30" s="129"/>
      <c r="H30" s="130"/>
      <c r="I30" s="131" t="str">
        <f t="shared" si="1"/>
        <v>DQ</v>
      </c>
      <c r="J30" s="132" t="str">
        <f t="shared" si="2"/>
        <v>DQ</v>
      </c>
      <c r="K30" s="129"/>
      <c r="L30" s="129"/>
      <c r="M30" s="130"/>
      <c r="N30" s="131" t="str">
        <f t="shared" si="3"/>
        <v>DQ</v>
      </c>
      <c r="O30" s="132" t="str">
        <f t="shared" si="4"/>
        <v>DQ</v>
      </c>
      <c r="P30" s="133" t="str">
        <f t="shared" si="5"/>
        <v>DQ</v>
      </c>
      <c r="Q30" s="10">
        <f t="shared" si="6"/>
        <v>0</v>
      </c>
      <c r="R30" s="134" t="str">
        <f t="shared" si="7"/>
        <v>DQ</v>
      </c>
      <c r="S30" s="131" t="str">
        <f t="shared" si="8"/>
        <v>DQ</v>
      </c>
      <c r="T30" s="132" t="str">
        <f t="shared" si="9"/>
        <v>DQ</v>
      </c>
      <c r="U30" s="131" t="str">
        <f t="shared" si="10"/>
        <v>DQ</v>
      </c>
      <c r="V30" s="135" t="str">
        <f t="shared" si="11"/>
        <v>DQ</v>
      </c>
      <c r="W30" s="136" t="str">
        <f t="shared" si="12"/>
        <v>DQ</v>
      </c>
      <c r="X30" s="137">
        <f>'Competitor List'!C16</f>
        <v>111</v>
      </c>
      <c r="Y30" s="138"/>
      <c r="Z30" s="10" t="str">
        <f t="shared" si="41"/>
        <v>DQ</v>
      </c>
      <c r="AA30" s="10" t="str">
        <f t="shared" si="13"/>
        <v>DQ</v>
      </c>
      <c r="AB30" s="10" t="str">
        <f t="shared" si="42"/>
        <v>DQ</v>
      </c>
      <c r="AC30" s="10" t="str">
        <f t="shared" si="43"/>
        <v>DQ</v>
      </c>
      <c r="AD30" s="10" t="str">
        <f t="shared" si="14"/>
        <v>DQ</v>
      </c>
      <c r="AE30" s="10" t="str">
        <f t="shared" si="15"/>
        <v>DQ</v>
      </c>
      <c r="AF30" s="10" t="str">
        <f t="shared" si="44"/>
        <v>DQ</v>
      </c>
      <c r="AG30" s="10" t="str">
        <f t="shared" si="16"/>
        <v>DQ</v>
      </c>
      <c r="AH30" s="133" t="str">
        <f t="shared" si="17"/>
        <v>DQ</v>
      </c>
      <c r="AI30" s="133" t="str">
        <f t="shared" si="18"/>
        <v>DQ</v>
      </c>
      <c r="AJ30" s="10" t="str">
        <f t="shared" si="19"/>
        <v>DQ</v>
      </c>
      <c r="AK30" s="139" t="str">
        <f t="shared" si="20"/>
        <v>DQ</v>
      </c>
      <c r="AL30" s="137" t="str">
        <f t="shared" si="21"/>
        <v>DQ</v>
      </c>
      <c r="AM30" s="137" t="str">
        <f t="shared" si="22"/>
        <v>DQ</v>
      </c>
      <c r="AN30" s="10" t="str">
        <f t="shared" si="23"/>
        <v/>
      </c>
      <c r="AO30" s="10" t="str">
        <f t="shared" si="24"/>
        <v/>
      </c>
      <c r="AP30" s="10" t="str">
        <f t="shared" si="25"/>
        <v/>
      </c>
      <c r="AQ30" s="10" t="str">
        <f t="shared" si="26"/>
        <v/>
      </c>
      <c r="AR30" s="10" t="str">
        <f t="shared" si="27"/>
        <v/>
      </c>
      <c r="AS30" s="10" t="str">
        <f t="shared" si="28"/>
        <v/>
      </c>
      <c r="AT30" s="10" t="str">
        <f t="shared" si="29"/>
        <v/>
      </c>
      <c r="AU30" s="10" t="str">
        <f t="shared" si="30"/>
        <v/>
      </c>
      <c r="AV30" s="10" t="str">
        <f t="shared" si="31"/>
        <v/>
      </c>
      <c r="AW30" s="10" t="str">
        <f t="shared" si="32"/>
        <v/>
      </c>
      <c r="AX30" s="139">
        <f t="shared" si="33"/>
        <v>0</v>
      </c>
      <c r="AY30" s="10" t="str">
        <f t="shared" si="34"/>
        <v>0</v>
      </c>
      <c r="AZ30" s="10" t="str">
        <f t="shared" si="35"/>
        <v xml:space="preserve"> </v>
      </c>
      <c r="BA30" s="140">
        <f t="shared" si="36"/>
        <v>0</v>
      </c>
      <c r="BB30" s="140">
        <f t="shared" si="37"/>
        <v>0</v>
      </c>
      <c r="BC30" s="141" t="str">
        <f t="shared" si="38"/>
        <v>DQ</v>
      </c>
      <c r="BD30" s="10">
        <f t="shared" si="39"/>
        <v>1</v>
      </c>
      <c r="BE30" s="142" t="str">
        <f t="shared" si="40"/>
        <v>DQ</v>
      </c>
      <c r="AMJ30"/>
    </row>
    <row r="31" spans="1:1024" s="126" customFormat="1" ht="12.2" customHeight="1" x14ac:dyDescent="0.2">
      <c r="A31" s="366"/>
      <c r="B31" s="127" t="str">
        <f>IF('Competitor List'!H17="Y",'Competitor List'!D17, " ")</f>
        <v xml:space="preserve"> </v>
      </c>
      <c r="C31" s="10" t="str">
        <f>IF('Competitor List'!J17="Y","Y","N")</f>
        <v>N</v>
      </c>
      <c r="D31" s="10">
        <f>'Competitor List'!B17</f>
        <v>12</v>
      </c>
      <c r="E31" s="10" t="str">
        <f>IF('Competitor List'!F17=0," ",'Competitor List'!F17)</f>
        <v xml:space="preserve"> </v>
      </c>
      <c r="F31" s="128"/>
      <c r="G31" s="129"/>
      <c r="H31" s="130"/>
      <c r="I31" s="131" t="str">
        <f t="shared" si="1"/>
        <v>DQ</v>
      </c>
      <c r="J31" s="132" t="str">
        <f t="shared" si="2"/>
        <v>DQ</v>
      </c>
      <c r="K31" s="129"/>
      <c r="L31" s="129"/>
      <c r="M31" s="130"/>
      <c r="N31" s="131" t="str">
        <f t="shared" si="3"/>
        <v>DQ</v>
      </c>
      <c r="O31" s="132" t="str">
        <f t="shared" si="4"/>
        <v>DQ</v>
      </c>
      <c r="P31" s="133" t="str">
        <f t="shared" si="5"/>
        <v>DQ</v>
      </c>
      <c r="Q31" s="10">
        <f t="shared" si="6"/>
        <v>0</v>
      </c>
      <c r="R31" s="134" t="str">
        <f t="shared" si="7"/>
        <v>DQ</v>
      </c>
      <c r="S31" s="131" t="str">
        <f t="shared" si="8"/>
        <v>DQ</v>
      </c>
      <c r="T31" s="132" t="str">
        <f t="shared" si="9"/>
        <v>DQ</v>
      </c>
      <c r="U31" s="131" t="str">
        <f t="shared" si="10"/>
        <v>DQ</v>
      </c>
      <c r="V31" s="135" t="str">
        <f t="shared" si="11"/>
        <v>DQ</v>
      </c>
      <c r="W31" s="136" t="str">
        <f t="shared" si="12"/>
        <v>DQ</v>
      </c>
      <c r="X31" s="137">
        <f>'Competitor List'!C17</f>
        <v>112</v>
      </c>
      <c r="Y31" s="138"/>
      <c r="Z31" s="10" t="str">
        <f t="shared" si="41"/>
        <v>DQ</v>
      </c>
      <c r="AA31" s="10" t="str">
        <f t="shared" si="13"/>
        <v>DQ</v>
      </c>
      <c r="AB31" s="10" t="str">
        <f t="shared" si="42"/>
        <v>DQ</v>
      </c>
      <c r="AC31" s="10" t="str">
        <f t="shared" si="43"/>
        <v>DQ</v>
      </c>
      <c r="AD31" s="10" t="str">
        <f t="shared" si="14"/>
        <v>DQ</v>
      </c>
      <c r="AE31" s="10" t="str">
        <f t="shared" si="15"/>
        <v>DQ</v>
      </c>
      <c r="AF31" s="10" t="str">
        <f t="shared" si="44"/>
        <v>DQ</v>
      </c>
      <c r="AG31" s="10" t="str">
        <f t="shared" si="16"/>
        <v>DQ</v>
      </c>
      <c r="AH31" s="133" t="str">
        <f t="shared" si="17"/>
        <v>DQ</v>
      </c>
      <c r="AI31" s="133" t="str">
        <f t="shared" si="18"/>
        <v>DQ</v>
      </c>
      <c r="AJ31" s="10" t="str">
        <f t="shared" si="19"/>
        <v>DQ</v>
      </c>
      <c r="AK31" s="139" t="str">
        <f t="shared" si="20"/>
        <v>DQ</v>
      </c>
      <c r="AL31" s="137" t="str">
        <f t="shared" si="21"/>
        <v>DQ</v>
      </c>
      <c r="AM31" s="137" t="str">
        <f t="shared" si="22"/>
        <v>DQ</v>
      </c>
      <c r="AN31" s="10" t="str">
        <f t="shared" si="23"/>
        <v/>
      </c>
      <c r="AO31" s="10" t="str">
        <f t="shared" si="24"/>
        <v/>
      </c>
      <c r="AP31" s="10" t="str">
        <f t="shared" si="25"/>
        <v/>
      </c>
      <c r="AQ31" s="10" t="str">
        <f t="shared" si="26"/>
        <v/>
      </c>
      <c r="AR31" s="10" t="str">
        <f t="shared" si="27"/>
        <v/>
      </c>
      <c r="AS31" s="10" t="str">
        <f t="shared" si="28"/>
        <v/>
      </c>
      <c r="AT31" s="10" t="str">
        <f t="shared" si="29"/>
        <v/>
      </c>
      <c r="AU31" s="10" t="str">
        <f t="shared" si="30"/>
        <v/>
      </c>
      <c r="AV31" s="10" t="str">
        <f t="shared" si="31"/>
        <v/>
      </c>
      <c r="AW31" s="10" t="str">
        <f t="shared" si="32"/>
        <v/>
      </c>
      <c r="AX31" s="139">
        <f t="shared" si="33"/>
        <v>0</v>
      </c>
      <c r="AY31" s="10" t="str">
        <f t="shared" si="34"/>
        <v>0</v>
      </c>
      <c r="AZ31" s="10" t="str">
        <f t="shared" si="35"/>
        <v xml:space="preserve"> </v>
      </c>
      <c r="BA31" s="140">
        <f t="shared" si="36"/>
        <v>0</v>
      </c>
      <c r="BB31" s="140">
        <f t="shared" si="37"/>
        <v>0</v>
      </c>
      <c r="BC31" s="141" t="str">
        <f t="shared" si="38"/>
        <v>DQ</v>
      </c>
      <c r="BD31" s="10">
        <f t="shared" si="39"/>
        <v>1</v>
      </c>
      <c r="BE31" s="142" t="str">
        <f t="shared" si="40"/>
        <v>DQ</v>
      </c>
      <c r="AMJ31"/>
    </row>
    <row r="32" spans="1:1024" s="126" customFormat="1" ht="12.2" customHeight="1" x14ac:dyDescent="0.2">
      <c r="A32" s="366"/>
      <c r="B32" s="127" t="str">
        <f>IF('Competitor List'!H18="Y",'Competitor List'!D18, " ")</f>
        <v xml:space="preserve"> </v>
      </c>
      <c r="C32" s="10" t="str">
        <f>IF('Competitor List'!J18="Y","Y","N")</f>
        <v>N</v>
      </c>
      <c r="D32" s="10">
        <f>'Competitor List'!B18</f>
        <v>13</v>
      </c>
      <c r="E32" s="10" t="str">
        <f>IF('Competitor List'!F18=0," ",'Competitor List'!F18)</f>
        <v xml:space="preserve"> </v>
      </c>
      <c r="F32" s="128"/>
      <c r="G32" s="129"/>
      <c r="H32" s="130"/>
      <c r="I32" s="131" t="str">
        <f t="shared" si="1"/>
        <v>DQ</v>
      </c>
      <c r="J32" s="132" t="str">
        <f t="shared" si="2"/>
        <v>DQ</v>
      </c>
      <c r="K32" s="129"/>
      <c r="L32" s="129"/>
      <c r="M32" s="130"/>
      <c r="N32" s="131" t="str">
        <f t="shared" si="3"/>
        <v>DQ</v>
      </c>
      <c r="O32" s="132" t="str">
        <f t="shared" si="4"/>
        <v>DQ</v>
      </c>
      <c r="P32" s="133" t="str">
        <f t="shared" si="5"/>
        <v>DQ</v>
      </c>
      <c r="Q32" s="10">
        <f t="shared" si="6"/>
        <v>0</v>
      </c>
      <c r="R32" s="134" t="str">
        <f t="shared" si="7"/>
        <v>DQ</v>
      </c>
      <c r="S32" s="131" t="str">
        <f t="shared" si="8"/>
        <v>DQ</v>
      </c>
      <c r="T32" s="132" t="str">
        <f t="shared" si="9"/>
        <v>DQ</v>
      </c>
      <c r="U32" s="131" t="str">
        <f t="shared" si="10"/>
        <v>DQ</v>
      </c>
      <c r="V32" s="135" t="str">
        <f t="shared" si="11"/>
        <v>DQ</v>
      </c>
      <c r="W32" s="136" t="str">
        <f t="shared" si="12"/>
        <v>DQ</v>
      </c>
      <c r="X32" s="137">
        <f>'Competitor List'!C18</f>
        <v>113</v>
      </c>
      <c r="Y32" s="138"/>
      <c r="Z32" s="10" t="str">
        <f t="shared" si="41"/>
        <v>DQ</v>
      </c>
      <c r="AA32" s="10" t="str">
        <f t="shared" si="13"/>
        <v>DQ</v>
      </c>
      <c r="AB32" s="10" t="str">
        <f t="shared" si="42"/>
        <v>DQ</v>
      </c>
      <c r="AC32" s="10" t="str">
        <f t="shared" si="43"/>
        <v>DQ</v>
      </c>
      <c r="AD32" s="10" t="str">
        <f t="shared" si="14"/>
        <v>DQ</v>
      </c>
      <c r="AE32" s="10" t="str">
        <f t="shared" si="15"/>
        <v>DQ</v>
      </c>
      <c r="AF32" s="10" t="str">
        <f t="shared" si="44"/>
        <v>DQ</v>
      </c>
      <c r="AG32" s="10" t="str">
        <f t="shared" si="16"/>
        <v>DQ</v>
      </c>
      <c r="AH32" s="133" t="str">
        <f t="shared" si="17"/>
        <v>DQ</v>
      </c>
      <c r="AI32" s="133" t="str">
        <f t="shared" si="18"/>
        <v>DQ</v>
      </c>
      <c r="AJ32" s="10" t="str">
        <f t="shared" si="19"/>
        <v>DQ</v>
      </c>
      <c r="AK32" s="139" t="str">
        <f t="shared" si="20"/>
        <v>DQ</v>
      </c>
      <c r="AL32" s="137" t="str">
        <f t="shared" si="21"/>
        <v>DQ</v>
      </c>
      <c r="AM32" s="137" t="str">
        <f t="shared" si="22"/>
        <v>DQ</v>
      </c>
      <c r="AN32" s="10" t="str">
        <f t="shared" si="23"/>
        <v/>
      </c>
      <c r="AO32" s="10" t="str">
        <f t="shared" si="24"/>
        <v/>
      </c>
      <c r="AP32" s="10" t="str">
        <f t="shared" si="25"/>
        <v/>
      </c>
      <c r="AQ32" s="10" t="str">
        <f t="shared" si="26"/>
        <v/>
      </c>
      <c r="AR32" s="10" t="str">
        <f t="shared" si="27"/>
        <v/>
      </c>
      <c r="AS32" s="10" t="str">
        <f t="shared" si="28"/>
        <v/>
      </c>
      <c r="AT32" s="10" t="str">
        <f t="shared" si="29"/>
        <v/>
      </c>
      <c r="AU32" s="10" t="str">
        <f t="shared" si="30"/>
        <v/>
      </c>
      <c r="AV32" s="10" t="str">
        <f t="shared" si="31"/>
        <v/>
      </c>
      <c r="AW32" s="10" t="str">
        <f t="shared" si="32"/>
        <v/>
      </c>
      <c r="AX32" s="139">
        <f t="shared" si="33"/>
        <v>0</v>
      </c>
      <c r="AY32" s="10" t="str">
        <f t="shared" si="34"/>
        <v>0</v>
      </c>
      <c r="AZ32" s="10" t="str">
        <f t="shared" si="35"/>
        <v xml:space="preserve"> </v>
      </c>
      <c r="BA32" s="140">
        <f t="shared" si="36"/>
        <v>0</v>
      </c>
      <c r="BB32" s="140">
        <f t="shared" si="37"/>
        <v>0</v>
      </c>
      <c r="BC32" s="141" t="str">
        <f t="shared" si="38"/>
        <v>DQ</v>
      </c>
      <c r="BD32" s="10">
        <f t="shared" si="39"/>
        <v>1</v>
      </c>
      <c r="BE32" s="142" t="str">
        <f t="shared" si="40"/>
        <v>DQ</v>
      </c>
      <c r="AMJ32"/>
    </row>
    <row r="33" spans="1:1024" s="126" customFormat="1" ht="12.2" customHeight="1" x14ac:dyDescent="0.2">
      <c r="A33" s="366"/>
      <c r="B33" s="127" t="str">
        <f>IF('Competitor List'!H19="Y",'Competitor List'!D19, " ")</f>
        <v xml:space="preserve"> </v>
      </c>
      <c r="C33" s="10" t="str">
        <f>IF('Competitor List'!J19="Y","Y","N")</f>
        <v>N</v>
      </c>
      <c r="D33" s="10">
        <f>'Competitor List'!B19</f>
        <v>14</v>
      </c>
      <c r="E33" s="10" t="str">
        <f>IF('Competitor List'!F19=0," ",'Competitor List'!F19)</f>
        <v xml:space="preserve"> </v>
      </c>
      <c r="F33" s="128"/>
      <c r="G33" s="129"/>
      <c r="H33" s="130"/>
      <c r="I33" s="131" t="str">
        <f t="shared" si="1"/>
        <v>DQ</v>
      </c>
      <c r="J33" s="132" t="str">
        <f t="shared" si="2"/>
        <v>DQ</v>
      </c>
      <c r="K33" s="129"/>
      <c r="L33" s="129"/>
      <c r="M33" s="130"/>
      <c r="N33" s="131" t="str">
        <f t="shared" si="3"/>
        <v>DQ</v>
      </c>
      <c r="O33" s="132" t="str">
        <f t="shared" si="4"/>
        <v>DQ</v>
      </c>
      <c r="P33" s="133" t="str">
        <f t="shared" si="5"/>
        <v>DQ</v>
      </c>
      <c r="Q33" s="10">
        <f t="shared" si="6"/>
        <v>0</v>
      </c>
      <c r="R33" s="134" t="str">
        <f t="shared" si="7"/>
        <v>DQ</v>
      </c>
      <c r="S33" s="131" t="str">
        <f t="shared" si="8"/>
        <v>DQ</v>
      </c>
      <c r="T33" s="132" t="str">
        <f t="shared" si="9"/>
        <v>DQ</v>
      </c>
      <c r="U33" s="131" t="str">
        <f t="shared" si="10"/>
        <v>DQ</v>
      </c>
      <c r="V33" s="135" t="str">
        <f t="shared" si="11"/>
        <v>DQ</v>
      </c>
      <c r="W33" s="136" t="str">
        <f t="shared" si="12"/>
        <v>DQ</v>
      </c>
      <c r="X33" s="137">
        <f>'Competitor List'!C19</f>
        <v>114</v>
      </c>
      <c r="Y33" s="138"/>
      <c r="Z33" s="10" t="str">
        <f t="shared" si="41"/>
        <v>DQ</v>
      </c>
      <c r="AA33" s="10" t="str">
        <f t="shared" si="13"/>
        <v>DQ</v>
      </c>
      <c r="AB33" s="10" t="str">
        <f t="shared" si="42"/>
        <v>DQ</v>
      </c>
      <c r="AC33" s="10" t="str">
        <f t="shared" si="43"/>
        <v>DQ</v>
      </c>
      <c r="AD33" s="10" t="str">
        <f t="shared" si="14"/>
        <v>DQ</v>
      </c>
      <c r="AE33" s="10" t="str">
        <f t="shared" si="15"/>
        <v>DQ</v>
      </c>
      <c r="AF33" s="10" t="str">
        <f t="shared" si="44"/>
        <v>DQ</v>
      </c>
      <c r="AG33" s="10" t="str">
        <f t="shared" si="16"/>
        <v>DQ</v>
      </c>
      <c r="AH33" s="133" t="str">
        <f t="shared" si="17"/>
        <v>DQ</v>
      </c>
      <c r="AI33" s="133" t="str">
        <f t="shared" si="18"/>
        <v>DQ</v>
      </c>
      <c r="AJ33" s="10" t="str">
        <f t="shared" si="19"/>
        <v>DQ</v>
      </c>
      <c r="AK33" s="139" t="str">
        <f t="shared" si="20"/>
        <v>DQ</v>
      </c>
      <c r="AL33" s="137" t="str">
        <f t="shared" si="21"/>
        <v>DQ</v>
      </c>
      <c r="AM33" s="137" t="str">
        <f t="shared" si="22"/>
        <v>DQ</v>
      </c>
      <c r="AN33" s="10" t="str">
        <f t="shared" si="23"/>
        <v/>
      </c>
      <c r="AO33" s="10" t="str">
        <f t="shared" si="24"/>
        <v/>
      </c>
      <c r="AP33" s="10" t="str">
        <f t="shared" si="25"/>
        <v/>
      </c>
      <c r="AQ33" s="10" t="str">
        <f t="shared" si="26"/>
        <v/>
      </c>
      <c r="AR33" s="10" t="str">
        <f t="shared" si="27"/>
        <v/>
      </c>
      <c r="AS33" s="10" t="str">
        <f t="shared" si="28"/>
        <v/>
      </c>
      <c r="AT33" s="10" t="str">
        <f t="shared" si="29"/>
        <v/>
      </c>
      <c r="AU33" s="10" t="str">
        <f t="shared" si="30"/>
        <v/>
      </c>
      <c r="AV33" s="10" t="str">
        <f t="shared" si="31"/>
        <v/>
      </c>
      <c r="AW33" s="10" t="str">
        <f t="shared" si="32"/>
        <v/>
      </c>
      <c r="AX33" s="139">
        <f t="shared" si="33"/>
        <v>0</v>
      </c>
      <c r="AY33" s="10" t="str">
        <f t="shared" si="34"/>
        <v>0</v>
      </c>
      <c r="AZ33" s="10" t="str">
        <f t="shared" si="35"/>
        <v xml:space="preserve"> </v>
      </c>
      <c r="BA33" s="140">
        <f t="shared" si="36"/>
        <v>0</v>
      </c>
      <c r="BB33" s="140">
        <f t="shared" si="37"/>
        <v>0</v>
      </c>
      <c r="BC33" s="141" t="str">
        <f t="shared" si="38"/>
        <v>DQ</v>
      </c>
      <c r="BD33" s="10">
        <f t="shared" si="39"/>
        <v>1</v>
      </c>
      <c r="BE33" s="142" t="str">
        <f t="shared" si="40"/>
        <v>DQ</v>
      </c>
      <c r="AMJ33"/>
    </row>
    <row r="34" spans="1:1024" s="126" customFormat="1" ht="12.2" customHeight="1" x14ac:dyDescent="0.2">
      <c r="A34" s="366"/>
      <c r="B34" s="127" t="str">
        <f>IF('Competitor List'!H20="Y",'Competitor List'!D20, " ")</f>
        <v xml:space="preserve"> </v>
      </c>
      <c r="C34" s="10" t="str">
        <f>IF('Competitor List'!J20="Y","Y","N")</f>
        <v>N</v>
      </c>
      <c r="D34" s="10">
        <f>'Competitor List'!B20</f>
        <v>15</v>
      </c>
      <c r="E34" s="10" t="str">
        <f>IF('Competitor List'!F20=0," ",'Competitor List'!F20)</f>
        <v xml:space="preserve"> </v>
      </c>
      <c r="F34" s="128"/>
      <c r="G34" s="129"/>
      <c r="H34" s="130"/>
      <c r="I34" s="131" t="str">
        <f t="shared" si="1"/>
        <v>DQ</v>
      </c>
      <c r="J34" s="132" t="str">
        <f t="shared" si="2"/>
        <v>DQ</v>
      </c>
      <c r="K34" s="129"/>
      <c r="L34" s="129"/>
      <c r="M34" s="130"/>
      <c r="N34" s="131" t="str">
        <f t="shared" si="3"/>
        <v>DQ</v>
      </c>
      <c r="O34" s="132" t="str">
        <f t="shared" si="4"/>
        <v>DQ</v>
      </c>
      <c r="P34" s="133" t="str">
        <f t="shared" si="5"/>
        <v>DQ</v>
      </c>
      <c r="Q34" s="10">
        <f t="shared" si="6"/>
        <v>0</v>
      </c>
      <c r="R34" s="134" t="str">
        <f t="shared" si="7"/>
        <v>DQ</v>
      </c>
      <c r="S34" s="131" t="str">
        <f t="shared" si="8"/>
        <v>DQ</v>
      </c>
      <c r="T34" s="132" t="str">
        <f t="shared" si="9"/>
        <v>DQ</v>
      </c>
      <c r="U34" s="131" t="str">
        <f t="shared" si="10"/>
        <v>DQ</v>
      </c>
      <c r="V34" s="135" t="str">
        <f t="shared" si="11"/>
        <v>DQ</v>
      </c>
      <c r="W34" s="136" t="str">
        <f t="shared" si="12"/>
        <v>DQ</v>
      </c>
      <c r="X34" s="137">
        <f>'Competitor List'!C20</f>
        <v>115</v>
      </c>
      <c r="Y34" s="138"/>
      <c r="Z34" s="10" t="str">
        <f t="shared" si="41"/>
        <v>DQ</v>
      </c>
      <c r="AA34" s="10" t="str">
        <f t="shared" si="13"/>
        <v>DQ</v>
      </c>
      <c r="AB34" s="10" t="str">
        <f t="shared" si="42"/>
        <v>DQ</v>
      </c>
      <c r="AC34" s="10" t="str">
        <f t="shared" si="43"/>
        <v>DQ</v>
      </c>
      <c r="AD34" s="10" t="str">
        <f t="shared" si="14"/>
        <v>DQ</v>
      </c>
      <c r="AE34" s="10" t="str">
        <f t="shared" si="15"/>
        <v>DQ</v>
      </c>
      <c r="AF34" s="10" t="str">
        <f t="shared" si="44"/>
        <v>DQ</v>
      </c>
      <c r="AG34" s="10" t="str">
        <f t="shared" si="16"/>
        <v>DQ</v>
      </c>
      <c r="AH34" s="133" t="str">
        <f t="shared" si="17"/>
        <v>DQ</v>
      </c>
      <c r="AI34" s="133" t="str">
        <f t="shared" si="18"/>
        <v>DQ</v>
      </c>
      <c r="AJ34" s="10" t="str">
        <f t="shared" si="19"/>
        <v>DQ</v>
      </c>
      <c r="AK34" s="139" t="str">
        <f t="shared" si="20"/>
        <v>DQ</v>
      </c>
      <c r="AL34" s="137" t="str">
        <f t="shared" si="21"/>
        <v>DQ</v>
      </c>
      <c r="AM34" s="137" t="str">
        <f t="shared" si="22"/>
        <v>DQ</v>
      </c>
      <c r="AN34" s="10" t="str">
        <f t="shared" si="23"/>
        <v/>
      </c>
      <c r="AO34" s="10" t="str">
        <f t="shared" si="24"/>
        <v/>
      </c>
      <c r="AP34" s="10" t="str">
        <f t="shared" si="25"/>
        <v/>
      </c>
      <c r="AQ34" s="10" t="str">
        <f t="shared" si="26"/>
        <v/>
      </c>
      <c r="AR34" s="10" t="str">
        <f t="shared" si="27"/>
        <v/>
      </c>
      <c r="AS34" s="10" t="str">
        <f t="shared" si="28"/>
        <v/>
      </c>
      <c r="AT34" s="10" t="str">
        <f t="shared" si="29"/>
        <v/>
      </c>
      <c r="AU34" s="10" t="str">
        <f t="shared" si="30"/>
        <v/>
      </c>
      <c r="AV34" s="10" t="str">
        <f t="shared" si="31"/>
        <v/>
      </c>
      <c r="AW34" s="10" t="str">
        <f t="shared" si="32"/>
        <v/>
      </c>
      <c r="AX34" s="139">
        <f t="shared" si="33"/>
        <v>0</v>
      </c>
      <c r="AY34" s="10" t="str">
        <f t="shared" si="34"/>
        <v>0</v>
      </c>
      <c r="AZ34" s="10" t="str">
        <f t="shared" si="35"/>
        <v xml:space="preserve"> </v>
      </c>
      <c r="BA34" s="140">
        <f t="shared" si="36"/>
        <v>0</v>
      </c>
      <c r="BB34" s="140">
        <f t="shared" si="37"/>
        <v>0</v>
      </c>
      <c r="BC34" s="141" t="str">
        <f t="shared" si="38"/>
        <v>DQ</v>
      </c>
      <c r="BD34" s="10">
        <f t="shared" si="39"/>
        <v>1</v>
      </c>
      <c r="BE34" s="142" t="str">
        <f t="shared" si="40"/>
        <v>DQ</v>
      </c>
      <c r="AMJ34"/>
    </row>
    <row r="35" spans="1:1024" s="126" customFormat="1" ht="12.2" customHeight="1" x14ac:dyDescent="0.2">
      <c r="A35" s="366"/>
      <c r="B35" s="127" t="str">
        <f>IF('Competitor List'!H21="Y",'Competitor List'!D21, " ")</f>
        <v xml:space="preserve"> </v>
      </c>
      <c r="C35" s="10" t="str">
        <f>IF('Competitor List'!J21="Y","Y","N")</f>
        <v>N</v>
      </c>
      <c r="D35" s="10">
        <f>'Competitor List'!B21</f>
        <v>16</v>
      </c>
      <c r="E35" s="10" t="str">
        <f>IF('Competitor List'!F21=0," ",'Competitor List'!F21)</f>
        <v xml:space="preserve"> </v>
      </c>
      <c r="F35" s="128"/>
      <c r="G35" s="129"/>
      <c r="H35" s="130"/>
      <c r="I35" s="131" t="str">
        <f t="shared" si="1"/>
        <v>DQ</v>
      </c>
      <c r="J35" s="132" t="str">
        <f t="shared" si="2"/>
        <v>DQ</v>
      </c>
      <c r="K35" s="129"/>
      <c r="L35" s="129"/>
      <c r="M35" s="130"/>
      <c r="N35" s="131" t="str">
        <f t="shared" si="3"/>
        <v>DQ</v>
      </c>
      <c r="O35" s="132" t="str">
        <f t="shared" si="4"/>
        <v>DQ</v>
      </c>
      <c r="P35" s="133" t="str">
        <f t="shared" si="5"/>
        <v>DQ</v>
      </c>
      <c r="Q35" s="10">
        <f t="shared" si="6"/>
        <v>0</v>
      </c>
      <c r="R35" s="134" t="str">
        <f t="shared" si="7"/>
        <v>DQ</v>
      </c>
      <c r="S35" s="131" t="str">
        <f t="shared" si="8"/>
        <v>DQ</v>
      </c>
      <c r="T35" s="132" t="str">
        <f t="shared" si="9"/>
        <v>DQ</v>
      </c>
      <c r="U35" s="131" t="str">
        <f t="shared" si="10"/>
        <v>DQ</v>
      </c>
      <c r="V35" s="135" t="str">
        <f t="shared" si="11"/>
        <v>DQ</v>
      </c>
      <c r="W35" s="136" t="str">
        <f t="shared" si="12"/>
        <v>DQ</v>
      </c>
      <c r="X35" s="137">
        <f>'Competitor List'!C21</f>
        <v>116</v>
      </c>
      <c r="Y35" s="138"/>
      <c r="Z35" s="10" t="str">
        <f t="shared" si="41"/>
        <v>DQ</v>
      </c>
      <c r="AA35" s="10" t="str">
        <f t="shared" si="13"/>
        <v>DQ</v>
      </c>
      <c r="AB35" s="10" t="str">
        <f t="shared" si="42"/>
        <v>DQ</v>
      </c>
      <c r="AC35" s="10" t="str">
        <f t="shared" si="43"/>
        <v>DQ</v>
      </c>
      <c r="AD35" s="10" t="str">
        <f t="shared" si="14"/>
        <v>DQ</v>
      </c>
      <c r="AE35" s="10" t="str">
        <f t="shared" si="15"/>
        <v>DQ</v>
      </c>
      <c r="AF35" s="10" t="str">
        <f t="shared" si="44"/>
        <v>DQ</v>
      </c>
      <c r="AG35" s="10" t="str">
        <f t="shared" si="16"/>
        <v>DQ</v>
      </c>
      <c r="AH35" s="133" t="str">
        <f t="shared" si="17"/>
        <v>DQ</v>
      </c>
      <c r="AI35" s="133" t="str">
        <f t="shared" si="18"/>
        <v>DQ</v>
      </c>
      <c r="AJ35" s="10" t="str">
        <f t="shared" si="19"/>
        <v>DQ</v>
      </c>
      <c r="AK35" s="139" t="str">
        <f t="shared" si="20"/>
        <v>DQ</v>
      </c>
      <c r="AL35" s="137" t="str">
        <f t="shared" si="21"/>
        <v>DQ</v>
      </c>
      <c r="AM35" s="137" t="str">
        <f t="shared" si="22"/>
        <v>DQ</v>
      </c>
      <c r="AN35" s="10" t="str">
        <f t="shared" si="23"/>
        <v/>
      </c>
      <c r="AO35" s="10" t="str">
        <f t="shared" si="24"/>
        <v/>
      </c>
      <c r="AP35" s="10" t="str">
        <f t="shared" si="25"/>
        <v/>
      </c>
      <c r="AQ35" s="10" t="str">
        <f t="shared" si="26"/>
        <v/>
      </c>
      <c r="AR35" s="10" t="str">
        <f t="shared" si="27"/>
        <v/>
      </c>
      <c r="AS35" s="10" t="str">
        <f t="shared" si="28"/>
        <v/>
      </c>
      <c r="AT35" s="10" t="str">
        <f t="shared" si="29"/>
        <v/>
      </c>
      <c r="AU35" s="10" t="str">
        <f t="shared" si="30"/>
        <v/>
      </c>
      <c r="AV35" s="10" t="str">
        <f t="shared" si="31"/>
        <v/>
      </c>
      <c r="AW35" s="10" t="str">
        <f t="shared" si="32"/>
        <v/>
      </c>
      <c r="AX35" s="139">
        <f t="shared" si="33"/>
        <v>0</v>
      </c>
      <c r="AY35" s="10" t="str">
        <f t="shared" si="34"/>
        <v>0</v>
      </c>
      <c r="AZ35" s="10" t="str">
        <f t="shared" si="35"/>
        <v xml:space="preserve"> </v>
      </c>
      <c r="BA35" s="140">
        <f t="shared" si="36"/>
        <v>0</v>
      </c>
      <c r="BB35" s="140">
        <f t="shared" si="37"/>
        <v>0</v>
      </c>
      <c r="BC35" s="141" t="str">
        <f t="shared" si="38"/>
        <v>DQ</v>
      </c>
      <c r="BD35" s="10">
        <f t="shared" si="39"/>
        <v>1</v>
      </c>
      <c r="BE35" s="142" t="str">
        <f t="shared" si="40"/>
        <v>DQ</v>
      </c>
      <c r="AMJ35"/>
    </row>
    <row r="36" spans="1:1024" s="126" customFormat="1" ht="12.2" customHeight="1" x14ac:dyDescent="0.2">
      <c r="A36" s="366"/>
      <c r="B36" s="127" t="str">
        <f>IF('Competitor List'!H22="Y",'Competitor List'!D22, " ")</f>
        <v xml:space="preserve"> </v>
      </c>
      <c r="C36" s="10" t="str">
        <f>IF('Competitor List'!J22="Y","Y","N")</f>
        <v>N</v>
      </c>
      <c r="D36" s="10">
        <f>'Competitor List'!B22</f>
        <v>17</v>
      </c>
      <c r="E36" s="10" t="str">
        <f>IF('Competitor List'!F22=0," ",'Competitor List'!F22)</f>
        <v xml:space="preserve"> </v>
      </c>
      <c r="F36" s="128"/>
      <c r="G36" s="129"/>
      <c r="H36" s="130"/>
      <c r="I36" s="131" t="str">
        <f t="shared" si="1"/>
        <v>DQ</v>
      </c>
      <c r="J36" s="132" t="str">
        <f t="shared" si="2"/>
        <v>DQ</v>
      </c>
      <c r="K36" s="129"/>
      <c r="L36" s="129"/>
      <c r="M36" s="130"/>
      <c r="N36" s="131" t="str">
        <f t="shared" si="3"/>
        <v>DQ</v>
      </c>
      <c r="O36" s="132" t="str">
        <f t="shared" si="4"/>
        <v>DQ</v>
      </c>
      <c r="P36" s="133" t="str">
        <f t="shared" si="5"/>
        <v>DQ</v>
      </c>
      <c r="Q36" s="10">
        <f t="shared" si="6"/>
        <v>0</v>
      </c>
      <c r="R36" s="134" t="str">
        <f t="shared" si="7"/>
        <v>DQ</v>
      </c>
      <c r="S36" s="131" t="str">
        <f t="shared" si="8"/>
        <v>DQ</v>
      </c>
      <c r="T36" s="132" t="str">
        <f t="shared" si="9"/>
        <v>DQ</v>
      </c>
      <c r="U36" s="131" t="str">
        <f t="shared" si="10"/>
        <v>DQ</v>
      </c>
      <c r="V36" s="135" t="str">
        <f t="shared" si="11"/>
        <v>DQ</v>
      </c>
      <c r="W36" s="136" t="str">
        <f t="shared" si="12"/>
        <v>DQ</v>
      </c>
      <c r="X36" s="137">
        <f>'Competitor List'!C22</f>
        <v>117</v>
      </c>
      <c r="Y36" s="138"/>
      <c r="Z36" s="10" t="str">
        <f t="shared" si="41"/>
        <v>DQ</v>
      </c>
      <c r="AA36" s="10" t="str">
        <f t="shared" si="13"/>
        <v>DQ</v>
      </c>
      <c r="AB36" s="10" t="str">
        <f t="shared" si="42"/>
        <v>DQ</v>
      </c>
      <c r="AC36" s="10" t="str">
        <f t="shared" si="43"/>
        <v>DQ</v>
      </c>
      <c r="AD36" s="10" t="str">
        <f t="shared" si="14"/>
        <v>DQ</v>
      </c>
      <c r="AE36" s="10" t="str">
        <f t="shared" si="15"/>
        <v>DQ</v>
      </c>
      <c r="AF36" s="10" t="str">
        <f t="shared" si="44"/>
        <v>DQ</v>
      </c>
      <c r="AG36" s="10" t="str">
        <f t="shared" si="16"/>
        <v>DQ</v>
      </c>
      <c r="AH36" s="133" t="str">
        <f t="shared" si="17"/>
        <v>DQ</v>
      </c>
      <c r="AI36" s="133" t="str">
        <f t="shared" si="18"/>
        <v>DQ</v>
      </c>
      <c r="AJ36" s="10" t="str">
        <f t="shared" si="19"/>
        <v>DQ</v>
      </c>
      <c r="AK36" s="139" t="str">
        <f t="shared" si="20"/>
        <v>DQ</v>
      </c>
      <c r="AL36" s="137" t="str">
        <f t="shared" si="21"/>
        <v>DQ</v>
      </c>
      <c r="AM36" s="137" t="str">
        <f t="shared" si="22"/>
        <v>DQ</v>
      </c>
      <c r="AN36" s="10" t="str">
        <f t="shared" si="23"/>
        <v/>
      </c>
      <c r="AO36" s="10" t="str">
        <f t="shared" si="24"/>
        <v/>
      </c>
      <c r="AP36" s="10" t="str">
        <f t="shared" si="25"/>
        <v/>
      </c>
      <c r="AQ36" s="10" t="str">
        <f t="shared" si="26"/>
        <v/>
      </c>
      <c r="AR36" s="10" t="str">
        <f t="shared" si="27"/>
        <v/>
      </c>
      <c r="AS36" s="10" t="str">
        <f t="shared" si="28"/>
        <v/>
      </c>
      <c r="AT36" s="10" t="str">
        <f t="shared" si="29"/>
        <v/>
      </c>
      <c r="AU36" s="10" t="str">
        <f t="shared" si="30"/>
        <v/>
      </c>
      <c r="AV36" s="10" t="str">
        <f t="shared" si="31"/>
        <v/>
      </c>
      <c r="AW36" s="10" t="str">
        <f t="shared" si="32"/>
        <v/>
      </c>
      <c r="AX36" s="139">
        <f t="shared" si="33"/>
        <v>0</v>
      </c>
      <c r="AY36" s="10" t="str">
        <f t="shared" si="34"/>
        <v>0</v>
      </c>
      <c r="AZ36" s="10" t="str">
        <f t="shared" si="35"/>
        <v xml:space="preserve"> </v>
      </c>
      <c r="BA36" s="140">
        <f t="shared" si="36"/>
        <v>0</v>
      </c>
      <c r="BB36" s="140">
        <f t="shared" si="37"/>
        <v>0</v>
      </c>
      <c r="BC36" s="141" t="str">
        <f t="shared" si="38"/>
        <v>DQ</v>
      </c>
      <c r="BD36" s="10">
        <f t="shared" si="39"/>
        <v>1</v>
      </c>
      <c r="BE36" s="142" t="str">
        <f t="shared" si="40"/>
        <v>DQ</v>
      </c>
      <c r="AMJ36"/>
    </row>
    <row r="37" spans="1:1024" s="126" customFormat="1" ht="12.2" customHeight="1" x14ac:dyDescent="0.2">
      <c r="A37" s="366"/>
      <c r="B37" s="127" t="str">
        <f>IF('Competitor List'!H23="Y",'Competitor List'!D23, " ")</f>
        <v xml:space="preserve"> </v>
      </c>
      <c r="C37" s="10" t="str">
        <f>IF('Competitor List'!J23="Y","Y","N")</f>
        <v>N</v>
      </c>
      <c r="D37" s="10">
        <f>'Competitor List'!B23</f>
        <v>18</v>
      </c>
      <c r="E37" s="10" t="str">
        <f>IF('Competitor List'!F23=0," ",'Competitor List'!F23)</f>
        <v xml:space="preserve"> </v>
      </c>
      <c r="F37" s="128"/>
      <c r="G37" s="129"/>
      <c r="H37" s="130"/>
      <c r="I37" s="131" t="str">
        <f t="shared" si="1"/>
        <v>DQ</v>
      </c>
      <c r="J37" s="132" t="str">
        <f t="shared" si="2"/>
        <v>DQ</v>
      </c>
      <c r="K37" s="129"/>
      <c r="L37" s="129"/>
      <c r="M37" s="130"/>
      <c r="N37" s="131" t="str">
        <f t="shared" si="3"/>
        <v>DQ</v>
      </c>
      <c r="O37" s="132" t="str">
        <f t="shared" si="4"/>
        <v>DQ</v>
      </c>
      <c r="P37" s="133" t="str">
        <f t="shared" si="5"/>
        <v>DQ</v>
      </c>
      <c r="Q37" s="10">
        <f t="shared" si="6"/>
        <v>0</v>
      </c>
      <c r="R37" s="134" t="str">
        <f t="shared" si="7"/>
        <v>DQ</v>
      </c>
      <c r="S37" s="131" t="str">
        <f t="shared" si="8"/>
        <v>DQ</v>
      </c>
      <c r="T37" s="132" t="str">
        <f t="shared" si="9"/>
        <v>DQ</v>
      </c>
      <c r="U37" s="131" t="str">
        <f t="shared" si="10"/>
        <v>DQ</v>
      </c>
      <c r="V37" s="135" t="str">
        <f t="shared" si="11"/>
        <v>DQ</v>
      </c>
      <c r="W37" s="136" t="str">
        <f t="shared" si="12"/>
        <v>DQ</v>
      </c>
      <c r="X37" s="137">
        <f>'Competitor List'!C23</f>
        <v>118</v>
      </c>
      <c r="Y37" s="138"/>
      <c r="Z37" s="10" t="str">
        <f t="shared" si="41"/>
        <v>DQ</v>
      </c>
      <c r="AA37" s="10" t="str">
        <f t="shared" si="13"/>
        <v>DQ</v>
      </c>
      <c r="AB37" s="10" t="str">
        <f t="shared" si="42"/>
        <v>DQ</v>
      </c>
      <c r="AC37" s="10" t="str">
        <f t="shared" si="43"/>
        <v>DQ</v>
      </c>
      <c r="AD37" s="10" t="str">
        <f t="shared" si="14"/>
        <v>DQ</v>
      </c>
      <c r="AE37" s="10" t="str">
        <f t="shared" si="15"/>
        <v>DQ</v>
      </c>
      <c r="AF37" s="10" t="str">
        <f t="shared" si="44"/>
        <v>DQ</v>
      </c>
      <c r="AG37" s="10" t="str">
        <f t="shared" si="16"/>
        <v>DQ</v>
      </c>
      <c r="AH37" s="133" t="str">
        <f t="shared" si="17"/>
        <v>DQ</v>
      </c>
      <c r="AI37" s="133" t="str">
        <f t="shared" si="18"/>
        <v>DQ</v>
      </c>
      <c r="AJ37" s="10" t="str">
        <f t="shared" si="19"/>
        <v>DQ</v>
      </c>
      <c r="AK37" s="139" t="str">
        <f t="shared" si="20"/>
        <v>DQ</v>
      </c>
      <c r="AL37" s="137" t="str">
        <f t="shared" si="21"/>
        <v>DQ</v>
      </c>
      <c r="AM37" s="137" t="str">
        <f t="shared" si="22"/>
        <v>DQ</v>
      </c>
      <c r="AN37" s="10" t="str">
        <f t="shared" si="23"/>
        <v/>
      </c>
      <c r="AO37" s="10" t="str">
        <f t="shared" si="24"/>
        <v/>
      </c>
      <c r="AP37" s="10" t="str">
        <f t="shared" si="25"/>
        <v/>
      </c>
      <c r="AQ37" s="10" t="str">
        <f t="shared" si="26"/>
        <v/>
      </c>
      <c r="AR37" s="10" t="str">
        <f t="shared" si="27"/>
        <v/>
      </c>
      <c r="AS37" s="10" t="str">
        <f t="shared" si="28"/>
        <v/>
      </c>
      <c r="AT37" s="10" t="str">
        <f t="shared" si="29"/>
        <v/>
      </c>
      <c r="AU37" s="10" t="str">
        <f t="shared" si="30"/>
        <v/>
      </c>
      <c r="AV37" s="10" t="str">
        <f t="shared" si="31"/>
        <v/>
      </c>
      <c r="AW37" s="10" t="str">
        <f t="shared" si="32"/>
        <v/>
      </c>
      <c r="AX37" s="139">
        <f t="shared" si="33"/>
        <v>0</v>
      </c>
      <c r="AY37" s="10" t="str">
        <f t="shared" si="34"/>
        <v>0</v>
      </c>
      <c r="AZ37" s="10" t="str">
        <f t="shared" si="35"/>
        <v xml:space="preserve"> </v>
      </c>
      <c r="BA37" s="140">
        <f t="shared" si="36"/>
        <v>0</v>
      </c>
      <c r="BB37" s="140">
        <f t="shared" si="37"/>
        <v>0</v>
      </c>
      <c r="BC37" s="141" t="str">
        <f t="shared" si="38"/>
        <v>DQ</v>
      </c>
      <c r="BD37" s="10">
        <f t="shared" si="39"/>
        <v>1</v>
      </c>
      <c r="BE37" s="142" t="str">
        <f t="shared" si="40"/>
        <v>DQ</v>
      </c>
      <c r="AMJ37"/>
    </row>
    <row r="38" spans="1:1024" s="126" customFormat="1" ht="12.2" customHeight="1" x14ac:dyDescent="0.2">
      <c r="A38" s="366"/>
      <c r="B38" s="127" t="str">
        <f>IF('Competitor List'!H24="Y",'Competitor List'!D24, " ")</f>
        <v xml:space="preserve"> </v>
      </c>
      <c r="C38" s="10" t="str">
        <f>IF('Competitor List'!J24="Y","Y","N")</f>
        <v>N</v>
      </c>
      <c r="D38" s="10">
        <f>'Competitor List'!B24</f>
        <v>19</v>
      </c>
      <c r="E38" s="10" t="str">
        <f>IF('Competitor List'!F24=0," ",'Competitor List'!F24)</f>
        <v xml:space="preserve"> </v>
      </c>
      <c r="F38" s="128"/>
      <c r="G38" s="129"/>
      <c r="H38" s="130"/>
      <c r="I38" s="131" t="str">
        <f t="shared" si="1"/>
        <v>DQ</v>
      </c>
      <c r="J38" s="132" t="str">
        <f t="shared" si="2"/>
        <v>DQ</v>
      </c>
      <c r="K38" s="129"/>
      <c r="L38" s="129"/>
      <c r="M38" s="130"/>
      <c r="N38" s="131" t="str">
        <f t="shared" si="3"/>
        <v>DQ</v>
      </c>
      <c r="O38" s="132" t="str">
        <f t="shared" si="4"/>
        <v>DQ</v>
      </c>
      <c r="P38" s="133" t="str">
        <f t="shared" si="5"/>
        <v>DQ</v>
      </c>
      <c r="Q38" s="10">
        <f t="shared" si="6"/>
        <v>0</v>
      </c>
      <c r="R38" s="134" t="str">
        <f t="shared" si="7"/>
        <v>DQ</v>
      </c>
      <c r="S38" s="131" t="str">
        <f t="shared" si="8"/>
        <v>DQ</v>
      </c>
      <c r="T38" s="132" t="str">
        <f t="shared" si="9"/>
        <v>DQ</v>
      </c>
      <c r="U38" s="131" t="str">
        <f t="shared" si="10"/>
        <v>DQ</v>
      </c>
      <c r="V38" s="135" t="str">
        <f t="shared" si="11"/>
        <v>DQ</v>
      </c>
      <c r="W38" s="136" t="str">
        <f t="shared" si="12"/>
        <v>DQ</v>
      </c>
      <c r="X38" s="137">
        <f>'Competitor List'!C24</f>
        <v>119</v>
      </c>
      <c r="Y38" s="138"/>
      <c r="Z38" s="10" t="str">
        <f t="shared" si="41"/>
        <v>DQ</v>
      </c>
      <c r="AA38" s="10" t="str">
        <f t="shared" si="13"/>
        <v>DQ</v>
      </c>
      <c r="AB38" s="10" t="str">
        <f t="shared" si="42"/>
        <v>DQ</v>
      </c>
      <c r="AC38" s="10" t="str">
        <f t="shared" si="43"/>
        <v>DQ</v>
      </c>
      <c r="AD38" s="10" t="str">
        <f t="shared" si="14"/>
        <v>DQ</v>
      </c>
      <c r="AE38" s="10" t="str">
        <f t="shared" si="15"/>
        <v>DQ</v>
      </c>
      <c r="AF38" s="10" t="str">
        <f t="shared" si="44"/>
        <v>DQ</v>
      </c>
      <c r="AG38" s="10" t="str">
        <f t="shared" si="16"/>
        <v>DQ</v>
      </c>
      <c r="AH38" s="133" t="str">
        <f t="shared" si="17"/>
        <v>DQ</v>
      </c>
      <c r="AI38" s="133" t="str">
        <f t="shared" si="18"/>
        <v>DQ</v>
      </c>
      <c r="AJ38" s="10" t="str">
        <f t="shared" si="19"/>
        <v>DQ</v>
      </c>
      <c r="AK38" s="139" t="str">
        <f t="shared" si="20"/>
        <v>DQ</v>
      </c>
      <c r="AL38" s="137" t="str">
        <f t="shared" si="21"/>
        <v>DQ</v>
      </c>
      <c r="AM38" s="137" t="str">
        <f t="shared" si="22"/>
        <v>DQ</v>
      </c>
      <c r="AN38" s="10" t="str">
        <f t="shared" si="23"/>
        <v/>
      </c>
      <c r="AO38" s="10" t="str">
        <f t="shared" si="24"/>
        <v/>
      </c>
      <c r="AP38" s="10" t="str">
        <f t="shared" si="25"/>
        <v/>
      </c>
      <c r="AQ38" s="10" t="str">
        <f t="shared" si="26"/>
        <v/>
      </c>
      <c r="AR38" s="10" t="str">
        <f t="shared" si="27"/>
        <v/>
      </c>
      <c r="AS38" s="10" t="str">
        <f t="shared" si="28"/>
        <v/>
      </c>
      <c r="AT38" s="10" t="str">
        <f t="shared" si="29"/>
        <v/>
      </c>
      <c r="AU38" s="10" t="str">
        <f t="shared" si="30"/>
        <v/>
      </c>
      <c r="AV38" s="10" t="str">
        <f t="shared" si="31"/>
        <v/>
      </c>
      <c r="AW38" s="10" t="str">
        <f t="shared" si="32"/>
        <v/>
      </c>
      <c r="AX38" s="139">
        <f t="shared" si="33"/>
        <v>0</v>
      </c>
      <c r="AY38" s="10" t="str">
        <f t="shared" si="34"/>
        <v>0</v>
      </c>
      <c r="AZ38" s="10" t="str">
        <f t="shared" si="35"/>
        <v xml:space="preserve"> </v>
      </c>
      <c r="BA38" s="140">
        <f t="shared" si="36"/>
        <v>0</v>
      </c>
      <c r="BB38" s="140">
        <f t="shared" si="37"/>
        <v>0</v>
      </c>
      <c r="BC38" s="141" t="str">
        <f t="shared" si="38"/>
        <v>DQ</v>
      </c>
      <c r="BD38" s="10">
        <f t="shared" si="39"/>
        <v>1</v>
      </c>
      <c r="BE38" s="142" t="str">
        <f t="shared" si="40"/>
        <v>DQ</v>
      </c>
      <c r="AMJ38"/>
    </row>
    <row r="39" spans="1:1024" s="126" customFormat="1" ht="12.2" customHeight="1" x14ac:dyDescent="0.2">
      <c r="A39" s="366"/>
      <c r="B39" s="143" t="str">
        <f>IF('Competitor List'!H25="Y",'Competitor List'!D25, " ")</f>
        <v xml:space="preserve"> </v>
      </c>
      <c r="C39" s="144" t="str">
        <f>IF('Competitor List'!J25="Y","Y","N")</f>
        <v>N</v>
      </c>
      <c r="D39" s="144">
        <f>'Competitor List'!B25</f>
        <v>20</v>
      </c>
      <c r="E39" s="144" t="str">
        <f>IF('Competitor List'!F25=0," ",'Competitor List'!F25)</f>
        <v xml:space="preserve"> </v>
      </c>
      <c r="F39" s="145"/>
      <c r="G39" s="146"/>
      <c r="H39" s="147"/>
      <c r="I39" s="148" t="str">
        <f t="shared" si="1"/>
        <v>DQ</v>
      </c>
      <c r="J39" s="149" t="str">
        <f t="shared" si="2"/>
        <v>DQ</v>
      </c>
      <c r="K39" s="146"/>
      <c r="L39" s="146"/>
      <c r="M39" s="147"/>
      <c r="N39" s="148" t="str">
        <f t="shared" si="3"/>
        <v>DQ</v>
      </c>
      <c r="O39" s="149" t="str">
        <f t="shared" si="4"/>
        <v>DQ</v>
      </c>
      <c r="P39" s="150" t="str">
        <f t="shared" si="5"/>
        <v>DQ</v>
      </c>
      <c r="Q39" s="144">
        <f t="shared" si="6"/>
        <v>0</v>
      </c>
      <c r="R39" s="151" t="str">
        <f t="shared" si="7"/>
        <v>DQ</v>
      </c>
      <c r="S39" s="148" t="str">
        <f t="shared" si="8"/>
        <v>DQ</v>
      </c>
      <c r="T39" s="149" t="str">
        <f t="shared" si="9"/>
        <v>DQ</v>
      </c>
      <c r="U39" s="148" t="str">
        <f t="shared" si="10"/>
        <v>DQ</v>
      </c>
      <c r="V39" s="152" t="str">
        <f t="shared" si="11"/>
        <v>DQ</v>
      </c>
      <c r="W39" s="153" t="str">
        <f t="shared" si="12"/>
        <v>DQ</v>
      </c>
      <c r="X39" s="154">
        <f>'Competitor List'!C25</f>
        <v>120</v>
      </c>
      <c r="Y39" s="155"/>
      <c r="Z39" s="144" t="str">
        <f t="shared" si="41"/>
        <v>DQ</v>
      </c>
      <c r="AA39" s="144" t="str">
        <f t="shared" si="13"/>
        <v>DQ</v>
      </c>
      <c r="AB39" s="144" t="str">
        <f t="shared" si="42"/>
        <v>DQ</v>
      </c>
      <c r="AC39" s="144" t="str">
        <f t="shared" si="43"/>
        <v>DQ</v>
      </c>
      <c r="AD39" s="144" t="str">
        <f t="shared" si="14"/>
        <v>DQ</v>
      </c>
      <c r="AE39" s="144" t="str">
        <f t="shared" si="15"/>
        <v>DQ</v>
      </c>
      <c r="AF39" s="144" t="str">
        <f t="shared" si="44"/>
        <v>DQ</v>
      </c>
      <c r="AG39" s="144" t="str">
        <f t="shared" si="16"/>
        <v>DQ</v>
      </c>
      <c r="AH39" s="150" t="str">
        <f t="shared" si="17"/>
        <v>DQ</v>
      </c>
      <c r="AI39" s="150" t="str">
        <f t="shared" si="18"/>
        <v>DQ</v>
      </c>
      <c r="AJ39" s="144" t="str">
        <f t="shared" si="19"/>
        <v>DQ</v>
      </c>
      <c r="AK39" s="156" t="str">
        <f t="shared" si="20"/>
        <v>DQ</v>
      </c>
      <c r="AL39" s="154" t="str">
        <f t="shared" si="21"/>
        <v>DQ</v>
      </c>
      <c r="AM39" s="154" t="str">
        <f t="shared" si="22"/>
        <v>DQ</v>
      </c>
      <c r="AN39" s="144" t="str">
        <f t="shared" si="23"/>
        <v/>
      </c>
      <c r="AO39" s="144" t="str">
        <f t="shared" si="24"/>
        <v/>
      </c>
      <c r="AP39" s="144" t="str">
        <f t="shared" si="25"/>
        <v/>
      </c>
      <c r="AQ39" s="144" t="str">
        <f t="shared" si="26"/>
        <v/>
      </c>
      <c r="AR39" s="144" t="str">
        <f t="shared" si="27"/>
        <v/>
      </c>
      <c r="AS39" s="144" t="str">
        <f t="shared" si="28"/>
        <v/>
      </c>
      <c r="AT39" s="144" t="str">
        <f t="shared" si="29"/>
        <v/>
      </c>
      <c r="AU39" s="144" t="str">
        <f t="shared" si="30"/>
        <v/>
      </c>
      <c r="AV39" s="144" t="str">
        <f t="shared" si="31"/>
        <v/>
      </c>
      <c r="AW39" s="144" t="str">
        <f t="shared" si="32"/>
        <v/>
      </c>
      <c r="AX39" s="156">
        <f t="shared" si="33"/>
        <v>0</v>
      </c>
      <c r="AY39" s="144" t="str">
        <f t="shared" si="34"/>
        <v>0</v>
      </c>
      <c r="AZ39" s="144" t="str">
        <f t="shared" si="35"/>
        <v xml:space="preserve"> </v>
      </c>
      <c r="BA39" s="157">
        <f t="shared" si="36"/>
        <v>0</v>
      </c>
      <c r="BB39" s="157">
        <f t="shared" si="37"/>
        <v>0</v>
      </c>
      <c r="BC39" s="158" t="str">
        <f t="shared" si="38"/>
        <v>DQ</v>
      </c>
      <c r="BD39" s="144">
        <f t="shared" si="39"/>
        <v>1</v>
      </c>
      <c r="BE39" s="159" t="str">
        <f t="shared" si="40"/>
        <v>DQ</v>
      </c>
      <c r="AMJ39"/>
    </row>
    <row r="40" spans="1:1024" s="126" customFormat="1" ht="12.2" customHeight="1" x14ac:dyDescent="0.2">
      <c r="A40" s="367" t="s">
        <v>18</v>
      </c>
      <c r="B40" s="160" t="str">
        <f>IF('Competitor List'!H26="Y",'Competitor List'!D26, " ")</f>
        <v xml:space="preserve"> </v>
      </c>
      <c r="C40" s="161" t="str">
        <f>IF('Competitor List'!J26="Y","Y","N")</f>
        <v>N</v>
      </c>
      <c r="D40" s="161">
        <f>'Competitor List'!B26</f>
        <v>1</v>
      </c>
      <c r="E40" s="161" t="str">
        <f>IF('Competitor List'!F26=0," ",'Competitor List'!F26)</f>
        <v xml:space="preserve"> </v>
      </c>
      <c r="F40" s="162"/>
      <c r="G40" s="163"/>
      <c r="H40" s="164"/>
      <c r="I40" s="114" t="str">
        <f t="shared" ref="I40:I59" si="45">IF(ISNUMBER(F40),RANK(F40,F$40:F$59,0)+SUMPRODUCT((F$40:F$59=F40)*(G$40:G$59&gt;G40))+SUMPRODUCT((F$40:F$59=F40)*(G$40:G$59=G40)*(H$40:H$59&lt;H40))+SUMPRODUCT((F$40:F$59=F40)*(G$40:G$59=G40)*(H$40:H$59=H40)*($Y$40:$Y$59&lt;$Y40)),"DQ")</f>
        <v>DQ</v>
      </c>
      <c r="J40" s="115" t="str">
        <f t="shared" ref="J40:J59" si="46">IF(ISNUMBER(H40),RANK(H40,H$40:H$59,1)+SUMPRODUCT((H$40:H$59=H40)*(G$40:G$59&gt;G40))+SUMPRODUCT((H$40:H$59=H40)*(G$40:G$59=G40)*(F$40:F$59&gt;F40))+SUMPRODUCT((H$40:H$59=H40)*(G$40:G$59=G40)*(F$40:F$59=F40)*($Y$40:$Y$59&lt;$Y40)),"DQ")</f>
        <v>DQ</v>
      </c>
      <c r="K40" s="163"/>
      <c r="L40" s="163"/>
      <c r="M40" s="164"/>
      <c r="N40" s="114" t="str">
        <f t="shared" ref="N40:N59" si="47">IF(ISNUMBER(K40),RANK(K40,K$40:K$59,0)+SUMPRODUCT((K$40:K$59=K40)*(L$40:L$59&gt;L40))+SUMPRODUCT((K$40:K$59=K40)*(L$40:L$59=L40)*(M$40:M$59&lt;M40))+SUMPRODUCT((K$40:K$59=K40)*(L$40:L$59=L40)*(M$40:M$59=M40)*($Y$40:$Y$59&lt;$Y40)),"DQ")</f>
        <v>DQ</v>
      </c>
      <c r="O40" s="115" t="str">
        <f t="shared" ref="O40:O59" si="48">IF(ISNUMBER(M40),RANK(M40,M$40:M$59,1)+SUMPRODUCT((M$40:M$59=M40)*(L$40:L$59&gt;L40))+SUMPRODUCT((M$40:M$59=M40)*(L$40:L$59=L40)*(K$40:K$59&gt;K40))+SUMPRODUCT((M$40:M$59=M40)*(L$40:L$59=L40)*(K$40:K$59=K40)*($Y$40:$Y$59&lt;$Y40)),"DQ")</f>
        <v>DQ</v>
      </c>
      <c r="P40" s="165" t="str">
        <f t="shared" si="5"/>
        <v>DQ</v>
      </c>
      <c r="Q40" s="161">
        <f t="shared" si="6"/>
        <v>0</v>
      </c>
      <c r="R40" s="166" t="str">
        <f t="shared" si="7"/>
        <v>DQ</v>
      </c>
      <c r="S40" s="114" t="str">
        <f t="shared" ref="S40:S59" si="49">IF(AND(ISNUMBER(AH40),NOT(C40="N")),RANK(AH40,$AH$40:$AH$59,0)+SUMPRODUCT(($AH$40:$AH$59=AH40)*($Q$40:$Q$59&gt;Q40))+SUMPRODUCT(($AH$40:$AH$59=AH40)*($Q$40:$Q$59=Q40)*($AK$40:$AK$59&gt;AK40))+SUMPRODUCT(($AH$40:$AH$59=AH40)*($Q$40:$Q$59=Q40)*($AK$40:$AK$59=AK40)*($Y$40:$Y$59&lt;Y40)),"DQ")</f>
        <v>DQ</v>
      </c>
      <c r="T40" s="115" t="str">
        <f t="shared" ref="T40:T59" si="50">IF(ISNUMBER(R40),RANK(R40,R$40:R$59,1)+SUMPRODUCT((R$40:R$59=R40)*(Q$40:Q$59&gt;Q40))+SUMPRODUCT((R$40:R$59=R40)*(Q$40:Q$59=Q40)*(P$40:P$59&gt;P40))+SUMPRODUCT((R$40:R$59=R40)*(Q$40:Q$59=Q40)*(P$40:P$59=P40)*($Y$40:$Y$59&lt;$Y40)),"DQ")</f>
        <v>DQ</v>
      </c>
      <c r="U40" s="114" t="str">
        <f t="shared" si="10"/>
        <v>DQ</v>
      </c>
      <c r="V40" s="118" t="str">
        <f t="shared" si="11"/>
        <v>DQ</v>
      </c>
      <c r="W40" s="119" t="str">
        <f t="shared" si="12"/>
        <v>DQ</v>
      </c>
      <c r="X40" s="167">
        <f>'Competitor List'!C26</f>
        <v>201</v>
      </c>
      <c r="Y40" s="168"/>
      <c r="Z40" s="161" t="str">
        <f t="shared" si="41"/>
        <v>DQ</v>
      </c>
      <c r="AA40" s="161" t="str">
        <f t="shared" si="13"/>
        <v>DQ</v>
      </c>
      <c r="AB40" s="161" t="str">
        <f t="shared" ref="AB40:AB59" si="51">IF(AND(ISNUMBER(AA40),NOT(C40="N")),RANK(AA40,$AA$40:$AA$59,0)+SUMPRODUCT(($AA$40:$AA$59=AA40)*($G$40:$G$59&gt;G40))+SUMPRODUCT(($AA$40:$AA$59=AA40)*($G$40:$G$59=G40)*($H$40:$H$59&lt;H40))+SUMPRODUCT(($AA$40:$AA$59=AA40)*($G$40:$G$59=G40)*($H$40:$H$59=H40)*($D$40:$D$59&lt;D40)),"DQ")</f>
        <v>DQ</v>
      </c>
      <c r="AC40" s="161" t="str">
        <f t="shared" si="43"/>
        <v>DQ</v>
      </c>
      <c r="AD40" s="161" t="str">
        <f t="shared" si="14"/>
        <v>DQ</v>
      </c>
      <c r="AE40" s="161" t="str">
        <f t="shared" si="15"/>
        <v>DQ</v>
      </c>
      <c r="AF40" s="161" t="str">
        <f t="shared" ref="AF40:AF59" si="52">IF(AND(ISNUMBER(AE40),NOT(L40="N")),RANK(AE40,$AE$40:$AE$59,0)+SUMPRODUCT(($AE$40:$AE$59=AE40)*($L$40:$L$59&gt;L40))+SUMPRODUCT(($AE$40:$AE$59=AE40)*($L$40:$L$59=L40)*($M$40:$M$59&lt;M40))+SUMPRODUCT(($AE$40:$AE$59=AE40)*($L$40:$L$59=L40)*($M$40:$M$59=M40)*($D$40:$D$59&lt;D40)),"DQ")</f>
        <v>DQ</v>
      </c>
      <c r="AG40" s="161" t="str">
        <f t="shared" si="16"/>
        <v>DQ</v>
      </c>
      <c r="AH40" s="165" t="str">
        <f t="shared" si="17"/>
        <v>DQ</v>
      </c>
      <c r="AI40" s="165" t="str">
        <f t="shared" si="18"/>
        <v>DQ</v>
      </c>
      <c r="AJ40" s="161" t="str">
        <f t="shared" si="19"/>
        <v>DQ</v>
      </c>
      <c r="AK40" s="169" t="str">
        <f t="shared" si="20"/>
        <v>DQ</v>
      </c>
      <c r="AL40" s="167" t="str">
        <f t="shared" si="21"/>
        <v>DQ</v>
      </c>
      <c r="AM40" s="167" t="str">
        <f t="shared" si="22"/>
        <v>DQ</v>
      </c>
      <c r="AN40" s="161" t="str">
        <f t="shared" ref="AN40:AN59" si="53">IF(AB40=1,$AO$7,"")</f>
        <v/>
      </c>
      <c r="AO40" s="161" t="str">
        <f t="shared" ref="AO40:AO59" si="54">IF(J40=1,$AO$7,"")</f>
        <v/>
      </c>
      <c r="AP40" s="161" t="str">
        <f t="shared" ref="AP40:AP59" si="55">IF(AF40=1,$AO$7,"")</f>
        <v/>
      </c>
      <c r="AQ40" s="161" t="str">
        <f t="shared" ref="AQ40:AQ59" si="56">IF(O40=1,$AO$7,"")</f>
        <v/>
      </c>
      <c r="AR40" s="161" t="str">
        <f t="shared" si="27"/>
        <v/>
      </c>
      <c r="AS40" s="161" t="str">
        <f t="shared" si="28"/>
        <v/>
      </c>
      <c r="AT40" s="161" t="str">
        <f t="shared" si="29"/>
        <v/>
      </c>
      <c r="AU40" s="161" t="str">
        <f t="shared" si="30"/>
        <v/>
      </c>
      <c r="AV40" s="161" t="str">
        <f t="shared" si="31"/>
        <v/>
      </c>
      <c r="AW40" s="161" t="str">
        <f t="shared" si="32"/>
        <v/>
      </c>
      <c r="AX40" s="169">
        <f t="shared" si="33"/>
        <v>0</v>
      </c>
      <c r="AY40" s="161" t="str">
        <f t="shared" si="34"/>
        <v>0</v>
      </c>
      <c r="AZ40" s="161" t="str">
        <f t="shared" si="35"/>
        <v xml:space="preserve"> </v>
      </c>
      <c r="BA40" s="170">
        <f t="shared" si="36"/>
        <v>0</v>
      </c>
      <c r="BB40" s="170">
        <f t="shared" si="37"/>
        <v>0</v>
      </c>
      <c r="BC40" s="171" t="str">
        <f t="shared" si="38"/>
        <v>DQ</v>
      </c>
      <c r="BD40" s="161">
        <f t="shared" si="39"/>
        <v>1</v>
      </c>
      <c r="BE40" s="172" t="str">
        <f t="shared" si="40"/>
        <v>DQ</v>
      </c>
      <c r="AMJ40"/>
    </row>
    <row r="41" spans="1:1024" s="126" customFormat="1" ht="12.2" customHeight="1" x14ac:dyDescent="0.2">
      <c r="A41" s="367"/>
      <c r="B41" s="173" t="str">
        <f>IF('Competitor List'!H27="Y",'Competitor List'!D27, " ")</f>
        <v xml:space="preserve"> </v>
      </c>
      <c r="C41" s="174" t="str">
        <f>IF('Competitor List'!J27="Y","Y","N")</f>
        <v>N</v>
      </c>
      <c r="D41" s="174">
        <f>'Competitor List'!B27</f>
        <v>2</v>
      </c>
      <c r="E41" s="174" t="str">
        <f>IF('Competitor List'!F27=0," ",'Competitor List'!F27)</f>
        <v xml:space="preserve"> </v>
      </c>
      <c r="F41" s="175"/>
      <c r="G41" s="176"/>
      <c r="H41" s="177"/>
      <c r="I41" s="131" t="str">
        <f t="shared" si="45"/>
        <v>DQ</v>
      </c>
      <c r="J41" s="132" t="str">
        <f t="shared" si="46"/>
        <v>DQ</v>
      </c>
      <c r="K41" s="176"/>
      <c r="L41" s="176"/>
      <c r="M41" s="177"/>
      <c r="N41" s="131" t="str">
        <f t="shared" si="47"/>
        <v>DQ</v>
      </c>
      <c r="O41" s="132" t="str">
        <f t="shared" si="48"/>
        <v>DQ</v>
      </c>
      <c r="P41" s="178" t="str">
        <f t="shared" si="5"/>
        <v>DQ</v>
      </c>
      <c r="Q41" s="174">
        <f t="shared" si="6"/>
        <v>0</v>
      </c>
      <c r="R41" s="179" t="str">
        <f t="shared" si="7"/>
        <v>DQ</v>
      </c>
      <c r="S41" s="131" t="str">
        <f t="shared" si="49"/>
        <v>DQ</v>
      </c>
      <c r="T41" s="132" t="str">
        <f t="shared" si="50"/>
        <v>DQ</v>
      </c>
      <c r="U41" s="131" t="str">
        <f t="shared" si="10"/>
        <v>DQ</v>
      </c>
      <c r="V41" s="135" t="str">
        <f t="shared" si="11"/>
        <v>DQ</v>
      </c>
      <c r="W41" s="136" t="str">
        <f t="shared" si="12"/>
        <v>DQ</v>
      </c>
      <c r="X41" s="180">
        <f>'Competitor List'!C27</f>
        <v>202</v>
      </c>
      <c r="Y41" s="181"/>
      <c r="Z41" s="174" t="str">
        <f t="shared" si="41"/>
        <v>DQ</v>
      </c>
      <c r="AA41" s="174" t="str">
        <f t="shared" si="13"/>
        <v>DQ</v>
      </c>
      <c r="AB41" s="174" t="str">
        <f t="shared" si="51"/>
        <v>DQ</v>
      </c>
      <c r="AC41" s="174" t="str">
        <f t="shared" si="43"/>
        <v>DQ</v>
      </c>
      <c r="AD41" s="174" t="str">
        <f t="shared" si="14"/>
        <v>DQ</v>
      </c>
      <c r="AE41" s="174" t="str">
        <f t="shared" si="15"/>
        <v>DQ</v>
      </c>
      <c r="AF41" s="174" t="str">
        <f t="shared" si="52"/>
        <v>DQ</v>
      </c>
      <c r="AG41" s="174" t="str">
        <f t="shared" si="16"/>
        <v>DQ</v>
      </c>
      <c r="AH41" s="178" t="str">
        <f t="shared" si="17"/>
        <v>DQ</v>
      </c>
      <c r="AI41" s="178" t="str">
        <f t="shared" si="18"/>
        <v>DQ</v>
      </c>
      <c r="AJ41" s="174" t="str">
        <f t="shared" si="19"/>
        <v>DQ</v>
      </c>
      <c r="AK41" s="182" t="str">
        <f t="shared" si="20"/>
        <v>DQ</v>
      </c>
      <c r="AL41" s="180" t="str">
        <f t="shared" si="21"/>
        <v>DQ</v>
      </c>
      <c r="AM41" s="180" t="str">
        <f t="shared" si="22"/>
        <v>DQ</v>
      </c>
      <c r="AN41" s="174" t="str">
        <f t="shared" si="53"/>
        <v/>
      </c>
      <c r="AO41" s="174" t="str">
        <f t="shared" si="54"/>
        <v/>
      </c>
      <c r="AP41" s="174" t="str">
        <f t="shared" si="55"/>
        <v/>
      </c>
      <c r="AQ41" s="174" t="str">
        <f t="shared" si="56"/>
        <v/>
      </c>
      <c r="AR41" s="174" t="str">
        <f t="shared" si="27"/>
        <v/>
      </c>
      <c r="AS41" s="174" t="str">
        <f t="shared" si="28"/>
        <v/>
      </c>
      <c r="AT41" s="174" t="str">
        <f t="shared" si="29"/>
        <v/>
      </c>
      <c r="AU41" s="174" t="str">
        <f t="shared" si="30"/>
        <v/>
      </c>
      <c r="AV41" s="174" t="str">
        <f t="shared" si="31"/>
        <v/>
      </c>
      <c r="AW41" s="174" t="str">
        <f t="shared" si="32"/>
        <v/>
      </c>
      <c r="AX41" s="182">
        <f t="shared" si="33"/>
        <v>0</v>
      </c>
      <c r="AY41" s="174" t="str">
        <f t="shared" si="34"/>
        <v>0</v>
      </c>
      <c r="AZ41" s="174" t="str">
        <f t="shared" si="35"/>
        <v xml:space="preserve"> </v>
      </c>
      <c r="BA41" s="183">
        <f t="shared" si="36"/>
        <v>0</v>
      </c>
      <c r="BB41" s="183">
        <f t="shared" si="37"/>
        <v>0</v>
      </c>
      <c r="BC41" s="184" t="str">
        <f t="shared" si="38"/>
        <v>DQ</v>
      </c>
      <c r="BD41" s="174">
        <f t="shared" si="39"/>
        <v>1</v>
      </c>
      <c r="BE41" s="185" t="str">
        <f t="shared" si="40"/>
        <v>DQ</v>
      </c>
      <c r="AMJ41"/>
    </row>
    <row r="42" spans="1:1024" s="126" customFormat="1" ht="12.2" customHeight="1" x14ac:dyDescent="0.2">
      <c r="A42" s="367"/>
      <c r="B42" s="173" t="str">
        <f>IF('Competitor List'!H28="Y",'Competitor List'!D28, " ")</f>
        <v xml:space="preserve"> </v>
      </c>
      <c r="C42" s="174" t="str">
        <f>IF('Competitor List'!J28="Y","Y","N")</f>
        <v>N</v>
      </c>
      <c r="D42" s="174">
        <f>'Competitor List'!B28</f>
        <v>3</v>
      </c>
      <c r="E42" s="174" t="str">
        <f>IF('Competitor List'!F28=0," ",'Competitor List'!F28)</f>
        <v xml:space="preserve"> </v>
      </c>
      <c r="F42" s="175"/>
      <c r="G42" s="176"/>
      <c r="H42" s="177"/>
      <c r="I42" s="131" t="str">
        <f t="shared" si="45"/>
        <v>DQ</v>
      </c>
      <c r="J42" s="132" t="str">
        <f t="shared" si="46"/>
        <v>DQ</v>
      </c>
      <c r="K42" s="176"/>
      <c r="L42" s="176"/>
      <c r="M42" s="177"/>
      <c r="N42" s="131" t="str">
        <f t="shared" si="47"/>
        <v>DQ</v>
      </c>
      <c r="O42" s="132" t="str">
        <f t="shared" si="48"/>
        <v>DQ</v>
      </c>
      <c r="P42" s="178" t="str">
        <f t="shared" si="5"/>
        <v>DQ</v>
      </c>
      <c r="Q42" s="174">
        <f t="shared" si="6"/>
        <v>0</v>
      </c>
      <c r="R42" s="179" t="str">
        <f t="shared" si="7"/>
        <v>DQ</v>
      </c>
      <c r="S42" s="131" t="str">
        <f t="shared" si="49"/>
        <v>DQ</v>
      </c>
      <c r="T42" s="132" t="str">
        <f t="shared" si="50"/>
        <v>DQ</v>
      </c>
      <c r="U42" s="131" t="str">
        <f t="shared" si="10"/>
        <v>DQ</v>
      </c>
      <c r="V42" s="135" t="str">
        <f t="shared" si="11"/>
        <v>DQ</v>
      </c>
      <c r="W42" s="136" t="str">
        <f t="shared" si="12"/>
        <v>DQ</v>
      </c>
      <c r="X42" s="180">
        <f>'Competitor List'!C28</f>
        <v>203</v>
      </c>
      <c r="Y42" s="181"/>
      <c r="Z42" s="174" t="str">
        <f t="shared" si="41"/>
        <v>DQ</v>
      </c>
      <c r="AA42" s="174" t="str">
        <f t="shared" si="13"/>
        <v>DQ</v>
      </c>
      <c r="AB42" s="174" t="str">
        <f t="shared" si="51"/>
        <v>DQ</v>
      </c>
      <c r="AC42" s="174" t="str">
        <f t="shared" si="43"/>
        <v>DQ</v>
      </c>
      <c r="AD42" s="174" t="str">
        <f t="shared" si="14"/>
        <v>DQ</v>
      </c>
      <c r="AE42" s="174" t="str">
        <f t="shared" si="15"/>
        <v>DQ</v>
      </c>
      <c r="AF42" s="174" t="str">
        <f t="shared" si="52"/>
        <v>DQ</v>
      </c>
      <c r="AG42" s="174" t="str">
        <f t="shared" si="16"/>
        <v>DQ</v>
      </c>
      <c r="AH42" s="178" t="str">
        <f t="shared" si="17"/>
        <v>DQ</v>
      </c>
      <c r="AI42" s="178" t="str">
        <f t="shared" si="18"/>
        <v>DQ</v>
      </c>
      <c r="AJ42" s="174" t="str">
        <f t="shared" si="19"/>
        <v>DQ</v>
      </c>
      <c r="AK42" s="182" t="str">
        <f t="shared" si="20"/>
        <v>DQ</v>
      </c>
      <c r="AL42" s="180" t="str">
        <f t="shared" si="21"/>
        <v>DQ</v>
      </c>
      <c r="AM42" s="180" t="str">
        <f t="shared" si="22"/>
        <v>DQ</v>
      </c>
      <c r="AN42" s="174" t="str">
        <f t="shared" si="53"/>
        <v/>
      </c>
      <c r="AO42" s="174" t="str">
        <f t="shared" si="54"/>
        <v/>
      </c>
      <c r="AP42" s="174" t="str">
        <f t="shared" si="55"/>
        <v/>
      </c>
      <c r="AQ42" s="174" t="str">
        <f t="shared" si="56"/>
        <v/>
      </c>
      <c r="AR42" s="174" t="str">
        <f t="shared" si="27"/>
        <v/>
      </c>
      <c r="AS42" s="174" t="str">
        <f t="shared" si="28"/>
        <v/>
      </c>
      <c r="AT42" s="174" t="str">
        <f t="shared" si="29"/>
        <v/>
      </c>
      <c r="AU42" s="174" t="str">
        <f t="shared" si="30"/>
        <v/>
      </c>
      <c r="AV42" s="174" t="str">
        <f t="shared" si="31"/>
        <v/>
      </c>
      <c r="AW42" s="174" t="str">
        <f t="shared" si="32"/>
        <v/>
      </c>
      <c r="AX42" s="182">
        <f t="shared" si="33"/>
        <v>0</v>
      </c>
      <c r="AY42" s="174" t="str">
        <f t="shared" si="34"/>
        <v>0</v>
      </c>
      <c r="AZ42" s="174" t="str">
        <f t="shared" si="35"/>
        <v xml:space="preserve"> </v>
      </c>
      <c r="BA42" s="183">
        <f t="shared" si="36"/>
        <v>0</v>
      </c>
      <c r="BB42" s="183">
        <f t="shared" si="37"/>
        <v>0</v>
      </c>
      <c r="BC42" s="184" t="str">
        <f t="shared" si="38"/>
        <v>DQ</v>
      </c>
      <c r="BD42" s="174">
        <f t="shared" si="39"/>
        <v>1</v>
      </c>
      <c r="BE42" s="185" t="str">
        <f t="shared" si="40"/>
        <v>DQ</v>
      </c>
      <c r="AMJ42"/>
    </row>
    <row r="43" spans="1:1024" s="126" customFormat="1" ht="12.2" customHeight="1" x14ac:dyDescent="0.2">
      <c r="A43" s="367"/>
      <c r="B43" s="173" t="str">
        <f>IF('Competitor List'!H29="Y",'Competitor List'!D29, " ")</f>
        <v xml:space="preserve"> </v>
      </c>
      <c r="C43" s="174" t="str">
        <f>IF('Competitor List'!J29="Y","Y","N")</f>
        <v>N</v>
      </c>
      <c r="D43" s="174">
        <f>'Competitor List'!B29</f>
        <v>4</v>
      </c>
      <c r="E43" s="174" t="str">
        <f>IF('Competitor List'!F29=0," ",'Competitor List'!F29)</f>
        <v xml:space="preserve"> </v>
      </c>
      <c r="F43" s="175"/>
      <c r="G43" s="176"/>
      <c r="H43" s="177"/>
      <c r="I43" s="131" t="str">
        <f t="shared" si="45"/>
        <v>DQ</v>
      </c>
      <c r="J43" s="132" t="str">
        <f t="shared" si="46"/>
        <v>DQ</v>
      </c>
      <c r="K43" s="176"/>
      <c r="L43" s="176"/>
      <c r="M43" s="177"/>
      <c r="N43" s="131" t="str">
        <f t="shared" si="47"/>
        <v>DQ</v>
      </c>
      <c r="O43" s="132" t="str">
        <f t="shared" si="48"/>
        <v>DQ</v>
      </c>
      <c r="P43" s="178" t="str">
        <f t="shared" si="5"/>
        <v>DQ</v>
      </c>
      <c r="Q43" s="174">
        <f t="shared" si="6"/>
        <v>0</v>
      </c>
      <c r="R43" s="179" t="str">
        <f t="shared" si="7"/>
        <v>DQ</v>
      </c>
      <c r="S43" s="131" t="str">
        <f t="shared" si="49"/>
        <v>DQ</v>
      </c>
      <c r="T43" s="132" t="str">
        <f t="shared" si="50"/>
        <v>DQ</v>
      </c>
      <c r="U43" s="131" t="str">
        <f t="shared" si="10"/>
        <v>DQ</v>
      </c>
      <c r="V43" s="135" t="str">
        <f t="shared" si="11"/>
        <v>DQ</v>
      </c>
      <c r="W43" s="136" t="str">
        <f t="shared" si="12"/>
        <v>DQ</v>
      </c>
      <c r="X43" s="180">
        <f>'Competitor List'!C29</f>
        <v>204</v>
      </c>
      <c r="Y43" s="181"/>
      <c r="Z43" s="183" t="str">
        <f t="shared" si="41"/>
        <v>DQ</v>
      </c>
      <c r="AA43" s="183" t="str">
        <f t="shared" si="13"/>
        <v>DQ</v>
      </c>
      <c r="AB43" s="183" t="str">
        <f t="shared" si="51"/>
        <v>DQ</v>
      </c>
      <c r="AC43" s="184" t="str">
        <f t="shared" si="43"/>
        <v>DQ</v>
      </c>
      <c r="AD43" s="183" t="str">
        <f t="shared" si="14"/>
        <v>DQ</v>
      </c>
      <c r="AE43" s="183" t="str">
        <f t="shared" si="15"/>
        <v>DQ</v>
      </c>
      <c r="AF43" s="183" t="str">
        <f t="shared" si="52"/>
        <v>DQ</v>
      </c>
      <c r="AG43" s="184" t="str">
        <f t="shared" si="16"/>
        <v>DQ</v>
      </c>
      <c r="AH43" s="178" t="str">
        <f t="shared" si="17"/>
        <v>DQ</v>
      </c>
      <c r="AI43" s="178" t="str">
        <f t="shared" si="18"/>
        <v>DQ</v>
      </c>
      <c r="AJ43" s="183" t="str">
        <f t="shared" si="19"/>
        <v>DQ</v>
      </c>
      <c r="AK43" s="182" t="str">
        <f t="shared" si="20"/>
        <v>DQ</v>
      </c>
      <c r="AL43" s="180" t="str">
        <f t="shared" si="21"/>
        <v>DQ</v>
      </c>
      <c r="AM43" s="180" t="str">
        <f t="shared" si="22"/>
        <v>DQ</v>
      </c>
      <c r="AN43" s="174" t="str">
        <f t="shared" si="53"/>
        <v/>
      </c>
      <c r="AO43" s="174" t="str">
        <f t="shared" si="54"/>
        <v/>
      </c>
      <c r="AP43" s="174" t="str">
        <f t="shared" si="55"/>
        <v/>
      </c>
      <c r="AQ43" s="174" t="str">
        <f t="shared" si="56"/>
        <v/>
      </c>
      <c r="AR43" s="174" t="str">
        <f t="shared" si="27"/>
        <v/>
      </c>
      <c r="AS43" s="174" t="str">
        <f t="shared" si="28"/>
        <v/>
      </c>
      <c r="AT43" s="174" t="str">
        <f t="shared" si="29"/>
        <v/>
      </c>
      <c r="AU43" s="174" t="str">
        <f t="shared" si="30"/>
        <v/>
      </c>
      <c r="AV43" s="174" t="str">
        <f t="shared" si="31"/>
        <v/>
      </c>
      <c r="AW43" s="174" t="str">
        <f t="shared" si="32"/>
        <v/>
      </c>
      <c r="AX43" s="182">
        <f t="shared" si="33"/>
        <v>0</v>
      </c>
      <c r="AY43" s="174" t="str">
        <f t="shared" si="34"/>
        <v>0</v>
      </c>
      <c r="AZ43" s="174" t="str">
        <f t="shared" si="35"/>
        <v xml:space="preserve"> </v>
      </c>
      <c r="BA43" s="183">
        <f t="shared" si="36"/>
        <v>0</v>
      </c>
      <c r="BB43" s="183">
        <f t="shared" si="37"/>
        <v>0</v>
      </c>
      <c r="BC43" s="184" t="str">
        <f t="shared" si="38"/>
        <v>DQ</v>
      </c>
      <c r="BD43" s="174">
        <f t="shared" si="39"/>
        <v>1</v>
      </c>
      <c r="BE43" s="185" t="str">
        <f t="shared" si="40"/>
        <v>DQ</v>
      </c>
      <c r="AMJ43"/>
    </row>
    <row r="44" spans="1:1024" s="126" customFormat="1" ht="12.2" customHeight="1" x14ac:dyDescent="0.2">
      <c r="A44" s="367"/>
      <c r="B44" s="173" t="str">
        <f>IF('Competitor List'!H30="Y",'Competitor List'!D30, " ")</f>
        <v xml:space="preserve"> </v>
      </c>
      <c r="C44" s="174" t="str">
        <f>IF('Competitor List'!J30="Y","Y","N")</f>
        <v>N</v>
      </c>
      <c r="D44" s="174">
        <f>'Competitor List'!B30</f>
        <v>5</v>
      </c>
      <c r="E44" s="174" t="str">
        <f>IF('Competitor List'!F30=0," ",'Competitor List'!F30)</f>
        <v xml:space="preserve"> </v>
      </c>
      <c r="F44" s="175"/>
      <c r="G44" s="176"/>
      <c r="H44" s="177"/>
      <c r="I44" s="131" t="str">
        <f t="shared" si="45"/>
        <v>DQ</v>
      </c>
      <c r="J44" s="132" t="str">
        <f t="shared" si="46"/>
        <v>DQ</v>
      </c>
      <c r="K44" s="176"/>
      <c r="L44" s="176"/>
      <c r="M44" s="177"/>
      <c r="N44" s="131" t="str">
        <f t="shared" si="47"/>
        <v>DQ</v>
      </c>
      <c r="O44" s="132" t="str">
        <f t="shared" si="48"/>
        <v>DQ</v>
      </c>
      <c r="P44" s="178" t="str">
        <f t="shared" si="5"/>
        <v>DQ</v>
      </c>
      <c r="Q44" s="174">
        <f t="shared" si="6"/>
        <v>0</v>
      </c>
      <c r="R44" s="179" t="str">
        <f t="shared" si="7"/>
        <v>DQ</v>
      </c>
      <c r="S44" s="131" t="str">
        <f t="shared" si="49"/>
        <v>DQ</v>
      </c>
      <c r="T44" s="132" t="str">
        <f t="shared" si="50"/>
        <v>DQ</v>
      </c>
      <c r="U44" s="131" t="str">
        <f t="shared" si="10"/>
        <v>DQ</v>
      </c>
      <c r="V44" s="135" t="str">
        <f t="shared" si="11"/>
        <v>DQ</v>
      </c>
      <c r="W44" s="136" t="str">
        <f t="shared" si="12"/>
        <v>DQ</v>
      </c>
      <c r="X44" s="180">
        <f>'Competitor List'!C30</f>
        <v>205</v>
      </c>
      <c r="Y44" s="181"/>
      <c r="Z44" s="183" t="str">
        <f t="shared" si="41"/>
        <v>DQ</v>
      </c>
      <c r="AA44" s="183" t="str">
        <f t="shared" si="13"/>
        <v>DQ</v>
      </c>
      <c r="AB44" s="183" t="str">
        <f t="shared" si="51"/>
        <v>DQ</v>
      </c>
      <c r="AC44" s="184" t="str">
        <f t="shared" si="43"/>
        <v>DQ</v>
      </c>
      <c r="AD44" s="183" t="str">
        <f t="shared" si="14"/>
        <v>DQ</v>
      </c>
      <c r="AE44" s="183" t="str">
        <f t="shared" si="15"/>
        <v>DQ</v>
      </c>
      <c r="AF44" s="183" t="str">
        <f t="shared" si="52"/>
        <v>DQ</v>
      </c>
      <c r="AG44" s="184" t="str">
        <f t="shared" si="16"/>
        <v>DQ</v>
      </c>
      <c r="AH44" s="178" t="str">
        <f t="shared" si="17"/>
        <v>DQ</v>
      </c>
      <c r="AI44" s="178" t="str">
        <f t="shared" si="18"/>
        <v>DQ</v>
      </c>
      <c r="AJ44" s="183" t="str">
        <f t="shared" si="19"/>
        <v>DQ</v>
      </c>
      <c r="AK44" s="182" t="str">
        <f t="shared" si="20"/>
        <v>DQ</v>
      </c>
      <c r="AL44" s="180" t="str">
        <f t="shared" si="21"/>
        <v>DQ</v>
      </c>
      <c r="AM44" s="180" t="str">
        <f t="shared" si="22"/>
        <v>DQ</v>
      </c>
      <c r="AN44" s="174" t="str">
        <f t="shared" si="53"/>
        <v/>
      </c>
      <c r="AO44" s="174" t="str">
        <f t="shared" si="54"/>
        <v/>
      </c>
      <c r="AP44" s="174" t="str">
        <f t="shared" si="55"/>
        <v/>
      </c>
      <c r="AQ44" s="174" t="str">
        <f t="shared" si="56"/>
        <v/>
      </c>
      <c r="AR44" s="174" t="str">
        <f t="shared" si="27"/>
        <v/>
      </c>
      <c r="AS44" s="174" t="str">
        <f t="shared" si="28"/>
        <v/>
      </c>
      <c r="AT44" s="174" t="str">
        <f t="shared" si="29"/>
        <v/>
      </c>
      <c r="AU44" s="174" t="str">
        <f t="shared" si="30"/>
        <v/>
      </c>
      <c r="AV44" s="174" t="str">
        <f t="shared" si="31"/>
        <v/>
      </c>
      <c r="AW44" s="174" t="str">
        <f t="shared" si="32"/>
        <v/>
      </c>
      <c r="AX44" s="182">
        <f t="shared" si="33"/>
        <v>0</v>
      </c>
      <c r="AY44" s="174" t="str">
        <f t="shared" si="34"/>
        <v>0</v>
      </c>
      <c r="AZ44" s="174" t="str">
        <f t="shared" si="35"/>
        <v xml:space="preserve"> </v>
      </c>
      <c r="BA44" s="183">
        <f t="shared" si="36"/>
        <v>0</v>
      </c>
      <c r="BB44" s="183">
        <f t="shared" si="37"/>
        <v>0</v>
      </c>
      <c r="BC44" s="184" t="str">
        <f t="shared" si="38"/>
        <v>DQ</v>
      </c>
      <c r="BD44" s="174">
        <f t="shared" si="39"/>
        <v>1</v>
      </c>
      <c r="BE44" s="185" t="str">
        <f t="shared" si="40"/>
        <v>DQ</v>
      </c>
      <c r="AMJ44"/>
    </row>
    <row r="45" spans="1:1024" s="126" customFormat="1" ht="12.2" customHeight="1" x14ac:dyDescent="0.2">
      <c r="A45" s="367"/>
      <c r="B45" s="173" t="str">
        <f>IF('Competitor List'!H31="Y",'Competitor List'!D31, " ")</f>
        <v xml:space="preserve"> </v>
      </c>
      <c r="C45" s="174" t="str">
        <f>IF('Competitor List'!J31="Y","Y","N")</f>
        <v>N</v>
      </c>
      <c r="D45" s="174">
        <f>'Competitor List'!B31</f>
        <v>6</v>
      </c>
      <c r="E45" s="174" t="str">
        <f>IF('Competitor List'!F31=0," ",'Competitor List'!F31)</f>
        <v xml:space="preserve"> </v>
      </c>
      <c r="F45" s="175"/>
      <c r="G45" s="176"/>
      <c r="H45" s="177"/>
      <c r="I45" s="131" t="str">
        <f t="shared" si="45"/>
        <v>DQ</v>
      </c>
      <c r="J45" s="132" t="str">
        <f t="shared" si="46"/>
        <v>DQ</v>
      </c>
      <c r="K45" s="176"/>
      <c r="L45" s="176"/>
      <c r="M45" s="177"/>
      <c r="N45" s="131" t="str">
        <f t="shared" si="47"/>
        <v>DQ</v>
      </c>
      <c r="O45" s="132" t="str">
        <f t="shared" si="48"/>
        <v>DQ</v>
      </c>
      <c r="P45" s="178" t="str">
        <f t="shared" si="5"/>
        <v>DQ</v>
      </c>
      <c r="Q45" s="174">
        <f t="shared" si="6"/>
        <v>0</v>
      </c>
      <c r="R45" s="179" t="str">
        <f t="shared" si="7"/>
        <v>DQ</v>
      </c>
      <c r="S45" s="131" t="str">
        <f t="shared" si="49"/>
        <v>DQ</v>
      </c>
      <c r="T45" s="132" t="str">
        <f t="shared" si="50"/>
        <v>DQ</v>
      </c>
      <c r="U45" s="131" t="str">
        <f t="shared" si="10"/>
        <v>DQ</v>
      </c>
      <c r="V45" s="135" t="str">
        <f t="shared" si="11"/>
        <v>DQ</v>
      </c>
      <c r="W45" s="136" t="str">
        <f t="shared" si="12"/>
        <v>DQ</v>
      </c>
      <c r="X45" s="180">
        <f>'Competitor List'!C31</f>
        <v>206</v>
      </c>
      <c r="Y45" s="181"/>
      <c r="Z45" s="183" t="str">
        <f t="shared" si="41"/>
        <v>DQ</v>
      </c>
      <c r="AA45" s="183" t="str">
        <f t="shared" si="13"/>
        <v>DQ</v>
      </c>
      <c r="AB45" s="183" t="str">
        <f t="shared" si="51"/>
        <v>DQ</v>
      </c>
      <c r="AC45" s="184" t="str">
        <f t="shared" si="43"/>
        <v>DQ</v>
      </c>
      <c r="AD45" s="183" t="str">
        <f t="shared" si="14"/>
        <v>DQ</v>
      </c>
      <c r="AE45" s="183" t="str">
        <f t="shared" si="15"/>
        <v>DQ</v>
      </c>
      <c r="AF45" s="183" t="str">
        <f t="shared" si="52"/>
        <v>DQ</v>
      </c>
      <c r="AG45" s="184" t="str">
        <f t="shared" si="16"/>
        <v>DQ</v>
      </c>
      <c r="AH45" s="178" t="str">
        <f t="shared" si="17"/>
        <v>DQ</v>
      </c>
      <c r="AI45" s="178" t="str">
        <f t="shared" si="18"/>
        <v>DQ</v>
      </c>
      <c r="AJ45" s="183" t="str">
        <f t="shared" si="19"/>
        <v>DQ</v>
      </c>
      <c r="AK45" s="182" t="str">
        <f t="shared" si="20"/>
        <v>DQ</v>
      </c>
      <c r="AL45" s="180" t="str">
        <f t="shared" si="21"/>
        <v>DQ</v>
      </c>
      <c r="AM45" s="180" t="str">
        <f t="shared" si="22"/>
        <v>DQ</v>
      </c>
      <c r="AN45" s="174" t="str">
        <f t="shared" si="53"/>
        <v/>
      </c>
      <c r="AO45" s="174" t="str">
        <f t="shared" si="54"/>
        <v/>
      </c>
      <c r="AP45" s="174" t="str">
        <f t="shared" si="55"/>
        <v/>
      </c>
      <c r="AQ45" s="174" t="str">
        <f t="shared" si="56"/>
        <v/>
      </c>
      <c r="AR45" s="174" t="str">
        <f t="shared" si="27"/>
        <v/>
      </c>
      <c r="AS45" s="174" t="str">
        <f t="shared" si="28"/>
        <v/>
      </c>
      <c r="AT45" s="174" t="str">
        <f t="shared" si="29"/>
        <v/>
      </c>
      <c r="AU45" s="174" t="str">
        <f t="shared" si="30"/>
        <v/>
      </c>
      <c r="AV45" s="174" t="str">
        <f t="shared" si="31"/>
        <v/>
      </c>
      <c r="AW45" s="174" t="str">
        <f t="shared" si="32"/>
        <v/>
      </c>
      <c r="AX45" s="182">
        <f t="shared" si="33"/>
        <v>0</v>
      </c>
      <c r="AY45" s="174" t="str">
        <f t="shared" si="34"/>
        <v>0</v>
      </c>
      <c r="AZ45" s="174" t="str">
        <f t="shared" si="35"/>
        <v xml:space="preserve"> </v>
      </c>
      <c r="BA45" s="183">
        <f t="shared" si="36"/>
        <v>0</v>
      </c>
      <c r="BB45" s="183">
        <f t="shared" si="37"/>
        <v>0</v>
      </c>
      <c r="BC45" s="184" t="str">
        <f t="shared" si="38"/>
        <v>DQ</v>
      </c>
      <c r="BD45" s="174">
        <f t="shared" si="39"/>
        <v>1</v>
      </c>
      <c r="BE45" s="185" t="str">
        <f t="shared" si="40"/>
        <v>DQ</v>
      </c>
      <c r="AMJ45"/>
    </row>
    <row r="46" spans="1:1024" s="126" customFormat="1" ht="12.2" customHeight="1" x14ac:dyDescent="0.2">
      <c r="A46" s="367"/>
      <c r="B46" s="173" t="str">
        <f>IF('Competitor List'!H32="Y",'Competitor List'!D32, " ")</f>
        <v xml:space="preserve"> </v>
      </c>
      <c r="C46" s="174" t="str">
        <f>IF('Competitor List'!J32="Y","Y","N")</f>
        <v>N</v>
      </c>
      <c r="D46" s="174">
        <f>'Competitor List'!B32</f>
        <v>7</v>
      </c>
      <c r="E46" s="174" t="str">
        <f>IF('Competitor List'!F32=0," ",'Competitor List'!F32)</f>
        <v xml:space="preserve"> </v>
      </c>
      <c r="F46" s="175"/>
      <c r="G46" s="176"/>
      <c r="H46" s="177"/>
      <c r="I46" s="131" t="str">
        <f t="shared" si="45"/>
        <v>DQ</v>
      </c>
      <c r="J46" s="132" t="str">
        <f t="shared" si="46"/>
        <v>DQ</v>
      </c>
      <c r="K46" s="176"/>
      <c r="L46" s="176"/>
      <c r="M46" s="177"/>
      <c r="N46" s="131" t="str">
        <f t="shared" si="47"/>
        <v>DQ</v>
      </c>
      <c r="O46" s="132" t="str">
        <f t="shared" si="48"/>
        <v>DQ</v>
      </c>
      <c r="P46" s="178" t="str">
        <f t="shared" si="5"/>
        <v>DQ</v>
      </c>
      <c r="Q46" s="174">
        <f t="shared" si="6"/>
        <v>0</v>
      </c>
      <c r="R46" s="179" t="str">
        <f t="shared" si="7"/>
        <v>DQ</v>
      </c>
      <c r="S46" s="131" t="str">
        <f t="shared" si="49"/>
        <v>DQ</v>
      </c>
      <c r="T46" s="132" t="str">
        <f t="shared" si="50"/>
        <v>DQ</v>
      </c>
      <c r="U46" s="131" t="str">
        <f t="shared" si="10"/>
        <v>DQ</v>
      </c>
      <c r="V46" s="135" t="str">
        <f t="shared" si="11"/>
        <v>DQ</v>
      </c>
      <c r="W46" s="136" t="str">
        <f t="shared" si="12"/>
        <v>DQ</v>
      </c>
      <c r="X46" s="180">
        <f>'Competitor List'!C32</f>
        <v>207</v>
      </c>
      <c r="Y46" s="181"/>
      <c r="Z46" s="174" t="str">
        <f t="shared" si="41"/>
        <v>DQ</v>
      </c>
      <c r="AA46" s="174" t="str">
        <f t="shared" si="13"/>
        <v>DQ</v>
      </c>
      <c r="AB46" s="174" t="str">
        <f t="shared" si="51"/>
        <v>DQ</v>
      </c>
      <c r="AC46" s="174" t="str">
        <f t="shared" si="43"/>
        <v>DQ</v>
      </c>
      <c r="AD46" s="174" t="str">
        <f t="shared" si="14"/>
        <v>DQ</v>
      </c>
      <c r="AE46" s="174" t="str">
        <f t="shared" si="15"/>
        <v>DQ</v>
      </c>
      <c r="AF46" s="174" t="str">
        <f t="shared" si="52"/>
        <v>DQ</v>
      </c>
      <c r="AG46" s="174" t="str">
        <f t="shared" si="16"/>
        <v>DQ</v>
      </c>
      <c r="AH46" s="178" t="str">
        <f t="shared" si="17"/>
        <v>DQ</v>
      </c>
      <c r="AI46" s="178" t="str">
        <f t="shared" si="18"/>
        <v>DQ</v>
      </c>
      <c r="AJ46" s="174" t="str">
        <f t="shared" si="19"/>
        <v>DQ</v>
      </c>
      <c r="AK46" s="182" t="str">
        <f t="shared" si="20"/>
        <v>DQ</v>
      </c>
      <c r="AL46" s="180" t="str">
        <f t="shared" si="21"/>
        <v>DQ</v>
      </c>
      <c r="AM46" s="180" t="str">
        <f t="shared" si="22"/>
        <v>DQ</v>
      </c>
      <c r="AN46" s="174" t="str">
        <f t="shared" si="53"/>
        <v/>
      </c>
      <c r="AO46" s="174" t="str">
        <f t="shared" si="54"/>
        <v/>
      </c>
      <c r="AP46" s="174" t="str">
        <f t="shared" si="55"/>
        <v/>
      </c>
      <c r="AQ46" s="174" t="str">
        <f t="shared" si="56"/>
        <v/>
      </c>
      <c r="AR46" s="174" t="str">
        <f t="shared" si="27"/>
        <v/>
      </c>
      <c r="AS46" s="174" t="str">
        <f t="shared" si="28"/>
        <v/>
      </c>
      <c r="AT46" s="174" t="str">
        <f t="shared" si="29"/>
        <v/>
      </c>
      <c r="AU46" s="174" t="str">
        <f t="shared" si="30"/>
        <v/>
      </c>
      <c r="AV46" s="174" t="str">
        <f t="shared" si="31"/>
        <v/>
      </c>
      <c r="AW46" s="174" t="str">
        <f t="shared" si="32"/>
        <v/>
      </c>
      <c r="AX46" s="182">
        <f t="shared" si="33"/>
        <v>0</v>
      </c>
      <c r="AY46" s="174" t="str">
        <f t="shared" si="34"/>
        <v>0</v>
      </c>
      <c r="AZ46" s="174" t="str">
        <f t="shared" si="35"/>
        <v xml:space="preserve"> </v>
      </c>
      <c r="BA46" s="183">
        <f t="shared" si="36"/>
        <v>0</v>
      </c>
      <c r="BB46" s="183">
        <f t="shared" si="37"/>
        <v>0</v>
      </c>
      <c r="BC46" s="184" t="str">
        <f t="shared" si="38"/>
        <v>DQ</v>
      </c>
      <c r="BD46" s="174">
        <f t="shared" si="39"/>
        <v>1</v>
      </c>
      <c r="BE46" s="185" t="str">
        <f t="shared" si="40"/>
        <v>DQ</v>
      </c>
      <c r="AMJ46"/>
    </row>
    <row r="47" spans="1:1024" s="126" customFormat="1" ht="12.2" customHeight="1" x14ac:dyDescent="0.2">
      <c r="A47" s="367"/>
      <c r="B47" s="173" t="str">
        <f>IF('Competitor List'!H33="Y",'Competitor List'!D33, " ")</f>
        <v xml:space="preserve"> </v>
      </c>
      <c r="C47" s="174" t="str">
        <f>IF('Competitor List'!J33="Y","Y","N")</f>
        <v>N</v>
      </c>
      <c r="D47" s="174">
        <f>'Competitor List'!B33</f>
        <v>8</v>
      </c>
      <c r="E47" s="174" t="str">
        <f>IF('Competitor List'!F33=0," ",'Competitor List'!F33)</f>
        <v xml:space="preserve"> </v>
      </c>
      <c r="F47" s="175"/>
      <c r="G47" s="176"/>
      <c r="H47" s="177"/>
      <c r="I47" s="131" t="str">
        <f t="shared" si="45"/>
        <v>DQ</v>
      </c>
      <c r="J47" s="132" t="str">
        <f t="shared" si="46"/>
        <v>DQ</v>
      </c>
      <c r="K47" s="176"/>
      <c r="L47" s="176"/>
      <c r="M47" s="177"/>
      <c r="N47" s="131" t="str">
        <f t="shared" si="47"/>
        <v>DQ</v>
      </c>
      <c r="O47" s="132" t="str">
        <f t="shared" si="48"/>
        <v>DQ</v>
      </c>
      <c r="P47" s="178" t="str">
        <f t="shared" si="5"/>
        <v>DQ</v>
      </c>
      <c r="Q47" s="174">
        <f t="shared" si="6"/>
        <v>0</v>
      </c>
      <c r="R47" s="179" t="str">
        <f t="shared" si="7"/>
        <v>DQ</v>
      </c>
      <c r="S47" s="131" t="str">
        <f t="shared" si="49"/>
        <v>DQ</v>
      </c>
      <c r="T47" s="132" t="str">
        <f t="shared" si="50"/>
        <v>DQ</v>
      </c>
      <c r="U47" s="131" t="str">
        <f t="shared" si="10"/>
        <v>DQ</v>
      </c>
      <c r="V47" s="135" t="str">
        <f t="shared" si="11"/>
        <v>DQ</v>
      </c>
      <c r="W47" s="136" t="str">
        <f t="shared" si="12"/>
        <v>DQ</v>
      </c>
      <c r="X47" s="180">
        <f>'Competitor List'!C33</f>
        <v>208</v>
      </c>
      <c r="Y47" s="181"/>
      <c r="Z47" s="174" t="str">
        <f t="shared" si="41"/>
        <v>DQ</v>
      </c>
      <c r="AA47" s="174" t="str">
        <f t="shared" si="13"/>
        <v>DQ</v>
      </c>
      <c r="AB47" s="174" t="str">
        <f t="shared" si="51"/>
        <v>DQ</v>
      </c>
      <c r="AC47" s="174" t="str">
        <f t="shared" si="43"/>
        <v>DQ</v>
      </c>
      <c r="AD47" s="174" t="str">
        <f t="shared" si="14"/>
        <v>DQ</v>
      </c>
      <c r="AE47" s="174" t="str">
        <f t="shared" si="15"/>
        <v>DQ</v>
      </c>
      <c r="AF47" s="174" t="str">
        <f t="shared" si="52"/>
        <v>DQ</v>
      </c>
      <c r="AG47" s="174" t="str">
        <f t="shared" si="16"/>
        <v>DQ</v>
      </c>
      <c r="AH47" s="178" t="str">
        <f t="shared" si="17"/>
        <v>DQ</v>
      </c>
      <c r="AI47" s="178" t="str">
        <f t="shared" si="18"/>
        <v>DQ</v>
      </c>
      <c r="AJ47" s="174" t="str">
        <f t="shared" si="19"/>
        <v>DQ</v>
      </c>
      <c r="AK47" s="182" t="str">
        <f t="shared" si="20"/>
        <v>DQ</v>
      </c>
      <c r="AL47" s="180" t="str">
        <f t="shared" si="21"/>
        <v>DQ</v>
      </c>
      <c r="AM47" s="180" t="str">
        <f t="shared" si="22"/>
        <v>DQ</v>
      </c>
      <c r="AN47" s="174" t="str">
        <f t="shared" si="53"/>
        <v/>
      </c>
      <c r="AO47" s="174" t="str">
        <f t="shared" si="54"/>
        <v/>
      </c>
      <c r="AP47" s="174" t="str">
        <f t="shared" si="55"/>
        <v/>
      </c>
      <c r="AQ47" s="174" t="str">
        <f t="shared" si="56"/>
        <v/>
      </c>
      <c r="AR47" s="174" t="str">
        <f t="shared" si="27"/>
        <v/>
      </c>
      <c r="AS47" s="174" t="str">
        <f t="shared" si="28"/>
        <v/>
      </c>
      <c r="AT47" s="174" t="str">
        <f t="shared" si="29"/>
        <v/>
      </c>
      <c r="AU47" s="174" t="str">
        <f t="shared" si="30"/>
        <v/>
      </c>
      <c r="AV47" s="174" t="str">
        <f t="shared" si="31"/>
        <v/>
      </c>
      <c r="AW47" s="174" t="str">
        <f t="shared" si="32"/>
        <v/>
      </c>
      <c r="AX47" s="182">
        <f t="shared" si="33"/>
        <v>0</v>
      </c>
      <c r="AY47" s="174" t="str">
        <f t="shared" si="34"/>
        <v>0</v>
      </c>
      <c r="AZ47" s="174" t="str">
        <f t="shared" si="35"/>
        <v xml:space="preserve"> </v>
      </c>
      <c r="BA47" s="183">
        <f t="shared" si="36"/>
        <v>0</v>
      </c>
      <c r="BB47" s="183">
        <f t="shared" si="37"/>
        <v>0</v>
      </c>
      <c r="BC47" s="184" t="str">
        <f t="shared" si="38"/>
        <v>DQ</v>
      </c>
      <c r="BD47" s="174">
        <f t="shared" si="39"/>
        <v>1</v>
      </c>
      <c r="BE47" s="185" t="str">
        <f t="shared" si="40"/>
        <v>DQ</v>
      </c>
      <c r="AMJ47"/>
    </row>
    <row r="48" spans="1:1024" s="126" customFormat="1" ht="12.2" customHeight="1" x14ac:dyDescent="0.2">
      <c r="A48" s="367"/>
      <c r="B48" s="173" t="str">
        <f>IF('Competitor List'!H34="Y",'Competitor List'!D34, " ")</f>
        <v xml:space="preserve"> </v>
      </c>
      <c r="C48" s="174" t="str">
        <f>IF('Competitor List'!J34="Y","Y","N")</f>
        <v>N</v>
      </c>
      <c r="D48" s="174">
        <f>'Competitor List'!B34</f>
        <v>9</v>
      </c>
      <c r="E48" s="174" t="str">
        <f>IF('Competitor List'!F34=0," ",'Competitor List'!F34)</f>
        <v xml:space="preserve"> </v>
      </c>
      <c r="F48" s="175"/>
      <c r="G48" s="176"/>
      <c r="H48" s="177"/>
      <c r="I48" s="131" t="str">
        <f t="shared" si="45"/>
        <v>DQ</v>
      </c>
      <c r="J48" s="132" t="str">
        <f t="shared" si="46"/>
        <v>DQ</v>
      </c>
      <c r="K48" s="176"/>
      <c r="L48" s="176"/>
      <c r="M48" s="177"/>
      <c r="N48" s="131" t="str">
        <f t="shared" si="47"/>
        <v>DQ</v>
      </c>
      <c r="O48" s="132" t="str">
        <f t="shared" si="48"/>
        <v>DQ</v>
      </c>
      <c r="P48" s="178" t="str">
        <f t="shared" si="5"/>
        <v>DQ</v>
      </c>
      <c r="Q48" s="174">
        <f t="shared" si="6"/>
        <v>0</v>
      </c>
      <c r="R48" s="179" t="str">
        <f t="shared" si="7"/>
        <v>DQ</v>
      </c>
      <c r="S48" s="131" t="str">
        <f t="shared" si="49"/>
        <v>DQ</v>
      </c>
      <c r="T48" s="132" t="str">
        <f t="shared" si="50"/>
        <v>DQ</v>
      </c>
      <c r="U48" s="131" t="str">
        <f t="shared" si="10"/>
        <v>DQ</v>
      </c>
      <c r="V48" s="135" t="str">
        <f t="shared" si="11"/>
        <v>DQ</v>
      </c>
      <c r="W48" s="136" t="str">
        <f t="shared" si="12"/>
        <v>DQ</v>
      </c>
      <c r="X48" s="180">
        <f>'Competitor List'!C34</f>
        <v>209</v>
      </c>
      <c r="Y48" s="181"/>
      <c r="Z48" s="174" t="str">
        <f t="shared" si="41"/>
        <v>DQ</v>
      </c>
      <c r="AA48" s="174" t="str">
        <f t="shared" si="13"/>
        <v>DQ</v>
      </c>
      <c r="AB48" s="174" t="str">
        <f t="shared" si="51"/>
        <v>DQ</v>
      </c>
      <c r="AC48" s="174" t="str">
        <f t="shared" si="43"/>
        <v>DQ</v>
      </c>
      <c r="AD48" s="174" t="str">
        <f t="shared" si="14"/>
        <v>DQ</v>
      </c>
      <c r="AE48" s="174" t="str">
        <f t="shared" si="15"/>
        <v>DQ</v>
      </c>
      <c r="AF48" s="174" t="str">
        <f t="shared" si="52"/>
        <v>DQ</v>
      </c>
      <c r="AG48" s="174" t="str">
        <f t="shared" si="16"/>
        <v>DQ</v>
      </c>
      <c r="AH48" s="178" t="str">
        <f t="shared" si="17"/>
        <v>DQ</v>
      </c>
      <c r="AI48" s="178" t="str">
        <f t="shared" si="18"/>
        <v>DQ</v>
      </c>
      <c r="AJ48" s="174" t="str">
        <f t="shared" si="19"/>
        <v>DQ</v>
      </c>
      <c r="AK48" s="182" t="str">
        <f t="shared" si="20"/>
        <v>DQ</v>
      </c>
      <c r="AL48" s="180" t="str">
        <f t="shared" si="21"/>
        <v>DQ</v>
      </c>
      <c r="AM48" s="180" t="str">
        <f t="shared" si="22"/>
        <v>DQ</v>
      </c>
      <c r="AN48" s="174" t="str">
        <f t="shared" si="53"/>
        <v/>
      </c>
      <c r="AO48" s="174" t="str">
        <f t="shared" si="54"/>
        <v/>
      </c>
      <c r="AP48" s="174" t="str">
        <f t="shared" si="55"/>
        <v/>
      </c>
      <c r="AQ48" s="174" t="str">
        <f t="shared" si="56"/>
        <v/>
      </c>
      <c r="AR48" s="174" t="str">
        <f t="shared" si="27"/>
        <v/>
      </c>
      <c r="AS48" s="174" t="str">
        <f t="shared" si="28"/>
        <v/>
      </c>
      <c r="AT48" s="174" t="str">
        <f t="shared" si="29"/>
        <v/>
      </c>
      <c r="AU48" s="174" t="str">
        <f t="shared" si="30"/>
        <v/>
      </c>
      <c r="AV48" s="174" t="str">
        <f t="shared" si="31"/>
        <v/>
      </c>
      <c r="AW48" s="174" t="str">
        <f t="shared" si="32"/>
        <v/>
      </c>
      <c r="AX48" s="182">
        <f t="shared" si="33"/>
        <v>0</v>
      </c>
      <c r="AY48" s="174" t="str">
        <f t="shared" si="34"/>
        <v>0</v>
      </c>
      <c r="AZ48" s="174" t="str">
        <f t="shared" si="35"/>
        <v xml:space="preserve"> </v>
      </c>
      <c r="BA48" s="183">
        <f t="shared" si="36"/>
        <v>0</v>
      </c>
      <c r="BB48" s="183">
        <f t="shared" si="37"/>
        <v>0</v>
      </c>
      <c r="BC48" s="184" t="str">
        <f t="shared" si="38"/>
        <v>DQ</v>
      </c>
      <c r="BD48" s="174">
        <f t="shared" si="39"/>
        <v>1</v>
      </c>
      <c r="BE48" s="185" t="str">
        <f t="shared" si="40"/>
        <v>DQ</v>
      </c>
      <c r="AMJ48"/>
    </row>
    <row r="49" spans="1:1024" s="126" customFormat="1" ht="12.2" customHeight="1" x14ac:dyDescent="0.2">
      <c r="A49" s="367"/>
      <c r="B49" s="173" t="str">
        <f>IF('Competitor List'!H35="Y",'Competitor List'!D35, " ")</f>
        <v xml:space="preserve"> </v>
      </c>
      <c r="C49" s="174" t="str">
        <f>IF('Competitor List'!J35="Y","Y","N")</f>
        <v>N</v>
      </c>
      <c r="D49" s="174">
        <f>'Competitor List'!B35</f>
        <v>10</v>
      </c>
      <c r="E49" s="174" t="str">
        <f>IF('Competitor List'!F35=0," ",'Competitor List'!F35)</f>
        <v xml:space="preserve"> </v>
      </c>
      <c r="F49" s="175"/>
      <c r="G49" s="176"/>
      <c r="H49" s="177"/>
      <c r="I49" s="131" t="str">
        <f t="shared" si="45"/>
        <v>DQ</v>
      </c>
      <c r="J49" s="132" t="str">
        <f t="shared" si="46"/>
        <v>DQ</v>
      </c>
      <c r="K49" s="176"/>
      <c r="L49" s="176"/>
      <c r="M49" s="177"/>
      <c r="N49" s="131" t="str">
        <f t="shared" si="47"/>
        <v>DQ</v>
      </c>
      <c r="O49" s="132" t="str">
        <f t="shared" si="48"/>
        <v>DQ</v>
      </c>
      <c r="P49" s="178" t="str">
        <f t="shared" si="5"/>
        <v>DQ</v>
      </c>
      <c r="Q49" s="174">
        <f t="shared" si="6"/>
        <v>0</v>
      </c>
      <c r="R49" s="179" t="str">
        <f t="shared" si="7"/>
        <v>DQ</v>
      </c>
      <c r="S49" s="131" t="str">
        <f t="shared" si="49"/>
        <v>DQ</v>
      </c>
      <c r="T49" s="132" t="str">
        <f t="shared" si="50"/>
        <v>DQ</v>
      </c>
      <c r="U49" s="131" t="str">
        <f t="shared" si="10"/>
        <v>DQ</v>
      </c>
      <c r="V49" s="135" t="str">
        <f t="shared" si="11"/>
        <v>DQ</v>
      </c>
      <c r="W49" s="136" t="str">
        <f t="shared" si="12"/>
        <v>DQ</v>
      </c>
      <c r="X49" s="180">
        <f>'Competitor List'!C35</f>
        <v>210</v>
      </c>
      <c r="Y49" s="181"/>
      <c r="Z49" s="174" t="str">
        <f t="shared" si="41"/>
        <v>DQ</v>
      </c>
      <c r="AA49" s="174" t="str">
        <f t="shared" si="13"/>
        <v>DQ</v>
      </c>
      <c r="AB49" s="174" t="str">
        <f t="shared" si="51"/>
        <v>DQ</v>
      </c>
      <c r="AC49" s="174" t="str">
        <f t="shared" si="43"/>
        <v>DQ</v>
      </c>
      <c r="AD49" s="174" t="str">
        <f t="shared" si="14"/>
        <v>DQ</v>
      </c>
      <c r="AE49" s="174" t="str">
        <f t="shared" si="15"/>
        <v>DQ</v>
      </c>
      <c r="AF49" s="174" t="str">
        <f t="shared" si="52"/>
        <v>DQ</v>
      </c>
      <c r="AG49" s="174" t="str">
        <f t="shared" si="16"/>
        <v>DQ</v>
      </c>
      <c r="AH49" s="178" t="str">
        <f t="shared" si="17"/>
        <v>DQ</v>
      </c>
      <c r="AI49" s="178" t="str">
        <f t="shared" si="18"/>
        <v>DQ</v>
      </c>
      <c r="AJ49" s="174" t="str">
        <f t="shared" si="19"/>
        <v>DQ</v>
      </c>
      <c r="AK49" s="182" t="str">
        <f t="shared" si="20"/>
        <v>DQ</v>
      </c>
      <c r="AL49" s="180" t="str">
        <f t="shared" si="21"/>
        <v>DQ</v>
      </c>
      <c r="AM49" s="180" t="str">
        <f t="shared" si="22"/>
        <v>DQ</v>
      </c>
      <c r="AN49" s="174" t="str">
        <f t="shared" si="53"/>
        <v/>
      </c>
      <c r="AO49" s="174" t="str">
        <f t="shared" si="54"/>
        <v/>
      </c>
      <c r="AP49" s="174" t="str">
        <f t="shared" si="55"/>
        <v/>
      </c>
      <c r="AQ49" s="174" t="str">
        <f t="shared" si="56"/>
        <v/>
      </c>
      <c r="AR49" s="174" t="str">
        <f t="shared" si="27"/>
        <v/>
      </c>
      <c r="AS49" s="174" t="str">
        <f t="shared" si="28"/>
        <v/>
      </c>
      <c r="AT49" s="174" t="str">
        <f t="shared" si="29"/>
        <v/>
      </c>
      <c r="AU49" s="174" t="str">
        <f t="shared" si="30"/>
        <v/>
      </c>
      <c r="AV49" s="174" t="str">
        <f t="shared" si="31"/>
        <v/>
      </c>
      <c r="AW49" s="174" t="str">
        <f t="shared" si="32"/>
        <v/>
      </c>
      <c r="AX49" s="182">
        <f t="shared" si="33"/>
        <v>0</v>
      </c>
      <c r="AY49" s="174" t="str">
        <f t="shared" si="34"/>
        <v>0</v>
      </c>
      <c r="AZ49" s="174" t="str">
        <f t="shared" si="35"/>
        <v xml:space="preserve"> </v>
      </c>
      <c r="BA49" s="183">
        <f t="shared" si="36"/>
        <v>0</v>
      </c>
      <c r="BB49" s="183">
        <f t="shared" si="37"/>
        <v>0</v>
      </c>
      <c r="BC49" s="184" t="str">
        <f t="shared" si="38"/>
        <v>DQ</v>
      </c>
      <c r="BD49" s="174">
        <f t="shared" si="39"/>
        <v>1</v>
      </c>
      <c r="BE49" s="185" t="str">
        <f t="shared" si="40"/>
        <v>DQ</v>
      </c>
      <c r="AMJ49"/>
    </row>
    <row r="50" spans="1:1024" s="126" customFormat="1" ht="12.2" customHeight="1" x14ac:dyDescent="0.2">
      <c r="A50" s="367"/>
      <c r="B50" s="173" t="str">
        <f>IF('Competitor List'!H36="Y",'Competitor List'!D36, " ")</f>
        <v xml:space="preserve"> </v>
      </c>
      <c r="C50" s="174" t="str">
        <f>IF('Competitor List'!J36="Y","Y","N")</f>
        <v>N</v>
      </c>
      <c r="D50" s="174">
        <f>'Competitor List'!B36</f>
        <v>11</v>
      </c>
      <c r="E50" s="174" t="str">
        <f>IF('Competitor List'!F36=0," ",'Competitor List'!F36)</f>
        <v xml:space="preserve"> </v>
      </c>
      <c r="F50" s="175"/>
      <c r="G50" s="176"/>
      <c r="H50" s="177"/>
      <c r="I50" s="131" t="str">
        <f t="shared" si="45"/>
        <v>DQ</v>
      </c>
      <c r="J50" s="132" t="str">
        <f t="shared" si="46"/>
        <v>DQ</v>
      </c>
      <c r="K50" s="176"/>
      <c r="L50" s="176"/>
      <c r="M50" s="177"/>
      <c r="N50" s="131" t="str">
        <f t="shared" si="47"/>
        <v>DQ</v>
      </c>
      <c r="O50" s="132" t="str">
        <f t="shared" si="48"/>
        <v>DQ</v>
      </c>
      <c r="P50" s="178" t="str">
        <f t="shared" si="5"/>
        <v>DQ</v>
      </c>
      <c r="Q50" s="174">
        <f t="shared" si="6"/>
        <v>0</v>
      </c>
      <c r="R50" s="179" t="str">
        <f t="shared" si="7"/>
        <v>DQ</v>
      </c>
      <c r="S50" s="131" t="str">
        <f t="shared" si="49"/>
        <v>DQ</v>
      </c>
      <c r="T50" s="132" t="str">
        <f t="shared" si="50"/>
        <v>DQ</v>
      </c>
      <c r="U50" s="131" t="str">
        <f t="shared" si="10"/>
        <v>DQ</v>
      </c>
      <c r="V50" s="135" t="str">
        <f t="shared" si="11"/>
        <v>DQ</v>
      </c>
      <c r="W50" s="136" t="str">
        <f t="shared" si="12"/>
        <v>DQ</v>
      </c>
      <c r="X50" s="180">
        <f>'Competitor List'!C36</f>
        <v>211</v>
      </c>
      <c r="Y50" s="181"/>
      <c r="Z50" s="174" t="str">
        <f t="shared" si="41"/>
        <v>DQ</v>
      </c>
      <c r="AA50" s="174" t="str">
        <f t="shared" si="13"/>
        <v>DQ</v>
      </c>
      <c r="AB50" s="174" t="str">
        <f t="shared" si="51"/>
        <v>DQ</v>
      </c>
      <c r="AC50" s="174" t="str">
        <f t="shared" si="43"/>
        <v>DQ</v>
      </c>
      <c r="AD50" s="174" t="str">
        <f t="shared" si="14"/>
        <v>DQ</v>
      </c>
      <c r="AE50" s="174" t="str">
        <f t="shared" si="15"/>
        <v>DQ</v>
      </c>
      <c r="AF50" s="174" t="str">
        <f t="shared" si="52"/>
        <v>DQ</v>
      </c>
      <c r="AG50" s="174" t="str">
        <f t="shared" si="16"/>
        <v>DQ</v>
      </c>
      <c r="AH50" s="178" t="str">
        <f t="shared" si="17"/>
        <v>DQ</v>
      </c>
      <c r="AI50" s="178" t="str">
        <f t="shared" si="18"/>
        <v>DQ</v>
      </c>
      <c r="AJ50" s="174" t="str">
        <f t="shared" si="19"/>
        <v>DQ</v>
      </c>
      <c r="AK50" s="182" t="str">
        <f t="shared" si="20"/>
        <v>DQ</v>
      </c>
      <c r="AL50" s="180" t="str">
        <f t="shared" si="21"/>
        <v>DQ</v>
      </c>
      <c r="AM50" s="180" t="str">
        <f t="shared" si="22"/>
        <v>DQ</v>
      </c>
      <c r="AN50" s="174" t="str">
        <f t="shared" si="53"/>
        <v/>
      </c>
      <c r="AO50" s="174" t="str">
        <f t="shared" si="54"/>
        <v/>
      </c>
      <c r="AP50" s="174" t="str">
        <f t="shared" si="55"/>
        <v/>
      </c>
      <c r="AQ50" s="174" t="str">
        <f t="shared" si="56"/>
        <v/>
      </c>
      <c r="AR50" s="174" t="str">
        <f t="shared" si="27"/>
        <v/>
      </c>
      <c r="AS50" s="174" t="str">
        <f t="shared" si="28"/>
        <v/>
      </c>
      <c r="AT50" s="174" t="str">
        <f t="shared" si="29"/>
        <v/>
      </c>
      <c r="AU50" s="174" t="str">
        <f t="shared" si="30"/>
        <v/>
      </c>
      <c r="AV50" s="174" t="str">
        <f t="shared" si="31"/>
        <v/>
      </c>
      <c r="AW50" s="174" t="str">
        <f t="shared" si="32"/>
        <v/>
      </c>
      <c r="AX50" s="182">
        <f t="shared" si="33"/>
        <v>0</v>
      </c>
      <c r="AY50" s="174" t="str">
        <f t="shared" si="34"/>
        <v>0</v>
      </c>
      <c r="AZ50" s="174" t="str">
        <f t="shared" si="35"/>
        <v xml:space="preserve"> </v>
      </c>
      <c r="BA50" s="183">
        <f t="shared" si="36"/>
        <v>0</v>
      </c>
      <c r="BB50" s="183">
        <f t="shared" si="37"/>
        <v>0</v>
      </c>
      <c r="BC50" s="184" t="str">
        <f t="shared" si="38"/>
        <v>DQ</v>
      </c>
      <c r="BD50" s="174">
        <f t="shared" si="39"/>
        <v>1</v>
      </c>
      <c r="BE50" s="185" t="str">
        <f t="shared" si="40"/>
        <v>DQ</v>
      </c>
      <c r="AMJ50"/>
    </row>
    <row r="51" spans="1:1024" s="126" customFormat="1" ht="12.2" customHeight="1" x14ac:dyDescent="0.2">
      <c r="A51" s="367"/>
      <c r="B51" s="173" t="str">
        <f>IF('Competitor List'!H37="Y",'Competitor List'!D37, " ")</f>
        <v xml:space="preserve"> </v>
      </c>
      <c r="C51" s="174" t="str">
        <f>IF('Competitor List'!J37="Y","Y","N")</f>
        <v>N</v>
      </c>
      <c r="D51" s="174">
        <f>'Competitor List'!B37</f>
        <v>12</v>
      </c>
      <c r="E51" s="174" t="str">
        <f>IF('Competitor List'!F37=0," ",'Competitor List'!F37)</f>
        <v xml:space="preserve"> </v>
      </c>
      <c r="F51" s="175"/>
      <c r="G51" s="176"/>
      <c r="H51" s="177"/>
      <c r="I51" s="131" t="str">
        <f t="shared" si="45"/>
        <v>DQ</v>
      </c>
      <c r="J51" s="132" t="str">
        <f t="shared" si="46"/>
        <v>DQ</v>
      </c>
      <c r="K51" s="176"/>
      <c r="L51" s="176"/>
      <c r="M51" s="177"/>
      <c r="N51" s="131" t="str">
        <f t="shared" si="47"/>
        <v>DQ</v>
      </c>
      <c r="O51" s="132" t="str">
        <f t="shared" si="48"/>
        <v>DQ</v>
      </c>
      <c r="P51" s="178" t="str">
        <f t="shared" si="5"/>
        <v>DQ</v>
      </c>
      <c r="Q51" s="174">
        <f t="shared" si="6"/>
        <v>0</v>
      </c>
      <c r="R51" s="179" t="str">
        <f t="shared" si="7"/>
        <v>DQ</v>
      </c>
      <c r="S51" s="131" t="str">
        <f t="shared" si="49"/>
        <v>DQ</v>
      </c>
      <c r="T51" s="132" t="str">
        <f t="shared" si="50"/>
        <v>DQ</v>
      </c>
      <c r="U51" s="131" t="str">
        <f t="shared" si="10"/>
        <v>DQ</v>
      </c>
      <c r="V51" s="135" t="str">
        <f t="shared" si="11"/>
        <v>DQ</v>
      </c>
      <c r="W51" s="136" t="str">
        <f t="shared" si="12"/>
        <v>DQ</v>
      </c>
      <c r="X51" s="180">
        <f>'Competitor List'!C37</f>
        <v>212</v>
      </c>
      <c r="Y51" s="181"/>
      <c r="Z51" s="174" t="str">
        <f t="shared" si="41"/>
        <v>DQ</v>
      </c>
      <c r="AA51" s="174" t="str">
        <f t="shared" si="13"/>
        <v>DQ</v>
      </c>
      <c r="AB51" s="174" t="str">
        <f t="shared" si="51"/>
        <v>DQ</v>
      </c>
      <c r="AC51" s="174" t="str">
        <f t="shared" si="43"/>
        <v>DQ</v>
      </c>
      <c r="AD51" s="174" t="str">
        <f t="shared" si="14"/>
        <v>DQ</v>
      </c>
      <c r="AE51" s="174" t="str">
        <f t="shared" si="15"/>
        <v>DQ</v>
      </c>
      <c r="AF51" s="174" t="str">
        <f t="shared" si="52"/>
        <v>DQ</v>
      </c>
      <c r="AG51" s="174" t="str">
        <f t="shared" si="16"/>
        <v>DQ</v>
      </c>
      <c r="AH51" s="178" t="str">
        <f t="shared" si="17"/>
        <v>DQ</v>
      </c>
      <c r="AI51" s="178" t="str">
        <f t="shared" si="18"/>
        <v>DQ</v>
      </c>
      <c r="AJ51" s="174" t="str">
        <f t="shared" si="19"/>
        <v>DQ</v>
      </c>
      <c r="AK51" s="182" t="str">
        <f t="shared" si="20"/>
        <v>DQ</v>
      </c>
      <c r="AL51" s="180" t="str">
        <f t="shared" si="21"/>
        <v>DQ</v>
      </c>
      <c r="AM51" s="180" t="str">
        <f t="shared" si="22"/>
        <v>DQ</v>
      </c>
      <c r="AN51" s="174" t="str">
        <f t="shared" si="53"/>
        <v/>
      </c>
      <c r="AO51" s="174" t="str">
        <f t="shared" si="54"/>
        <v/>
      </c>
      <c r="AP51" s="174" t="str">
        <f t="shared" si="55"/>
        <v/>
      </c>
      <c r="AQ51" s="174" t="str">
        <f t="shared" si="56"/>
        <v/>
      </c>
      <c r="AR51" s="174" t="str">
        <f t="shared" si="27"/>
        <v/>
      </c>
      <c r="AS51" s="174" t="str">
        <f t="shared" si="28"/>
        <v/>
      </c>
      <c r="AT51" s="174" t="str">
        <f t="shared" si="29"/>
        <v/>
      </c>
      <c r="AU51" s="174" t="str">
        <f t="shared" si="30"/>
        <v/>
      </c>
      <c r="AV51" s="174" t="str">
        <f t="shared" si="31"/>
        <v/>
      </c>
      <c r="AW51" s="174" t="str">
        <f t="shared" si="32"/>
        <v/>
      </c>
      <c r="AX51" s="182">
        <f t="shared" si="33"/>
        <v>0</v>
      </c>
      <c r="AY51" s="174" t="str">
        <f t="shared" si="34"/>
        <v>0</v>
      </c>
      <c r="AZ51" s="174" t="str">
        <f t="shared" si="35"/>
        <v xml:space="preserve"> </v>
      </c>
      <c r="BA51" s="183">
        <f t="shared" si="36"/>
        <v>0</v>
      </c>
      <c r="BB51" s="183">
        <f t="shared" si="37"/>
        <v>0</v>
      </c>
      <c r="BC51" s="184" t="str">
        <f t="shared" si="38"/>
        <v>DQ</v>
      </c>
      <c r="BD51" s="174">
        <f t="shared" si="39"/>
        <v>1</v>
      </c>
      <c r="BE51" s="185" t="str">
        <f t="shared" si="40"/>
        <v>DQ</v>
      </c>
      <c r="AMJ51"/>
    </row>
    <row r="52" spans="1:1024" s="126" customFormat="1" ht="12.2" customHeight="1" x14ac:dyDescent="0.2">
      <c r="A52" s="367"/>
      <c r="B52" s="173" t="str">
        <f>IF('Competitor List'!H38="Y",'Competitor List'!D38, " ")</f>
        <v xml:space="preserve"> </v>
      </c>
      <c r="C52" s="174" t="str">
        <f>IF('Competitor List'!J38="Y","Y","N")</f>
        <v>N</v>
      </c>
      <c r="D52" s="174">
        <f>'Competitor List'!B38</f>
        <v>13</v>
      </c>
      <c r="E52" s="174" t="str">
        <f>IF('Competitor List'!F38=0," ",'Competitor List'!F38)</f>
        <v xml:space="preserve"> </v>
      </c>
      <c r="F52" s="175"/>
      <c r="G52" s="176"/>
      <c r="H52" s="177"/>
      <c r="I52" s="131" t="str">
        <f t="shared" si="45"/>
        <v>DQ</v>
      </c>
      <c r="J52" s="132" t="str">
        <f t="shared" si="46"/>
        <v>DQ</v>
      </c>
      <c r="K52" s="176"/>
      <c r="L52" s="176"/>
      <c r="M52" s="177"/>
      <c r="N52" s="131" t="str">
        <f t="shared" si="47"/>
        <v>DQ</v>
      </c>
      <c r="O52" s="132" t="str">
        <f t="shared" si="48"/>
        <v>DQ</v>
      </c>
      <c r="P52" s="178" t="str">
        <f t="shared" ref="P52:P83" si="57">IF(AND(SUM(F52,K52)&gt;0,ISNONTEXT(F52),ISNONTEXT(K52)),AVERAGE(F52,K52),"DQ")</f>
        <v>DQ</v>
      </c>
      <c r="Q52" s="174">
        <f t="shared" ref="Q52:Q83" si="58">G52+L52</f>
        <v>0</v>
      </c>
      <c r="R52" s="179" t="str">
        <f t="shared" ref="R52:R83" si="59">IF(AND(SUM(H52,M52)&gt;0,ISNONTEXT(H52),ISNONTEXT(M52)),(H52+M52) / ((H52&lt;&gt;0)+(M52&lt;&gt;0)),"DQ")</f>
        <v>DQ</v>
      </c>
      <c r="S52" s="131" t="str">
        <f t="shared" si="49"/>
        <v>DQ</v>
      </c>
      <c r="T52" s="132" t="str">
        <f t="shared" si="50"/>
        <v>DQ</v>
      </c>
      <c r="U52" s="131" t="str">
        <f t="shared" ref="U52:U83" si="60">IF(AND(ISNUMBER(AH52),NOT(C52="N")),RANK(AI52,$AI$20:$AI$99,0)+SUMPRODUCT(($AI$20:$AI$99=AI52)*($AK$20:$AK$99&lt;AK52))+SUMPRODUCT(($AI$20:$AI$107=AI52)*($AK$20:$AK$107=AK52)*($Q$20:$Q$107&gt;Q52))+SUMPRODUCT(($AI$20:$AI$107=AI52)*($Q$20:$Q$107=Q52)*($AK$20:$AK$107=AK52)*($Y$20:$Y$107&lt;Y52)),"DQ")</f>
        <v>DQ</v>
      </c>
      <c r="V52" s="135" t="str">
        <f t="shared" ref="V52:V83" si="61">IF(AND(ISNUMBER(AK52),C52="Y"),RANK(AK52,$AK$20:$AK$99,1)+SUMPRODUCT(($AK$20:$AK$99=AK52)*($AH$20:$AH$99&gt;AH52))+SUMPRODUCT(($AK$20:$AK$107=AK52)*($AH$20:$AH$107=AH52)*($Q$20:$Q$107&gt;Q52))+SUMPRODUCT(($AK$20:$AK$107=AK52)*($Q$20:$Q$107=Q52)*($AH$21:$AH$108=AH52)*($Y$20:$Y$107&lt;Y52)),"DQ")</f>
        <v>DQ</v>
      </c>
      <c r="W52" s="136" t="str">
        <f t="shared" ref="W52:W83" si="62">IF(AND(ISNUMBER(AM52)),RANK(AM52,$AM$20:$AM$99,1)+SUMPRODUCT(($AM$20:$AM$99=AM52)*($AK$20:$AK$99&lt;AK52))+SUMPRODUCT(($AM$20:$AM$99=AM52)*($AK$20:$AK$99=AK52)*($AH$20:$AH$99&gt;AH52)+SUMPRODUCT(($AM$20:$AM$99=AM52)*($AK$20:$AK$99=AK52)*($AH$20:$AH$99=AH52)*($Y$20:$Y$99&gt;Y52))),"DQ")</f>
        <v>DQ</v>
      </c>
      <c r="X52" s="180">
        <f>'Competitor List'!C38</f>
        <v>213</v>
      </c>
      <c r="Y52" s="181"/>
      <c r="Z52" s="174" t="str">
        <f t="shared" si="41"/>
        <v>DQ</v>
      </c>
      <c r="AA52" s="174" t="str">
        <f t="shared" ref="AA52:AA83" si="63">IF(J52=1,0,Z52)</f>
        <v>DQ</v>
      </c>
      <c r="AB52" s="174" t="str">
        <f t="shared" si="51"/>
        <v>DQ</v>
      </c>
      <c r="AC52" s="174" t="str">
        <f t="shared" si="43"/>
        <v>DQ</v>
      </c>
      <c r="AD52" s="174" t="str">
        <f t="shared" ref="AD52:AD83" si="64">IF(AND(K52&gt;0,ISNONTEXT(K52),$C52="Y"),K52,"DQ")</f>
        <v>DQ</v>
      </c>
      <c r="AE52" s="174" t="str">
        <f t="shared" ref="AE52:AE83" si="65">IF(O52=1,0,AD52)</f>
        <v>DQ</v>
      </c>
      <c r="AF52" s="174" t="str">
        <f t="shared" si="52"/>
        <v>DQ</v>
      </c>
      <c r="AG52" s="174" t="str">
        <f t="shared" ref="AG52:AG83" si="66">IF(AND(M52&gt;0,ISNONTEXT(M52),$C52="Y"),M52,"DQ")</f>
        <v>DQ</v>
      </c>
      <c r="AH52" s="178" t="str">
        <f t="shared" ref="AH52:AH83" si="67">IF(AND(SUM(F52,K52)&gt;0,ISNONTEXT(F52),ISNONTEXT(K52),C52="Y"),AVERAGE(F52,K52),"DQ")</f>
        <v>DQ</v>
      </c>
      <c r="AI52" s="178" t="str">
        <f t="shared" ref="AI52:AI83" si="68">IF(V52=1,0,AH52)</f>
        <v>DQ</v>
      </c>
      <c r="AJ52" s="174" t="str">
        <f t="shared" ref="AJ52:AJ83" si="69">IF(AND(ISNUMBER(AH52),NOT(C52="N")),RANK(AI52,$AI$20:$AI$99,0)+SUMPRODUCT(($AI$20:$AI$99=AI52)*($AK$20:$AK$99&lt;AK52))+SUMPRODUCT(($AI$20:$AI$99=AI52)*($AK$20:$AK$99=AK52)*($Q$20:$Q$99&gt;Q52))+SUMPRODUCT(($AI$20:$AI$99=AI52)*($AK$20:$AK$99=AK52)*($Q$20:$Q$99=Q52)*($Y$20:$Y$99&lt;Y52)),"DQ")</f>
        <v>DQ</v>
      </c>
      <c r="AK52" s="182" t="str">
        <f t="shared" ref="AK52:AK83" si="70">IF(AND(C52="Y",SUM(H52,M52)&gt;0,ISNONTEXT(H52),ISNONTEXT(M52)),(H52+M52) / ((H52&lt;&gt;0)+(M52&lt;&gt;0)),"DQ")</f>
        <v>DQ</v>
      </c>
      <c r="AL52" s="180" t="str">
        <f t="shared" ref="AL52:AL83" si="71">IF(AND(ISNUMBER(AH52),NOT(C52="N")),RANK(AH52,$AH$20:$AH$99,0)+SUMPRODUCT(($AH$20:$AH$99=AH52)*($AK$20:$AK$99&lt;AK52))+SUMPRODUCT(($AH$20:$AH$99=AH52)*($AK$20:$AK$99=AK52)*($Q$20:$Q$99&gt;Q52))+SUMPRODUCT(($AH$20:$AH$99=AH52)*($AK$20:$AK$99=AK52)*($Q$20:$Q$99=Q52)*($Y$20:$Y$99&lt;Y52)),"DQ")</f>
        <v>DQ</v>
      </c>
      <c r="AM52" s="180" t="str">
        <f t="shared" ref="AM52:AM83" si="72">IF(AND(ISNUMBER(AL52),ISNUMBER(V52)),SUM(AL52,V52),"DQ")</f>
        <v>DQ</v>
      </c>
      <c r="AN52" s="174" t="str">
        <f t="shared" si="53"/>
        <v/>
      </c>
      <c r="AO52" s="174" t="str">
        <f t="shared" si="54"/>
        <v/>
      </c>
      <c r="AP52" s="174" t="str">
        <f t="shared" si="55"/>
        <v/>
      </c>
      <c r="AQ52" s="174" t="str">
        <f t="shared" si="56"/>
        <v/>
      </c>
      <c r="AR52" s="174" t="str">
        <f t="shared" ref="AR52:AR83" si="73">IF(U52=1,$AS$6,"")</f>
        <v/>
      </c>
      <c r="AS52" s="174" t="str">
        <f t="shared" ref="AS52:AS83" si="74">IF(U52=2,$AS$7,"")</f>
        <v/>
      </c>
      <c r="AT52" s="174" t="str">
        <f t="shared" ref="AT52:AT83" si="75">IF(U52=3,$AS$8,"")</f>
        <v/>
      </c>
      <c r="AU52" s="174" t="str">
        <f t="shared" ref="AU52:AU83" si="76">IF(V52=1,$AS$6,"")</f>
        <v/>
      </c>
      <c r="AV52" s="174" t="str">
        <f t="shared" ref="AV52:AV83" si="77">IF(V52=2,$AS$7,"")</f>
        <v/>
      </c>
      <c r="AW52" s="174" t="str">
        <f t="shared" ref="AW52:AW83" si="78">IF(V52=3,$AS$8,"")</f>
        <v/>
      </c>
      <c r="AX52" s="182">
        <f t="shared" ref="AX52:AX83" si="79">IF(C52="N", 0, IF(SUM(AN52:AQ52)&gt;0.75, (0.75+SUM(AR52:AW52)), SUM(AN52:AW52)))</f>
        <v>0</v>
      </c>
      <c r="AY52" s="174" t="str">
        <f t="shared" ref="AY52:AY83" si="80">IF(AX52=0,"0", RANK(AX52,AX$20:AX$99)+SUMPRODUCT((AX$20:AX$99=AX52)*(W$20:W$99&gt;W52)))</f>
        <v>0</v>
      </c>
      <c r="AZ52" s="174" t="str">
        <f t="shared" ref="AZ52:AZ83" si="81">B52</f>
        <v xml:space="preserve"> </v>
      </c>
      <c r="BA52" s="183">
        <f t="shared" ref="BA52:BA83" si="82">F52</f>
        <v>0</v>
      </c>
      <c r="BB52" s="183">
        <f t="shared" ref="BB52:BB83" si="83">G52</f>
        <v>0</v>
      </c>
      <c r="BC52" s="184" t="str">
        <f t="shared" ref="BC52:BC83" si="84">IF(ISNUMBER(H52),H52,"DQ")</f>
        <v>DQ</v>
      </c>
      <c r="BD52" s="174">
        <f t="shared" ref="BD52:BD83" si="85">IF(ISNUMBER(BA52),RANK(BA52,BA$20:BA$179,0)+SUMPRODUCT((BA$20:BA$179=BA52)*(BB$20:BB$179&gt;BB52))+SUMPRODUCT((BA$20:BA$179=BA52)*(BB$20:BB$179=BB52)*(BC$20:BC$179&lt;BC52))+SUMPRODUCT((BA$20:BA$179=BA52)*(BB$20:BB$179=BB52)*(BC$20:BC$179=BC52)*($Y$20:$Y$179&lt;$Y52)),"DQ")</f>
        <v>1</v>
      </c>
      <c r="BE52" s="185" t="str">
        <f t="shared" ref="BE52:BE83" si="86">IF(ISNUMBER(BC52),RANK(BC52,BC$20:BC$179,1)+SUMPRODUCT((BC$20:BC$179=BC52)*(BB$20:BB$179&gt;BB52))+SUMPRODUCT((BC$20:BC$179=BC52)*(BB$20:BB$179=BB52)*(BA$20:BA$179&gt;BA52))+SUMPRODUCT((BC$20:BC$179=BC52)*(BB$20:BB$179=BB52)*(BA$20:BA$179=BA52)*($Y$20:$Y$179&lt;$Y52)),"DQ")</f>
        <v>DQ</v>
      </c>
      <c r="AMJ52"/>
    </row>
    <row r="53" spans="1:1024" s="126" customFormat="1" ht="12.2" customHeight="1" x14ac:dyDescent="0.2">
      <c r="A53" s="367"/>
      <c r="B53" s="173" t="str">
        <f>IF('Competitor List'!H39="Y",'Competitor List'!D39, " ")</f>
        <v xml:space="preserve"> </v>
      </c>
      <c r="C53" s="174" t="str">
        <f>IF('Competitor List'!J39="Y","Y","N")</f>
        <v>N</v>
      </c>
      <c r="D53" s="174">
        <f>'Competitor List'!B39</f>
        <v>14</v>
      </c>
      <c r="E53" s="174" t="str">
        <f>IF('Competitor List'!F39=0," ",'Competitor List'!F39)</f>
        <v xml:space="preserve"> </v>
      </c>
      <c r="F53" s="175"/>
      <c r="G53" s="176"/>
      <c r="H53" s="177"/>
      <c r="I53" s="131" t="str">
        <f t="shared" si="45"/>
        <v>DQ</v>
      </c>
      <c r="J53" s="132" t="str">
        <f t="shared" si="46"/>
        <v>DQ</v>
      </c>
      <c r="K53" s="176"/>
      <c r="L53" s="176"/>
      <c r="M53" s="177"/>
      <c r="N53" s="131" t="str">
        <f t="shared" si="47"/>
        <v>DQ</v>
      </c>
      <c r="O53" s="132" t="str">
        <f t="shared" si="48"/>
        <v>DQ</v>
      </c>
      <c r="P53" s="178" t="str">
        <f t="shared" si="57"/>
        <v>DQ</v>
      </c>
      <c r="Q53" s="174">
        <f t="shared" si="58"/>
        <v>0</v>
      </c>
      <c r="R53" s="179" t="str">
        <f t="shared" si="59"/>
        <v>DQ</v>
      </c>
      <c r="S53" s="131" t="str">
        <f t="shared" si="49"/>
        <v>DQ</v>
      </c>
      <c r="T53" s="132" t="str">
        <f t="shared" si="50"/>
        <v>DQ</v>
      </c>
      <c r="U53" s="131" t="str">
        <f t="shared" si="60"/>
        <v>DQ</v>
      </c>
      <c r="V53" s="135" t="str">
        <f t="shared" si="61"/>
        <v>DQ</v>
      </c>
      <c r="W53" s="136" t="str">
        <f t="shared" si="62"/>
        <v>DQ</v>
      </c>
      <c r="X53" s="180">
        <f>'Competitor List'!C39</f>
        <v>214</v>
      </c>
      <c r="Y53" s="181"/>
      <c r="Z53" s="174" t="str">
        <f t="shared" ref="Z53:Z84" si="87">IF(AND(F53&gt;0,ISNONTEXT(F53),C53="Y"),F53,"DQ")</f>
        <v>DQ</v>
      </c>
      <c r="AA53" s="174" t="str">
        <f t="shared" si="63"/>
        <v>DQ</v>
      </c>
      <c r="AB53" s="174" t="str">
        <f t="shared" si="51"/>
        <v>DQ</v>
      </c>
      <c r="AC53" s="174" t="str">
        <f t="shared" ref="AC53:AC84" si="88">IF(AND(H53&gt;0,ISNONTEXT(H53),C53="Y"),H53,"DQ")</f>
        <v>DQ</v>
      </c>
      <c r="AD53" s="174" t="str">
        <f t="shared" si="64"/>
        <v>DQ</v>
      </c>
      <c r="AE53" s="174" t="str">
        <f t="shared" si="65"/>
        <v>DQ</v>
      </c>
      <c r="AF53" s="174" t="str">
        <f t="shared" si="52"/>
        <v>DQ</v>
      </c>
      <c r="AG53" s="174" t="str">
        <f t="shared" si="66"/>
        <v>DQ</v>
      </c>
      <c r="AH53" s="178" t="str">
        <f t="shared" si="67"/>
        <v>DQ</v>
      </c>
      <c r="AI53" s="178" t="str">
        <f t="shared" si="68"/>
        <v>DQ</v>
      </c>
      <c r="AJ53" s="174" t="str">
        <f t="shared" si="69"/>
        <v>DQ</v>
      </c>
      <c r="AK53" s="182" t="str">
        <f t="shared" si="70"/>
        <v>DQ</v>
      </c>
      <c r="AL53" s="180" t="str">
        <f t="shared" si="71"/>
        <v>DQ</v>
      </c>
      <c r="AM53" s="180" t="str">
        <f t="shared" si="72"/>
        <v>DQ</v>
      </c>
      <c r="AN53" s="174" t="str">
        <f t="shared" si="53"/>
        <v/>
      </c>
      <c r="AO53" s="174" t="str">
        <f t="shared" si="54"/>
        <v/>
      </c>
      <c r="AP53" s="174" t="str">
        <f t="shared" si="55"/>
        <v/>
      </c>
      <c r="AQ53" s="174" t="str">
        <f t="shared" si="56"/>
        <v/>
      </c>
      <c r="AR53" s="174" t="str">
        <f t="shared" si="73"/>
        <v/>
      </c>
      <c r="AS53" s="174" t="str">
        <f t="shared" si="74"/>
        <v/>
      </c>
      <c r="AT53" s="174" t="str">
        <f t="shared" si="75"/>
        <v/>
      </c>
      <c r="AU53" s="174" t="str">
        <f t="shared" si="76"/>
        <v/>
      </c>
      <c r="AV53" s="174" t="str">
        <f t="shared" si="77"/>
        <v/>
      </c>
      <c r="AW53" s="174" t="str">
        <f t="shared" si="78"/>
        <v/>
      </c>
      <c r="AX53" s="182">
        <f t="shared" si="79"/>
        <v>0</v>
      </c>
      <c r="AY53" s="174" t="str">
        <f t="shared" si="80"/>
        <v>0</v>
      </c>
      <c r="AZ53" s="174" t="str">
        <f t="shared" si="81"/>
        <v xml:space="preserve"> </v>
      </c>
      <c r="BA53" s="183">
        <f t="shared" si="82"/>
        <v>0</v>
      </c>
      <c r="BB53" s="183">
        <f t="shared" si="83"/>
        <v>0</v>
      </c>
      <c r="BC53" s="184" t="str">
        <f t="shared" si="84"/>
        <v>DQ</v>
      </c>
      <c r="BD53" s="174">
        <f t="shared" si="85"/>
        <v>1</v>
      </c>
      <c r="BE53" s="185" t="str">
        <f t="shared" si="86"/>
        <v>DQ</v>
      </c>
      <c r="AMJ53"/>
    </row>
    <row r="54" spans="1:1024" s="126" customFormat="1" ht="12.2" customHeight="1" x14ac:dyDescent="0.2">
      <c r="A54" s="367"/>
      <c r="B54" s="173" t="str">
        <f>IF('Competitor List'!H40="Y",'Competitor List'!D40, " ")</f>
        <v xml:space="preserve"> </v>
      </c>
      <c r="C54" s="174" t="str">
        <f>IF('Competitor List'!J40="Y","Y","N")</f>
        <v>N</v>
      </c>
      <c r="D54" s="174">
        <f>'Competitor List'!B40</f>
        <v>15</v>
      </c>
      <c r="E54" s="174" t="str">
        <f>IF('Competitor List'!F40=0," ",'Competitor List'!F40)</f>
        <v xml:space="preserve"> </v>
      </c>
      <c r="F54" s="175"/>
      <c r="G54" s="176"/>
      <c r="H54" s="177"/>
      <c r="I54" s="131" t="str">
        <f t="shared" si="45"/>
        <v>DQ</v>
      </c>
      <c r="J54" s="132" t="str">
        <f t="shared" si="46"/>
        <v>DQ</v>
      </c>
      <c r="K54" s="176"/>
      <c r="L54" s="176"/>
      <c r="M54" s="177"/>
      <c r="N54" s="131" t="str">
        <f t="shared" si="47"/>
        <v>DQ</v>
      </c>
      <c r="O54" s="132" t="str">
        <f t="shared" si="48"/>
        <v>DQ</v>
      </c>
      <c r="P54" s="178" t="str">
        <f t="shared" si="57"/>
        <v>DQ</v>
      </c>
      <c r="Q54" s="174">
        <f t="shared" si="58"/>
        <v>0</v>
      </c>
      <c r="R54" s="179" t="str">
        <f t="shared" si="59"/>
        <v>DQ</v>
      </c>
      <c r="S54" s="131" t="str">
        <f t="shared" si="49"/>
        <v>DQ</v>
      </c>
      <c r="T54" s="132" t="str">
        <f t="shared" si="50"/>
        <v>DQ</v>
      </c>
      <c r="U54" s="131" t="str">
        <f t="shared" si="60"/>
        <v>DQ</v>
      </c>
      <c r="V54" s="135" t="str">
        <f t="shared" si="61"/>
        <v>DQ</v>
      </c>
      <c r="W54" s="136" t="str">
        <f t="shared" si="62"/>
        <v>DQ</v>
      </c>
      <c r="X54" s="180">
        <f>'Competitor List'!C40</f>
        <v>215</v>
      </c>
      <c r="Y54" s="181"/>
      <c r="Z54" s="174" t="str">
        <f t="shared" si="87"/>
        <v>DQ</v>
      </c>
      <c r="AA54" s="174" t="str">
        <f t="shared" si="63"/>
        <v>DQ</v>
      </c>
      <c r="AB54" s="174" t="str">
        <f t="shared" si="51"/>
        <v>DQ</v>
      </c>
      <c r="AC54" s="174" t="str">
        <f t="shared" si="88"/>
        <v>DQ</v>
      </c>
      <c r="AD54" s="174" t="str">
        <f t="shared" si="64"/>
        <v>DQ</v>
      </c>
      <c r="AE54" s="174" t="str">
        <f t="shared" si="65"/>
        <v>DQ</v>
      </c>
      <c r="AF54" s="174" t="str">
        <f t="shared" si="52"/>
        <v>DQ</v>
      </c>
      <c r="AG54" s="174" t="str">
        <f t="shared" si="66"/>
        <v>DQ</v>
      </c>
      <c r="AH54" s="178" t="str">
        <f t="shared" si="67"/>
        <v>DQ</v>
      </c>
      <c r="AI54" s="178" t="str">
        <f t="shared" si="68"/>
        <v>DQ</v>
      </c>
      <c r="AJ54" s="174" t="str">
        <f t="shared" si="69"/>
        <v>DQ</v>
      </c>
      <c r="AK54" s="182" t="str">
        <f t="shared" si="70"/>
        <v>DQ</v>
      </c>
      <c r="AL54" s="180" t="str">
        <f t="shared" si="71"/>
        <v>DQ</v>
      </c>
      <c r="AM54" s="180" t="str">
        <f t="shared" si="72"/>
        <v>DQ</v>
      </c>
      <c r="AN54" s="174" t="str">
        <f t="shared" si="53"/>
        <v/>
      </c>
      <c r="AO54" s="174" t="str">
        <f t="shared" si="54"/>
        <v/>
      </c>
      <c r="AP54" s="174" t="str">
        <f t="shared" si="55"/>
        <v/>
      </c>
      <c r="AQ54" s="174" t="str">
        <f t="shared" si="56"/>
        <v/>
      </c>
      <c r="AR54" s="174" t="str">
        <f t="shared" si="73"/>
        <v/>
      </c>
      <c r="AS54" s="174" t="str">
        <f t="shared" si="74"/>
        <v/>
      </c>
      <c r="AT54" s="174" t="str">
        <f t="shared" si="75"/>
        <v/>
      </c>
      <c r="AU54" s="174" t="str">
        <f t="shared" si="76"/>
        <v/>
      </c>
      <c r="AV54" s="174" t="str">
        <f t="shared" si="77"/>
        <v/>
      </c>
      <c r="AW54" s="174" t="str">
        <f t="shared" si="78"/>
        <v/>
      </c>
      <c r="AX54" s="182">
        <f t="shared" si="79"/>
        <v>0</v>
      </c>
      <c r="AY54" s="174" t="str">
        <f t="shared" si="80"/>
        <v>0</v>
      </c>
      <c r="AZ54" s="174" t="str">
        <f t="shared" si="81"/>
        <v xml:space="preserve"> </v>
      </c>
      <c r="BA54" s="183">
        <f t="shared" si="82"/>
        <v>0</v>
      </c>
      <c r="BB54" s="183">
        <f t="shared" si="83"/>
        <v>0</v>
      </c>
      <c r="BC54" s="184" t="str">
        <f t="shared" si="84"/>
        <v>DQ</v>
      </c>
      <c r="BD54" s="174">
        <f t="shared" si="85"/>
        <v>1</v>
      </c>
      <c r="BE54" s="185" t="str">
        <f t="shared" si="86"/>
        <v>DQ</v>
      </c>
      <c r="AMJ54"/>
    </row>
    <row r="55" spans="1:1024" s="126" customFormat="1" ht="12.2" customHeight="1" x14ac:dyDescent="0.2">
      <c r="A55" s="367"/>
      <c r="B55" s="173" t="str">
        <f>IF('Competitor List'!H41="Y",'Competitor List'!D41, " ")</f>
        <v xml:space="preserve"> </v>
      </c>
      <c r="C55" s="174" t="str">
        <f>IF('Competitor List'!J41="Y","Y","N")</f>
        <v>N</v>
      </c>
      <c r="D55" s="174">
        <f>'Competitor List'!B41</f>
        <v>16</v>
      </c>
      <c r="E55" s="174" t="str">
        <f>IF('Competitor List'!F41=0," ",'Competitor List'!F41)</f>
        <v xml:space="preserve"> </v>
      </c>
      <c r="F55" s="175"/>
      <c r="G55" s="176"/>
      <c r="H55" s="177"/>
      <c r="I55" s="131" t="str">
        <f t="shared" si="45"/>
        <v>DQ</v>
      </c>
      <c r="J55" s="132" t="str">
        <f t="shared" si="46"/>
        <v>DQ</v>
      </c>
      <c r="K55" s="176"/>
      <c r="L55" s="176"/>
      <c r="M55" s="177"/>
      <c r="N55" s="131" t="str">
        <f t="shared" si="47"/>
        <v>DQ</v>
      </c>
      <c r="O55" s="132" t="str">
        <f t="shared" si="48"/>
        <v>DQ</v>
      </c>
      <c r="P55" s="178" t="str">
        <f t="shared" si="57"/>
        <v>DQ</v>
      </c>
      <c r="Q55" s="174">
        <f t="shared" si="58"/>
        <v>0</v>
      </c>
      <c r="R55" s="179" t="str">
        <f t="shared" si="59"/>
        <v>DQ</v>
      </c>
      <c r="S55" s="131" t="str">
        <f t="shared" si="49"/>
        <v>DQ</v>
      </c>
      <c r="T55" s="132" t="str">
        <f t="shared" si="50"/>
        <v>DQ</v>
      </c>
      <c r="U55" s="131" t="str">
        <f t="shared" si="60"/>
        <v>DQ</v>
      </c>
      <c r="V55" s="135" t="str">
        <f t="shared" si="61"/>
        <v>DQ</v>
      </c>
      <c r="W55" s="136" t="str">
        <f t="shared" si="62"/>
        <v>DQ</v>
      </c>
      <c r="X55" s="180">
        <f>'Competitor List'!C41</f>
        <v>216</v>
      </c>
      <c r="Y55" s="181"/>
      <c r="Z55" s="174" t="str">
        <f t="shared" si="87"/>
        <v>DQ</v>
      </c>
      <c r="AA55" s="174" t="str">
        <f t="shared" si="63"/>
        <v>DQ</v>
      </c>
      <c r="AB55" s="174" t="str">
        <f t="shared" si="51"/>
        <v>DQ</v>
      </c>
      <c r="AC55" s="174" t="str">
        <f t="shared" si="88"/>
        <v>DQ</v>
      </c>
      <c r="AD55" s="174" t="str">
        <f t="shared" si="64"/>
        <v>DQ</v>
      </c>
      <c r="AE55" s="174" t="str">
        <f t="shared" si="65"/>
        <v>DQ</v>
      </c>
      <c r="AF55" s="174" t="str">
        <f t="shared" si="52"/>
        <v>DQ</v>
      </c>
      <c r="AG55" s="174" t="str">
        <f t="shared" si="66"/>
        <v>DQ</v>
      </c>
      <c r="AH55" s="178" t="str">
        <f t="shared" si="67"/>
        <v>DQ</v>
      </c>
      <c r="AI55" s="178" t="str">
        <f t="shared" si="68"/>
        <v>DQ</v>
      </c>
      <c r="AJ55" s="174" t="str">
        <f t="shared" si="69"/>
        <v>DQ</v>
      </c>
      <c r="AK55" s="182" t="str">
        <f t="shared" si="70"/>
        <v>DQ</v>
      </c>
      <c r="AL55" s="180" t="str">
        <f t="shared" si="71"/>
        <v>DQ</v>
      </c>
      <c r="AM55" s="180" t="str">
        <f t="shared" si="72"/>
        <v>DQ</v>
      </c>
      <c r="AN55" s="174" t="str">
        <f t="shared" si="53"/>
        <v/>
      </c>
      <c r="AO55" s="174" t="str">
        <f t="shared" si="54"/>
        <v/>
      </c>
      <c r="AP55" s="174" t="str">
        <f t="shared" si="55"/>
        <v/>
      </c>
      <c r="AQ55" s="174" t="str">
        <f t="shared" si="56"/>
        <v/>
      </c>
      <c r="AR55" s="174" t="str">
        <f t="shared" si="73"/>
        <v/>
      </c>
      <c r="AS55" s="174" t="str">
        <f t="shared" si="74"/>
        <v/>
      </c>
      <c r="AT55" s="174" t="str">
        <f t="shared" si="75"/>
        <v/>
      </c>
      <c r="AU55" s="174" t="str">
        <f t="shared" si="76"/>
        <v/>
      </c>
      <c r="AV55" s="174" t="str">
        <f t="shared" si="77"/>
        <v/>
      </c>
      <c r="AW55" s="174" t="str">
        <f t="shared" si="78"/>
        <v/>
      </c>
      <c r="AX55" s="182">
        <f t="shared" si="79"/>
        <v>0</v>
      </c>
      <c r="AY55" s="174" t="str">
        <f t="shared" si="80"/>
        <v>0</v>
      </c>
      <c r="AZ55" s="174" t="str">
        <f t="shared" si="81"/>
        <v xml:space="preserve"> </v>
      </c>
      <c r="BA55" s="183">
        <f t="shared" si="82"/>
        <v>0</v>
      </c>
      <c r="BB55" s="183">
        <f t="shared" si="83"/>
        <v>0</v>
      </c>
      <c r="BC55" s="184" t="str">
        <f t="shared" si="84"/>
        <v>DQ</v>
      </c>
      <c r="BD55" s="174">
        <f t="shared" si="85"/>
        <v>1</v>
      </c>
      <c r="BE55" s="185" t="str">
        <f t="shared" si="86"/>
        <v>DQ</v>
      </c>
      <c r="AMJ55"/>
    </row>
    <row r="56" spans="1:1024" s="126" customFormat="1" ht="12.2" customHeight="1" x14ac:dyDescent="0.2">
      <c r="A56" s="367"/>
      <c r="B56" s="173" t="str">
        <f>IF('Competitor List'!H42="Y",'Competitor List'!D42, " ")</f>
        <v xml:space="preserve"> </v>
      </c>
      <c r="C56" s="174" t="str">
        <f>IF('Competitor List'!J42="Y","Y","N")</f>
        <v>N</v>
      </c>
      <c r="D56" s="174">
        <f>'Competitor List'!B42</f>
        <v>17</v>
      </c>
      <c r="E56" s="174" t="str">
        <f>IF('Competitor List'!F42=0," ",'Competitor List'!F42)</f>
        <v xml:space="preserve"> </v>
      </c>
      <c r="F56" s="175"/>
      <c r="G56" s="176"/>
      <c r="H56" s="177"/>
      <c r="I56" s="131" t="str">
        <f t="shared" si="45"/>
        <v>DQ</v>
      </c>
      <c r="J56" s="132" t="str">
        <f t="shared" si="46"/>
        <v>DQ</v>
      </c>
      <c r="K56" s="176"/>
      <c r="L56" s="176"/>
      <c r="M56" s="177"/>
      <c r="N56" s="131" t="str">
        <f t="shared" si="47"/>
        <v>DQ</v>
      </c>
      <c r="O56" s="132" t="str">
        <f t="shared" si="48"/>
        <v>DQ</v>
      </c>
      <c r="P56" s="178" t="str">
        <f t="shared" si="57"/>
        <v>DQ</v>
      </c>
      <c r="Q56" s="174">
        <f t="shared" si="58"/>
        <v>0</v>
      </c>
      <c r="R56" s="179" t="str">
        <f t="shared" si="59"/>
        <v>DQ</v>
      </c>
      <c r="S56" s="131" t="str">
        <f t="shared" si="49"/>
        <v>DQ</v>
      </c>
      <c r="T56" s="132" t="str">
        <f t="shared" si="50"/>
        <v>DQ</v>
      </c>
      <c r="U56" s="131" t="str">
        <f t="shared" si="60"/>
        <v>DQ</v>
      </c>
      <c r="V56" s="135" t="str">
        <f t="shared" si="61"/>
        <v>DQ</v>
      </c>
      <c r="W56" s="136" t="str">
        <f t="shared" si="62"/>
        <v>DQ</v>
      </c>
      <c r="X56" s="180">
        <f>'Competitor List'!C42</f>
        <v>217</v>
      </c>
      <c r="Y56" s="181"/>
      <c r="Z56" s="174" t="str">
        <f t="shared" si="87"/>
        <v>DQ</v>
      </c>
      <c r="AA56" s="174" t="str">
        <f t="shared" si="63"/>
        <v>DQ</v>
      </c>
      <c r="AB56" s="174" t="str">
        <f t="shared" si="51"/>
        <v>DQ</v>
      </c>
      <c r="AC56" s="174" t="str">
        <f t="shared" si="88"/>
        <v>DQ</v>
      </c>
      <c r="AD56" s="174" t="str">
        <f t="shared" si="64"/>
        <v>DQ</v>
      </c>
      <c r="AE56" s="174" t="str">
        <f t="shared" si="65"/>
        <v>DQ</v>
      </c>
      <c r="AF56" s="174" t="str">
        <f t="shared" si="52"/>
        <v>DQ</v>
      </c>
      <c r="AG56" s="174" t="str">
        <f t="shared" si="66"/>
        <v>DQ</v>
      </c>
      <c r="AH56" s="178" t="str">
        <f t="shared" si="67"/>
        <v>DQ</v>
      </c>
      <c r="AI56" s="178" t="str">
        <f t="shared" si="68"/>
        <v>DQ</v>
      </c>
      <c r="AJ56" s="174" t="str">
        <f t="shared" si="69"/>
        <v>DQ</v>
      </c>
      <c r="AK56" s="182" t="str">
        <f t="shared" si="70"/>
        <v>DQ</v>
      </c>
      <c r="AL56" s="180" t="str">
        <f t="shared" si="71"/>
        <v>DQ</v>
      </c>
      <c r="AM56" s="180" t="str">
        <f t="shared" si="72"/>
        <v>DQ</v>
      </c>
      <c r="AN56" s="174" t="str">
        <f t="shared" si="53"/>
        <v/>
      </c>
      <c r="AO56" s="174" t="str">
        <f t="shared" si="54"/>
        <v/>
      </c>
      <c r="AP56" s="174" t="str">
        <f t="shared" si="55"/>
        <v/>
      </c>
      <c r="AQ56" s="174" t="str">
        <f t="shared" si="56"/>
        <v/>
      </c>
      <c r="AR56" s="174" t="str">
        <f t="shared" si="73"/>
        <v/>
      </c>
      <c r="AS56" s="174" t="str">
        <f t="shared" si="74"/>
        <v/>
      </c>
      <c r="AT56" s="174" t="str">
        <f t="shared" si="75"/>
        <v/>
      </c>
      <c r="AU56" s="174" t="str">
        <f t="shared" si="76"/>
        <v/>
      </c>
      <c r="AV56" s="174" t="str">
        <f t="shared" si="77"/>
        <v/>
      </c>
      <c r="AW56" s="174" t="str">
        <f t="shared" si="78"/>
        <v/>
      </c>
      <c r="AX56" s="182">
        <f t="shared" si="79"/>
        <v>0</v>
      </c>
      <c r="AY56" s="174" t="str">
        <f t="shared" si="80"/>
        <v>0</v>
      </c>
      <c r="AZ56" s="174" t="str">
        <f t="shared" si="81"/>
        <v xml:space="preserve"> </v>
      </c>
      <c r="BA56" s="183">
        <f t="shared" si="82"/>
        <v>0</v>
      </c>
      <c r="BB56" s="183">
        <f t="shared" si="83"/>
        <v>0</v>
      </c>
      <c r="BC56" s="184" t="str">
        <f t="shared" si="84"/>
        <v>DQ</v>
      </c>
      <c r="BD56" s="174">
        <f t="shared" si="85"/>
        <v>1</v>
      </c>
      <c r="BE56" s="185" t="str">
        <f t="shared" si="86"/>
        <v>DQ</v>
      </c>
      <c r="AMJ56"/>
    </row>
    <row r="57" spans="1:1024" s="126" customFormat="1" ht="12.2" customHeight="1" x14ac:dyDescent="0.2">
      <c r="A57" s="367"/>
      <c r="B57" s="173" t="str">
        <f>IF('Competitor List'!H43="Y",'Competitor List'!D43, " ")</f>
        <v xml:space="preserve"> </v>
      </c>
      <c r="C57" s="174" t="str">
        <f>IF('Competitor List'!J43="Y","Y","N")</f>
        <v>N</v>
      </c>
      <c r="D57" s="174">
        <f>'Competitor List'!B43</f>
        <v>18</v>
      </c>
      <c r="E57" s="174" t="str">
        <f>IF('Competitor List'!F43=0," ",'Competitor List'!F43)</f>
        <v xml:space="preserve"> </v>
      </c>
      <c r="F57" s="175"/>
      <c r="G57" s="176"/>
      <c r="H57" s="177"/>
      <c r="I57" s="131" t="str">
        <f t="shared" si="45"/>
        <v>DQ</v>
      </c>
      <c r="J57" s="132" t="str">
        <f t="shared" si="46"/>
        <v>DQ</v>
      </c>
      <c r="K57" s="176"/>
      <c r="L57" s="176"/>
      <c r="M57" s="177"/>
      <c r="N57" s="131" t="str">
        <f t="shared" si="47"/>
        <v>DQ</v>
      </c>
      <c r="O57" s="132" t="str">
        <f t="shared" si="48"/>
        <v>DQ</v>
      </c>
      <c r="P57" s="178" t="str">
        <f t="shared" si="57"/>
        <v>DQ</v>
      </c>
      <c r="Q57" s="174">
        <f t="shared" si="58"/>
        <v>0</v>
      </c>
      <c r="R57" s="179" t="str">
        <f t="shared" si="59"/>
        <v>DQ</v>
      </c>
      <c r="S57" s="131" t="str">
        <f t="shared" si="49"/>
        <v>DQ</v>
      </c>
      <c r="T57" s="132" t="str">
        <f t="shared" si="50"/>
        <v>DQ</v>
      </c>
      <c r="U57" s="131" t="str">
        <f t="shared" si="60"/>
        <v>DQ</v>
      </c>
      <c r="V57" s="135" t="str">
        <f t="shared" si="61"/>
        <v>DQ</v>
      </c>
      <c r="W57" s="136" t="str">
        <f t="shared" si="62"/>
        <v>DQ</v>
      </c>
      <c r="X57" s="180">
        <f>'Competitor List'!C43</f>
        <v>218</v>
      </c>
      <c r="Y57" s="181"/>
      <c r="Z57" s="174" t="str">
        <f t="shared" si="87"/>
        <v>DQ</v>
      </c>
      <c r="AA57" s="174" t="str">
        <f t="shared" si="63"/>
        <v>DQ</v>
      </c>
      <c r="AB57" s="174" t="str">
        <f t="shared" si="51"/>
        <v>DQ</v>
      </c>
      <c r="AC57" s="174" t="str">
        <f t="shared" si="88"/>
        <v>DQ</v>
      </c>
      <c r="AD57" s="174" t="str">
        <f t="shared" si="64"/>
        <v>DQ</v>
      </c>
      <c r="AE57" s="174" t="str">
        <f t="shared" si="65"/>
        <v>DQ</v>
      </c>
      <c r="AF57" s="174" t="str">
        <f t="shared" si="52"/>
        <v>DQ</v>
      </c>
      <c r="AG57" s="174" t="str">
        <f t="shared" si="66"/>
        <v>DQ</v>
      </c>
      <c r="AH57" s="178" t="str">
        <f t="shared" si="67"/>
        <v>DQ</v>
      </c>
      <c r="AI57" s="178" t="str">
        <f t="shared" si="68"/>
        <v>DQ</v>
      </c>
      <c r="AJ57" s="174" t="str">
        <f t="shared" si="69"/>
        <v>DQ</v>
      </c>
      <c r="AK57" s="182" t="str">
        <f t="shared" si="70"/>
        <v>DQ</v>
      </c>
      <c r="AL57" s="180" t="str">
        <f t="shared" si="71"/>
        <v>DQ</v>
      </c>
      <c r="AM57" s="180" t="str">
        <f t="shared" si="72"/>
        <v>DQ</v>
      </c>
      <c r="AN57" s="174" t="str">
        <f t="shared" si="53"/>
        <v/>
      </c>
      <c r="AO57" s="174" t="str">
        <f t="shared" si="54"/>
        <v/>
      </c>
      <c r="AP57" s="174" t="str">
        <f t="shared" si="55"/>
        <v/>
      </c>
      <c r="AQ57" s="174" t="str">
        <f t="shared" si="56"/>
        <v/>
      </c>
      <c r="AR57" s="174" t="str">
        <f t="shared" si="73"/>
        <v/>
      </c>
      <c r="AS57" s="174" t="str">
        <f t="shared" si="74"/>
        <v/>
      </c>
      <c r="AT57" s="174" t="str">
        <f t="shared" si="75"/>
        <v/>
      </c>
      <c r="AU57" s="174" t="str">
        <f t="shared" si="76"/>
        <v/>
      </c>
      <c r="AV57" s="174" t="str">
        <f t="shared" si="77"/>
        <v/>
      </c>
      <c r="AW57" s="174" t="str">
        <f t="shared" si="78"/>
        <v/>
      </c>
      <c r="AX57" s="182">
        <f t="shared" si="79"/>
        <v>0</v>
      </c>
      <c r="AY57" s="174" t="str">
        <f t="shared" si="80"/>
        <v>0</v>
      </c>
      <c r="AZ57" s="174" t="str">
        <f t="shared" si="81"/>
        <v xml:space="preserve"> </v>
      </c>
      <c r="BA57" s="183">
        <f t="shared" si="82"/>
        <v>0</v>
      </c>
      <c r="BB57" s="183">
        <f t="shared" si="83"/>
        <v>0</v>
      </c>
      <c r="BC57" s="184" t="str">
        <f t="shared" si="84"/>
        <v>DQ</v>
      </c>
      <c r="BD57" s="174">
        <f t="shared" si="85"/>
        <v>1</v>
      </c>
      <c r="BE57" s="185" t="str">
        <f t="shared" si="86"/>
        <v>DQ</v>
      </c>
      <c r="AMJ57"/>
    </row>
    <row r="58" spans="1:1024" s="126" customFormat="1" ht="12.2" customHeight="1" x14ac:dyDescent="0.2">
      <c r="A58" s="367"/>
      <c r="B58" s="173" t="str">
        <f>IF('Competitor List'!H44="Y",'Competitor List'!D44, " ")</f>
        <v xml:space="preserve"> </v>
      </c>
      <c r="C58" s="174" t="str">
        <f>IF('Competitor List'!J44="Y","Y","N")</f>
        <v>N</v>
      </c>
      <c r="D58" s="174">
        <f>'Competitor List'!B44</f>
        <v>19</v>
      </c>
      <c r="E58" s="174" t="str">
        <f>IF('Competitor List'!F44=0," ",'Competitor List'!F44)</f>
        <v xml:space="preserve"> </v>
      </c>
      <c r="F58" s="175"/>
      <c r="G58" s="176"/>
      <c r="H58" s="177"/>
      <c r="I58" s="131" t="str">
        <f t="shared" si="45"/>
        <v>DQ</v>
      </c>
      <c r="J58" s="132" t="str">
        <f t="shared" si="46"/>
        <v>DQ</v>
      </c>
      <c r="K58" s="176"/>
      <c r="L58" s="176"/>
      <c r="M58" s="177"/>
      <c r="N58" s="131" t="str">
        <f t="shared" si="47"/>
        <v>DQ</v>
      </c>
      <c r="O58" s="132" t="str">
        <f t="shared" si="48"/>
        <v>DQ</v>
      </c>
      <c r="P58" s="178" t="str">
        <f t="shared" si="57"/>
        <v>DQ</v>
      </c>
      <c r="Q58" s="174">
        <f t="shared" si="58"/>
        <v>0</v>
      </c>
      <c r="R58" s="179" t="str">
        <f t="shared" si="59"/>
        <v>DQ</v>
      </c>
      <c r="S58" s="131" t="str">
        <f t="shared" si="49"/>
        <v>DQ</v>
      </c>
      <c r="T58" s="132" t="str">
        <f t="shared" si="50"/>
        <v>DQ</v>
      </c>
      <c r="U58" s="131" t="str">
        <f t="shared" si="60"/>
        <v>DQ</v>
      </c>
      <c r="V58" s="135" t="str">
        <f t="shared" si="61"/>
        <v>DQ</v>
      </c>
      <c r="W58" s="136" t="str">
        <f t="shared" si="62"/>
        <v>DQ</v>
      </c>
      <c r="X58" s="180">
        <f>'Competitor List'!C44</f>
        <v>219</v>
      </c>
      <c r="Y58" s="181"/>
      <c r="Z58" s="174" t="str">
        <f t="shared" si="87"/>
        <v>DQ</v>
      </c>
      <c r="AA58" s="174" t="str">
        <f t="shared" si="63"/>
        <v>DQ</v>
      </c>
      <c r="AB58" s="174" t="str">
        <f t="shared" si="51"/>
        <v>DQ</v>
      </c>
      <c r="AC58" s="174" t="str">
        <f t="shared" si="88"/>
        <v>DQ</v>
      </c>
      <c r="AD58" s="174" t="str">
        <f t="shared" si="64"/>
        <v>DQ</v>
      </c>
      <c r="AE58" s="174" t="str">
        <f t="shared" si="65"/>
        <v>DQ</v>
      </c>
      <c r="AF58" s="174" t="str">
        <f t="shared" si="52"/>
        <v>DQ</v>
      </c>
      <c r="AG58" s="174" t="str">
        <f t="shared" si="66"/>
        <v>DQ</v>
      </c>
      <c r="AH58" s="178" t="str">
        <f t="shared" si="67"/>
        <v>DQ</v>
      </c>
      <c r="AI58" s="178" t="str">
        <f t="shared" si="68"/>
        <v>DQ</v>
      </c>
      <c r="AJ58" s="174" t="str">
        <f t="shared" si="69"/>
        <v>DQ</v>
      </c>
      <c r="AK58" s="182" t="str">
        <f t="shared" si="70"/>
        <v>DQ</v>
      </c>
      <c r="AL58" s="180" t="str">
        <f t="shared" si="71"/>
        <v>DQ</v>
      </c>
      <c r="AM58" s="180" t="str">
        <f t="shared" si="72"/>
        <v>DQ</v>
      </c>
      <c r="AN58" s="174" t="str">
        <f t="shared" si="53"/>
        <v/>
      </c>
      <c r="AO58" s="174" t="str">
        <f t="shared" si="54"/>
        <v/>
      </c>
      <c r="AP58" s="174" t="str">
        <f t="shared" si="55"/>
        <v/>
      </c>
      <c r="AQ58" s="174" t="str">
        <f t="shared" si="56"/>
        <v/>
      </c>
      <c r="AR58" s="174" t="str">
        <f t="shared" si="73"/>
        <v/>
      </c>
      <c r="AS58" s="174" t="str">
        <f t="shared" si="74"/>
        <v/>
      </c>
      <c r="AT58" s="174" t="str">
        <f t="shared" si="75"/>
        <v/>
      </c>
      <c r="AU58" s="174" t="str">
        <f t="shared" si="76"/>
        <v/>
      </c>
      <c r="AV58" s="174" t="str">
        <f t="shared" si="77"/>
        <v/>
      </c>
      <c r="AW58" s="174" t="str">
        <f t="shared" si="78"/>
        <v/>
      </c>
      <c r="AX58" s="182">
        <f t="shared" si="79"/>
        <v>0</v>
      </c>
      <c r="AY58" s="174" t="str">
        <f t="shared" si="80"/>
        <v>0</v>
      </c>
      <c r="AZ58" s="174" t="str">
        <f t="shared" si="81"/>
        <v xml:space="preserve"> </v>
      </c>
      <c r="BA58" s="183">
        <f t="shared" si="82"/>
        <v>0</v>
      </c>
      <c r="BB58" s="183">
        <f t="shared" si="83"/>
        <v>0</v>
      </c>
      <c r="BC58" s="184" t="str">
        <f t="shared" si="84"/>
        <v>DQ</v>
      </c>
      <c r="BD58" s="174">
        <f t="shared" si="85"/>
        <v>1</v>
      </c>
      <c r="BE58" s="185" t="str">
        <f t="shared" si="86"/>
        <v>DQ</v>
      </c>
      <c r="AMJ58"/>
    </row>
    <row r="59" spans="1:1024" s="126" customFormat="1" ht="12.2" customHeight="1" thickBot="1" x14ac:dyDescent="0.25">
      <c r="A59" s="367"/>
      <c r="B59" s="186" t="str">
        <f>IF('Competitor List'!H45="Y",'Competitor List'!D45, " ")</f>
        <v xml:space="preserve"> </v>
      </c>
      <c r="C59" s="187" t="str">
        <f>IF('Competitor List'!J45="Y","Y","N")</f>
        <v>N</v>
      </c>
      <c r="D59" s="187">
        <f>'Competitor List'!B45</f>
        <v>20</v>
      </c>
      <c r="E59" s="187" t="str">
        <f>IF('Competitor List'!F45=0," ",'Competitor List'!F45)</f>
        <v xml:space="preserve"> </v>
      </c>
      <c r="F59" s="188"/>
      <c r="G59" s="189"/>
      <c r="H59" s="190"/>
      <c r="I59" s="148" t="str">
        <f t="shared" si="45"/>
        <v>DQ</v>
      </c>
      <c r="J59" s="149" t="str">
        <f t="shared" si="46"/>
        <v>DQ</v>
      </c>
      <c r="K59" s="189"/>
      <c r="L59" s="189"/>
      <c r="M59" s="190"/>
      <c r="N59" s="148" t="str">
        <f t="shared" si="47"/>
        <v>DQ</v>
      </c>
      <c r="O59" s="149" t="str">
        <f t="shared" si="48"/>
        <v>DQ</v>
      </c>
      <c r="P59" s="191" t="str">
        <f t="shared" si="57"/>
        <v>DQ</v>
      </c>
      <c r="Q59" s="187">
        <f t="shared" si="58"/>
        <v>0</v>
      </c>
      <c r="R59" s="192" t="str">
        <f t="shared" si="59"/>
        <v>DQ</v>
      </c>
      <c r="S59" s="148" t="str">
        <f t="shared" si="49"/>
        <v>DQ</v>
      </c>
      <c r="T59" s="149" t="str">
        <f t="shared" si="50"/>
        <v>DQ</v>
      </c>
      <c r="U59" s="148" t="str">
        <f t="shared" si="60"/>
        <v>DQ</v>
      </c>
      <c r="V59" s="152" t="str">
        <f t="shared" si="61"/>
        <v>DQ</v>
      </c>
      <c r="W59" s="153" t="str">
        <f t="shared" si="62"/>
        <v>DQ</v>
      </c>
      <c r="X59" s="193">
        <f>'Competitor List'!C45</f>
        <v>220</v>
      </c>
      <c r="Y59" s="194"/>
      <c r="Z59" s="187" t="str">
        <f t="shared" si="87"/>
        <v>DQ</v>
      </c>
      <c r="AA59" s="187" t="str">
        <f t="shared" si="63"/>
        <v>DQ</v>
      </c>
      <c r="AB59" s="187" t="str">
        <f t="shared" si="51"/>
        <v>DQ</v>
      </c>
      <c r="AC59" s="187" t="str">
        <f t="shared" si="88"/>
        <v>DQ</v>
      </c>
      <c r="AD59" s="187" t="str">
        <f t="shared" si="64"/>
        <v>DQ</v>
      </c>
      <c r="AE59" s="187" t="str">
        <f t="shared" si="65"/>
        <v>DQ</v>
      </c>
      <c r="AF59" s="187" t="str">
        <f t="shared" si="52"/>
        <v>DQ</v>
      </c>
      <c r="AG59" s="187" t="str">
        <f t="shared" si="66"/>
        <v>DQ</v>
      </c>
      <c r="AH59" s="191" t="str">
        <f t="shared" si="67"/>
        <v>DQ</v>
      </c>
      <c r="AI59" s="191" t="str">
        <f t="shared" si="68"/>
        <v>DQ</v>
      </c>
      <c r="AJ59" s="187" t="str">
        <f t="shared" si="69"/>
        <v>DQ</v>
      </c>
      <c r="AK59" s="195" t="str">
        <f t="shared" si="70"/>
        <v>DQ</v>
      </c>
      <c r="AL59" s="193" t="str">
        <f t="shared" si="71"/>
        <v>DQ</v>
      </c>
      <c r="AM59" s="193" t="str">
        <f t="shared" si="72"/>
        <v>DQ</v>
      </c>
      <c r="AN59" s="187" t="str">
        <f t="shared" si="53"/>
        <v/>
      </c>
      <c r="AO59" s="187" t="str">
        <f t="shared" si="54"/>
        <v/>
      </c>
      <c r="AP59" s="187" t="str">
        <f t="shared" si="55"/>
        <v/>
      </c>
      <c r="AQ59" s="187" t="str">
        <f t="shared" si="56"/>
        <v/>
      </c>
      <c r="AR59" s="187" t="str">
        <f t="shared" si="73"/>
        <v/>
      </c>
      <c r="AS59" s="187" t="str">
        <f t="shared" si="74"/>
        <v/>
      </c>
      <c r="AT59" s="187" t="str">
        <f t="shared" si="75"/>
        <v/>
      </c>
      <c r="AU59" s="187" t="str">
        <f t="shared" si="76"/>
        <v/>
      </c>
      <c r="AV59" s="187" t="str">
        <f t="shared" si="77"/>
        <v/>
      </c>
      <c r="AW59" s="187" t="str">
        <f t="shared" si="78"/>
        <v/>
      </c>
      <c r="AX59" s="195">
        <f t="shared" si="79"/>
        <v>0</v>
      </c>
      <c r="AY59" s="187" t="str">
        <f t="shared" si="80"/>
        <v>0</v>
      </c>
      <c r="AZ59" s="187" t="str">
        <f t="shared" si="81"/>
        <v xml:space="preserve"> </v>
      </c>
      <c r="BA59" s="196">
        <f t="shared" si="82"/>
        <v>0</v>
      </c>
      <c r="BB59" s="196">
        <f t="shared" si="83"/>
        <v>0</v>
      </c>
      <c r="BC59" s="197" t="str">
        <f t="shared" si="84"/>
        <v>DQ</v>
      </c>
      <c r="BD59" s="187">
        <f t="shared" si="85"/>
        <v>1</v>
      </c>
      <c r="BE59" s="198" t="str">
        <f t="shared" si="86"/>
        <v>DQ</v>
      </c>
      <c r="AMJ59"/>
    </row>
    <row r="60" spans="1:1024" s="126" customFormat="1" ht="12.2" customHeight="1" thickBot="1" x14ac:dyDescent="0.25">
      <c r="A60" s="368" t="s">
        <v>19</v>
      </c>
      <c r="B60" s="199" t="str">
        <f>IF('Competitor List'!H46="Y",'Competitor List'!D46, " ")</f>
        <v xml:space="preserve"> </v>
      </c>
      <c r="C60" s="200" t="str">
        <f>IF('Competitor List'!J46="Y","Y","N")</f>
        <v>N</v>
      </c>
      <c r="D60" s="200">
        <f>'Competitor List'!B46</f>
        <v>1</v>
      </c>
      <c r="E60" s="200" t="str">
        <f>IF('Competitor List'!F46=0," ",'Competitor List'!F46)</f>
        <v xml:space="preserve"> </v>
      </c>
      <c r="F60" s="111"/>
      <c r="G60" s="112"/>
      <c r="H60" s="113"/>
      <c r="I60" s="114" t="str">
        <f t="shared" ref="I60:I79" si="89">IF(ISNUMBER(F60),RANK(F60,F$60:F$79,0)+SUMPRODUCT((F$60:F$79=F60)*(G$60:G$79&gt;G60))+SUMPRODUCT((F$60:F$79=F60)*(G$60:G$79=G60)*(H$60:H$79&lt;H60))+SUMPRODUCT((F$60:F$79=F60)*(G$60:G$79=G60)*(H$60:H$79=H60)*($Y$60:$Y$79&lt;$Y60)),"DQ")</f>
        <v>DQ</v>
      </c>
      <c r="J60" s="115" t="str">
        <f t="shared" ref="J60:J79" si="90">IF(ISNUMBER(H60),RANK(H60,H$60:H$79,1)+SUMPRODUCT((H$60:H$79=H60)*(G$60:G$79&gt;G60))+SUMPRODUCT((H$60:H$79=H60)*(G$60:G$79=G60)*(F$60:F$79&gt;F60))+SUMPRODUCT((H$60:H$79=H60)*(G$60:G$79=G60)*(F$60:F$79=F60)*($Y$60:$Y$79&lt;$Y60)),"DQ")</f>
        <v>DQ</v>
      </c>
      <c r="K60" s="292"/>
      <c r="L60" s="292"/>
      <c r="M60" s="293"/>
      <c r="N60" s="114" t="str">
        <f t="shared" ref="N60:N79" si="91">IF(ISNUMBER(K60),RANK(K60,K$60:K$79,0)+SUMPRODUCT((K$60:K$79=K60)*(L$60:L$79&gt;L60))+SUMPRODUCT((K$60:K$79=K60)*(L$60:L$79=L60)*(M$60:M$79&lt;M60))+SUMPRODUCT((K$60:K$79=K60)*(L$60:L$79=L60)*(M$60:M$79=M60)*($Y$60:$Y$79&lt;$Y60)),"DQ")</f>
        <v>DQ</v>
      </c>
      <c r="O60" s="115" t="str">
        <f t="shared" ref="O60:O79" si="92">IF(ISNUMBER(M60),RANK(M60,M$60:M$79,1)+SUMPRODUCT((M$60:M$79=M60)*(L$60:L$79&gt;L60))+SUMPRODUCT((M$60:M$79=M60)*(L$60:L$79=L60)*(K$60:K$79&gt;K60))+SUMPRODUCT((M$60:M$79=M60)*(L$60:L$79=L60)*(K$60:K$79=K60)*($Y$60:$Y$79&lt;$Y60)),"DQ")</f>
        <v>DQ</v>
      </c>
      <c r="P60" s="116" t="str">
        <f t="shared" si="57"/>
        <v>DQ</v>
      </c>
      <c r="Q60" s="110">
        <f t="shared" si="58"/>
        <v>0</v>
      </c>
      <c r="R60" s="117" t="str">
        <f t="shared" si="59"/>
        <v>DQ</v>
      </c>
      <c r="S60" s="114" t="str">
        <f t="shared" ref="S60:S79" si="93">IF(AND(ISNUMBER(AH60),NOT(C60="N")),RANK(AH60,$AH$60:$AH$79,0)+SUMPRODUCT(($AH$60:$AH$79=AH60)*($Q$60:$Q$79&gt;Q60))+SUMPRODUCT(($AH$60:$AH$79=AH60)*($Q$60:$Q$79=Q60)*($AK$60:$AK$79&gt;AK60))+SUMPRODUCT(($AH$60:$AH$79=AH60)*($Q$60:$Q$79=Q60)*($AK$60:$AK$79=AK60)*($Y$60:$Y$79&lt;Y60)),"DQ")</f>
        <v>DQ</v>
      </c>
      <c r="T60" s="115" t="str">
        <f t="shared" ref="T60:T79" si="94">IF(ISNUMBER(R60),RANK(R60,R$60:R$79,1)+SUMPRODUCT((R$60:R$79=R60)*(Q$60:Q$79&gt;Q60))+SUMPRODUCT((R$60:R$79=R60)*(Q$60:Q$79=Q60)*(P$60:P$79&gt;P60))+SUMPRODUCT((R$60:R$79=R60)*(Q$60:Q$79=Q60)*(P$60:P$79=P60)*($Y$60:$Y$79&lt;$Y60)),"DQ")</f>
        <v>DQ</v>
      </c>
      <c r="U60" s="114" t="str">
        <f t="shared" si="60"/>
        <v>DQ</v>
      </c>
      <c r="V60" s="118" t="str">
        <f t="shared" si="61"/>
        <v>DQ</v>
      </c>
      <c r="W60" s="119" t="str">
        <f t="shared" si="62"/>
        <v>DQ</v>
      </c>
      <c r="X60" s="120">
        <f>'Competitor List'!C46</f>
        <v>301</v>
      </c>
      <c r="Y60" s="121"/>
      <c r="Z60" s="110" t="str">
        <f t="shared" si="87"/>
        <v>DQ</v>
      </c>
      <c r="AA60" s="110" t="str">
        <f t="shared" si="63"/>
        <v>DQ</v>
      </c>
      <c r="AB60" s="110" t="str">
        <f t="shared" ref="AB60:AB79" si="95">IF(AND(ISNUMBER(AA60),NOT(C60="N")),RANK(AA60,$AA$60:$AA$79,0)+SUMPRODUCT(($AA$60:$AA$79=AA60)*($G$60:$G$79&gt;G60))+SUMPRODUCT(($AA$60:$AA$79=AA60)*($G$60:$G$79=G60)*($H$60:$H$79&lt;H60))+SUMPRODUCT(($AA$60:$AA$79=AA60)*($G$60:$G$79=G60)*($H$60:$H$79=H60)*($D$60:$D$79&lt;D60)),"DQ")</f>
        <v>DQ</v>
      </c>
      <c r="AC60" s="110" t="str">
        <f t="shared" si="88"/>
        <v>DQ</v>
      </c>
      <c r="AD60" s="110" t="str">
        <f t="shared" si="64"/>
        <v>DQ</v>
      </c>
      <c r="AE60" s="110" t="str">
        <f t="shared" si="65"/>
        <v>DQ</v>
      </c>
      <c r="AF60" s="110" t="str">
        <f t="shared" ref="AF60:AF79" si="96">IF(AND(ISNUMBER(AE60),NOT(L60="N")),RANK(AE60,$AE$60:$AE$79,0)+SUMPRODUCT(($AE$60:$AE$79=AE60)*($L$60:$L$79&gt;L60))+SUMPRODUCT(($AE$60:$AE$79=AE60)*($L$60:$L$79=L60)*($M$60:$M$79&lt;M60))+SUMPRODUCT(($AE$60:$AE$79=AE60)*($L$60:$L$79=L60)*($M$60:$M$79=M60)*($D$60:$D$79&lt;D60)),"DQ")</f>
        <v>DQ</v>
      </c>
      <c r="AG60" s="110" t="str">
        <f t="shared" si="66"/>
        <v>DQ</v>
      </c>
      <c r="AH60" s="116" t="str">
        <f t="shared" si="67"/>
        <v>DQ</v>
      </c>
      <c r="AI60" s="116" t="str">
        <f t="shared" si="68"/>
        <v>DQ</v>
      </c>
      <c r="AJ60" s="110" t="str">
        <f t="shared" si="69"/>
        <v>DQ</v>
      </c>
      <c r="AK60" s="122" t="str">
        <f t="shared" si="70"/>
        <v>DQ</v>
      </c>
      <c r="AL60" s="120" t="str">
        <f t="shared" si="71"/>
        <v>DQ</v>
      </c>
      <c r="AM60" s="120" t="str">
        <f t="shared" si="72"/>
        <v>DQ</v>
      </c>
      <c r="AN60" s="200" t="str">
        <f t="shared" ref="AN60:AN79" si="97">IF(AB60=1,$AO$8,"")</f>
        <v/>
      </c>
      <c r="AO60" s="200" t="str">
        <f t="shared" ref="AO60:AO79" si="98">IF(J60=1,$AO$8,"")</f>
        <v/>
      </c>
      <c r="AP60" s="200" t="str">
        <f t="shared" ref="AP60:AP79" si="99">IF(AF60=1,$AO$8,"")</f>
        <v/>
      </c>
      <c r="AQ60" s="200" t="str">
        <f t="shared" ref="AQ60:AQ79" si="100">IF(O60=1,$AO$8,"")</f>
        <v/>
      </c>
      <c r="AR60" s="200" t="str">
        <f t="shared" si="73"/>
        <v/>
      </c>
      <c r="AS60" s="200" t="str">
        <f t="shared" si="74"/>
        <v/>
      </c>
      <c r="AT60" s="200" t="str">
        <f t="shared" si="75"/>
        <v/>
      </c>
      <c r="AU60" s="200" t="str">
        <f t="shared" si="76"/>
        <v/>
      </c>
      <c r="AV60" s="200" t="str">
        <f t="shared" si="77"/>
        <v/>
      </c>
      <c r="AW60" s="200" t="str">
        <f t="shared" si="78"/>
        <v/>
      </c>
      <c r="AX60" s="201">
        <f t="shared" si="79"/>
        <v>0</v>
      </c>
      <c r="AY60" s="200" t="str">
        <f t="shared" si="80"/>
        <v>0</v>
      </c>
      <c r="AZ60" s="200" t="str">
        <f t="shared" si="81"/>
        <v xml:space="preserve"> </v>
      </c>
      <c r="BA60" s="202">
        <f t="shared" si="82"/>
        <v>0</v>
      </c>
      <c r="BB60" s="202">
        <f t="shared" si="83"/>
        <v>0</v>
      </c>
      <c r="BC60" s="203" t="str">
        <f t="shared" si="84"/>
        <v>DQ</v>
      </c>
      <c r="BD60" s="200">
        <f t="shared" si="85"/>
        <v>1</v>
      </c>
      <c r="BE60" s="204" t="str">
        <f t="shared" si="86"/>
        <v>DQ</v>
      </c>
      <c r="AMJ60"/>
    </row>
    <row r="61" spans="1:1024" s="126" customFormat="1" ht="12.2" customHeight="1" thickBot="1" x14ac:dyDescent="0.25">
      <c r="A61" s="368"/>
      <c r="B61" s="205" t="str">
        <f>IF('Competitor List'!H47="Y",'Competitor List'!D47, " ")</f>
        <v xml:space="preserve"> </v>
      </c>
      <c r="C61" s="71" t="str">
        <f>IF('Competitor List'!J47="Y","Y","N")</f>
        <v>N</v>
      </c>
      <c r="D61" s="71">
        <f>'Competitor List'!B47</f>
        <v>2</v>
      </c>
      <c r="E61" s="71" t="str">
        <f>IF('Competitor List'!F47=0," ",'Competitor List'!F47)</f>
        <v xml:space="preserve"> </v>
      </c>
      <c r="F61" s="128"/>
      <c r="G61" s="129"/>
      <c r="H61" s="130"/>
      <c r="I61" s="131" t="str">
        <f t="shared" si="89"/>
        <v>DQ</v>
      </c>
      <c r="J61" s="132" t="str">
        <f t="shared" si="90"/>
        <v>DQ</v>
      </c>
      <c r="K61" s="294"/>
      <c r="L61" s="294"/>
      <c r="M61" s="295"/>
      <c r="N61" s="131" t="str">
        <f t="shared" si="91"/>
        <v>DQ</v>
      </c>
      <c r="O61" s="132" t="str">
        <f t="shared" si="92"/>
        <v>DQ</v>
      </c>
      <c r="P61" s="133" t="str">
        <f t="shared" si="57"/>
        <v>DQ</v>
      </c>
      <c r="Q61" s="10">
        <f t="shared" si="58"/>
        <v>0</v>
      </c>
      <c r="R61" s="134" t="str">
        <f t="shared" si="59"/>
        <v>DQ</v>
      </c>
      <c r="S61" s="131" t="str">
        <f t="shared" si="93"/>
        <v>DQ</v>
      </c>
      <c r="T61" s="132" t="str">
        <f t="shared" si="94"/>
        <v>DQ</v>
      </c>
      <c r="U61" s="131" t="str">
        <f t="shared" si="60"/>
        <v>DQ</v>
      </c>
      <c r="V61" s="135" t="str">
        <f t="shared" si="61"/>
        <v>DQ</v>
      </c>
      <c r="W61" s="136" t="str">
        <f t="shared" si="62"/>
        <v>DQ</v>
      </c>
      <c r="X61" s="137">
        <f>'Competitor List'!C47</f>
        <v>302</v>
      </c>
      <c r="Y61" s="138"/>
      <c r="Z61" s="10" t="str">
        <f t="shared" si="87"/>
        <v>DQ</v>
      </c>
      <c r="AA61" s="10" t="str">
        <f t="shared" si="63"/>
        <v>DQ</v>
      </c>
      <c r="AB61" s="10" t="str">
        <f t="shared" si="95"/>
        <v>DQ</v>
      </c>
      <c r="AC61" s="10" t="str">
        <f t="shared" si="88"/>
        <v>DQ</v>
      </c>
      <c r="AD61" s="10" t="str">
        <f t="shared" si="64"/>
        <v>DQ</v>
      </c>
      <c r="AE61" s="10" t="str">
        <f t="shared" si="65"/>
        <v>DQ</v>
      </c>
      <c r="AF61" s="10" t="str">
        <f t="shared" si="96"/>
        <v>DQ</v>
      </c>
      <c r="AG61" s="10" t="str">
        <f t="shared" si="66"/>
        <v>DQ</v>
      </c>
      <c r="AH61" s="133" t="str">
        <f t="shared" si="67"/>
        <v>DQ</v>
      </c>
      <c r="AI61" s="133" t="str">
        <f t="shared" si="68"/>
        <v>DQ</v>
      </c>
      <c r="AJ61" s="10" t="str">
        <f t="shared" si="69"/>
        <v>DQ</v>
      </c>
      <c r="AK61" s="139" t="str">
        <f t="shared" si="70"/>
        <v>DQ</v>
      </c>
      <c r="AL61" s="137" t="str">
        <f t="shared" si="71"/>
        <v>DQ</v>
      </c>
      <c r="AM61" s="137" t="str">
        <f t="shared" si="72"/>
        <v>DQ</v>
      </c>
      <c r="AN61" s="71" t="str">
        <f t="shared" si="97"/>
        <v/>
      </c>
      <c r="AO61" s="71" t="str">
        <f t="shared" si="98"/>
        <v/>
      </c>
      <c r="AP61" s="71" t="str">
        <f t="shared" si="99"/>
        <v/>
      </c>
      <c r="AQ61" s="71" t="str">
        <f t="shared" si="100"/>
        <v/>
      </c>
      <c r="AR61" s="71" t="str">
        <f t="shared" si="73"/>
        <v/>
      </c>
      <c r="AS61" s="71" t="str">
        <f t="shared" si="74"/>
        <v/>
      </c>
      <c r="AT61" s="71" t="str">
        <f t="shared" si="75"/>
        <v/>
      </c>
      <c r="AU61" s="71" t="str">
        <f t="shared" si="76"/>
        <v/>
      </c>
      <c r="AV61" s="71" t="str">
        <f t="shared" si="77"/>
        <v/>
      </c>
      <c r="AW61" s="71" t="str">
        <f t="shared" si="78"/>
        <v/>
      </c>
      <c r="AX61" s="206">
        <f t="shared" si="79"/>
        <v>0</v>
      </c>
      <c r="AY61" s="71" t="str">
        <f t="shared" si="80"/>
        <v>0</v>
      </c>
      <c r="AZ61" s="71" t="str">
        <f t="shared" si="81"/>
        <v xml:space="preserve"> </v>
      </c>
      <c r="BA61" s="207">
        <f t="shared" si="82"/>
        <v>0</v>
      </c>
      <c r="BB61" s="207">
        <f t="shared" si="83"/>
        <v>0</v>
      </c>
      <c r="BC61" s="208" t="str">
        <f t="shared" si="84"/>
        <v>DQ</v>
      </c>
      <c r="BD61" s="71">
        <f t="shared" si="85"/>
        <v>1</v>
      </c>
      <c r="BE61" s="209" t="str">
        <f t="shared" si="86"/>
        <v>DQ</v>
      </c>
      <c r="AMJ61"/>
    </row>
    <row r="62" spans="1:1024" s="126" customFormat="1" ht="12.2" customHeight="1" thickBot="1" x14ac:dyDescent="0.25">
      <c r="A62" s="368"/>
      <c r="B62" s="205" t="str">
        <f>IF('Competitor List'!H48="Y",'Competitor List'!D48, " ")</f>
        <v xml:space="preserve"> </v>
      </c>
      <c r="C62" s="71" t="str">
        <f>IF('Competitor List'!J48="Y","Y","N")</f>
        <v>N</v>
      </c>
      <c r="D62" s="71">
        <f>'Competitor List'!B48</f>
        <v>3</v>
      </c>
      <c r="E62" s="71" t="str">
        <f>IF('Competitor List'!F48=0," ",'Competitor List'!F48)</f>
        <v xml:space="preserve"> </v>
      </c>
      <c r="F62" s="128"/>
      <c r="G62" s="129"/>
      <c r="H62" s="130"/>
      <c r="I62" s="131" t="str">
        <f t="shared" si="89"/>
        <v>DQ</v>
      </c>
      <c r="J62" s="132" t="str">
        <f t="shared" si="90"/>
        <v>DQ</v>
      </c>
      <c r="K62" s="296"/>
      <c r="L62" s="296"/>
      <c r="M62" s="297"/>
      <c r="N62" s="131" t="str">
        <f t="shared" si="91"/>
        <v>DQ</v>
      </c>
      <c r="O62" s="132" t="str">
        <f t="shared" si="92"/>
        <v>DQ</v>
      </c>
      <c r="P62" s="133" t="str">
        <f t="shared" si="57"/>
        <v>DQ</v>
      </c>
      <c r="Q62" s="10">
        <f t="shared" si="58"/>
        <v>0</v>
      </c>
      <c r="R62" s="134" t="str">
        <f t="shared" si="59"/>
        <v>DQ</v>
      </c>
      <c r="S62" s="131" t="str">
        <f t="shared" si="93"/>
        <v>DQ</v>
      </c>
      <c r="T62" s="132" t="str">
        <f t="shared" si="94"/>
        <v>DQ</v>
      </c>
      <c r="U62" s="131" t="str">
        <f t="shared" si="60"/>
        <v>DQ</v>
      </c>
      <c r="V62" s="135" t="str">
        <f t="shared" si="61"/>
        <v>DQ</v>
      </c>
      <c r="W62" s="136" t="str">
        <f t="shared" si="62"/>
        <v>DQ</v>
      </c>
      <c r="X62" s="137">
        <f>'Competitor List'!C48</f>
        <v>303</v>
      </c>
      <c r="Y62" s="138"/>
      <c r="Z62" s="10" t="str">
        <f t="shared" si="87"/>
        <v>DQ</v>
      </c>
      <c r="AA62" s="10" t="str">
        <f t="shared" si="63"/>
        <v>DQ</v>
      </c>
      <c r="AB62" s="10" t="str">
        <f t="shared" si="95"/>
        <v>DQ</v>
      </c>
      <c r="AC62" s="10" t="str">
        <f t="shared" si="88"/>
        <v>DQ</v>
      </c>
      <c r="AD62" s="10" t="str">
        <f t="shared" si="64"/>
        <v>DQ</v>
      </c>
      <c r="AE62" s="10" t="str">
        <f t="shared" si="65"/>
        <v>DQ</v>
      </c>
      <c r="AF62" s="10" t="str">
        <f t="shared" si="96"/>
        <v>DQ</v>
      </c>
      <c r="AG62" s="10" t="str">
        <f t="shared" si="66"/>
        <v>DQ</v>
      </c>
      <c r="AH62" s="133" t="str">
        <f t="shared" si="67"/>
        <v>DQ</v>
      </c>
      <c r="AI62" s="133" t="str">
        <f t="shared" si="68"/>
        <v>DQ</v>
      </c>
      <c r="AJ62" s="10" t="str">
        <f t="shared" si="69"/>
        <v>DQ</v>
      </c>
      <c r="AK62" s="139" t="str">
        <f t="shared" si="70"/>
        <v>DQ</v>
      </c>
      <c r="AL62" s="137" t="str">
        <f t="shared" si="71"/>
        <v>DQ</v>
      </c>
      <c r="AM62" s="137" t="str">
        <f t="shared" si="72"/>
        <v>DQ</v>
      </c>
      <c r="AN62" s="71" t="str">
        <f t="shared" si="97"/>
        <v/>
      </c>
      <c r="AO62" s="71" t="str">
        <f t="shared" si="98"/>
        <v/>
      </c>
      <c r="AP62" s="71" t="str">
        <f t="shared" si="99"/>
        <v/>
      </c>
      <c r="AQ62" s="71" t="str">
        <f t="shared" si="100"/>
        <v/>
      </c>
      <c r="AR62" s="71" t="str">
        <f t="shared" si="73"/>
        <v/>
      </c>
      <c r="AS62" s="71" t="str">
        <f t="shared" si="74"/>
        <v/>
      </c>
      <c r="AT62" s="71" t="str">
        <f t="shared" si="75"/>
        <v/>
      </c>
      <c r="AU62" s="71" t="str">
        <f t="shared" si="76"/>
        <v/>
      </c>
      <c r="AV62" s="71" t="str">
        <f t="shared" si="77"/>
        <v/>
      </c>
      <c r="AW62" s="71" t="str">
        <f t="shared" si="78"/>
        <v/>
      </c>
      <c r="AX62" s="206">
        <f t="shared" si="79"/>
        <v>0</v>
      </c>
      <c r="AY62" s="71" t="str">
        <f t="shared" si="80"/>
        <v>0</v>
      </c>
      <c r="AZ62" s="71" t="str">
        <f t="shared" si="81"/>
        <v xml:space="preserve"> </v>
      </c>
      <c r="BA62" s="207">
        <f t="shared" si="82"/>
        <v>0</v>
      </c>
      <c r="BB62" s="207">
        <f t="shared" si="83"/>
        <v>0</v>
      </c>
      <c r="BC62" s="208" t="str">
        <f t="shared" si="84"/>
        <v>DQ</v>
      </c>
      <c r="BD62" s="71">
        <f t="shared" si="85"/>
        <v>1</v>
      </c>
      <c r="BE62" s="209" t="str">
        <f t="shared" si="86"/>
        <v>DQ</v>
      </c>
      <c r="AMJ62"/>
    </row>
    <row r="63" spans="1:1024" s="126" customFormat="1" ht="12.2" customHeight="1" thickBot="1" x14ac:dyDescent="0.25">
      <c r="A63" s="368"/>
      <c r="B63" s="205" t="str">
        <f>IF('Competitor List'!H49="Y",'Competitor List'!D49, " ")</f>
        <v xml:space="preserve"> </v>
      </c>
      <c r="C63" s="71" t="str">
        <f>IF('Competitor List'!J49="Y","Y","N")</f>
        <v>N</v>
      </c>
      <c r="D63" s="71">
        <f>'Competitor List'!B49</f>
        <v>4</v>
      </c>
      <c r="E63" s="71" t="str">
        <f>IF('Competitor List'!F49=0," ",'Competitor List'!F49)</f>
        <v xml:space="preserve"> </v>
      </c>
      <c r="F63" s="128"/>
      <c r="G63" s="129"/>
      <c r="H63" s="130"/>
      <c r="I63" s="131" t="str">
        <f t="shared" si="89"/>
        <v>DQ</v>
      </c>
      <c r="J63" s="132" t="str">
        <f t="shared" si="90"/>
        <v>DQ</v>
      </c>
      <c r="K63" s="129"/>
      <c r="L63" s="129"/>
      <c r="M63" s="130"/>
      <c r="N63" s="131" t="str">
        <f t="shared" si="91"/>
        <v>DQ</v>
      </c>
      <c r="O63" s="132" t="str">
        <f t="shared" si="92"/>
        <v>DQ</v>
      </c>
      <c r="P63" s="133" t="str">
        <f t="shared" si="57"/>
        <v>DQ</v>
      </c>
      <c r="Q63" s="10">
        <f t="shared" si="58"/>
        <v>0</v>
      </c>
      <c r="R63" s="134" t="str">
        <f t="shared" si="59"/>
        <v>DQ</v>
      </c>
      <c r="S63" s="131" t="str">
        <f t="shared" si="93"/>
        <v>DQ</v>
      </c>
      <c r="T63" s="132" t="str">
        <f t="shared" si="94"/>
        <v>DQ</v>
      </c>
      <c r="U63" s="131" t="str">
        <f t="shared" si="60"/>
        <v>DQ</v>
      </c>
      <c r="V63" s="135" t="str">
        <f t="shared" si="61"/>
        <v>DQ</v>
      </c>
      <c r="W63" s="136" t="str">
        <f t="shared" si="62"/>
        <v>DQ</v>
      </c>
      <c r="X63" s="137">
        <f>'Competitor List'!C49</f>
        <v>304</v>
      </c>
      <c r="Y63" s="138"/>
      <c r="Z63" s="10" t="str">
        <f t="shared" si="87"/>
        <v>DQ</v>
      </c>
      <c r="AA63" s="10" t="str">
        <f t="shared" si="63"/>
        <v>DQ</v>
      </c>
      <c r="AB63" s="10" t="str">
        <f t="shared" si="95"/>
        <v>DQ</v>
      </c>
      <c r="AC63" s="10" t="str">
        <f t="shared" si="88"/>
        <v>DQ</v>
      </c>
      <c r="AD63" s="10" t="str">
        <f t="shared" si="64"/>
        <v>DQ</v>
      </c>
      <c r="AE63" s="10" t="str">
        <f t="shared" si="65"/>
        <v>DQ</v>
      </c>
      <c r="AF63" s="10" t="str">
        <f t="shared" si="96"/>
        <v>DQ</v>
      </c>
      <c r="AG63" s="10" t="str">
        <f t="shared" si="66"/>
        <v>DQ</v>
      </c>
      <c r="AH63" s="133" t="str">
        <f t="shared" si="67"/>
        <v>DQ</v>
      </c>
      <c r="AI63" s="133" t="str">
        <f t="shared" si="68"/>
        <v>DQ</v>
      </c>
      <c r="AJ63" s="10" t="str">
        <f t="shared" si="69"/>
        <v>DQ</v>
      </c>
      <c r="AK63" s="139" t="str">
        <f t="shared" si="70"/>
        <v>DQ</v>
      </c>
      <c r="AL63" s="137" t="str">
        <f t="shared" si="71"/>
        <v>DQ</v>
      </c>
      <c r="AM63" s="137" t="str">
        <f t="shared" si="72"/>
        <v>DQ</v>
      </c>
      <c r="AN63" s="71" t="str">
        <f t="shared" si="97"/>
        <v/>
      </c>
      <c r="AO63" s="71" t="str">
        <f t="shared" si="98"/>
        <v/>
      </c>
      <c r="AP63" s="71" t="str">
        <f t="shared" si="99"/>
        <v/>
      </c>
      <c r="AQ63" s="71" t="str">
        <f t="shared" si="100"/>
        <v/>
      </c>
      <c r="AR63" s="71" t="str">
        <f t="shared" si="73"/>
        <v/>
      </c>
      <c r="AS63" s="71" t="str">
        <f t="shared" si="74"/>
        <v/>
      </c>
      <c r="AT63" s="71" t="str">
        <f t="shared" si="75"/>
        <v/>
      </c>
      <c r="AU63" s="71" t="str">
        <f t="shared" si="76"/>
        <v/>
      </c>
      <c r="AV63" s="71" t="str">
        <f t="shared" si="77"/>
        <v/>
      </c>
      <c r="AW63" s="71" t="str">
        <f t="shared" si="78"/>
        <v/>
      </c>
      <c r="AX63" s="206">
        <f t="shared" si="79"/>
        <v>0</v>
      </c>
      <c r="AY63" s="71" t="str">
        <f t="shared" si="80"/>
        <v>0</v>
      </c>
      <c r="AZ63" s="71" t="str">
        <f t="shared" si="81"/>
        <v xml:space="preserve"> </v>
      </c>
      <c r="BA63" s="207">
        <f t="shared" si="82"/>
        <v>0</v>
      </c>
      <c r="BB63" s="207">
        <f t="shared" si="83"/>
        <v>0</v>
      </c>
      <c r="BC63" s="208" t="str">
        <f t="shared" si="84"/>
        <v>DQ</v>
      </c>
      <c r="BD63" s="71">
        <f t="shared" si="85"/>
        <v>1</v>
      </c>
      <c r="BE63" s="209" t="str">
        <f t="shared" si="86"/>
        <v>DQ</v>
      </c>
      <c r="AMJ63"/>
    </row>
    <row r="64" spans="1:1024" s="126" customFormat="1" ht="12.2" customHeight="1" thickBot="1" x14ac:dyDescent="0.25">
      <c r="A64" s="368"/>
      <c r="B64" s="205" t="str">
        <f>IF('Competitor List'!H50="Y",'Competitor List'!D50, " ")</f>
        <v xml:space="preserve"> </v>
      </c>
      <c r="C64" s="71" t="str">
        <f>IF('Competitor List'!J50="Y","Y","N")</f>
        <v>N</v>
      </c>
      <c r="D64" s="71">
        <f>'Competitor List'!B50</f>
        <v>5</v>
      </c>
      <c r="E64" s="71" t="str">
        <f>IF('Competitor List'!F50=0," ",'Competitor List'!F50)</f>
        <v xml:space="preserve"> </v>
      </c>
      <c r="F64" s="128"/>
      <c r="G64" s="129"/>
      <c r="H64" s="130"/>
      <c r="I64" s="131" t="str">
        <f t="shared" si="89"/>
        <v>DQ</v>
      </c>
      <c r="J64" s="132" t="str">
        <f t="shared" si="90"/>
        <v>DQ</v>
      </c>
      <c r="K64" s="129"/>
      <c r="L64" s="129"/>
      <c r="M64" s="130"/>
      <c r="N64" s="131" t="str">
        <f t="shared" si="91"/>
        <v>DQ</v>
      </c>
      <c r="O64" s="132" t="str">
        <f t="shared" si="92"/>
        <v>DQ</v>
      </c>
      <c r="P64" s="133" t="str">
        <f t="shared" si="57"/>
        <v>DQ</v>
      </c>
      <c r="Q64" s="10">
        <f t="shared" si="58"/>
        <v>0</v>
      </c>
      <c r="R64" s="134" t="str">
        <f t="shared" si="59"/>
        <v>DQ</v>
      </c>
      <c r="S64" s="131" t="str">
        <f t="shared" si="93"/>
        <v>DQ</v>
      </c>
      <c r="T64" s="132" t="str">
        <f t="shared" si="94"/>
        <v>DQ</v>
      </c>
      <c r="U64" s="131" t="str">
        <f t="shared" si="60"/>
        <v>DQ</v>
      </c>
      <c r="V64" s="135" t="str">
        <f t="shared" si="61"/>
        <v>DQ</v>
      </c>
      <c r="W64" s="136" t="str">
        <f t="shared" si="62"/>
        <v>DQ</v>
      </c>
      <c r="X64" s="137">
        <f>'Competitor List'!C50</f>
        <v>305</v>
      </c>
      <c r="Y64" s="138"/>
      <c r="Z64" s="10" t="str">
        <f t="shared" si="87"/>
        <v>DQ</v>
      </c>
      <c r="AA64" s="10" t="str">
        <f t="shared" si="63"/>
        <v>DQ</v>
      </c>
      <c r="AB64" s="10" t="str">
        <f t="shared" si="95"/>
        <v>DQ</v>
      </c>
      <c r="AC64" s="10" t="str">
        <f t="shared" si="88"/>
        <v>DQ</v>
      </c>
      <c r="AD64" s="10" t="str">
        <f t="shared" si="64"/>
        <v>DQ</v>
      </c>
      <c r="AE64" s="10" t="str">
        <f t="shared" si="65"/>
        <v>DQ</v>
      </c>
      <c r="AF64" s="10" t="str">
        <f t="shared" si="96"/>
        <v>DQ</v>
      </c>
      <c r="AG64" s="10" t="str">
        <f t="shared" si="66"/>
        <v>DQ</v>
      </c>
      <c r="AH64" s="133" t="str">
        <f t="shared" si="67"/>
        <v>DQ</v>
      </c>
      <c r="AI64" s="133" t="str">
        <f t="shared" si="68"/>
        <v>DQ</v>
      </c>
      <c r="AJ64" s="10" t="str">
        <f t="shared" si="69"/>
        <v>DQ</v>
      </c>
      <c r="AK64" s="139" t="str">
        <f t="shared" si="70"/>
        <v>DQ</v>
      </c>
      <c r="AL64" s="137" t="str">
        <f t="shared" si="71"/>
        <v>DQ</v>
      </c>
      <c r="AM64" s="137" t="str">
        <f t="shared" si="72"/>
        <v>DQ</v>
      </c>
      <c r="AN64" s="71" t="str">
        <f t="shared" si="97"/>
        <v/>
      </c>
      <c r="AO64" s="71" t="str">
        <f t="shared" si="98"/>
        <v/>
      </c>
      <c r="AP64" s="71" t="str">
        <f t="shared" si="99"/>
        <v/>
      </c>
      <c r="AQ64" s="71" t="str">
        <f t="shared" si="100"/>
        <v/>
      </c>
      <c r="AR64" s="71" t="str">
        <f t="shared" si="73"/>
        <v/>
      </c>
      <c r="AS64" s="71" t="str">
        <f t="shared" si="74"/>
        <v/>
      </c>
      <c r="AT64" s="71" t="str">
        <f t="shared" si="75"/>
        <v/>
      </c>
      <c r="AU64" s="71" t="str">
        <f t="shared" si="76"/>
        <v/>
      </c>
      <c r="AV64" s="71" t="str">
        <f t="shared" si="77"/>
        <v/>
      </c>
      <c r="AW64" s="71" t="str">
        <f t="shared" si="78"/>
        <v/>
      </c>
      <c r="AX64" s="206">
        <f t="shared" si="79"/>
        <v>0</v>
      </c>
      <c r="AY64" s="71" t="str">
        <f t="shared" si="80"/>
        <v>0</v>
      </c>
      <c r="AZ64" s="71" t="str">
        <f t="shared" si="81"/>
        <v xml:space="preserve"> </v>
      </c>
      <c r="BA64" s="207">
        <f t="shared" si="82"/>
        <v>0</v>
      </c>
      <c r="BB64" s="207">
        <f t="shared" si="83"/>
        <v>0</v>
      </c>
      <c r="BC64" s="208" t="str">
        <f t="shared" si="84"/>
        <v>DQ</v>
      </c>
      <c r="BD64" s="71">
        <f t="shared" si="85"/>
        <v>1</v>
      </c>
      <c r="BE64" s="209" t="str">
        <f t="shared" si="86"/>
        <v>DQ</v>
      </c>
      <c r="AMJ64"/>
    </row>
    <row r="65" spans="1:1024" s="126" customFormat="1" ht="12.2" customHeight="1" x14ac:dyDescent="0.2">
      <c r="A65" s="368"/>
      <c r="B65" s="205" t="str">
        <f>IF('Competitor List'!H51="Y",'Competitor List'!D51, " ")</f>
        <v xml:space="preserve"> </v>
      </c>
      <c r="C65" s="71" t="str">
        <f>IF('Competitor List'!J51="Y","Y","N")</f>
        <v>N</v>
      </c>
      <c r="D65" s="71">
        <f>'Competitor List'!B51</f>
        <v>6</v>
      </c>
      <c r="E65" s="71" t="str">
        <f>IF('Competitor List'!F51=0," ",'Competitor List'!F51)</f>
        <v xml:space="preserve"> </v>
      </c>
      <c r="F65" s="128"/>
      <c r="G65" s="129"/>
      <c r="H65" s="130"/>
      <c r="I65" s="131" t="str">
        <f t="shared" si="89"/>
        <v>DQ</v>
      </c>
      <c r="J65" s="132" t="str">
        <f t="shared" si="90"/>
        <v>DQ</v>
      </c>
      <c r="K65" s="129"/>
      <c r="L65" s="129"/>
      <c r="M65" s="130"/>
      <c r="N65" s="131" t="str">
        <f t="shared" si="91"/>
        <v>DQ</v>
      </c>
      <c r="O65" s="132" t="str">
        <f t="shared" si="92"/>
        <v>DQ</v>
      </c>
      <c r="P65" s="133" t="str">
        <f t="shared" si="57"/>
        <v>DQ</v>
      </c>
      <c r="Q65" s="10">
        <f t="shared" si="58"/>
        <v>0</v>
      </c>
      <c r="R65" s="134" t="str">
        <f t="shared" si="59"/>
        <v>DQ</v>
      </c>
      <c r="S65" s="131" t="str">
        <f t="shared" si="93"/>
        <v>DQ</v>
      </c>
      <c r="T65" s="132" t="str">
        <f t="shared" si="94"/>
        <v>DQ</v>
      </c>
      <c r="U65" s="131" t="str">
        <f t="shared" si="60"/>
        <v>DQ</v>
      </c>
      <c r="V65" s="135" t="str">
        <f t="shared" si="61"/>
        <v>DQ</v>
      </c>
      <c r="W65" s="136" t="str">
        <f t="shared" si="62"/>
        <v>DQ</v>
      </c>
      <c r="X65" s="137">
        <f>'Competitor List'!C51</f>
        <v>306</v>
      </c>
      <c r="Y65" s="138"/>
      <c r="Z65" s="10" t="str">
        <f t="shared" si="87"/>
        <v>DQ</v>
      </c>
      <c r="AA65" s="10" t="str">
        <f t="shared" si="63"/>
        <v>DQ</v>
      </c>
      <c r="AB65" s="10" t="str">
        <f t="shared" si="95"/>
        <v>DQ</v>
      </c>
      <c r="AC65" s="10" t="str">
        <f t="shared" si="88"/>
        <v>DQ</v>
      </c>
      <c r="AD65" s="10" t="str">
        <f t="shared" si="64"/>
        <v>DQ</v>
      </c>
      <c r="AE65" s="10" t="str">
        <f t="shared" si="65"/>
        <v>DQ</v>
      </c>
      <c r="AF65" s="10" t="str">
        <f t="shared" si="96"/>
        <v>DQ</v>
      </c>
      <c r="AG65" s="10" t="str">
        <f t="shared" si="66"/>
        <v>DQ</v>
      </c>
      <c r="AH65" s="133" t="str">
        <f t="shared" si="67"/>
        <v>DQ</v>
      </c>
      <c r="AI65" s="133" t="str">
        <f t="shared" si="68"/>
        <v>DQ</v>
      </c>
      <c r="AJ65" s="10" t="str">
        <f t="shared" si="69"/>
        <v>DQ</v>
      </c>
      <c r="AK65" s="139" t="str">
        <f t="shared" si="70"/>
        <v>DQ</v>
      </c>
      <c r="AL65" s="137" t="str">
        <f t="shared" si="71"/>
        <v>DQ</v>
      </c>
      <c r="AM65" s="137" t="str">
        <f t="shared" si="72"/>
        <v>DQ</v>
      </c>
      <c r="AN65" s="71" t="str">
        <f t="shared" si="97"/>
        <v/>
      </c>
      <c r="AO65" s="71" t="str">
        <f t="shared" si="98"/>
        <v/>
      </c>
      <c r="AP65" s="71" t="str">
        <f t="shared" si="99"/>
        <v/>
      </c>
      <c r="AQ65" s="71" t="str">
        <f t="shared" si="100"/>
        <v/>
      </c>
      <c r="AR65" s="71" t="str">
        <f t="shared" si="73"/>
        <v/>
      </c>
      <c r="AS65" s="71" t="str">
        <f t="shared" si="74"/>
        <v/>
      </c>
      <c r="AT65" s="71" t="str">
        <f t="shared" si="75"/>
        <v/>
      </c>
      <c r="AU65" s="71" t="str">
        <f t="shared" si="76"/>
        <v/>
      </c>
      <c r="AV65" s="71" t="str">
        <f t="shared" si="77"/>
        <v/>
      </c>
      <c r="AW65" s="71" t="str">
        <f t="shared" si="78"/>
        <v/>
      </c>
      <c r="AX65" s="206">
        <f t="shared" si="79"/>
        <v>0</v>
      </c>
      <c r="AY65" s="71" t="str">
        <f t="shared" si="80"/>
        <v>0</v>
      </c>
      <c r="AZ65" s="71" t="str">
        <f t="shared" si="81"/>
        <v xml:space="preserve"> </v>
      </c>
      <c r="BA65" s="207">
        <f t="shared" si="82"/>
        <v>0</v>
      </c>
      <c r="BB65" s="207">
        <f t="shared" si="83"/>
        <v>0</v>
      </c>
      <c r="BC65" s="208" t="str">
        <f t="shared" si="84"/>
        <v>DQ</v>
      </c>
      <c r="BD65" s="71">
        <f t="shared" si="85"/>
        <v>1</v>
      </c>
      <c r="BE65" s="209" t="str">
        <f t="shared" si="86"/>
        <v>DQ</v>
      </c>
      <c r="AMJ65"/>
    </row>
    <row r="66" spans="1:1024" s="126" customFormat="1" ht="12.2" customHeight="1" x14ac:dyDescent="0.2">
      <c r="A66" s="368"/>
      <c r="B66" s="205" t="str">
        <f>IF('Competitor List'!H52="Y",'Competitor List'!D52, " ")</f>
        <v xml:space="preserve"> </v>
      </c>
      <c r="C66" s="71" t="str">
        <f>IF('Competitor List'!J52="Y","Y","N")</f>
        <v>N</v>
      </c>
      <c r="D66" s="71">
        <f>'Competitor List'!B52</f>
        <v>7</v>
      </c>
      <c r="E66" s="71" t="str">
        <f>IF('Competitor List'!F52=0," ",'Competitor List'!F52)</f>
        <v xml:space="preserve"> </v>
      </c>
      <c r="F66" s="128"/>
      <c r="G66" s="129"/>
      <c r="H66" s="130"/>
      <c r="I66" s="131" t="str">
        <f t="shared" si="89"/>
        <v>DQ</v>
      </c>
      <c r="J66" s="132" t="str">
        <f t="shared" si="90"/>
        <v>DQ</v>
      </c>
      <c r="K66" s="129"/>
      <c r="L66" s="129"/>
      <c r="M66" s="130"/>
      <c r="N66" s="131" t="str">
        <f t="shared" si="91"/>
        <v>DQ</v>
      </c>
      <c r="O66" s="132" t="str">
        <f t="shared" si="92"/>
        <v>DQ</v>
      </c>
      <c r="P66" s="133" t="str">
        <f t="shared" si="57"/>
        <v>DQ</v>
      </c>
      <c r="Q66" s="10">
        <f t="shared" si="58"/>
        <v>0</v>
      </c>
      <c r="R66" s="134" t="str">
        <f t="shared" si="59"/>
        <v>DQ</v>
      </c>
      <c r="S66" s="131" t="str">
        <f t="shared" si="93"/>
        <v>DQ</v>
      </c>
      <c r="T66" s="132" t="str">
        <f t="shared" si="94"/>
        <v>DQ</v>
      </c>
      <c r="U66" s="131" t="str">
        <f t="shared" si="60"/>
        <v>DQ</v>
      </c>
      <c r="V66" s="135" t="str">
        <f t="shared" si="61"/>
        <v>DQ</v>
      </c>
      <c r="W66" s="136" t="str">
        <f t="shared" si="62"/>
        <v>DQ</v>
      </c>
      <c r="X66" s="137">
        <f>'Competitor List'!C52</f>
        <v>307</v>
      </c>
      <c r="Y66" s="138"/>
      <c r="Z66" s="10" t="str">
        <f t="shared" si="87"/>
        <v>DQ</v>
      </c>
      <c r="AA66" s="10" t="str">
        <f t="shared" si="63"/>
        <v>DQ</v>
      </c>
      <c r="AB66" s="10" t="str">
        <f t="shared" si="95"/>
        <v>DQ</v>
      </c>
      <c r="AC66" s="10" t="str">
        <f t="shared" si="88"/>
        <v>DQ</v>
      </c>
      <c r="AD66" s="10" t="str">
        <f t="shared" si="64"/>
        <v>DQ</v>
      </c>
      <c r="AE66" s="10" t="str">
        <f t="shared" si="65"/>
        <v>DQ</v>
      </c>
      <c r="AF66" s="10" t="str">
        <f t="shared" si="96"/>
        <v>DQ</v>
      </c>
      <c r="AG66" s="10" t="str">
        <f t="shared" si="66"/>
        <v>DQ</v>
      </c>
      <c r="AH66" s="133" t="str">
        <f t="shared" si="67"/>
        <v>DQ</v>
      </c>
      <c r="AI66" s="133" t="str">
        <f t="shared" si="68"/>
        <v>DQ</v>
      </c>
      <c r="AJ66" s="10" t="str">
        <f t="shared" si="69"/>
        <v>DQ</v>
      </c>
      <c r="AK66" s="139" t="str">
        <f t="shared" si="70"/>
        <v>DQ</v>
      </c>
      <c r="AL66" s="137" t="str">
        <f t="shared" si="71"/>
        <v>DQ</v>
      </c>
      <c r="AM66" s="137" t="str">
        <f t="shared" si="72"/>
        <v>DQ</v>
      </c>
      <c r="AN66" s="71" t="str">
        <f t="shared" si="97"/>
        <v/>
      </c>
      <c r="AO66" s="71" t="str">
        <f t="shared" si="98"/>
        <v/>
      </c>
      <c r="AP66" s="71" t="str">
        <f t="shared" si="99"/>
        <v/>
      </c>
      <c r="AQ66" s="71" t="str">
        <f t="shared" si="100"/>
        <v/>
      </c>
      <c r="AR66" s="71" t="str">
        <f t="shared" si="73"/>
        <v/>
      </c>
      <c r="AS66" s="71" t="str">
        <f t="shared" si="74"/>
        <v/>
      </c>
      <c r="AT66" s="71" t="str">
        <f t="shared" si="75"/>
        <v/>
      </c>
      <c r="AU66" s="71" t="str">
        <f t="shared" si="76"/>
        <v/>
      </c>
      <c r="AV66" s="71" t="str">
        <f t="shared" si="77"/>
        <v/>
      </c>
      <c r="AW66" s="71" t="str">
        <f t="shared" si="78"/>
        <v/>
      </c>
      <c r="AX66" s="206">
        <f t="shared" si="79"/>
        <v>0</v>
      </c>
      <c r="AY66" s="71" t="str">
        <f t="shared" si="80"/>
        <v>0</v>
      </c>
      <c r="AZ66" s="71" t="str">
        <f t="shared" si="81"/>
        <v xml:space="preserve"> </v>
      </c>
      <c r="BA66" s="207">
        <f t="shared" si="82"/>
        <v>0</v>
      </c>
      <c r="BB66" s="207">
        <f t="shared" si="83"/>
        <v>0</v>
      </c>
      <c r="BC66" s="208" t="str">
        <f t="shared" si="84"/>
        <v>DQ</v>
      </c>
      <c r="BD66" s="71">
        <f t="shared" si="85"/>
        <v>1</v>
      </c>
      <c r="BE66" s="209" t="str">
        <f t="shared" si="86"/>
        <v>DQ</v>
      </c>
      <c r="AMJ66"/>
    </row>
    <row r="67" spans="1:1024" s="126" customFormat="1" ht="12.2" customHeight="1" x14ac:dyDescent="0.2">
      <c r="A67" s="368"/>
      <c r="B67" s="205" t="str">
        <f>IF('Competitor List'!H53="Y",'Competitor List'!D53, " ")</f>
        <v xml:space="preserve"> </v>
      </c>
      <c r="C67" s="71" t="str">
        <f>IF('Competitor List'!J53="Y","Y","N")</f>
        <v>N</v>
      </c>
      <c r="D67" s="71">
        <f>'Competitor List'!B53</f>
        <v>8</v>
      </c>
      <c r="E67" s="71" t="str">
        <f>IF('Competitor List'!F53=0," ",'Competitor List'!F53)</f>
        <v xml:space="preserve"> </v>
      </c>
      <c r="F67" s="128"/>
      <c r="G67" s="129"/>
      <c r="H67" s="130"/>
      <c r="I67" s="131" t="str">
        <f t="shared" si="89"/>
        <v>DQ</v>
      </c>
      <c r="J67" s="132" t="str">
        <f t="shared" si="90"/>
        <v>DQ</v>
      </c>
      <c r="K67" s="129"/>
      <c r="L67" s="129"/>
      <c r="M67" s="130"/>
      <c r="N67" s="131" t="str">
        <f t="shared" si="91"/>
        <v>DQ</v>
      </c>
      <c r="O67" s="132" t="str">
        <f t="shared" si="92"/>
        <v>DQ</v>
      </c>
      <c r="P67" s="133" t="str">
        <f t="shared" si="57"/>
        <v>DQ</v>
      </c>
      <c r="Q67" s="10">
        <f t="shared" si="58"/>
        <v>0</v>
      </c>
      <c r="R67" s="134" t="str">
        <f t="shared" si="59"/>
        <v>DQ</v>
      </c>
      <c r="S67" s="131" t="str">
        <f t="shared" si="93"/>
        <v>DQ</v>
      </c>
      <c r="T67" s="132" t="str">
        <f t="shared" si="94"/>
        <v>DQ</v>
      </c>
      <c r="U67" s="131" t="str">
        <f t="shared" si="60"/>
        <v>DQ</v>
      </c>
      <c r="V67" s="135" t="str">
        <f t="shared" si="61"/>
        <v>DQ</v>
      </c>
      <c r="W67" s="136" t="str">
        <f t="shared" si="62"/>
        <v>DQ</v>
      </c>
      <c r="X67" s="137">
        <f>'Competitor List'!C53</f>
        <v>308</v>
      </c>
      <c r="Y67" s="138"/>
      <c r="Z67" s="10" t="str">
        <f t="shared" si="87"/>
        <v>DQ</v>
      </c>
      <c r="AA67" s="10" t="str">
        <f t="shared" si="63"/>
        <v>DQ</v>
      </c>
      <c r="AB67" s="10" t="str">
        <f t="shared" si="95"/>
        <v>DQ</v>
      </c>
      <c r="AC67" s="10" t="str">
        <f t="shared" si="88"/>
        <v>DQ</v>
      </c>
      <c r="AD67" s="10" t="str">
        <f t="shared" si="64"/>
        <v>DQ</v>
      </c>
      <c r="AE67" s="10" t="str">
        <f t="shared" si="65"/>
        <v>DQ</v>
      </c>
      <c r="AF67" s="10" t="str">
        <f t="shared" si="96"/>
        <v>DQ</v>
      </c>
      <c r="AG67" s="10" t="str">
        <f t="shared" si="66"/>
        <v>DQ</v>
      </c>
      <c r="AH67" s="133" t="str">
        <f t="shared" si="67"/>
        <v>DQ</v>
      </c>
      <c r="AI67" s="133" t="str">
        <f t="shared" si="68"/>
        <v>DQ</v>
      </c>
      <c r="AJ67" s="10" t="str">
        <f t="shared" si="69"/>
        <v>DQ</v>
      </c>
      <c r="AK67" s="139" t="str">
        <f t="shared" si="70"/>
        <v>DQ</v>
      </c>
      <c r="AL67" s="137" t="str">
        <f t="shared" si="71"/>
        <v>DQ</v>
      </c>
      <c r="AM67" s="137" t="str">
        <f t="shared" si="72"/>
        <v>DQ</v>
      </c>
      <c r="AN67" s="71" t="str">
        <f t="shared" si="97"/>
        <v/>
      </c>
      <c r="AO67" s="71" t="str">
        <f t="shared" si="98"/>
        <v/>
      </c>
      <c r="AP67" s="71" t="str">
        <f t="shared" si="99"/>
        <v/>
      </c>
      <c r="AQ67" s="71" t="str">
        <f t="shared" si="100"/>
        <v/>
      </c>
      <c r="AR67" s="71" t="str">
        <f t="shared" si="73"/>
        <v/>
      </c>
      <c r="AS67" s="71" t="str">
        <f t="shared" si="74"/>
        <v/>
      </c>
      <c r="AT67" s="71" t="str">
        <f t="shared" si="75"/>
        <v/>
      </c>
      <c r="AU67" s="71" t="str">
        <f t="shared" si="76"/>
        <v/>
      </c>
      <c r="AV67" s="71" t="str">
        <f t="shared" si="77"/>
        <v/>
      </c>
      <c r="AW67" s="71" t="str">
        <f t="shared" si="78"/>
        <v/>
      </c>
      <c r="AX67" s="206">
        <f t="shared" si="79"/>
        <v>0</v>
      </c>
      <c r="AY67" s="71" t="str">
        <f t="shared" si="80"/>
        <v>0</v>
      </c>
      <c r="AZ67" s="71" t="str">
        <f t="shared" si="81"/>
        <v xml:space="preserve"> </v>
      </c>
      <c r="BA67" s="207">
        <f t="shared" si="82"/>
        <v>0</v>
      </c>
      <c r="BB67" s="207">
        <f t="shared" si="83"/>
        <v>0</v>
      </c>
      <c r="BC67" s="208" t="str">
        <f t="shared" si="84"/>
        <v>DQ</v>
      </c>
      <c r="BD67" s="71">
        <f t="shared" si="85"/>
        <v>1</v>
      </c>
      <c r="BE67" s="209" t="str">
        <f t="shared" si="86"/>
        <v>DQ</v>
      </c>
      <c r="AMJ67"/>
    </row>
    <row r="68" spans="1:1024" s="126" customFormat="1" ht="12.2" customHeight="1" x14ac:dyDescent="0.2">
      <c r="A68" s="368"/>
      <c r="B68" s="205" t="str">
        <f>IF('Competitor List'!H54="Y",'Competitor List'!D54, " ")</f>
        <v xml:space="preserve"> </v>
      </c>
      <c r="C68" s="71" t="str">
        <f>IF('Competitor List'!J54="Y","Y","N")</f>
        <v>N</v>
      </c>
      <c r="D68" s="71">
        <f>'Competitor List'!B54</f>
        <v>9</v>
      </c>
      <c r="E68" s="71" t="str">
        <f>IF('Competitor List'!F54=0," ",'Competitor List'!F54)</f>
        <v xml:space="preserve"> </v>
      </c>
      <c r="F68" s="128"/>
      <c r="G68" s="129"/>
      <c r="H68" s="130"/>
      <c r="I68" s="131" t="str">
        <f t="shared" si="89"/>
        <v>DQ</v>
      </c>
      <c r="J68" s="132" t="str">
        <f t="shared" si="90"/>
        <v>DQ</v>
      </c>
      <c r="K68" s="129"/>
      <c r="L68" s="129"/>
      <c r="M68" s="130"/>
      <c r="N68" s="131" t="str">
        <f t="shared" si="91"/>
        <v>DQ</v>
      </c>
      <c r="O68" s="132" t="str">
        <f t="shared" si="92"/>
        <v>DQ</v>
      </c>
      <c r="P68" s="133" t="str">
        <f t="shared" si="57"/>
        <v>DQ</v>
      </c>
      <c r="Q68" s="10">
        <f t="shared" si="58"/>
        <v>0</v>
      </c>
      <c r="R68" s="134" t="str">
        <f t="shared" si="59"/>
        <v>DQ</v>
      </c>
      <c r="S68" s="131" t="str">
        <f t="shared" si="93"/>
        <v>DQ</v>
      </c>
      <c r="T68" s="132" t="str">
        <f t="shared" si="94"/>
        <v>DQ</v>
      </c>
      <c r="U68" s="131" t="str">
        <f t="shared" si="60"/>
        <v>DQ</v>
      </c>
      <c r="V68" s="135" t="str">
        <f t="shared" si="61"/>
        <v>DQ</v>
      </c>
      <c r="W68" s="136" t="str">
        <f t="shared" si="62"/>
        <v>DQ</v>
      </c>
      <c r="X68" s="137">
        <f>'Competitor List'!C54</f>
        <v>309</v>
      </c>
      <c r="Y68" s="138"/>
      <c r="Z68" s="10" t="str">
        <f t="shared" si="87"/>
        <v>DQ</v>
      </c>
      <c r="AA68" s="10" t="str">
        <f t="shared" si="63"/>
        <v>DQ</v>
      </c>
      <c r="AB68" s="10" t="str">
        <f t="shared" si="95"/>
        <v>DQ</v>
      </c>
      <c r="AC68" s="10" t="str">
        <f t="shared" si="88"/>
        <v>DQ</v>
      </c>
      <c r="AD68" s="10" t="str">
        <f t="shared" si="64"/>
        <v>DQ</v>
      </c>
      <c r="AE68" s="10" t="str">
        <f t="shared" si="65"/>
        <v>DQ</v>
      </c>
      <c r="AF68" s="10" t="str">
        <f t="shared" si="96"/>
        <v>DQ</v>
      </c>
      <c r="AG68" s="10" t="str">
        <f t="shared" si="66"/>
        <v>DQ</v>
      </c>
      <c r="AH68" s="133" t="str">
        <f t="shared" si="67"/>
        <v>DQ</v>
      </c>
      <c r="AI68" s="133" t="str">
        <f t="shared" si="68"/>
        <v>DQ</v>
      </c>
      <c r="AJ68" s="10" t="str">
        <f t="shared" si="69"/>
        <v>DQ</v>
      </c>
      <c r="AK68" s="139" t="str">
        <f t="shared" si="70"/>
        <v>DQ</v>
      </c>
      <c r="AL68" s="137" t="str">
        <f t="shared" si="71"/>
        <v>DQ</v>
      </c>
      <c r="AM68" s="137" t="str">
        <f t="shared" si="72"/>
        <v>DQ</v>
      </c>
      <c r="AN68" s="71" t="str">
        <f t="shared" si="97"/>
        <v/>
      </c>
      <c r="AO68" s="71" t="str">
        <f t="shared" si="98"/>
        <v/>
      </c>
      <c r="AP68" s="71" t="str">
        <f t="shared" si="99"/>
        <v/>
      </c>
      <c r="AQ68" s="71" t="str">
        <f t="shared" si="100"/>
        <v/>
      </c>
      <c r="AR68" s="71" t="str">
        <f t="shared" si="73"/>
        <v/>
      </c>
      <c r="AS68" s="71" t="str">
        <f t="shared" si="74"/>
        <v/>
      </c>
      <c r="AT68" s="71" t="str">
        <f t="shared" si="75"/>
        <v/>
      </c>
      <c r="AU68" s="71" t="str">
        <f t="shared" si="76"/>
        <v/>
      </c>
      <c r="AV68" s="71" t="str">
        <f t="shared" si="77"/>
        <v/>
      </c>
      <c r="AW68" s="71" t="str">
        <f t="shared" si="78"/>
        <v/>
      </c>
      <c r="AX68" s="206">
        <f t="shared" si="79"/>
        <v>0</v>
      </c>
      <c r="AY68" s="71" t="str">
        <f t="shared" si="80"/>
        <v>0</v>
      </c>
      <c r="AZ68" s="71" t="str">
        <f t="shared" si="81"/>
        <v xml:space="preserve"> </v>
      </c>
      <c r="BA68" s="207">
        <f t="shared" si="82"/>
        <v>0</v>
      </c>
      <c r="BB68" s="207">
        <f t="shared" si="83"/>
        <v>0</v>
      </c>
      <c r="BC68" s="208" t="str">
        <f t="shared" si="84"/>
        <v>DQ</v>
      </c>
      <c r="BD68" s="71">
        <f t="shared" si="85"/>
        <v>1</v>
      </c>
      <c r="BE68" s="209" t="str">
        <f t="shared" si="86"/>
        <v>DQ</v>
      </c>
      <c r="AMJ68"/>
    </row>
    <row r="69" spans="1:1024" s="126" customFormat="1" ht="12.2" customHeight="1" x14ac:dyDescent="0.2">
      <c r="A69" s="368"/>
      <c r="B69" s="205" t="str">
        <f>IF('Competitor List'!H55="Y",'Competitor List'!D55, " ")</f>
        <v xml:space="preserve"> </v>
      </c>
      <c r="C69" s="71" t="str">
        <f>IF('Competitor List'!J55="Y","Y","N")</f>
        <v>N</v>
      </c>
      <c r="D69" s="71">
        <f>'Competitor List'!B55</f>
        <v>10</v>
      </c>
      <c r="E69" s="71" t="str">
        <f>IF('Competitor List'!F55=0," ",'Competitor List'!F55)</f>
        <v xml:space="preserve"> </v>
      </c>
      <c r="F69" s="128"/>
      <c r="G69" s="129"/>
      <c r="H69" s="130"/>
      <c r="I69" s="131" t="str">
        <f t="shared" si="89"/>
        <v>DQ</v>
      </c>
      <c r="J69" s="132" t="str">
        <f t="shared" si="90"/>
        <v>DQ</v>
      </c>
      <c r="K69" s="129"/>
      <c r="L69" s="129"/>
      <c r="M69" s="130"/>
      <c r="N69" s="131" t="str">
        <f t="shared" si="91"/>
        <v>DQ</v>
      </c>
      <c r="O69" s="132" t="str">
        <f t="shared" si="92"/>
        <v>DQ</v>
      </c>
      <c r="P69" s="133" t="str">
        <f t="shared" si="57"/>
        <v>DQ</v>
      </c>
      <c r="Q69" s="10">
        <f t="shared" si="58"/>
        <v>0</v>
      </c>
      <c r="R69" s="134" t="str">
        <f t="shared" si="59"/>
        <v>DQ</v>
      </c>
      <c r="S69" s="131" t="str">
        <f t="shared" si="93"/>
        <v>DQ</v>
      </c>
      <c r="T69" s="132" t="str">
        <f t="shared" si="94"/>
        <v>DQ</v>
      </c>
      <c r="U69" s="131" t="str">
        <f t="shared" si="60"/>
        <v>DQ</v>
      </c>
      <c r="V69" s="135" t="str">
        <f t="shared" si="61"/>
        <v>DQ</v>
      </c>
      <c r="W69" s="136" t="str">
        <f t="shared" si="62"/>
        <v>DQ</v>
      </c>
      <c r="X69" s="137">
        <f>'Competitor List'!C55</f>
        <v>310</v>
      </c>
      <c r="Y69" s="138"/>
      <c r="Z69" s="10" t="str">
        <f t="shared" si="87"/>
        <v>DQ</v>
      </c>
      <c r="AA69" s="10" t="str">
        <f t="shared" si="63"/>
        <v>DQ</v>
      </c>
      <c r="AB69" s="10" t="str">
        <f t="shared" si="95"/>
        <v>DQ</v>
      </c>
      <c r="AC69" s="10" t="str">
        <f t="shared" si="88"/>
        <v>DQ</v>
      </c>
      <c r="AD69" s="10" t="str">
        <f t="shared" si="64"/>
        <v>DQ</v>
      </c>
      <c r="AE69" s="10" t="str">
        <f t="shared" si="65"/>
        <v>DQ</v>
      </c>
      <c r="AF69" s="10" t="str">
        <f t="shared" si="96"/>
        <v>DQ</v>
      </c>
      <c r="AG69" s="10" t="str">
        <f t="shared" si="66"/>
        <v>DQ</v>
      </c>
      <c r="AH69" s="133" t="str">
        <f t="shared" si="67"/>
        <v>DQ</v>
      </c>
      <c r="AI69" s="133" t="str">
        <f t="shared" si="68"/>
        <v>DQ</v>
      </c>
      <c r="AJ69" s="10" t="str">
        <f t="shared" si="69"/>
        <v>DQ</v>
      </c>
      <c r="AK69" s="139" t="str">
        <f t="shared" si="70"/>
        <v>DQ</v>
      </c>
      <c r="AL69" s="137" t="str">
        <f t="shared" si="71"/>
        <v>DQ</v>
      </c>
      <c r="AM69" s="137" t="str">
        <f t="shared" si="72"/>
        <v>DQ</v>
      </c>
      <c r="AN69" s="71" t="str">
        <f t="shared" si="97"/>
        <v/>
      </c>
      <c r="AO69" s="71" t="str">
        <f t="shared" si="98"/>
        <v/>
      </c>
      <c r="AP69" s="71" t="str">
        <f t="shared" si="99"/>
        <v/>
      </c>
      <c r="AQ69" s="71" t="str">
        <f t="shared" si="100"/>
        <v/>
      </c>
      <c r="AR69" s="71" t="str">
        <f t="shared" si="73"/>
        <v/>
      </c>
      <c r="AS69" s="71" t="str">
        <f t="shared" si="74"/>
        <v/>
      </c>
      <c r="AT69" s="71" t="str">
        <f t="shared" si="75"/>
        <v/>
      </c>
      <c r="AU69" s="71" t="str">
        <f t="shared" si="76"/>
        <v/>
      </c>
      <c r="AV69" s="71" t="str">
        <f t="shared" si="77"/>
        <v/>
      </c>
      <c r="AW69" s="71" t="str">
        <f t="shared" si="78"/>
        <v/>
      </c>
      <c r="AX69" s="206">
        <f t="shared" si="79"/>
        <v>0</v>
      </c>
      <c r="AY69" s="71" t="str">
        <f t="shared" si="80"/>
        <v>0</v>
      </c>
      <c r="AZ69" s="71" t="str">
        <f t="shared" si="81"/>
        <v xml:space="preserve"> </v>
      </c>
      <c r="BA69" s="207">
        <f t="shared" si="82"/>
        <v>0</v>
      </c>
      <c r="BB69" s="207">
        <f t="shared" si="83"/>
        <v>0</v>
      </c>
      <c r="BC69" s="208" t="str">
        <f t="shared" si="84"/>
        <v>DQ</v>
      </c>
      <c r="BD69" s="71">
        <f t="shared" si="85"/>
        <v>1</v>
      </c>
      <c r="BE69" s="209" t="str">
        <f t="shared" si="86"/>
        <v>DQ</v>
      </c>
      <c r="AMJ69"/>
    </row>
    <row r="70" spans="1:1024" s="126" customFormat="1" ht="12.2" customHeight="1" x14ac:dyDescent="0.2">
      <c r="A70" s="368"/>
      <c r="B70" s="205" t="str">
        <f>IF('Competitor List'!H56="Y",'Competitor List'!D56, " ")</f>
        <v xml:space="preserve"> </v>
      </c>
      <c r="C70" s="71" t="str">
        <f>IF('Competitor List'!J56="Y","Y","N")</f>
        <v>N</v>
      </c>
      <c r="D70" s="71">
        <f>'Competitor List'!B56</f>
        <v>11</v>
      </c>
      <c r="E70" s="71" t="str">
        <f>IF('Competitor List'!F56=0," ",'Competitor List'!F56)</f>
        <v xml:space="preserve"> </v>
      </c>
      <c r="F70" s="128"/>
      <c r="G70" s="129"/>
      <c r="H70" s="130"/>
      <c r="I70" s="131" t="str">
        <f t="shared" si="89"/>
        <v>DQ</v>
      </c>
      <c r="J70" s="132" t="str">
        <f t="shared" si="90"/>
        <v>DQ</v>
      </c>
      <c r="K70" s="129"/>
      <c r="L70" s="129"/>
      <c r="M70" s="130"/>
      <c r="N70" s="131" t="str">
        <f t="shared" si="91"/>
        <v>DQ</v>
      </c>
      <c r="O70" s="132" t="str">
        <f t="shared" si="92"/>
        <v>DQ</v>
      </c>
      <c r="P70" s="133" t="str">
        <f t="shared" si="57"/>
        <v>DQ</v>
      </c>
      <c r="Q70" s="10">
        <f t="shared" si="58"/>
        <v>0</v>
      </c>
      <c r="R70" s="134" t="str">
        <f t="shared" si="59"/>
        <v>DQ</v>
      </c>
      <c r="S70" s="131" t="str">
        <f t="shared" si="93"/>
        <v>DQ</v>
      </c>
      <c r="T70" s="132" t="str">
        <f t="shared" si="94"/>
        <v>DQ</v>
      </c>
      <c r="U70" s="131" t="str">
        <f t="shared" si="60"/>
        <v>DQ</v>
      </c>
      <c r="V70" s="135" t="str">
        <f t="shared" si="61"/>
        <v>DQ</v>
      </c>
      <c r="W70" s="136" t="str">
        <f t="shared" si="62"/>
        <v>DQ</v>
      </c>
      <c r="X70" s="137">
        <f>'Competitor List'!C56</f>
        <v>311</v>
      </c>
      <c r="Y70" s="138"/>
      <c r="Z70" s="10" t="str">
        <f t="shared" si="87"/>
        <v>DQ</v>
      </c>
      <c r="AA70" s="10" t="str">
        <f t="shared" si="63"/>
        <v>DQ</v>
      </c>
      <c r="AB70" s="10" t="str">
        <f t="shared" si="95"/>
        <v>DQ</v>
      </c>
      <c r="AC70" s="10" t="str">
        <f t="shared" si="88"/>
        <v>DQ</v>
      </c>
      <c r="AD70" s="10" t="str">
        <f t="shared" si="64"/>
        <v>DQ</v>
      </c>
      <c r="AE70" s="10" t="str">
        <f t="shared" si="65"/>
        <v>DQ</v>
      </c>
      <c r="AF70" s="10" t="str">
        <f t="shared" si="96"/>
        <v>DQ</v>
      </c>
      <c r="AG70" s="10" t="str">
        <f t="shared" si="66"/>
        <v>DQ</v>
      </c>
      <c r="AH70" s="133" t="str">
        <f t="shared" si="67"/>
        <v>DQ</v>
      </c>
      <c r="AI70" s="133" t="str">
        <f t="shared" si="68"/>
        <v>DQ</v>
      </c>
      <c r="AJ70" s="10" t="str">
        <f t="shared" si="69"/>
        <v>DQ</v>
      </c>
      <c r="AK70" s="139" t="str">
        <f t="shared" si="70"/>
        <v>DQ</v>
      </c>
      <c r="AL70" s="137" t="str">
        <f t="shared" si="71"/>
        <v>DQ</v>
      </c>
      <c r="AM70" s="137" t="str">
        <f t="shared" si="72"/>
        <v>DQ</v>
      </c>
      <c r="AN70" s="71" t="str">
        <f t="shared" si="97"/>
        <v/>
      </c>
      <c r="AO70" s="71" t="str">
        <f t="shared" si="98"/>
        <v/>
      </c>
      <c r="AP70" s="71" t="str">
        <f t="shared" si="99"/>
        <v/>
      </c>
      <c r="AQ70" s="71" t="str">
        <f t="shared" si="100"/>
        <v/>
      </c>
      <c r="AR70" s="71" t="str">
        <f t="shared" si="73"/>
        <v/>
      </c>
      <c r="AS70" s="71" t="str">
        <f t="shared" si="74"/>
        <v/>
      </c>
      <c r="AT70" s="71" t="str">
        <f t="shared" si="75"/>
        <v/>
      </c>
      <c r="AU70" s="71" t="str">
        <f t="shared" si="76"/>
        <v/>
      </c>
      <c r="AV70" s="71" t="str">
        <f t="shared" si="77"/>
        <v/>
      </c>
      <c r="AW70" s="71" t="str">
        <f t="shared" si="78"/>
        <v/>
      </c>
      <c r="AX70" s="206">
        <f t="shared" si="79"/>
        <v>0</v>
      </c>
      <c r="AY70" s="71" t="str">
        <f t="shared" si="80"/>
        <v>0</v>
      </c>
      <c r="AZ70" s="71" t="str">
        <f t="shared" si="81"/>
        <v xml:space="preserve"> </v>
      </c>
      <c r="BA70" s="207">
        <f t="shared" si="82"/>
        <v>0</v>
      </c>
      <c r="BB70" s="207">
        <f t="shared" si="83"/>
        <v>0</v>
      </c>
      <c r="BC70" s="208" t="str">
        <f t="shared" si="84"/>
        <v>DQ</v>
      </c>
      <c r="BD70" s="71">
        <f t="shared" si="85"/>
        <v>1</v>
      </c>
      <c r="BE70" s="209" t="str">
        <f t="shared" si="86"/>
        <v>DQ</v>
      </c>
      <c r="AMJ70"/>
    </row>
    <row r="71" spans="1:1024" s="126" customFormat="1" ht="12.2" customHeight="1" x14ac:dyDescent="0.2">
      <c r="A71" s="368"/>
      <c r="B71" s="205" t="str">
        <f>IF('Competitor List'!H57="Y",'Competitor List'!D57, " ")</f>
        <v xml:space="preserve"> </v>
      </c>
      <c r="C71" s="71" t="str">
        <f>IF('Competitor List'!J57="Y","Y","N")</f>
        <v>N</v>
      </c>
      <c r="D71" s="71">
        <f>'Competitor List'!B57</f>
        <v>12</v>
      </c>
      <c r="E71" s="71" t="str">
        <f>IF('Competitor List'!F57=0," ",'Competitor List'!F57)</f>
        <v xml:space="preserve"> </v>
      </c>
      <c r="F71" s="128"/>
      <c r="G71" s="129"/>
      <c r="H71" s="130"/>
      <c r="I71" s="131" t="str">
        <f t="shared" si="89"/>
        <v>DQ</v>
      </c>
      <c r="J71" s="132" t="str">
        <f t="shared" si="90"/>
        <v>DQ</v>
      </c>
      <c r="K71" s="129"/>
      <c r="L71" s="129"/>
      <c r="M71" s="130"/>
      <c r="N71" s="131" t="str">
        <f t="shared" si="91"/>
        <v>DQ</v>
      </c>
      <c r="O71" s="132" t="str">
        <f t="shared" si="92"/>
        <v>DQ</v>
      </c>
      <c r="P71" s="133" t="str">
        <f t="shared" si="57"/>
        <v>DQ</v>
      </c>
      <c r="Q71" s="10">
        <f t="shared" si="58"/>
        <v>0</v>
      </c>
      <c r="R71" s="134" t="str">
        <f t="shared" si="59"/>
        <v>DQ</v>
      </c>
      <c r="S71" s="131" t="str">
        <f t="shared" si="93"/>
        <v>DQ</v>
      </c>
      <c r="T71" s="132" t="str">
        <f t="shared" si="94"/>
        <v>DQ</v>
      </c>
      <c r="U71" s="131" t="str">
        <f t="shared" si="60"/>
        <v>DQ</v>
      </c>
      <c r="V71" s="135" t="str">
        <f t="shared" si="61"/>
        <v>DQ</v>
      </c>
      <c r="W71" s="136" t="str">
        <f t="shared" si="62"/>
        <v>DQ</v>
      </c>
      <c r="X71" s="137">
        <f>'Competitor List'!C57</f>
        <v>312</v>
      </c>
      <c r="Y71" s="138"/>
      <c r="Z71" s="10" t="str">
        <f t="shared" si="87"/>
        <v>DQ</v>
      </c>
      <c r="AA71" s="10" t="str">
        <f t="shared" si="63"/>
        <v>DQ</v>
      </c>
      <c r="AB71" s="10" t="str">
        <f t="shared" si="95"/>
        <v>DQ</v>
      </c>
      <c r="AC71" s="10" t="str">
        <f t="shared" si="88"/>
        <v>DQ</v>
      </c>
      <c r="AD71" s="10" t="str">
        <f t="shared" si="64"/>
        <v>DQ</v>
      </c>
      <c r="AE71" s="10" t="str">
        <f t="shared" si="65"/>
        <v>DQ</v>
      </c>
      <c r="AF71" s="10" t="str">
        <f t="shared" si="96"/>
        <v>DQ</v>
      </c>
      <c r="AG71" s="10" t="str">
        <f t="shared" si="66"/>
        <v>DQ</v>
      </c>
      <c r="AH71" s="133" t="str">
        <f t="shared" si="67"/>
        <v>DQ</v>
      </c>
      <c r="AI71" s="133" t="str">
        <f t="shared" si="68"/>
        <v>DQ</v>
      </c>
      <c r="AJ71" s="10" t="str">
        <f t="shared" si="69"/>
        <v>DQ</v>
      </c>
      <c r="AK71" s="139" t="str">
        <f t="shared" si="70"/>
        <v>DQ</v>
      </c>
      <c r="AL71" s="137" t="str">
        <f t="shared" si="71"/>
        <v>DQ</v>
      </c>
      <c r="AM71" s="137" t="str">
        <f t="shared" si="72"/>
        <v>DQ</v>
      </c>
      <c r="AN71" s="71" t="str">
        <f t="shared" si="97"/>
        <v/>
      </c>
      <c r="AO71" s="71" t="str">
        <f t="shared" si="98"/>
        <v/>
      </c>
      <c r="AP71" s="71" t="str">
        <f t="shared" si="99"/>
        <v/>
      </c>
      <c r="AQ71" s="71" t="str">
        <f t="shared" si="100"/>
        <v/>
      </c>
      <c r="AR71" s="71" t="str">
        <f t="shared" si="73"/>
        <v/>
      </c>
      <c r="AS71" s="71" t="str">
        <f t="shared" si="74"/>
        <v/>
      </c>
      <c r="AT71" s="71" t="str">
        <f t="shared" si="75"/>
        <v/>
      </c>
      <c r="AU71" s="71" t="str">
        <f t="shared" si="76"/>
        <v/>
      </c>
      <c r="AV71" s="71" t="str">
        <f t="shared" si="77"/>
        <v/>
      </c>
      <c r="AW71" s="71" t="str">
        <f t="shared" si="78"/>
        <v/>
      </c>
      <c r="AX71" s="206">
        <f t="shared" si="79"/>
        <v>0</v>
      </c>
      <c r="AY71" s="71" t="str">
        <f t="shared" si="80"/>
        <v>0</v>
      </c>
      <c r="AZ71" s="71" t="str">
        <f t="shared" si="81"/>
        <v xml:space="preserve"> </v>
      </c>
      <c r="BA71" s="207">
        <f t="shared" si="82"/>
        <v>0</v>
      </c>
      <c r="BB71" s="207">
        <f t="shared" si="83"/>
        <v>0</v>
      </c>
      <c r="BC71" s="208" t="str">
        <f t="shared" si="84"/>
        <v>DQ</v>
      </c>
      <c r="BD71" s="71">
        <f t="shared" si="85"/>
        <v>1</v>
      </c>
      <c r="BE71" s="209" t="str">
        <f t="shared" si="86"/>
        <v>DQ</v>
      </c>
      <c r="AMJ71"/>
    </row>
    <row r="72" spans="1:1024" s="126" customFormat="1" ht="12.2" customHeight="1" x14ac:dyDescent="0.2">
      <c r="A72" s="368"/>
      <c r="B72" s="205" t="str">
        <f>IF('Competitor List'!H58="Y",'Competitor List'!D58, " ")</f>
        <v xml:space="preserve"> </v>
      </c>
      <c r="C72" s="71" t="str">
        <f>IF('Competitor List'!J58="Y","Y","N")</f>
        <v>N</v>
      </c>
      <c r="D72" s="71">
        <f>'Competitor List'!B58</f>
        <v>13</v>
      </c>
      <c r="E72" s="71" t="str">
        <f>IF('Competitor List'!F58=0," ",'Competitor List'!F58)</f>
        <v xml:space="preserve"> </v>
      </c>
      <c r="F72" s="128"/>
      <c r="G72" s="129"/>
      <c r="H72" s="130"/>
      <c r="I72" s="131" t="str">
        <f t="shared" si="89"/>
        <v>DQ</v>
      </c>
      <c r="J72" s="132" t="str">
        <f t="shared" si="90"/>
        <v>DQ</v>
      </c>
      <c r="K72" s="129"/>
      <c r="L72" s="129"/>
      <c r="M72" s="130"/>
      <c r="N72" s="131" t="str">
        <f t="shared" si="91"/>
        <v>DQ</v>
      </c>
      <c r="O72" s="132" t="str">
        <f t="shared" si="92"/>
        <v>DQ</v>
      </c>
      <c r="P72" s="133" t="str">
        <f t="shared" si="57"/>
        <v>DQ</v>
      </c>
      <c r="Q72" s="10">
        <f t="shared" si="58"/>
        <v>0</v>
      </c>
      <c r="R72" s="134" t="str">
        <f t="shared" si="59"/>
        <v>DQ</v>
      </c>
      <c r="S72" s="131" t="str">
        <f t="shared" si="93"/>
        <v>DQ</v>
      </c>
      <c r="T72" s="132" t="str">
        <f t="shared" si="94"/>
        <v>DQ</v>
      </c>
      <c r="U72" s="131" t="str">
        <f t="shared" si="60"/>
        <v>DQ</v>
      </c>
      <c r="V72" s="135" t="str">
        <f t="shared" si="61"/>
        <v>DQ</v>
      </c>
      <c r="W72" s="136" t="str">
        <f t="shared" si="62"/>
        <v>DQ</v>
      </c>
      <c r="X72" s="137">
        <f>'Competitor List'!C58</f>
        <v>313</v>
      </c>
      <c r="Y72" s="138"/>
      <c r="Z72" s="10" t="str">
        <f t="shared" si="87"/>
        <v>DQ</v>
      </c>
      <c r="AA72" s="10" t="str">
        <f t="shared" si="63"/>
        <v>DQ</v>
      </c>
      <c r="AB72" s="10" t="str">
        <f t="shared" si="95"/>
        <v>DQ</v>
      </c>
      <c r="AC72" s="10" t="str">
        <f t="shared" si="88"/>
        <v>DQ</v>
      </c>
      <c r="AD72" s="10" t="str">
        <f t="shared" si="64"/>
        <v>DQ</v>
      </c>
      <c r="AE72" s="10" t="str">
        <f t="shared" si="65"/>
        <v>DQ</v>
      </c>
      <c r="AF72" s="10" t="str">
        <f t="shared" si="96"/>
        <v>DQ</v>
      </c>
      <c r="AG72" s="10" t="str">
        <f t="shared" si="66"/>
        <v>DQ</v>
      </c>
      <c r="AH72" s="133" t="str">
        <f t="shared" si="67"/>
        <v>DQ</v>
      </c>
      <c r="AI72" s="133" t="str">
        <f t="shared" si="68"/>
        <v>DQ</v>
      </c>
      <c r="AJ72" s="10" t="str">
        <f t="shared" si="69"/>
        <v>DQ</v>
      </c>
      <c r="AK72" s="139" t="str">
        <f t="shared" si="70"/>
        <v>DQ</v>
      </c>
      <c r="AL72" s="137" t="str">
        <f t="shared" si="71"/>
        <v>DQ</v>
      </c>
      <c r="AM72" s="137" t="str">
        <f t="shared" si="72"/>
        <v>DQ</v>
      </c>
      <c r="AN72" s="71" t="str">
        <f t="shared" si="97"/>
        <v/>
      </c>
      <c r="AO72" s="71" t="str">
        <f t="shared" si="98"/>
        <v/>
      </c>
      <c r="AP72" s="71" t="str">
        <f t="shared" si="99"/>
        <v/>
      </c>
      <c r="AQ72" s="71" t="str">
        <f t="shared" si="100"/>
        <v/>
      </c>
      <c r="AR72" s="71" t="str">
        <f t="shared" si="73"/>
        <v/>
      </c>
      <c r="AS72" s="71" t="str">
        <f t="shared" si="74"/>
        <v/>
      </c>
      <c r="AT72" s="71" t="str">
        <f t="shared" si="75"/>
        <v/>
      </c>
      <c r="AU72" s="71" t="str">
        <f t="shared" si="76"/>
        <v/>
      </c>
      <c r="AV72" s="71" t="str">
        <f t="shared" si="77"/>
        <v/>
      </c>
      <c r="AW72" s="71" t="str">
        <f t="shared" si="78"/>
        <v/>
      </c>
      <c r="AX72" s="206">
        <f t="shared" si="79"/>
        <v>0</v>
      </c>
      <c r="AY72" s="71" t="str">
        <f t="shared" si="80"/>
        <v>0</v>
      </c>
      <c r="AZ72" s="71" t="str">
        <f t="shared" si="81"/>
        <v xml:space="preserve"> </v>
      </c>
      <c r="BA72" s="207">
        <f t="shared" si="82"/>
        <v>0</v>
      </c>
      <c r="BB72" s="207">
        <f t="shared" si="83"/>
        <v>0</v>
      </c>
      <c r="BC72" s="208" t="str">
        <f t="shared" si="84"/>
        <v>DQ</v>
      </c>
      <c r="BD72" s="71">
        <f t="shared" si="85"/>
        <v>1</v>
      </c>
      <c r="BE72" s="209" t="str">
        <f t="shared" si="86"/>
        <v>DQ</v>
      </c>
      <c r="AMJ72"/>
    </row>
    <row r="73" spans="1:1024" s="126" customFormat="1" ht="12.2" customHeight="1" x14ac:dyDescent="0.2">
      <c r="A73" s="368"/>
      <c r="B73" s="205" t="str">
        <f>IF('Competitor List'!H59="Y",'Competitor List'!D59, " ")</f>
        <v xml:space="preserve"> </v>
      </c>
      <c r="C73" s="71" t="str">
        <f>IF('Competitor List'!J59="Y","Y","N")</f>
        <v>N</v>
      </c>
      <c r="D73" s="71">
        <f>'Competitor List'!B59</f>
        <v>14</v>
      </c>
      <c r="E73" s="71" t="str">
        <f>IF('Competitor List'!F59=0," ",'Competitor List'!F59)</f>
        <v xml:space="preserve"> </v>
      </c>
      <c r="F73" s="128"/>
      <c r="G73" s="129"/>
      <c r="H73" s="130"/>
      <c r="I73" s="131" t="str">
        <f t="shared" si="89"/>
        <v>DQ</v>
      </c>
      <c r="J73" s="132" t="str">
        <f t="shared" si="90"/>
        <v>DQ</v>
      </c>
      <c r="K73" s="129"/>
      <c r="L73" s="129"/>
      <c r="M73" s="130"/>
      <c r="N73" s="131" t="str">
        <f t="shared" si="91"/>
        <v>DQ</v>
      </c>
      <c r="O73" s="132" t="str">
        <f t="shared" si="92"/>
        <v>DQ</v>
      </c>
      <c r="P73" s="133" t="str">
        <f t="shared" si="57"/>
        <v>DQ</v>
      </c>
      <c r="Q73" s="10">
        <f t="shared" si="58"/>
        <v>0</v>
      </c>
      <c r="R73" s="134" t="str">
        <f t="shared" si="59"/>
        <v>DQ</v>
      </c>
      <c r="S73" s="131" t="str">
        <f t="shared" si="93"/>
        <v>DQ</v>
      </c>
      <c r="T73" s="132" t="str">
        <f t="shared" si="94"/>
        <v>DQ</v>
      </c>
      <c r="U73" s="131" t="str">
        <f t="shared" si="60"/>
        <v>DQ</v>
      </c>
      <c r="V73" s="135" t="str">
        <f t="shared" si="61"/>
        <v>DQ</v>
      </c>
      <c r="W73" s="136" t="str">
        <f t="shared" si="62"/>
        <v>DQ</v>
      </c>
      <c r="X73" s="137">
        <f>'Competitor List'!C59</f>
        <v>314</v>
      </c>
      <c r="Y73" s="138"/>
      <c r="Z73" s="10" t="str">
        <f t="shared" si="87"/>
        <v>DQ</v>
      </c>
      <c r="AA73" s="10" t="str">
        <f t="shared" si="63"/>
        <v>DQ</v>
      </c>
      <c r="AB73" s="10" t="str">
        <f t="shared" si="95"/>
        <v>DQ</v>
      </c>
      <c r="AC73" s="10" t="str">
        <f t="shared" si="88"/>
        <v>DQ</v>
      </c>
      <c r="AD73" s="10" t="str">
        <f t="shared" si="64"/>
        <v>DQ</v>
      </c>
      <c r="AE73" s="10" t="str">
        <f t="shared" si="65"/>
        <v>DQ</v>
      </c>
      <c r="AF73" s="10" t="str">
        <f t="shared" si="96"/>
        <v>DQ</v>
      </c>
      <c r="AG73" s="10" t="str">
        <f t="shared" si="66"/>
        <v>DQ</v>
      </c>
      <c r="AH73" s="133" t="str">
        <f t="shared" si="67"/>
        <v>DQ</v>
      </c>
      <c r="AI73" s="133" t="str">
        <f t="shared" si="68"/>
        <v>DQ</v>
      </c>
      <c r="AJ73" s="10" t="str">
        <f t="shared" si="69"/>
        <v>DQ</v>
      </c>
      <c r="AK73" s="139" t="str">
        <f t="shared" si="70"/>
        <v>DQ</v>
      </c>
      <c r="AL73" s="137" t="str">
        <f t="shared" si="71"/>
        <v>DQ</v>
      </c>
      <c r="AM73" s="137" t="str">
        <f t="shared" si="72"/>
        <v>DQ</v>
      </c>
      <c r="AN73" s="71" t="str">
        <f t="shared" si="97"/>
        <v/>
      </c>
      <c r="AO73" s="71" t="str">
        <f t="shared" si="98"/>
        <v/>
      </c>
      <c r="AP73" s="71" t="str">
        <f t="shared" si="99"/>
        <v/>
      </c>
      <c r="AQ73" s="71" t="str">
        <f t="shared" si="100"/>
        <v/>
      </c>
      <c r="AR73" s="71" t="str">
        <f t="shared" si="73"/>
        <v/>
      </c>
      <c r="AS73" s="71" t="str">
        <f t="shared" si="74"/>
        <v/>
      </c>
      <c r="AT73" s="71" t="str">
        <f t="shared" si="75"/>
        <v/>
      </c>
      <c r="AU73" s="71" t="str">
        <f t="shared" si="76"/>
        <v/>
      </c>
      <c r="AV73" s="71" t="str">
        <f t="shared" si="77"/>
        <v/>
      </c>
      <c r="AW73" s="71" t="str">
        <f t="shared" si="78"/>
        <v/>
      </c>
      <c r="AX73" s="206">
        <f t="shared" si="79"/>
        <v>0</v>
      </c>
      <c r="AY73" s="71" t="str">
        <f t="shared" si="80"/>
        <v>0</v>
      </c>
      <c r="AZ73" s="71" t="str">
        <f t="shared" si="81"/>
        <v xml:space="preserve"> </v>
      </c>
      <c r="BA73" s="207">
        <f t="shared" si="82"/>
        <v>0</v>
      </c>
      <c r="BB73" s="207">
        <f t="shared" si="83"/>
        <v>0</v>
      </c>
      <c r="BC73" s="208" t="str">
        <f t="shared" si="84"/>
        <v>DQ</v>
      </c>
      <c r="BD73" s="71">
        <f t="shared" si="85"/>
        <v>1</v>
      </c>
      <c r="BE73" s="209" t="str">
        <f t="shared" si="86"/>
        <v>DQ</v>
      </c>
      <c r="AMJ73"/>
    </row>
    <row r="74" spans="1:1024" s="126" customFormat="1" ht="12.2" customHeight="1" x14ac:dyDescent="0.2">
      <c r="A74" s="368"/>
      <c r="B74" s="205" t="str">
        <f>IF('Competitor List'!H60="Y",'Competitor List'!D60, " ")</f>
        <v xml:space="preserve"> </v>
      </c>
      <c r="C74" s="71" t="str">
        <f>IF('Competitor List'!J60="Y","Y","N")</f>
        <v>N</v>
      </c>
      <c r="D74" s="71">
        <f>'Competitor List'!B60</f>
        <v>15</v>
      </c>
      <c r="E74" s="71" t="str">
        <f>IF('Competitor List'!F60=0," ",'Competitor List'!F60)</f>
        <v xml:space="preserve"> </v>
      </c>
      <c r="F74" s="128"/>
      <c r="G74" s="129"/>
      <c r="H74" s="130"/>
      <c r="I74" s="131" t="str">
        <f t="shared" si="89"/>
        <v>DQ</v>
      </c>
      <c r="J74" s="132" t="str">
        <f t="shared" si="90"/>
        <v>DQ</v>
      </c>
      <c r="K74" s="129"/>
      <c r="L74" s="129"/>
      <c r="M74" s="130"/>
      <c r="N74" s="131" t="str">
        <f t="shared" si="91"/>
        <v>DQ</v>
      </c>
      <c r="O74" s="132" t="str">
        <f t="shared" si="92"/>
        <v>DQ</v>
      </c>
      <c r="P74" s="133" t="str">
        <f t="shared" si="57"/>
        <v>DQ</v>
      </c>
      <c r="Q74" s="10">
        <f t="shared" si="58"/>
        <v>0</v>
      </c>
      <c r="R74" s="134" t="str">
        <f t="shared" si="59"/>
        <v>DQ</v>
      </c>
      <c r="S74" s="131" t="str">
        <f t="shared" si="93"/>
        <v>DQ</v>
      </c>
      <c r="T74" s="132" t="str">
        <f t="shared" si="94"/>
        <v>DQ</v>
      </c>
      <c r="U74" s="131" t="str">
        <f t="shared" si="60"/>
        <v>DQ</v>
      </c>
      <c r="V74" s="135" t="str">
        <f t="shared" si="61"/>
        <v>DQ</v>
      </c>
      <c r="W74" s="136" t="str">
        <f t="shared" si="62"/>
        <v>DQ</v>
      </c>
      <c r="X74" s="137">
        <f>'Competitor List'!C60</f>
        <v>315</v>
      </c>
      <c r="Y74" s="138"/>
      <c r="Z74" s="10" t="str">
        <f t="shared" si="87"/>
        <v>DQ</v>
      </c>
      <c r="AA74" s="10" t="str">
        <f t="shared" si="63"/>
        <v>DQ</v>
      </c>
      <c r="AB74" s="10" t="str">
        <f t="shared" si="95"/>
        <v>DQ</v>
      </c>
      <c r="AC74" s="10" t="str">
        <f t="shared" si="88"/>
        <v>DQ</v>
      </c>
      <c r="AD74" s="10" t="str">
        <f t="shared" si="64"/>
        <v>DQ</v>
      </c>
      <c r="AE74" s="10" t="str">
        <f t="shared" si="65"/>
        <v>DQ</v>
      </c>
      <c r="AF74" s="10" t="str">
        <f t="shared" si="96"/>
        <v>DQ</v>
      </c>
      <c r="AG74" s="10" t="str">
        <f t="shared" si="66"/>
        <v>DQ</v>
      </c>
      <c r="AH74" s="133" t="str">
        <f t="shared" si="67"/>
        <v>DQ</v>
      </c>
      <c r="AI74" s="133" t="str">
        <f t="shared" si="68"/>
        <v>DQ</v>
      </c>
      <c r="AJ74" s="10" t="str">
        <f t="shared" si="69"/>
        <v>DQ</v>
      </c>
      <c r="AK74" s="139" t="str">
        <f t="shared" si="70"/>
        <v>DQ</v>
      </c>
      <c r="AL74" s="137" t="str">
        <f t="shared" si="71"/>
        <v>DQ</v>
      </c>
      <c r="AM74" s="137" t="str">
        <f t="shared" si="72"/>
        <v>DQ</v>
      </c>
      <c r="AN74" s="71" t="str">
        <f t="shared" si="97"/>
        <v/>
      </c>
      <c r="AO74" s="71" t="str">
        <f t="shared" si="98"/>
        <v/>
      </c>
      <c r="AP74" s="71" t="str">
        <f t="shared" si="99"/>
        <v/>
      </c>
      <c r="AQ74" s="71" t="str">
        <f t="shared" si="100"/>
        <v/>
      </c>
      <c r="AR74" s="71" t="str">
        <f t="shared" si="73"/>
        <v/>
      </c>
      <c r="AS74" s="71" t="str">
        <f t="shared" si="74"/>
        <v/>
      </c>
      <c r="AT74" s="71" t="str">
        <f t="shared" si="75"/>
        <v/>
      </c>
      <c r="AU74" s="71" t="str">
        <f t="shared" si="76"/>
        <v/>
      </c>
      <c r="AV74" s="71" t="str">
        <f t="shared" si="77"/>
        <v/>
      </c>
      <c r="AW74" s="71" t="str">
        <f t="shared" si="78"/>
        <v/>
      </c>
      <c r="AX74" s="206">
        <f t="shared" si="79"/>
        <v>0</v>
      </c>
      <c r="AY74" s="71" t="str">
        <f t="shared" si="80"/>
        <v>0</v>
      </c>
      <c r="AZ74" s="71" t="str">
        <f t="shared" si="81"/>
        <v xml:space="preserve"> </v>
      </c>
      <c r="BA74" s="207">
        <f t="shared" si="82"/>
        <v>0</v>
      </c>
      <c r="BB74" s="207">
        <f t="shared" si="83"/>
        <v>0</v>
      </c>
      <c r="BC74" s="208" t="str">
        <f t="shared" si="84"/>
        <v>DQ</v>
      </c>
      <c r="BD74" s="71">
        <f t="shared" si="85"/>
        <v>1</v>
      </c>
      <c r="BE74" s="209" t="str">
        <f t="shared" si="86"/>
        <v>DQ</v>
      </c>
      <c r="AMJ74"/>
    </row>
    <row r="75" spans="1:1024" s="126" customFormat="1" ht="12.2" customHeight="1" x14ac:dyDescent="0.2">
      <c r="A75" s="368"/>
      <c r="B75" s="205" t="str">
        <f>IF('Competitor List'!H61="Y",'Competitor List'!D61, " ")</f>
        <v xml:space="preserve"> </v>
      </c>
      <c r="C75" s="71" t="str">
        <f>IF('Competitor List'!J61="Y","Y","N")</f>
        <v>N</v>
      </c>
      <c r="D75" s="71">
        <f>'Competitor List'!B61</f>
        <v>16</v>
      </c>
      <c r="E75" s="71" t="str">
        <f>IF('Competitor List'!F61=0," ",'Competitor List'!F61)</f>
        <v xml:space="preserve"> </v>
      </c>
      <c r="F75" s="128"/>
      <c r="G75" s="129"/>
      <c r="H75" s="130"/>
      <c r="I75" s="131" t="str">
        <f t="shared" si="89"/>
        <v>DQ</v>
      </c>
      <c r="J75" s="132" t="str">
        <f t="shared" si="90"/>
        <v>DQ</v>
      </c>
      <c r="K75" s="129"/>
      <c r="L75" s="129"/>
      <c r="M75" s="130"/>
      <c r="N75" s="131" t="str">
        <f t="shared" si="91"/>
        <v>DQ</v>
      </c>
      <c r="O75" s="132" t="str">
        <f t="shared" si="92"/>
        <v>DQ</v>
      </c>
      <c r="P75" s="133" t="str">
        <f t="shared" si="57"/>
        <v>DQ</v>
      </c>
      <c r="Q75" s="10">
        <f t="shared" si="58"/>
        <v>0</v>
      </c>
      <c r="R75" s="134" t="str">
        <f t="shared" si="59"/>
        <v>DQ</v>
      </c>
      <c r="S75" s="131" t="str">
        <f t="shared" si="93"/>
        <v>DQ</v>
      </c>
      <c r="T75" s="132" t="str">
        <f t="shared" si="94"/>
        <v>DQ</v>
      </c>
      <c r="U75" s="131" t="str">
        <f t="shared" si="60"/>
        <v>DQ</v>
      </c>
      <c r="V75" s="135" t="str">
        <f t="shared" si="61"/>
        <v>DQ</v>
      </c>
      <c r="W75" s="136" t="str">
        <f t="shared" si="62"/>
        <v>DQ</v>
      </c>
      <c r="X75" s="137">
        <f>'Competitor List'!C61</f>
        <v>316</v>
      </c>
      <c r="Y75" s="138"/>
      <c r="Z75" s="10" t="str">
        <f t="shared" si="87"/>
        <v>DQ</v>
      </c>
      <c r="AA75" s="10" t="str">
        <f t="shared" si="63"/>
        <v>DQ</v>
      </c>
      <c r="AB75" s="10" t="str">
        <f t="shared" si="95"/>
        <v>DQ</v>
      </c>
      <c r="AC75" s="10" t="str">
        <f t="shared" si="88"/>
        <v>DQ</v>
      </c>
      <c r="AD75" s="10" t="str">
        <f t="shared" si="64"/>
        <v>DQ</v>
      </c>
      <c r="AE75" s="10" t="str">
        <f t="shared" si="65"/>
        <v>DQ</v>
      </c>
      <c r="AF75" s="10" t="str">
        <f t="shared" si="96"/>
        <v>DQ</v>
      </c>
      <c r="AG75" s="10" t="str">
        <f t="shared" si="66"/>
        <v>DQ</v>
      </c>
      <c r="AH75" s="133" t="str">
        <f t="shared" si="67"/>
        <v>DQ</v>
      </c>
      <c r="AI75" s="133" t="str">
        <f t="shared" si="68"/>
        <v>DQ</v>
      </c>
      <c r="AJ75" s="10" t="str">
        <f t="shared" si="69"/>
        <v>DQ</v>
      </c>
      <c r="AK75" s="139" t="str">
        <f t="shared" si="70"/>
        <v>DQ</v>
      </c>
      <c r="AL75" s="137" t="str">
        <f t="shared" si="71"/>
        <v>DQ</v>
      </c>
      <c r="AM75" s="137" t="str">
        <f t="shared" si="72"/>
        <v>DQ</v>
      </c>
      <c r="AN75" s="71" t="str">
        <f t="shared" si="97"/>
        <v/>
      </c>
      <c r="AO75" s="71" t="str">
        <f t="shared" si="98"/>
        <v/>
      </c>
      <c r="AP75" s="71" t="str">
        <f t="shared" si="99"/>
        <v/>
      </c>
      <c r="AQ75" s="71" t="str">
        <f t="shared" si="100"/>
        <v/>
      </c>
      <c r="AR75" s="71" t="str">
        <f t="shared" si="73"/>
        <v/>
      </c>
      <c r="AS75" s="71" t="str">
        <f t="shared" si="74"/>
        <v/>
      </c>
      <c r="AT75" s="71" t="str">
        <f t="shared" si="75"/>
        <v/>
      </c>
      <c r="AU75" s="71" t="str">
        <f t="shared" si="76"/>
        <v/>
      </c>
      <c r="AV75" s="71" t="str">
        <f t="shared" si="77"/>
        <v/>
      </c>
      <c r="AW75" s="71" t="str">
        <f t="shared" si="78"/>
        <v/>
      </c>
      <c r="AX75" s="206">
        <f t="shared" si="79"/>
        <v>0</v>
      </c>
      <c r="AY75" s="71" t="str">
        <f t="shared" si="80"/>
        <v>0</v>
      </c>
      <c r="AZ75" s="71" t="str">
        <f t="shared" si="81"/>
        <v xml:space="preserve"> </v>
      </c>
      <c r="BA75" s="207">
        <f t="shared" si="82"/>
        <v>0</v>
      </c>
      <c r="BB75" s="207">
        <f t="shared" si="83"/>
        <v>0</v>
      </c>
      <c r="BC75" s="208" t="str">
        <f t="shared" si="84"/>
        <v>DQ</v>
      </c>
      <c r="BD75" s="71">
        <f t="shared" si="85"/>
        <v>1</v>
      </c>
      <c r="BE75" s="209" t="str">
        <f t="shared" si="86"/>
        <v>DQ</v>
      </c>
      <c r="AMJ75"/>
    </row>
    <row r="76" spans="1:1024" s="126" customFormat="1" ht="12.2" customHeight="1" x14ac:dyDescent="0.2">
      <c r="A76" s="368"/>
      <c r="B76" s="205" t="str">
        <f>IF('Competitor List'!H62="Y",'Competitor List'!D62, " ")</f>
        <v xml:space="preserve"> </v>
      </c>
      <c r="C76" s="71" t="str">
        <f>IF('Competitor List'!J62="Y","Y","N")</f>
        <v>N</v>
      </c>
      <c r="D76" s="71">
        <f>'Competitor List'!B62</f>
        <v>17</v>
      </c>
      <c r="E76" s="71" t="str">
        <f>IF('Competitor List'!F62=0," ",'Competitor List'!F62)</f>
        <v xml:space="preserve"> </v>
      </c>
      <c r="F76" s="128"/>
      <c r="G76" s="129"/>
      <c r="H76" s="130"/>
      <c r="I76" s="131" t="str">
        <f t="shared" si="89"/>
        <v>DQ</v>
      </c>
      <c r="J76" s="132" t="str">
        <f t="shared" si="90"/>
        <v>DQ</v>
      </c>
      <c r="K76" s="129"/>
      <c r="L76" s="129"/>
      <c r="M76" s="130"/>
      <c r="N76" s="131" t="str">
        <f t="shared" si="91"/>
        <v>DQ</v>
      </c>
      <c r="O76" s="132" t="str">
        <f t="shared" si="92"/>
        <v>DQ</v>
      </c>
      <c r="P76" s="133" t="str">
        <f t="shared" si="57"/>
        <v>DQ</v>
      </c>
      <c r="Q76" s="10">
        <f t="shared" si="58"/>
        <v>0</v>
      </c>
      <c r="R76" s="134" t="str">
        <f t="shared" si="59"/>
        <v>DQ</v>
      </c>
      <c r="S76" s="131" t="str">
        <f t="shared" si="93"/>
        <v>DQ</v>
      </c>
      <c r="T76" s="132" t="str">
        <f t="shared" si="94"/>
        <v>DQ</v>
      </c>
      <c r="U76" s="131" t="str">
        <f t="shared" si="60"/>
        <v>DQ</v>
      </c>
      <c r="V76" s="135" t="str">
        <f t="shared" si="61"/>
        <v>DQ</v>
      </c>
      <c r="W76" s="136" t="str">
        <f t="shared" si="62"/>
        <v>DQ</v>
      </c>
      <c r="X76" s="137">
        <f>'Competitor List'!C62</f>
        <v>317</v>
      </c>
      <c r="Y76" s="138"/>
      <c r="Z76" s="10" t="str">
        <f t="shared" si="87"/>
        <v>DQ</v>
      </c>
      <c r="AA76" s="10" t="str">
        <f t="shared" si="63"/>
        <v>DQ</v>
      </c>
      <c r="AB76" s="10" t="str">
        <f t="shared" si="95"/>
        <v>DQ</v>
      </c>
      <c r="AC76" s="10" t="str">
        <f t="shared" si="88"/>
        <v>DQ</v>
      </c>
      <c r="AD76" s="10" t="str">
        <f t="shared" si="64"/>
        <v>DQ</v>
      </c>
      <c r="AE76" s="10" t="str">
        <f t="shared" si="65"/>
        <v>DQ</v>
      </c>
      <c r="AF76" s="10" t="str">
        <f t="shared" si="96"/>
        <v>DQ</v>
      </c>
      <c r="AG76" s="10" t="str">
        <f t="shared" si="66"/>
        <v>DQ</v>
      </c>
      <c r="AH76" s="133" t="str">
        <f t="shared" si="67"/>
        <v>DQ</v>
      </c>
      <c r="AI76" s="133" t="str">
        <f t="shared" si="68"/>
        <v>DQ</v>
      </c>
      <c r="AJ76" s="10" t="str">
        <f t="shared" si="69"/>
        <v>DQ</v>
      </c>
      <c r="AK76" s="139" t="str">
        <f t="shared" si="70"/>
        <v>DQ</v>
      </c>
      <c r="AL76" s="137" t="str">
        <f t="shared" si="71"/>
        <v>DQ</v>
      </c>
      <c r="AM76" s="137" t="str">
        <f t="shared" si="72"/>
        <v>DQ</v>
      </c>
      <c r="AN76" s="71" t="str">
        <f t="shared" si="97"/>
        <v/>
      </c>
      <c r="AO76" s="71" t="str">
        <f t="shared" si="98"/>
        <v/>
      </c>
      <c r="AP76" s="71" t="str">
        <f t="shared" si="99"/>
        <v/>
      </c>
      <c r="AQ76" s="71" t="str">
        <f t="shared" si="100"/>
        <v/>
      </c>
      <c r="AR76" s="71" t="str">
        <f t="shared" si="73"/>
        <v/>
      </c>
      <c r="AS76" s="71" t="str">
        <f t="shared" si="74"/>
        <v/>
      </c>
      <c r="AT76" s="71" t="str">
        <f t="shared" si="75"/>
        <v/>
      </c>
      <c r="AU76" s="71" t="str">
        <f t="shared" si="76"/>
        <v/>
      </c>
      <c r="AV76" s="71" t="str">
        <f t="shared" si="77"/>
        <v/>
      </c>
      <c r="AW76" s="71" t="str">
        <f t="shared" si="78"/>
        <v/>
      </c>
      <c r="AX76" s="206">
        <f t="shared" si="79"/>
        <v>0</v>
      </c>
      <c r="AY76" s="71" t="str">
        <f t="shared" si="80"/>
        <v>0</v>
      </c>
      <c r="AZ76" s="71" t="str">
        <f t="shared" si="81"/>
        <v xml:space="preserve"> </v>
      </c>
      <c r="BA76" s="207">
        <f t="shared" si="82"/>
        <v>0</v>
      </c>
      <c r="BB76" s="207">
        <f t="shared" si="83"/>
        <v>0</v>
      </c>
      <c r="BC76" s="208" t="str">
        <f t="shared" si="84"/>
        <v>DQ</v>
      </c>
      <c r="BD76" s="71">
        <f t="shared" si="85"/>
        <v>1</v>
      </c>
      <c r="BE76" s="209" t="str">
        <f t="shared" si="86"/>
        <v>DQ</v>
      </c>
      <c r="AMJ76"/>
    </row>
    <row r="77" spans="1:1024" s="126" customFormat="1" ht="12.2" customHeight="1" x14ac:dyDescent="0.2">
      <c r="A77" s="368"/>
      <c r="B77" s="205" t="str">
        <f>IF('Competitor List'!H63="Y",'Competitor List'!D63, " ")</f>
        <v xml:space="preserve"> </v>
      </c>
      <c r="C77" s="71" t="str">
        <f>IF('Competitor List'!J63="Y","Y","N")</f>
        <v>N</v>
      </c>
      <c r="D77" s="71">
        <f>'Competitor List'!B63</f>
        <v>18</v>
      </c>
      <c r="E77" s="71" t="str">
        <f>IF('Competitor List'!F63=0," ",'Competitor List'!F63)</f>
        <v xml:space="preserve"> </v>
      </c>
      <c r="F77" s="128"/>
      <c r="G77" s="129"/>
      <c r="H77" s="130"/>
      <c r="I77" s="131" t="str">
        <f t="shared" si="89"/>
        <v>DQ</v>
      </c>
      <c r="J77" s="132" t="str">
        <f t="shared" si="90"/>
        <v>DQ</v>
      </c>
      <c r="K77" s="129"/>
      <c r="L77" s="129"/>
      <c r="M77" s="130"/>
      <c r="N77" s="131" t="str">
        <f t="shared" si="91"/>
        <v>DQ</v>
      </c>
      <c r="O77" s="132" t="str">
        <f t="shared" si="92"/>
        <v>DQ</v>
      </c>
      <c r="P77" s="133" t="str">
        <f t="shared" si="57"/>
        <v>DQ</v>
      </c>
      <c r="Q77" s="10">
        <f t="shared" si="58"/>
        <v>0</v>
      </c>
      <c r="R77" s="134" t="str">
        <f t="shared" si="59"/>
        <v>DQ</v>
      </c>
      <c r="S77" s="131" t="str">
        <f t="shared" si="93"/>
        <v>DQ</v>
      </c>
      <c r="T77" s="132" t="str">
        <f t="shared" si="94"/>
        <v>DQ</v>
      </c>
      <c r="U77" s="131" t="str">
        <f t="shared" si="60"/>
        <v>DQ</v>
      </c>
      <c r="V77" s="135" t="str">
        <f t="shared" si="61"/>
        <v>DQ</v>
      </c>
      <c r="W77" s="136" t="str">
        <f t="shared" si="62"/>
        <v>DQ</v>
      </c>
      <c r="X77" s="137">
        <f>'Competitor List'!C63</f>
        <v>318</v>
      </c>
      <c r="Y77" s="138"/>
      <c r="Z77" s="10" t="str">
        <f t="shared" si="87"/>
        <v>DQ</v>
      </c>
      <c r="AA77" s="10" t="str">
        <f t="shared" si="63"/>
        <v>DQ</v>
      </c>
      <c r="AB77" s="10" t="str">
        <f t="shared" si="95"/>
        <v>DQ</v>
      </c>
      <c r="AC77" s="10" t="str">
        <f t="shared" si="88"/>
        <v>DQ</v>
      </c>
      <c r="AD77" s="10" t="str">
        <f t="shared" si="64"/>
        <v>DQ</v>
      </c>
      <c r="AE77" s="10" t="str">
        <f t="shared" si="65"/>
        <v>DQ</v>
      </c>
      <c r="AF77" s="10" t="str">
        <f t="shared" si="96"/>
        <v>DQ</v>
      </c>
      <c r="AG77" s="10" t="str">
        <f t="shared" si="66"/>
        <v>DQ</v>
      </c>
      <c r="AH77" s="133" t="str">
        <f t="shared" si="67"/>
        <v>DQ</v>
      </c>
      <c r="AI77" s="133" t="str">
        <f t="shared" si="68"/>
        <v>DQ</v>
      </c>
      <c r="AJ77" s="10" t="str">
        <f t="shared" si="69"/>
        <v>DQ</v>
      </c>
      <c r="AK77" s="139" t="str">
        <f t="shared" si="70"/>
        <v>DQ</v>
      </c>
      <c r="AL77" s="137" t="str">
        <f t="shared" si="71"/>
        <v>DQ</v>
      </c>
      <c r="AM77" s="137" t="str">
        <f t="shared" si="72"/>
        <v>DQ</v>
      </c>
      <c r="AN77" s="71" t="str">
        <f t="shared" si="97"/>
        <v/>
      </c>
      <c r="AO77" s="71" t="str">
        <f t="shared" si="98"/>
        <v/>
      </c>
      <c r="AP77" s="71" t="str">
        <f t="shared" si="99"/>
        <v/>
      </c>
      <c r="AQ77" s="71" t="str">
        <f t="shared" si="100"/>
        <v/>
      </c>
      <c r="AR77" s="71" t="str">
        <f t="shared" si="73"/>
        <v/>
      </c>
      <c r="AS77" s="71" t="str">
        <f t="shared" si="74"/>
        <v/>
      </c>
      <c r="AT77" s="71" t="str">
        <f t="shared" si="75"/>
        <v/>
      </c>
      <c r="AU77" s="71" t="str">
        <f t="shared" si="76"/>
        <v/>
      </c>
      <c r="AV77" s="71" t="str">
        <f t="shared" si="77"/>
        <v/>
      </c>
      <c r="AW77" s="71" t="str">
        <f t="shared" si="78"/>
        <v/>
      </c>
      <c r="AX77" s="206">
        <f t="shared" si="79"/>
        <v>0</v>
      </c>
      <c r="AY77" s="71" t="str">
        <f t="shared" si="80"/>
        <v>0</v>
      </c>
      <c r="AZ77" s="71" t="str">
        <f t="shared" si="81"/>
        <v xml:space="preserve"> </v>
      </c>
      <c r="BA77" s="207">
        <f t="shared" si="82"/>
        <v>0</v>
      </c>
      <c r="BB77" s="207">
        <f t="shared" si="83"/>
        <v>0</v>
      </c>
      <c r="BC77" s="208" t="str">
        <f t="shared" si="84"/>
        <v>DQ</v>
      </c>
      <c r="BD77" s="71">
        <f t="shared" si="85"/>
        <v>1</v>
      </c>
      <c r="BE77" s="209" t="str">
        <f t="shared" si="86"/>
        <v>DQ</v>
      </c>
      <c r="AMJ77"/>
    </row>
    <row r="78" spans="1:1024" s="126" customFormat="1" ht="12.2" customHeight="1" x14ac:dyDescent="0.2">
      <c r="A78" s="368"/>
      <c r="B78" s="205" t="str">
        <f>IF('Competitor List'!H64="Y",'Competitor List'!D64, " ")</f>
        <v xml:space="preserve"> </v>
      </c>
      <c r="C78" s="71" t="str">
        <f>IF('Competitor List'!J64="Y","Y","N")</f>
        <v>N</v>
      </c>
      <c r="D78" s="71">
        <f>'Competitor List'!B64</f>
        <v>19</v>
      </c>
      <c r="E78" s="71" t="str">
        <f>IF('Competitor List'!F64=0," ",'Competitor List'!F64)</f>
        <v xml:space="preserve"> </v>
      </c>
      <c r="F78" s="128"/>
      <c r="G78" s="129"/>
      <c r="H78" s="130"/>
      <c r="I78" s="131" t="str">
        <f t="shared" si="89"/>
        <v>DQ</v>
      </c>
      <c r="J78" s="132" t="str">
        <f t="shared" si="90"/>
        <v>DQ</v>
      </c>
      <c r="K78" s="129"/>
      <c r="L78" s="129"/>
      <c r="M78" s="130"/>
      <c r="N78" s="131" t="str">
        <f t="shared" si="91"/>
        <v>DQ</v>
      </c>
      <c r="O78" s="132" t="str">
        <f t="shared" si="92"/>
        <v>DQ</v>
      </c>
      <c r="P78" s="133" t="str">
        <f t="shared" si="57"/>
        <v>DQ</v>
      </c>
      <c r="Q78" s="10">
        <f t="shared" si="58"/>
        <v>0</v>
      </c>
      <c r="R78" s="134" t="str">
        <f t="shared" si="59"/>
        <v>DQ</v>
      </c>
      <c r="S78" s="131" t="str">
        <f t="shared" si="93"/>
        <v>DQ</v>
      </c>
      <c r="T78" s="132" t="str">
        <f t="shared" si="94"/>
        <v>DQ</v>
      </c>
      <c r="U78" s="131" t="str">
        <f t="shared" si="60"/>
        <v>DQ</v>
      </c>
      <c r="V78" s="135" t="str">
        <f t="shared" si="61"/>
        <v>DQ</v>
      </c>
      <c r="W78" s="136" t="str">
        <f t="shared" si="62"/>
        <v>DQ</v>
      </c>
      <c r="X78" s="137">
        <f>'Competitor List'!C64</f>
        <v>319</v>
      </c>
      <c r="Y78" s="138"/>
      <c r="Z78" s="10" t="str">
        <f t="shared" si="87"/>
        <v>DQ</v>
      </c>
      <c r="AA78" s="10" t="str">
        <f t="shared" si="63"/>
        <v>DQ</v>
      </c>
      <c r="AB78" s="10" t="str">
        <f t="shared" si="95"/>
        <v>DQ</v>
      </c>
      <c r="AC78" s="10" t="str">
        <f t="shared" si="88"/>
        <v>DQ</v>
      </c>
      <c r="AD78" s="10" t="str">
        <f t="shared" si="64"/>
        <v>DQ</v>
      </c>
      <c r="AE78" s="10" t="str">
        <f t="shared" si="65"/>
        <v>DQ</v>
      </c>
      <c r="AF78" s="10" t="str">
        <f t="shared" si="96"/>
        <v>DQ</v>
      </c>
      <c r="AG78" s="10" t="str">
        <f t="shared" si="66"/>
        <v>DQ</v>
      </c>
      <c r="AH78" s="133" t="str">
        <f t="shared" si="67"/>
        <v>DQ</v>
      </c>
      <c r="AI78" s="133" t="str">
        <f t="shared" si="68"/>
        <v>DQ</v>
      </c>
      <c r="AJ78" s="10" t="str">
        <f t="shared" si="69"/>
        <v>DQ</v>
      </c>
      <c r="AK78" s="139" t="str">
        <f t="shared" si="70"/>
        <v>DQ</v>
      </c>
      <c r="AL78" s="137" t="str">
        <f t="shared" si="71"/>
        <v>DQ</v>
      </c>
      <c r="AM78" s="137" t="str">
        <f t="shared" si="72"/>
        <v>DQ</v>
      </c>
      <c r="AN78" s="71" t="str">
        <f t="shared" si="97"/>
        <v/>
      </c>
      <c r="AO78" s="71" t="str">
        <f t="shared" si="98"/>
        <v/>
      </c>
      <c r="AP78" s="71" t="str">
        <f t="shared" si="99"/>
        <v/>
      </c>
      <c r="AQ78" s="71" t="str">
        <f t="shared" si="100"/>
        <v/>
      </c>
      <c r="AR78" s="71" t="str">
        <f t="shared" si="73"/>
        <v/>
      </c>
      <c r="AS78" s="71" t="str">
        <f t="shared" si="74"/>
        <v/>
      </c>
      <c r="AT78" s="71" t="str">
        <f t="shared" si="75"/>
        <v/>
      </c>
      <c r="AU78" s="71" t="str">
        <f t="shared" si="76"/>
        <v/>
      </c>
      <c r="AV78" s="71" t="str">
        <f t="shared" si="77"/>
        <v/>
      </c>
      <c r="AW78" s="71" t="str">
        <f t="shared" si="78"/>
        <v/>
      </c>
      <c r="AX78" s="206">
        <f t="shared" si="79"/>
        <v>0</v>
      </c>
      <c r="AY78" s="71" t="str">
        <f t="shared" si="80"/>
        <v>0</v>
      </c>
      <c r="AZ78" s="71" t="str">
        <f t="shared" si="81"/>
        <v xml:space="preserve"> </v>
      </c>
      <c r="BA78" s="207">
        <f t="shared" si="82"/>
        <v>0</v>
      </c>
      <c r="BB78" s="207">
        <f t="shared" si="83"/>
        <v>0</v>
      </c>
      <c r="BC78" s="208" t="str">
        <f t="shared" si="84"/>
        <v>DQ</v>
      </c>
      <c r="BD78" s="71">
        <f t="shared" si="85"/>
        <v>1</v>
      </c>
      <c r="BE78" s="209" t="str">
        <f t="shared" si="86"/>
        <v>DQ</v>
      </c>
      <c r="AMJ78"/>
    </row>
    <row r="79" spans="1:1024" s="126" customFormat="1" ht="12.2" customHeight="1" x14ac:dyDescent="0.2">
      <c r="A79" s="368"/>
      <c r="B79" s="210" t="str">
        <f>IF('Competitor List'!H65="Y",'Competitor List'!D65, " ")</f>
        <v xml:space="preserve"> </v>
      </c>
      <c r="C79" s="211" t="str">
        <f>IF('Competitor List'!J65="Y","Y","N")</f>
        <v>N</v>
      </c>
      <c r="D79" s="211">
        <f>'Competitor List'!B65</f>
        <v>20</v>
      </c>
      <c r="E79" s="211" t="str">
        <f>IF('Competitor List'!F65=0," ",'Competitor List'!F65)</f>
        <v xml:space="preserve"> </v>
      </c>
      <c r="F79" s="145"/>
      <c r="G79" s="146"/>
      <c r="H79" s="147"/>
      <c r="I79" s="148" t="str">
        <f t="shared" si="89"/>
        <v>DQ</v>
      </c>
      <c r="J79" s="149" t="str">
        <f t="shared" si="90"/>
        <v>DQ</v>
      </c>
      <c r="K79" s="146"/>
      <c r="L79" s="146"/>
      <c r="M79" s="147"/>
      <c r="N79" s="148" t="str">
        <f t="shared" si="91"/>
        <v>DQ</v>
      </c>
      <c r="O79" s="149" t="str">
        <f t="shared" si="92"/>
        <v>DQ</v>
      </c>
      <c r="P79" s="150" t="str">
        <f t="shared" si="57"/>
        <v>DQ</v>
      </c>
      <c r="Q79" s="144">
        <f t="shared" si="58"/>
        <v>0</v>
      </c>
      <c r="R79" s="151" t="str">
        <f t="shared" si="59"/>
        <v>DQ</v>
      </c>
      <c r="S79" s="148" t="str">
        <f t="shared" si="93"/>
        <v>DQ</v>
      </c>
      <c r="T79" s="149" t="str">
        <f t="shared" si="94"/>
        <v>DQ</v>
      </c>
      <c r="U79" s="148" t="str">
        <f t="shared" si="60"/>
        <v>DQ</v>
      </c>
      <c r="V79" s="152" t="str">
        <f t="shared" si="61"/>
        <v>DQ</v>
      </c>
      <c r="W79" s="153" t="str">
        <f t="shared" si="62"/>
        <v>DQ</v>
      </c>
      <c r="X79" s="154">
        <f>'Competitor List'!C65</f>
        <v>320</v>
      </c>
      <c r="Y79" s="155"/>
      <c r="Z79" s="144" t="str">
        <f t="shared" si="87"/>
        <v>DQ</v>
      </c>
      <c r="AA79" s="144" t="str">
        <f t="shared" si="63"/>
        <v>DQ</v>
      </c>
      <c r="AB79" s="144" t="str">
        <f t="shared" si="95"/>
        <v>DQ</v>
      </c>
      <c r="AC79" s="144" t="str">
        <f t="shared" si="88"/>
        <v>DQ</v>
      </c>
      <c r="AD79" s="144" t="str">
        <f t="shared" si="64"/>
        <v>DQ</v>
      </c>
      <c r="AE79" s="144" t="str">
        <f t="shared" si="65"/>
        <v>DQ</v>
      </c>
      <c r="AF79" s="144" t="str">
        <f t="shared" si="96"/>
        <v>DQ</v>
      </c>
      <c r="AG79" s="144" t="str">
        <f t="shared" si="66"/>
        <v>DQ</v>
      </c>
      <c r="AH79" s="150" t="str">
        <f t="shared" si="67"/>
        <v>DQ</v>
      </c>
      <c r="AI79" s="150" t="str">
        <f t="shared" si="68"/>
        <v>DQ</v>
      </c>
      <c r="AJ79" s="144" t="str">
        <f t="shared" si="69"/>
        <v>DQ</v>
      </c>
      <c r="AK79" s="156" t="str">
        <f t="shared" si="70"/>
        <v>DQ</v>
      </c>
      <c r="AL79" s="154" t="str">
        <f t="shared" si="71"/>
        <v>DQ</v>
      </c>
      <c r="AM79" s="154" t="str">
        <f t="shared" si="72"/>
        <v>DQ</v>
      </c>
      <c r="AN79" s="211" t="str">
        <f t="shared" si="97"/>
        <v/>
      </c>
      <c r="AO79" s="211" t="str">
        <f t="shared" si="98"/>
        <v/>
      </c>
      <c r="AP79" s="211" t="str">
        <f t="shared" si="99"/>
        <v/>
      </c>
      <c r="AQ79" s="211" t="str">
        <f t="shared" si="100"/>
        <v/>
      </c>
      <c r="AR79" s="211" t="str">
        <f t="shared" si="73"/>
        <v/>
      </c>
      <c r="AS79" s="211" t="str">
        <f t="shared" si="74"/>
        <v/>
      </c>
      <c r="AT79" s="211" t="str">
        <f t="shared" si="75"/>
        <v/>
      </c>
      <c r="AU79" s="211" t="str">
        <f t="shared" si="76"/>
        <v/>
      </c>
      <c r="AV79" s="211" t="str">
        <f t="shared" si="77"/>
        <v/>
      </c>
      <c r="AW79" s="211" t="str">
        <f t="shared" si="78"/>
        <v/>
      </c>
      <c r="AX79" s="212">
        <f t="shared" si="79"/>
        <v>0</v>
      </c>
      <c r="AY79" s="211" t="str">
        <f t="shared" si="80"/>
        <v>0</v>
      </c>
      <c r="AZ79" s="211" t="str">
        <f t="shared" si="81"/>
        <v xml:space="preserve"> </v>
      </c>
      <c r="BA79" s="213">
        <f t="shared" si="82"/>
        <v>0</v>
      </c>
      <c r="BB79" s="213">
        <f t="shared" si="83"/>
        <v>0</v>
      </c>
      <c r="BC79" s="214" t="str">
        <f t="shared" si="84"/>
        <v>DQ</v>
      </c>
      <c r="BD79" s="211">
        <f t="shared" si="85"/>
        <v>1</v>
      </c>
      <c r="BE79" s="215" t="str">
        <f t="shared" si="86"/>
        <v>DQ</v>
      </c>
      <c r="AMJ79"/>
    </row>
    <row r="80" spans="1:1024" s="126" customFormat="1" ht="12.2" customHeight="1" x14ac:dyDescent="0.2">
      <c r="A80" s="363" t="s">
        <v>20</v>
      </c>
      <c r="B80" s="160" t="str">
        <f>IF('Competitor List'!H66="Y",'Competitor List'!D66, " ")</f>
        <v xml:space="preserve"> </v>
      </c>
      <c r="C80" s="161" t="str">
        <f>IF('Competitor List'!J66="Y","Y","N")</f>
        <v>N</v>
      </c>
      <c r="D80" s="161">
        <f>'Competitor List'!B66</f>
        <v>1</v>
      </c>
      <c r="E80" s="161" t="str">
        <f>IF('Competitor List'!F66=0," ",'Competitor List'!F66)</f>
        <v xml:space="preserve"> </v>
      </c>
      <c r="F80" s="162"/>
      <c r="G80" s="163"/>
      <c r="H80" s="164"/>
      <c r="I80" s="114" t="str">
        <f t="shared" ref="I80:I99" si="101">IF(ISNUMBER(F80),RANK(F80,F$80:F$99,0)+SUMPRODUCT((F$80:F$99=F80)*(G$80:G$99&gt;G80))+SUMPRODUCT((F$80:F$99=F80)*(G$80:G$99=G80)*(H$80:H$99&lt;H80))+SUMPRODUCT((F$80:F$99=F80)*(G$80:G$99=G80)*(H$80:H$99=H80)*($Y$80:$Y$99&lt;$Y80)),"DQ")</f>
        <v>DQ</v>
      </c>
      <c r="J80" s="115" t="str">
        <f t="shared" ref="J80:J99" si="102">IF(ISNUMBER(H80),RANK(H80,H$80:H$99,1)+SUMPRODUCT((H$80:H$99=H80)*(G$80:G$99&gt;G80))+SUMPRODUCT((H$80:H$99=H80)*(G$80:G$99=G80)*(F$80:F$99&gt;F80))+SUMPRODUCT((H$80:H$99=H80)*(G$80:G$99=G80)*(F$80:F$99=F80)*($Y$80:$Y$99&lt;$Y80)),"DQ")</f>
        <v>DQ</v>
      </c>
      <c r="K80" s="163"/>
      <c r="L80" s="163"/>
      <c r="M80" s="164"/>
      <c r="N80" s="114" t="str">
        <f t="shared" ref="N80:N99" si="103">IF(ISNUMBER(K80),RANK(K80,K$80:K$99,0)+SUMPRODUCT((K$80:K$99=K80)*(L$80:L$99&gt;L80))+SUMPRODUCT((K$80:K$99=K80)*(L$80:L$99=L80)*(M$80:M$99&lt;M80))+SUMPRODUCT((K$80:K$99=K80)*(L$80:L$99=L80)*(M$80:M$99=M80)*($Y$80:$Y$99&lt;$Y80)),"DQ")</f>
        <v>DQ</v>
      </c>
      <c r="O80" s="115" t="str">
        <f t="shared" ref="O80:O99" si="104">IF(ISNUMBER(M80),RANK(M80,M$80:M$99,1)+SUMPRODUCT((M$80:M$99=M80)*(L$80:L$99&gt;L80))+SUMPRODUCT((M$80:M$99=M80)*(L$80:L$99=L80)*(K$80:K$99&gt;K80))+SUMPRODUCT((M$80:M$99=M80)*(L$80:L$99=L80)*(K$80:K$99=K80)*($Y$80:$Y$99&lt;$Y80)),"DQ")</f>
        <v>DQ</v>
      </c>
      <c r="P80" s="165" t="str">
        <f t="shared" si="57"/>
        <v>DQ</v>
      </c>
      <c r="Q80" s="161">
        <f t="shared" si="58"/>
        <v>0</v>
      </c>
      <c r="R80" s="166" t="str">
        <f t="shared" si="59"/>
        <v>DQ</v>
      </c>
      <c r="S80" s="114" t="str">
        <f t="shared" ref="S80:S99" si="105">IF(AND(ISNUMBER(AH80),NOT(C80="N")),RANK(AH80,$AH$80:$AH$99,0)+SUMPRODUCT(($AH$80:$AH$99=AH80)*($AK$80:$AK$99&lt;AK80))+SUMPRODUCT(($AH$80:$AH$99=AH80)*($AK$80:$AK$99=AK80)*($Q$80:$Q$99&gt;Q80))+SUMPRODUCT(($AH$80:$AH$99=AH80)*($AK$80:$AK$99=AK80)*($Q$80:$Q$99=Q80)*($Y$80:$Y$99&lt;Y80)),"DQ")</f>
        <v>DQ</v>
      </c>
      <c r="T80" s="115" t="str">
        <f t="shared" ref="T80:T99" si="106">IF(ISNUMBER(R80),RANK(R80,R$80:R$99,1)+SUMPRODUCT((R$80:R$99=R80)*(Q$80:Q$99&gt;Q80))+SUMPRODUCT((R$80:R$99=R80)*(Q$80:Q$99=Q80)*(P$80:P$99&gt;P80))+SUMPRODUCT((R$80:R$99=R80)*(Q$80:Q$99=Q80)*(P$80:P$99=P80)*($Y$80:$Y$99&lt;$Y80)),"DQ")</f>
        <v>DQ</v>
      </c>
      <c r="U80" s="114" t="str">
        <f t="shared" si="60"/>
        <v>DQ</v>
      </c>
      <c r="V80" s="118" t="str">
        <f t="shared" si="61"/>
        <v>DQ</v>
      </c>
      <c r="W80" s="119" t="str">
        <f t="shared" si="62"/>
        <v>DQ</v>
      </c>
      <c r="X80" s="167">
        <f>'Competitor List'!C66</f>
        <v>401</v>
      </c>
      <c r="Y80" s="168"/>
      <c r="Z80" s="161" t="str">
        <f t="shared" si="87"/>
        <v>DQ</v>
      </c>
      <c r="AA80" s="161" t="str">
        <f t="shared" si="63"/>
        <v>DQ</v>
      </c>
      <c r="AB80" s="161" t="str">
        <f t="shared" ref="AB80:AB99" si="107">IF(AND(ISNUMBER(AA80),NOT(C80="N")),RANK(AA80,$AA$80:$AA$99,0)+SUMPRODUCT(($AA$80:$AA$99=AA80)*($G$80:$G$99&gt;G80))+SUMPRODUCT(($AA$80:$AA$99=AA80)*($G$80:$G$99=G80)*($H$80:$H$99&lt;H80))+SUMPRODUCT(($AA$80:$AA$99=AA80)*($G$80:$G$99=G80)*($H$80:$H$99=H80)*($D$80:$D$99&lt;D80)),"DQ")</f>
        <v>DQ</v>
      </c>
      <c r="AC80" s="161" t="str">
        <f t="shared" si="88"/>
        <v>DQ</v>
      </c>
      <c r="AD80" s="161" t="str">
        <f t="shared" si="64"/>
        <v>DQ</v>
      </c>
      <c r="AE80" s="161" t="str">
        <f t="shared" si="65"/>
        <v>DQ</v>
      </c>
      <c r="AF80" s="161" t="str">
        <f t="shared" ref="AF80:AF99" si="108">IF(AND(ISNUMBER(AE80),NOT(L80="N")),RANK(AE80,$AE$80:$AE$99,0)+SUMPRODUCT(($AE$80:$AE$99=AE80)*($L$80:$L$99&gt;L80))+SUMPRODUCT(($AE$80:$AE$99=AE80)*($L$80:$L$99=L80)*($M$80:$M$99&lt;M80))+SUMPRODUCT(($AE$80:$AE$99=AE80)*($L$80:$L$99=L80)*($M$80:$M$99=M80)*($D$80:$D$99&lt;D80)),"DQ")</f>
        <v>DQ</v>
      </c>
      <c r="AG80" s="161" t="str">
        <f t="shared" si="66"/>
        <v>DQ</v>
      </c>
      <c r="AH80" s="165" t="str">
        <f t="shared" si="67"/>
        <v>DQ</v>
      </c>
      <c r="AI80" s="165" t="str">
        <f t="shared" si="68"/>
        <v>DQ</v>
      </c>
      <c r="AJ80" s="161" t="str">
        <f t="shared" si="69"/>
        <v>DQ</v>
      </c>
      <c r="AK80" s="169" t="str">
        <f t="shared" si="70"/>
        <v>DQ</v>
      </c>
      <c r="AL80" s="167" t="str">
        <f t="shared" si="71"/>
        <v>DQ</v>
      </c>
      <c r="AM80" s="167" t="str">
        <f t="shared" si="72"/>
        <v>DQ</v>
      </c>
      <c r="AN80" s="161" t="str">
        <f t="shared" ref="AN80:AN99" si="109">IF(AB80=1,$AO$9,"")</f>
        <v/>
      </c>
      <c r="AO80" s="161" t="str">
        <f t="shared" ref="AO80:AO99" si="110">IF(J80=1,$AO$9,"")</f>
        <v/>
      </c>
      <c r="AP80" s="161" t="str">
        <f t="shared" ref="AP80:AP99" si="111">IF(AF80=1,$AO$9,"")</f>
        <v/>
      </c>
      <c r="AQ80" s="161" t="str">
        <f t="shared" ref="AQ80:AQ99" si="112">IF(O80=1,$AO$9,"")</f>
        <v/>
      </c>
      <c r="AR80" s="161" t="str">
        <f t="shared" si="73"/>
        <v/>
      </c>
      <c r="AS80" s="161" t="str">
        <f t="shared" si="74"/>
        <v/>
      </c>
      <c r="AT80" s="161" t="str">
        <f t="shared" si="75"/>
        <v/>
      </c>
      <c r="AU80" s="161" t="str">
        <f t="shared" si="76"/>
        <v/>
      </c>
      <c r="AV80" s="161" t="str">
        <f t="shared" si="77"/>
        <v/>
      </c>
      <c r="AW80" s="161" t="str">
        <f t="shared" si="78"/>
        <v/>
      </c>
      <c r="AX80" s="169">
        <f t="shared" si="79"/>
        <v>0</v>
      </c>
      <c r="AY80" s="161" t="str">
        <f t="shared" si="80"/>
        <v>0</v>
      </c>
      <c r="AZ80" s="161" t="str">
        <f t="shared" si="81"/>
        <v xml:space="preserve"> </v>
      </c>
      <c r="BA80" s="170">
        <f t="shared" si="82"/>
        <v>0</v>
      </c>
      <c r="BB80" s="170">
        <f t="shared" si="83"/>
        <v>0</v>
      </c>
      <c r="BC80" s="171" t="str">
        <f t="shared" si="84"/>
        <v>DQ</v>
      </c>
      <c r="BD80" s="161">
        <f t="shared" si="85"/>
        <v>1</v>
      </c>
      <c r="BE80" s="172" t="str">
        <f t="shared" si="86"/>
        <v>DQ</v>
      </c>
      <c r="AMJ80"/>
    </row>
    <row r="81" spans="1:1024" s="126" customFormat="1" ht="12.2" customHeight="1" x14ac:dyDescent="0.2">
      <c r="A81" s="363"/>
      <c r="B81" s="173" t="str">
        <f>IF('Competitor List'!H67="Y",'Competitor List'!D67, " ")</f>
        <v xml:space="preserve"> </v>
      </c>
      <c r="C81" s="174" t="str">
        <f>IF('Competitor List'!J67="Y","Y","N")</f>
        <v>N</v>
      </c>
      <c r="D81" s="174">
        <f>'Competitor List'!B67</f>
        <v>2</v>
      </c>
      <c r="E81" s="174" t="str">
        <f>IF('Competitor List'!F67=0," ",'Competitor List'!F67)</f>
        <v xml:space="preserve"> </v>
      </c>
      <c r="F81" s="175"/>
      <c r="G81" s="176"/>
      <c r="H81" s="177"/>
      <c r="I81" s="131" t="str">
        <f t="shared" si="101"/>
        <v>DQ</v>
      </c>
      <c r="J81" s="132" t="str">
        <f t="shared" si="102"/>
        <v>DQ</v>
      </c>
      <c r="K81" s="176"/>
      <c r="L81" s="176"/>
      <c r="M81" s="177"/>
      <c r="N81" s="131" t="str">
        <f t="shared" si="103"/>
        <v>DQ</v>
      </c>
      <c r="O81" s="132" t="str">
        <f t="shared" si="104"/>
        <v>DQ</v>
      </c>
      <c r="P81" s="178" t="str">
        <f t="shared" si="57"/>
        <v>DQ</v>
      </c>
      <c r="Q81" s="174">
        <f t="shared" si="58"/>
        <v>0</v>
      </c>
      <c r="R81" s="179" t="str">
        <f t="shared" si="59"/>
        <v>DQ</v>
      </c>
      <c r="S81" s="131" t="str">
        <f t="shared" si="105"/>
        <v>DQ</v>
      </c>
      <c r="T81" s="132" t="str">
        <f t="shared" si="106"/>
        <v>DQ</v>
      </c>
      <c r="U81" s="131" t="str">
        <f t="shared" si="60"/>
        <v>DQ</v>
      </c>
      <c r="V81" s="135" t="str">
        <f t="shared" si="61"/>
        <v>DQ</v>
      </c>
      <c r="W81" s="136" t="str">
        <f t="shared" si="62"/>
        <v>DQ</v>
      </c>
      <c r="X81" s="180">
        <f>'Competitor List'!C67</f>
        <v>402</v>
      </c>
      <c r="Y81" s="181"/>
      <c r="Z81" s="174" t="str">
        <f t="shared" si="87"/>
        <v>DQ</v>
      </c>
      <c r="AA81" s="174" t="str">
        <f t="shared" si="63"/>
        <v>DQ</v>
      </c>
      <c r="AB81" s="174" t="str">
        <f t="shared" si="107"/>
        <v>DQ</v>
      </c>
      <c r="AC81" s="174" t="str">
        <f t="shared" si="88"/>
        <v>DQ</v>
      </c>
      <c r="AD81" s="174" t="str">
        <f t="shared" si="64"/>
        <v>DQ</v>
      </c>
      <c r="AE81" s="174" t="str">
        <f t="shared" si="65"/>
        <v>DQ</v>
      </c>
      <c r="AF81" s="174" t="str">
        <f t="shared" si="108"/>
        <v>DQ</v>
      </c>
      <c r="AG81" s="174" t="str">
        <f t="shared" si="66"/>
        <v>DQ</v>
      </c>
      <c r="AH81" s="178" t="str">
        <f t="shared" si="67"/>
        <v>DQ</v>
      </c>
      <c r="AI81" s="178" t="str">
        <f t="shared" si="68"/>
        <v>DQ</v>
      </c>
      <c r="AJ81" s="174" t="str">
        <f t="shared" si="69"/>
        <v>DQ</v>
      </c>
      <c r="AK81" s="182" t="str">
        <f t="shared" si="70"/>
        <v>DQ</v>
      </c>
      <c r="AL81" s="180" t="str">
        <f t="shared" si="71"/>
        <v>DQ</v>
      </c>
      <c r="AM81" s="180" t="str">
        <f t="shared" si="72"/>
        <v>DQ</v>
      </c>
      <c r="AN81" s="174" t="str">
        <f t="shared" si="109"/>
        <v/>
      </c>
      <c r="AO81" s="174" t="str">
        <f t="shared" si="110"/>
        <v/>
      </c>
      <c r="AP81" s="174" t="str">
        <f t="shared" si="111"/>
        <v/>
      </c>
      <c r="AQ81" s="174" t="str">
        <f t="shared" si="112"/>
        <v/>
      </c>
      <c r="AR81" s="174" t="str">
        <f t="shared" si="73"/>
        <v/>
      </c>
      <c r="AS81" s="174" t="str">
        <f t="shared" si="74"/>
        <v/>
      </c>
      <c r="AT81" s="174" t="str">
        <f t="shared" si="75"/>
        <v/>
      </c>
      <c r="AU81" s="174" t="str">
        <f t="shared" si="76"/>
        <v/>
      </c>
      <c r="AV81" s="174" t="str">
        <f t="shared" si="77"/>
        <v/>
      </c>
      <c r="AW81" s="174" t="str">
        <f t="shared" si="78"/>
        <v/>
      </c>
      <c r="AX81" s="182">
        <f t="shared" si="79"/>
        <v>0</v>
      </c>
      <c r="AY81" s="174" t="str">
        <f t="shared" si="80"/>
        <v>0</v>
      </c>
      <c r="AZ81" s="174" t="str">
        <f t="shared" si="81"/>
        <v xml:space="preserve"> </v>
      </c>
      <c r="BA81" s="183">
        <f t="shared" si="82"/>
        <v>0</v>
      </c>
      <c r="BB81" s="183">
        <f t="shared" si="83"/>
        <v>0</v>
      </c>
      <c r="BC81" s="184" t="str">
        <f t="shared" si="84"/>
        <v>DQ</v>
      </c>
      <c r="BD81" s="174">
        <f t="shared" si="85"/>
        <v>1</v>
      </c>
      <c r="BE81" s="185" t="str">
        <f t="shared" si="86"/>
        <v>DQ</v>
      </c>
      <c r="AMJ81"/>
    </row>
    <row r="82" spans="1:1024" s="126" customFormat="1" ht="12.2" customHeight="1" x14ac:dyDescent="0.2">
      <c r="A82" s="363"/>
      <c r="B82" s="173" t="str">
        <f>IF('Competitor List'!H68="Y",'Competitor List'!D68, " ")</f>
        <v xml:space="preserve"> </v>
      </c>
      <c r="C82" s="174" t="str">
        <f>IF('Competitor List'!J68="Y","Y","N")</f>
        <v>N</v>
      </c>
      <c r="D82" s="174">
        <f>'Competitor List'!B68</f>
        <v>3</v>
      </c>
      <c r="E82" s="174" t="str">
        <f>IF('Competitor List'!F68=0," ",'Competitor List'!F68)</f>
        <v xml:space="preserve"> </v>
      </c>
      <c r="F82" s="175"/>
      <c r="G82" s="176"/>
      <c r="H82" s="177"/>
      <c r="I82" s="131" t="str">
        <f t="shared" si="101"/>
        <v>DQ</v>
      </c>
      <c r="J82" s="132" t="str">
        <f t="shared" si="102"/>
        <v>DQ</v>
      </c>
      <c r="K82" s="176"/>
      <c r="L82" s="176"/>
      <c r="M82" s="177"/>
      <c r="N82" s="131" t="str">
        <f t="shared" si="103"/>
        <v>DQ</v>
      </c>
      <c r="O82" s="132" t="str">
        <f t="shared" si="104"/>
        <v>DQ</v>
      </c>
      <c r="P82" s="178" t="str">
        <f t="shared" si="57"/>
        <v>DQ</v>
      </c>
      <c r="Q82" s="174">
        <f t="shared" si="58"/>
        <v>0</v>
      </c>
      <c r="R82" s="179" t="str">
        <f t="shared" si="59"/>
        <v>DQ</v>
      </c>
      <c r="S82" s="131" t="str">
        <f t="shared" si="105"/>
        <v>DQ</v>
      </c>
      <c r="T82" s="132" t="str">
        <f t="shared" si="106"/>
        <v>DQ</v>
      </c>
      <c r="U82" s="131" t="str">
        <f t="shared" si="60"/>
        <v>DQ</v>
      </c>
      <c r="V82" s="135" t="str">
        <f t="shared" si="61"/>
        <v>DQ</v>
      </c>
      <c r="W82" s="136" t="str">
        <f t="shared" si="62"/>
        <v>DQ</v>
      </c>
      <c r="X82" s="180">
        <f>'Competitor List'!C68</f>
        <v>403</v>
      </c>
      <c r="Y82" s="181"/>
      <c r="Z82" s="174" t="str">
        <f t="shared" si="87"/>
        <v>DQ</v>
      </c>
      <c r="AA82" s="174" t="str">
        <f t="shared" si="63"/>
        <v>DQ</v>
      </c>
      <c r="AB82" s="174" t="str">
        <f t="shared" si="107"/>
        <v>DQ</v>
      </c>
      <c r="AC82" s="174" t="str">
        <f t="shared" si="88"/>
        <v>DQ</v>
      </c>
      <c r="AD82" s="174" t="str">
        <f t="shared" si="64"/>
        <v>DQ</v>
      </c>
      <c r="AE82" s="174" t="str">
        <f t="shared" si="65"/>
        <v>DQ</v>
      </c>
      <c r="AF82" s="174" t="str">
        <f t="shared" si="108"/>
        <v>DQ</v>
      </c>
      <c r="AG82" s="174" t="str">
        <f t="shared" si="66"/>
        <v>DQ</v>
      </c>
      <c r="AH82" s="178" t="str">
        <f t="shared" si="67"/>
        <v>DQ</v>
      </c>
      <c r="AI82" s="178" t="str">
        <f t="shared" si="68"/>
        <v>DQ</v>
      </c>
      <c r="AJ82" s="174" t="str">
        <f t="shared" si="69"/>
        <v>DQ</v>
      </c>
      <c r="AK82" s="182" t="str">
        <f t="shared" si="70"/>
        <v>DQ</v>
      </c>
      <c r="AL82" s="180" t="str">
        <f t="shared" si="71"/>
        <v>DQ</v>
      </c>
      <c r="AM82" s="180" t="str">
        <f t="shared" si="72"/>
        <v>DQ</v>
      </c>
      <c r="AN82" s="174" t="str">
        <f t="shared" si="109"/>
        <v/>
      </c>
      <c r="AO82" s="174" t="str">
        <f t="shared" si="110"/>
        <v/>
      </c>
      <c r="AP82" s="174" t="str">
        <f t="shared" si="111"/>
        <v/>
      </c>
      <c r="AQ82" s="174" t="str">
        <f t="shared" si="112"/>
        <v/>
      </c>
      <c r="AR82" s="174" t="str">
        <f t="shared" si="73"/>
        <v/>
      </c>
      <c r="AS82" s="174" t="str">
        <f t="shared" si="74"/>
        <v/>
      </c>
      <c r="AT82" s="174" t="str">
        <f t="shared" si="75"/>
        <v/>
      </c>
      <c r="AU82" s="174" t="str">
        <f t="shared" si="76"/>
        <v/>
      </c>
      <c r="AV82" s="174" t="str">
        <f t="shared" si="77"/>
        <v/>
      </c>
      <c r="AW82" s="174" t="str">
        <f t="shared" si="78"/>
        <v/>
      </c>
      <c r="AX82" s="182">
        <f t="shared" si="79"/>
        <v>0</v>
      </c>
      <c r="AY82" s="174" t="str">
        <f t="shared" si="80"/>
        <v>0</v>
      </c>
      <c r="AZ82" s="174" t="str">
        <f t="shared" si="81"/>
        <v xml:space="preserve"> </v>
      </c>
      <c r="BA82" s="183">
        <f t="shared" si="82"/>
        <v>0</v>
      </c>
      <c r="BB82" s="183">
        <f t="shared" si="83"/>
        <v>0</v>
      </c>
      <c r="BC82" s="184" t="str">
        <f t="shared" si="84"/>
        <v>DQ</v>
      </c>
      <c r="BD82" s="174">
        <f t="shared" si="85"/>
        <v>1</v>
      </c>
      <c r="BE82" s="185" t="str">
        <f t="shared" si="86"/>
        <v>DQ</v>
      </c>
      <c r="AMJ82"/>
    </row>
    <row r="83" spans="1:1024" s="126" customFormat="1" ht="12.2" customHeight="1" x14ac:dyDescent="0.2">
      <c r="A83" s="363"/>
      <c r="B83" s="173" t="str">
        <f>IF('Competitor List'!H69="Y",'Competitor List'!D69, " ")</f>
        <v xml:space="preserve"> </v>
      </c>
      <c r="C83" s="174" t="str">
        <f>IF('Competitor List'!J69="Y","Y","N")</f>
        <v>N</v>
      </c>
      <c r="D83" s="174">
        <f>'Competitor List'!B69</f>
        <v>4</v>
      </c>
      <c r="E83" s="174" t="str">
        <f>IF('Competitor List'!F69=0," ",'Competitor List'!F69)</f>
        <v xml:space="preserve"> </v>
      </c>
      <c r="F83" s="175"/>
      <c r="G83" s="176"/>
      <c r="H83" s="177"/>
      <c r="I83" s="131" t="str">
        <f t="shared" si="101"/>
        <v>DQ</v>
      </c>
      <c r="J83" s="132" t="str">
        <f t="shared" si="102"/>
        <v>DQ</v>
      </c>
      <c r="K83" s="176"/>
      <c r="L83" s="176"/>
      <c r="M83" s="177"/>
      <c r="N83" s="131" t="str">
        <f t="shared" si="103"/>
        <v>DQ</v>
      </c>
      <c r="O83" s="132" t="str">
        <f t="shared" si="104"/>
        <v>DQ</v>
      </c>
      <c r="P83" s="178" t="str">
        <f t="shared" si="57"/>
        <v>DQ</v>
      </c>
      <c r="Q83" s="174">
        <f t="shared" si="58"/>
        <v>0</v>
      </c>
      <c r="R83" s="179" t="str">
        <f t="shared" si="59"/>
        <v>DQ</v>
      </c>
      <c r="S83" s="131" t="str">
        <f t="shared" si="105"/>
        <v>DQ</v>
      </c>
      <c r="T83" s="132" t="str">
        <f t="shared" si="106"/>
        <v>DQ</v>
      </c>
      <c r="U83" s="131" t="str">
        <f t="shared" si="60"/>
        <v>DQ</v>
      </c>
      <c r="V83" s="135" t="str">
        <f t="shared" si="61"/>
        <v>DQ</v>
      </c>
      <c r="W83" s="136" t="str">
        <f t="shared" si="62"/>
        <v>DQ</v>
      </c>
      <c r="X83" s="180">
        <f>'Competitor List'!C69</f>
        <v>404</v>
      </c>
      <c r="Y83" s="181"/>
      <c r="Z83" s="174" t="str">
        <f t="shared" si="87"/>
        <v>DQ</v>
      </c>
      <c r="AA83" s="174" t="str">
        <f t="shared" si="63"/>
        <v>DQ</v>
      </c>
      <c r="AB83" s="174" t="str">
        <f t="shared" si="107"/>
        <v>DQ</v>
      </c>
      <c r="AC83" s="174" t="str">
        <f t="shared" si="88"/>
        <v>DQ</v>
      </c>
      <c r="AD83" s="174" t="str">
        <f t="shared" si="64"/>
        <v>DQ</v>
      </c>
      <c r="AE83" s="174" t="str">
        <f t="shared" si="65"/>
        <v>DQ</v>
      </c>
      <c r="AF83" s="174" t="str">
        <f t="shared" si="108"/>
        <v>DQ</v>
      </c>
      <c r="AG83" s="174" t="str">
        <f t="shared" si="66"/>
        <v>DQ</v>
      </c>
      <c r="AH83" s="178" t="str">
        <f t="shared" si="67"/>
        <v>DQ</v>
      </c>
      <c r="AI83" s="178" t="str">
        <f t="shared" si="68"/>
        <v>DQ</v>
      </c>
      <c r="AJ83" s="174" t="str">
        <f t="shared" si="69"/>
        <v>DQ</v>
      </c>
      <c r="AK83" s="182" t="str">
        <f t="shared" si="70"/>
        <v>DQ</v>
      </c>
      <c r="AL83" s="180" t="str">
        <f t="shared" si="71"/>
        <v>DQ</v>
      </c>
      <c r="AM83" s="180" t="str">
        <f t="shared" si="72"/>
        <v>DQ</v>
      </c>
      <c r="AN83" s="174" t="str">
        <f t="shared" si="109"/>
        <v/>
      </c>
      <c r="AO83" s="174" t="str">
        <f t="shared" si="110"/>
        <v/>
      </c>
      <c r="AP83" s="174" t="str">
        <f t="shared" si="111"/>
        <v/>
      </c>
      <c r="AQ83" s="174" t="str">
        <f t="shared" si="112"/>
        <v/>
      </c>
      <c r="AR83" s="174" t="str">
        <f t="shared" si="73"/>
        <v/>
      </c>
      <c r="AS83" s="174" t="str">
        <f t="shared" si="74"/>
        <v/>
      </c>
      <c r="AT83" s="174" t="str">
        <f t="shared" si="75"/>
        <v/>
      </c>
      <c r="AU83" s="174" t="str">
        <f t="shared" si="76"/>
        <v/>
      </c>
      <c r="AV83" s="174" t="str">
        <f t="shared" si="77"/>
        <v/>
      </c>
      <c r="AW83" s="174" t="str">
        <f t="shared" si="78"/>
        <v/>
      </c>
      <c r="AX83" s="182">
        <f t="shared" si="79"/>
        <v>0</v>
      </c>
      <c r="AY83" s="174" t="str">
        <f t="shared" si="80"/>
        <v>0</v>
      </c>
      <c r="AZ83" s="174" t="str">
        <f t="shared" si="81"/>
        <v xml:space="preserve"> </v>
      </c>
      <c r="BA83" s="183">
        <f t="shared" si="82"/>
        <v>0</v>
      </c>
      <c r="BB83" s="183">
        <f t="shared" si="83"/>
        <v>0</v>
      </c>
      <c r="BC83" s="184" t="str">
        <f t="shared" si="84"/>
        <v>DQ</v>
      </c>
      <c r="BD83" s="174">
        <f t="shared" si="85"/>
        <v>1</v>
      </c>
      <c r="BE83" s="185" t="str">
        <f t="shared" si="86"/>
        <v>DQ</v>
      </c>
      <c r="AMJ83"/>
    </row>
    <row r="84" spans="1:1024" s="126" customFormat="1" ht="12.2" customHeight="1" x14ac:dyDescent="0.2">
      <c r="A84" s="363"/>
      <c r="B84" s="173" t="str">
        <f>IF('Competitor List'!H70="Y",'Competitor List'!D70, " ")</f>
        <v xml:space="preserve"> </v>
      </c>
      <c r="C84" s="174" t="str">
        <f>IF('Competitor List'!J70="Y","Y","N")</f>
        <v>N</v>
      </c>
      <c r="D84" s="174">
        <f>'Competitor List'!B70</f>
        <v>5</v>
      </c>
      <c r="E84" s="174" t="str">
        <f>IF('Competitor List'!F70=0," ",'Competitor List'!F70)</f>
        <v xml:space="preserve"> </v>
      </c>
      <c r="F84" s="175"/>
      <c r="G84" s="176"/>
      <c r="H84" s="177"/>
      <c r="I84" s="131" t="str">
        <f t="shared" si="101"/>
        <v>DQ</v>
      </c>
      <c r="J84" s="132" t="str">
        <f t="shared" si="102"/>
        <v>DQ</v>
      </c>
      <c r="K84" s="176"/>
      <c r="L84" s="176"/>
      <c r="M84" s="177"/>
      <c r="N84" s="131" t="str">
        <f t="shared" si="103"/>
        <v>DQ</v>
      </c>
      <c r="O84" s="132" t="str">
        <f t="shared" si="104"/>
        <v>DQ</v>
      </c>
      <c r="P84" s="178" t="str">
        <f t="shared" ref="P84:P99" si="113">IF(AND(SUM(F84,K84)&gt;0,ISNONTEXT(F84),ISNONTEXT(K84)),AVERAGE(F84,K84),"DQ")</f>
        <v>DQ</v>
      </c>
      <c r="Q84" s="174">
        <f t="shared" ref="Q84:Q99" si="114">G84+L84</f>
        <v>0</v>
      </c>
      <c r="R84" s="179" t="str">
        <f t="shared" ref="R84:R99" si="115">IF(AND(SUM(H84,M84)&gt;0,ISNONTEXT(H84),ISNONTEXT(M84)),(H84+M84) / ((H84&lt;&gt;0)+(M84&lt;&gt;0)),"DQ")</f>
        <v>DQ</v>
      </c>
      <c r="S84" s="131" t="str">
        <f t="shared" si="105"/>
        <v>DQ</v>
      </c>
      <c r="T84" s="132" t="str">
        <f t="shared" si="106"/>
        <v>DQ</v>
      </c>
      <c r="U84" s="131" t="str">
        <f t="shared" ref="U84:U99" si="116">IF(AND(ISNUMBER(AH84),NOT(C84="N")),RANK(AI84,$AI$20:$AI$99,0)+SUMPRODUCT(($AI$20:$AI$99=AI84)*($AK$20:$AK$99&lt;AK84))+SUMPRODUCT(($AI$20:$AI$107=AI84)*($AK$20:$AK$107=AK84)*($Q$20:$Q$107&gt;Q84))+SUMPRODUCT(($AI$20:$AI$107=AI84)*($Q$20:$Q$107=Q84)*($AK$20:$AK$107=AK84)*($Y$20:$Y$107&lt;Y84)),"DQ")</f>
        <v>DQ</v>
      </c>
      <c r="V84" s="135" t="str">
        <f t="shared" ref="V84:V99" si="117">IF(AND(ISNUMBER(AK84),C84="Y"),RANK(AK84,$AK$20:$AK$99,1)+SUMPRODUCT(($AK$20:$AK$99=AK84)*($AH$20:$AH$99&gt;AH84))+SUMPRODUCT(($AK$20:$AK$107=AK84)*($AH$20:$AH$107=AH84)*($Q$20:$Q$107&gt;Q84))+SUMPRODUCT(($AK$20:$AK$107=AK84)*($Q$20:$Q$107=Q84)*($AH$21:$AH$108=AH84)*($Y$20:$Y$107&lt;Y84)),"DQ")</f>
        <v>DQ</v>
      </c>
      <c r="W84" s="136" t="str">
        <f t="shared" ref="W84:W99" si="118">IF(AND(ISNUMBER(AM84)),RANK(AM84,$AM$20:$AM$99,1)+SUMPRODUCT(($AM$20:$AM$99=AM84)*($AK$20:$AK$99&lt;AK84))+SUMPRODUCT(($AM$20:$AM$99=AM84)*($AK$20:$AK$99=AK84)*($AH$20:$AH$99&gt;AH84)+SUMPRODUCT(($AM$20:$AM$99=AM84)*($AK$20:$AK$99=AK84)*($AH$20:$AH$99=AH84)*($Y$20:$Y$99&gt;Y84))),"DQ")</f>
        <v>DQ</v>
      </c>
      <c r="X84" s="180">
        <f>'Competitor List'!C70</f>
        <v>405</v>
      </c>
      <c r="Y84" s="181"/>
      <c r="Z84" s="174" t="str">
        <f t="shared" si="87"/>
        <v>DQ</v>
      </c>
      <c r="AA84" s="174" t="str">
        <f t="shared" ref="AA84:AA99" si="119">IF(J84=1,0,Z84)</f>
        <v>DQ</v>
      </c>
      <c r="AB84" s="174" t="str">
        <f t="shared" si="107"/>
        <v>DQ</v>
      </c>
      <c r="AC84" s="174" t="str">
        <f t="shared" si="88"/>
        <v>DQ</v>
      </c>
      <c r="AD84" s="174" t="str">
        <f t="shared" ref="AD84:AD99" si="120">IF(AND(K84&gt;0,ISNONTEXT(K84),$C84="Y"),K84,"DQ")</f>
        <v>DQ</v>
      </c>
      <c r="AE84" s="174" t="str">
        <f t="shared" ref="AE84:AE99" si="121">IF(O84=1,0,AD84)</f>
        <v>DQ</v>
      </c>
      <c r="AF84" s="174" t="str">
        <f t="shared" si="108"/>
        <v>DQ</v>
      </c>
      <c r="AG84" s="174" t="str">
        <f t="shared" ref="AG84:AG99" si="122">IF(AND(M84&gt;0,ISNONTEXT(M84),$C84="Y"),M84,"DQ")</f>
        <v>DQ</v>
      </c>
      <c r="AH84" s="178" t="str">
        <f t="shared" ref="AH84:AH99" si="123">IF(AND(SUM(F84,K84)&gt;0,ISNONTEXT(F84),ISNONTEXT(K84),C84="Y"),AVERAGE(F84,K84),"DQ")</f>
        <v>DQ</v>
      </c>
      <c r="AI84" s="178" t="str">
        <f t="shared" ref="AI84:AI99" si="124">IF(V84=1,0,AH84)</f>
        <v>DQ</v>
      </c>
      <c r="AJ84" s="174" t="str">
        <f t="shared" ref="AJ84:AJ99" si="125">IF(AND(ISNUMBER(AH84),NOT(C84="N")),RANK(AI84,$AI$20:$AI$99,0)+SUMPRODUCT(($AI$20:$AI$99=AI84)*($AK$20:$AK$99&lt;AK84))+SUMPRODUCT(($AI$20:$AI$99=AI84)*($AK$20:$AK$99=AK84)*($Q$20:$Q$99&gt;Q84))+SUMPRODUCT(($AI$20:$AI$99=AI84)*($AK$20:$AK$99=AK84)*($Q$20:$Q$99=Q84)*($Y$20:$Y$99&lt;Y84)),"DQ")</f>
        <v>DQ</v>
      </c>
      <c r="AK84" s="182" t="str">
        <f t="shared" ref="AK84:AK99" si="126">IF(AND(C84="Y",SUM(H84,M84)&gt;0,ISNONTEXT(H84),ISNONTEXT(M84)),(H84+M84) / ((H84&lt;&gt;0)+(M84&lt;&gt;0)),"DQ")</f>
        <v>DQ</v>
      </c>
      <c r="AL84" s="180" t="str">
        <f t="shared" ref="AL84:AL99" si="127">IF(AND(ISNUMBER(AH84),NOT(C84="N")),RANK(AH84,$AH$20:$AH$99,0)+SUMPRODUCT(($AH$20:$AH$99=AH84)*($AK$20:$AK$99&lt;AK84))+SUMPRODUCT(($AH$20:$AH$99=AH84)*($AK$20:$AK$99=AK84)*($Q$20:$Q$99&gt;Q84))+SUMPRODUCT(($AH$20:$AH$99=AH84)*($AK$20:$AK$99=AK84)*($Q$20:$Q$99=Q84)*($Y$20:$Y$99&lt;Y84)),"DQ")</f>
        <v>DQ</v>
      </c>
      <c r="AM84" s="180" t="str">
        <f t="shared" ref="AM84:AM99" si="128">IF(AND(ISNUMBER(AL84),ISNUMBER(V84)),SUM(AL84,V84),"DQ")</f>
        <v>DQ</v>
      </c>
      <c r="AN84" s="174" t="str">
        <f t="shared" si="109"/>
        <v/>
      </c>
      <c r="AO84" s="174" t="str">
        <f t="shared" si="110"/>
        <v/>
      </c>
      <c r="AP84" s="174" t="str">
        <f t="shared" si="111"/>
        <v/>
      </c>
      <c r="AQ84" s="174" t="str">
        <f t="shared" si="112"/>
        <v/>
      </c>
      <c r="AR84" s="174" t="str">
        <f t="shared" ref="AR84:AR99" si="129">IF(U84=1,$AS$6,"")</f>
        <v/>
      </c>
      <c r="AS84" s="174" t="str">
        <f t="shared" ref="AS84:AS99" si="130">IF(U84=2,$AS$7,"")</f>
        <v/>
      </c>
      <c r="AT84" s="174" t="str">
        <f t="shared" ref="AT84:AT99" si="131">IF(U84=3,$AS$8,"")</f>
        <v/>
      </c>
      <c r="AU84" s="174" t="str">
        <f t="shared" ref="AU84:AU99" si="132">IF(V84=1,$AS$6,"")</f>
        <v/>
      </c>
      <c r="AV84" s="174" t="str">
        <f t="shared" ref="AV84:AV99" si="133">IF(V84=2,$AS$7,"")</f>
        <v/>
      </c>
      <c r="AW84" s="174" t="str">
        <f t="shared" ref="AW84:AW99" si="134">IF(V84=3,$AS$8,"")</f>
        <v/>
      </c>
      <c r="AX84" s="182">
        <f t="shared" ref="AX84:AX99" si="135">IF(C84="N", 0, IF(SUM(AN84:AQ84)&gt;0.75, (0.75+SUM(AR84:AW84)), SUM(AN84:AW84)))</f>
        <v>0</v>
      </c>
      <c r="AY84" s="174" t="str">
        <f t="shared" ref="AY84:AY99" si="136">IF(AX84=0,"0", RANK(AX84,AX$20:AX$99)+SUMPRODUCT((AX$20:AX$99=AX84)*(W$20:W$99&gt;W84)))</f>
        <v>0</v>
      </c>
      <c r="AZ84" s="174" t="str">
        <f t="shared" ref="AZ84:AZ99" si="137">B84</f>
        <v xml:space="preserve"> </v>
      </c>
      <c r="BA84" s="183">
        <f t="shared" ref="BA84:BA99" si="138">F84</f>
        <v>0</v>
      </c>
      <c r="BB84" s="183">
        <f t="shared" ref="BB84:BB99" si="139">G84</f>
        <v>0</v>
      </c>
      <c r="BC84" s="184" t="str">
        <f t="shared" ref="BC84:BC99" si="140">IF(ISNUMBER(H84),H84,"DQ")</f>
        <v>DQ</v>
      </c>
      <c r="BD84" s="174">
        <f t="shared" ref="BD84:BD115" si="141">IF(ISNUMBER(BA84),RANK(BA84,BA$20:BA$179,0)+SUMPRODUCT((BA$20:BA$179=BA84)*(BB$20:BB$179&gt;BB84))+SUMPRODUCT((BA$20:BA$179=BA84)*(BB$20:BB$179=BB84)*(BC$20:BC$179&lt;BC84))+SUMPRODUCT((BA$20:BA$179=BA84)*(BB$20:BB$179=BB84)*(BC$20:BC$179=BC84)*($Y$20:$Y$179&lt;$Y84)),"DQ")</f>
        <v>1</v>
      </c>
      <c r="BE84" s="185" t="str">
        <f t="shared" ref="BE84:BE115" si="142">IF(ISNUMBER(BC84),RANK(BC84,BC$20:BC$179,1)+SUMPRODUCT((BC$20:BC$179=BC84)*(BB$20:BB$179&gt;BB84))+SUMPRODUCT((BC$20:BC$179=BC84)*(BB$20:BB$179=BB84)*(BA$20:BA$179&gt;BA84))+SUMPRODUCT((BC$20:BC$179=BC84)*(BB$20:BB$179=BB84)*(BA$20:BA$179=BA84)*($Y$20:$Y$179&lt;$Y84)),"DQ")</f>
        <v>DQ</v>
      </c>
      <c r="AMJ84"/>
    </row>
    <row r="85" spans="1:1024" s="126" customFormat="1" ht="12.2" customHeight="1" x14ac:dyDescent="0.2">
      <c r="A85" s="363"/>
      <c r="B85" s="173" t="str">
        <f>IF('Competitor List'!H71="Y",'Competitor List'!D71, " ")</f>
        <v xml:space="preserve"> </v>
      </c>
      <c r="C85" s="174" t="str">
        <f>IF('Competitor List'!J71="Y","Y","N")</f>
        <v>N</v>
      </c>
      <c r="D85" s="174">
        <f>'Competitor List'!B71</f>
        <v>6</v>
      </c>
      <c r="E85" s="174" t="str">
        <f>IF('Competitor List'!F71=0," ",'Competitor List'!F71)</f>
        <v xml:space="preserve"> </v>
      </c>
      <c r="F85" s="175"/>
      <c r="G85" s="176"/>
      <c r="H85" s="177"/>
      <c r="I85" s="131" t="str">
        <f t="shared" si="101"/>
        <v>DQ</v>
      </c>
      <c r="J85" s="132" t="str">
        <f t="shared" si="102"/>
        <v>DQ</v>
      </c>
      <c r="K85" s="176"/>
      <c r="L85" s="176"/>
      <c r="M85" s="177"/>
      <c r="N85" s="131" t="str">
        <f t="shared" si="103"/>
        <v>DQ</v>
      </c>
      <c r="O85" s="132" t="str">
        <f t="shared" si="104"/>
        <v>DQ</v>
      </c>
      <c r="P85" s="178" t="str">
        <f t="shared" si="113"/>
        <v>DQ</v>
      </c>
      <c r="Q85" s="174">
        <f t="shared" si="114"/>
        <v>0</v>
      </c>
      <c r="R85" s="179" t="str">
        <f t="shared" si="115"/>
        <v>DQ</v>
      </c>
      <c r="S85" s="131" t="str">
        <f t="shared" si="105"/>
        <v>DQ</v>
      </c>
      <c r="T85" s="132" t="str">
        <f t="shared" si="106"/>
        <v>DQ</v>
      </c>
      <c r="U85" s="131" t="str">
        <f t="shared" si="116"/>
        <v>DQ</v>
      </c>
      <c r="V85" s="135" t="str">
        <f t="shared" si="117"/>
        <v>DQ</v>
      </c>
      <c r="W85" s="136" t="str">
        <f t="shared" si="118"/>
        <v>DQ</v>
      </c>
      <c r="X85" s="180">
        <f>'Competitor List'!C71</f>
        <v>406</v>
      </c>
      <c r="Y85" s="181"/>
      <c r="Z85" s="174" t="str">
        <f t="shared" ref="Z85:Z99" si="143">IF(AND(F85&gt;0,ISNONTEXT(F85),C85="Y"),F85,"DQ")</f>
        <v>DQ</v>
      </c>
      <c r="AA85" s="174" t="str">
        <f t="shared" si="119"/>
        <v>DQ</v>
      </c>
      <c r="AB85" s="174" t="str">
        <f t="shared" si="107"/>
        <v>DQ</v>
      </c>
      <c r="AC85" s="174" t="str">
        <f t="shared" ref="AC85:AC99" si="144">IF(AND(H85&gt;0,ISNONTEXT(H85),C85="Y"),H85,"DQ")</f>
        <v>DQ</v>
      </c>
      <c r="AD85" s="174" t="str">
        <f t="shared" si="120"/>
        <v>DQ</v>
      </c>
      <c r="AE85" s="174" t="str">
        <f t="shared" si="121"/>
        <v>DQ</v>
      </c>
      <c r="AF85" s="174" t="str">
        <f t="shared" si="108"/>
        <v>DQ</v>
      </c>
      <c r="AG85" s="174" t="str">
        <f t="shared" si="122"/>
        <v>DQ</v>
      </c>
      <c r="AH85" s="178" t="str">
        <f t="shared" si="123"/>
        <v>DQ</v>
      </c>
      <c r="AI85" s="178" t="str">
        <f t="shared" si="124"/>
        <v>DQ</v>
      </c>
      <c r="AJ85" s="174" t="str">
        <f t="shared" si="125"/>
        <v>DQ</v>
      </c>
      <c r="AK85" s="182" t="str">
        <f t="shared" si="126"/>
        <v>DQ</v>
      </c>
      <c r="AL85" s="180" t="str">
        <f t="shared" si="127"/>
        <v>DQ</v>
      </c>
      <c r="AM85" s="180" t="str">
        <f t="shared" si="128"/>
        <v>DQ</v>
      </c>
      <c r="AN85" s="174" t="str">
        <f t="shared" si="109"/>
        <v/>
      </c>
      <c r="AO85" s="174" t="str">
        <f t="shared" si="110"/>
        <v/>
      </c>
      <c r="AP85" s="174" t="str">
        <f t="shared" si="111"/>
        <v/>
      </c>
      <c r="AQ85" s="174" t="str">
        <f t="shared" si="112"/>
        <v/>
      </c>
      <c r="AR85" s="174" t="str">
        <f t="shared" si="129"/>
        <v/>
      </c>
      <c r="AS85" s="174" t="str">
        <f t="shared" si="130"/>
        <v/>
      </c>
      <c r="AT85" s="174" t="str">
        <f t="shared" si="131"/>
        <v/>
      </c>
      <c r="AU85" s="174" t="str">
        <f t="shared" si="132"/>
        <v/>
      </c>
      <c r="AV85" s="174" t="str">
        <f t="shared" si="133"/>
        <v/>
      </c>
      <c r="AW85" s="174" t="str">
        <f t="shared" si="134"/>
        <v/>
      </c>
      <c r="AX85" s="182">
        <f t="shared" si="135"/>
        <v>0</v>
      </c>
      <c r="AY85" s="174" t="str">
        <f t="shared" si="136"/>
        <v>0</v>
      </c>
      <c r="AZ85" s="174" t="str">
        <f t="shared" si="137"/>
        <v xml:space="preserve"> </v>
      </c>
      <c r="BA85" s="183">
        <f t="shared" si="138"/>
        <v>0</v>
      </c>
      <c r="BB85" s="183">
        <f t="shared" si="139"/>
        <v>0</v>
      </c>
      <c r="BC85" s="184" t="str">
        <f t="shared" si="140"/>
        <v>DQ</v>
      </c>
      <c r="BD85" s="174">
        <f t="shared" si="141"/>
        <v>1</v>
      </c>
      <c r="BE85" s="185" t="str">
        <f t="shared" si="142"/>
        <v>DQ</v>
      </c>
      <c r="AMJ85"/>
    </row>
    <row r="86" spans="1:1024" s="126" customFormat="1" ht="12.2" customHeight="1" x14ac:dyDescent="0.2">
      <c r="A86" s="363"/>
      <c r="B86" s="173" t="str">
        <f>IF('Competitor List'!H72="Y",'Competitor List'!D72, " ")</f>
        <v xml:space="preserve"> </v>
      </c>
      <c r="C86" s="174" t="str">
        <f>IF('Competitor List'!J72="Y","Y","N")</f>
        <v>N</v>
      </c>
      <c r="D86" s="174">
        <f>'Competitor List'!B72</f>
        <v>7</v>
      </c>
      <c r="E86" s="174" t="str">
        <f>IF('Competitor List'!F72=0," ",'Competitor List'!F72)</f>
        <v xml:space="preserve"> </v>
      </c>
      <c r="F86" s="175"/>
      <c r="G86" s="176"/>
      <c r="H86" s="177"/>
      <c r="I86" s="131" t="str">
        <f t="shared" si="101"/>
        <v>DQ</v>
      </c>
      <c r="J86" s="132" t="str">
        <f t="shared" si="102"/>
        <v>DQ</v>
      </c>
      <c r="K86" s="176"/>
      <c r="L86" s="176"/>
      <c r="M86" s="177"/>
      <c r="N86" s="131" t="str">
        <f t="shared" si="103"/>
        <v>DQ</v>
      </c>
      <c r="O86" s="132" t="str">
        <f t="shared" si="104"/>
        <v>DQ</v>
      </c>
      <c r="P86" s="178" t="str">
        <f t="shared" si="113"/>
        <v>DQ</v>
      </c>
      <c r="Q86" s="174">
        <f t="shared" si="114"/>
        <v>0</v>
      </c>
      <c r="R86" s="179" t="str">
        <f t="shared" si="115"/>
        <v>DQ</v>
      </c>
      <c r="S86" s="131" t="str">
        <f t="shared" si="105"/>
        <v>DQ</v>
      </c>
      <c r="T86" s="132" t="str">
        <f t="shared" si="106"/>
        <v>DQ</v>
      </c>
      <c r="U86" s="131" t="str">
        <f t="shared" si="116"/>
        <v>DQ</v>
      </c>
      <c r="V86" s="135" t="str">
        <f t="shared" si="117"/>
        <v>DQ</v>
      </c>
      <c r="W86" s="136" t="str">
        <f t="shared" si="118"/>
        <v>DQ</v>
      </c>
      <c r="X86" s="180">
        <f>'Competitor List'!C72</f>
        <v>407</v>
      </c>
      <c r="Y86" s="181"/>
      <c r="Z86" s="174" t="str">
        <f t="shared" si="143"/>
        <v>DQ</v>
      </c>
      <c r="AA86" s="174" t="str">
        <f t="shared" si="119"/>
        <v>DQ</v>
      </c>
      <c r="AB86" s="174" t="str">
        <f t="shared" si="107"/>
        <v>DQ</v>
      </c>
      <c r="AC86" s="174" t="str">
        <f t="shared" si="144"/>
        <v>DQ</v>
      </c>
      <c r="AD86" s="174" t="str">
        <f t="shared" si="120"/>
        <v>DQ</v>
      </c>
      <c r="AE86" s="174" t="str">
        <f t="shared" si="121"/>
        <v>DQ</v>
      </c>
      <c r="AF86" s="174" t="str">
        <f t="shared" si="108"/>
        <v>DQ</v>
      </c>
      <c r="AG86" s="174" t="str">
        <f t="shared" si="122"/>
        <v>DQ</v>
      </c>
      <c r="AH86" s="178" t="str">
        <f t="shared" si="123"/>
        <v>DQ</v>
      </c>
      <c r="AI86" s="178" t="str">
        <f t="shared" si="124"/>
        <v>DQ</v>
      </c>
      <c r="AJ86" s="174" t="str">
        <f t="shared" si="125"/>
        <v>DQ</v>
      </c>
      <c r="AK86" s="182" t="str">
        <f t="shared" si="126"/>
        <v>DQ</v>
      </c>
      <c r="AL86" s="180" t="str">
        <f t="shared" si="127"/>
        <v>DQ</v>
      </c>
      <c r="AM86" s="180" t="str">
        <f t="shared" si="128"/>
        <v>DQ</v>
      </c>
      <c r="AN86" s="174" t="str">
        <f t="shared" si="109"/>
        <v/>
      </c>
      <c r="AO86" s="174" t="str">
        <f t="shared" si="110"/>
        <v/>
      </c>
      <c r="AP86" s="174" t="str">
        <f t="shared" si="111"/>
        <v/>
      </c>
      <c r="AQ86" s="174" t="str">
        <f t="shared" si="112"/>
        <v/>
      </c>
      <c r="AR86" s="174" t="str">
        <f t="shared" si="129"/>
        <v/>
      </c>
      <c r="AS86" s="174" t="str">
        <f t="shared" si="130"/>
        <v/>
      </c>
      <c r="AT86" s="174" t="str">
        <f t="shared" si="131"/>
        <v/>
      </c>
      <c r="AU86" s="174" t="str">
        <f t="shared" si="132"/>
        <v/>
      </c>
      <c r="AV86" s="174" t="str">
        <f t="shared" si="133"/>
        <v/>
      </c>
      <c r="AW86" s="174" t="str">
        <f t="shared" si="134"/>
        <v/>
      </c>
      <c r="AX86" s="182">
        <f t="shared" si="135"/>
        <v>0</v>
      </c>
      <c r="AY86" s="174" t="str">
        <f t="shared" si="136"/>
        <v>0</v>
      </c>
      <c r="AZ86" s="174" t="str">
        <f t="shared" si="137"/>
        <v xml:space="preserve"> </v>
      </c>
      <c r="BA86" s="183">
        <f t="shared" si="138"/>
        <v>0</v>
      </c>
      <c r="BB86" s="183">
        <f t="shared" si="139"/>
        <v>0</v>
      </c>
      <c r="BC86" s="184" t="str">
        <f t="shared" si="140"/>
        <v>DQ</v>
      </c>
      <c r="BD86" s="174">
        <f t="shared" si="141"/>
        <v>1</v>
      </c>
      <c r="BE86" s="185" t="str">
        <f t="shared" si="142"/>
        <v>DQ</v>
      </c>
      <c r="AMJ86"/>
    </row>
    <row r="87" spans="1:1024" s="126" customFormat="1" ht="12.2" customHeight="1" x14ac:dyDescent="0.2">
      <c r="A87" s="363"/>
      <c r="B87" s="173" t="str">
        <f>IF('Competitor List'!H73="Y",'Competitor List'!D73, " ")</f>
        <v xml:space="preserve"> </v>
      </c>
      <c r="C87" s="174" t="str">
        <f>IF('Competitor List'!J73="Y","Y","N")</f>
        <v>N</v>
      </c>
      <c r="D87" s="174">
        <f>'Competitor List'!B73</f>
        <v>8</v>
      </c>
      <c r="E87" s="174" t="str">
        <f>IF('Competitor List'!F73=0," ",'Competitor List'!F73)</f>
        <v xml:space="preserve"> </v>
      </c>
      <c r="F87" s="175"/>
      <c r="G87" s="176"/>
      <c r="H87" s="177"/>
      <c r="I87" s="131" t="str">
        <f t="shared" si="101"/>
        <v>DQ</v>
      </c>
      <c r="J87" s="132" t="str">
        <f t="shared" si="102"/>
        <v>DQ</v>
      </c>
      <c r="K87" s="176"/>
      <c r="L87" s="176"/>
      <c r="M87" s="177"/>
      <c r="N87" s="131" t="str">
        <f t="shared" si="103"/>
        <v>DQ</v>
      </c>
      <c r="O87" s="132" t="str">
        <f t="shared" si="104"/>
        <v>DQ</v>
      </c>
      <c r="P87" s="178" t="str">
        <f t="shared" si="113"/>
        <v>DQ</v>
      </c>
      <c r="Q87" s="174">
        <f t="shared" si="114"/>
        <v>0</v>
      </c>
      <c r="R87" s="179" t="str">
        <f t="shared" si="115"/>
        <v>DQ</v>
      </c>
      <c r="S87" s="131" t="str">
        <f t="shared" si="105"/>
        <v>DQ</v>
      </c>
      <c r="T87" s="132" t="str">
        <f t="shared" si="106"/>
        <v>DQ</v>
      </c>
      <c r="U87" s="131" t="str">
        <f t="shared" si="116"/>
        <v>DQ</v>
      </c>
      <c r="V87" s="135" t="str">
        <f t="shared" si="117"/>
        <v>DQ</v>
      </c>
      <c r="W87" s="136" t="str">
        <f t="shared" si="118"/>
        <v>DQ</v>
      </c>
      <c r="X87" s="180">
        <f>'Competitor List'!C73</f>
        <v>408</v>
      </c>
      <c r="Y87" s="181"/>
      <c r="Z87" s="174" t="str">
        <f t="shared" si="143"/>
        <v>DQ</v>
      </c>
      <c r="AA87" s="174" t="str">
        <f t="shared" si="119"/>
        <v>DQ</v>
      </c>
      <c r="AB87" s="174" t="str">
        <f t="shared" si="107"/>
        <v>DQ</v>
      </c>
      <c r="AC87" s="174" t="str">
        <f t="shared" si="144"/>
        <v>DQ</v>
      </c>
      <c r="AD87" s="174" t="str">
        <f t="shared" si="120"/>
        <v>DQ</v>
      </c>
      <c r="AE87" s="174" t="str">
        <f t="shared" si="121"/>
        <v>DQ</v>
      </c>
      <c r="AF87" s="174" t="str">
        <f t="shared" si="108"/>
        <v>DQ</v>
      </c>
      <c r="AG87" s="174" t="str">
        <f t="shared" si="122"/>
        <v>DQ</v>
      </c>
      <c r="AH87" s="178" t="str">
        <f t="shared" si="123"/>
        <v>DQ</v>
      </c>
      <c r="AI87" s="178" t="str">
        <f t="shared" si="124"/>
        <v>DQ</v>
      </c>
      <c r="AJ87" s="174" t="str">
        <f t="shared" si="125"/>
        <v>DQ</v>
      </c>
      <c r="AK87" s="182" t="str">
        <f t="shared" si="126"/>
        <v>DQ</v>
      </c>
      <c r="AL87" s="180" t="str">
        <f t="shared" si="127"/>
        <v>DQ</v>
      </c>
      <c r="AM87" s="180" t="str">
        <f t="shared" si="128"/>
        <v>DQ</v>
      </c>
      <c r="AN87" s="174" t="str">
        <f t="shared" si="109"/>
        <v/>
      </c>
      <c r="AO87" s="174" t="str">
        <f t="shared" si="110"/>
        <v/>
      </c>
      <c r="AP87" s="174" t="str">
        <f t="shared" si="111"/>
        <v/>
      </c>
      <c r="AQ87" s="174" t="str">
        <f t="shared" si="112"/>
        <v/>
      </c>
      <c r="AR87" s="174" t="str">
        <f t="shared" si="129"/>
        <v/>
      </c>
      <c r="AS87" s="174" t="str">
        <f t="shared" si="130"/>
        <v/>
      </c>
      <c r="AT87" s="174" t="str">
        <f t="shared" si="131"/>
        <v/>
      </c>
      <c r="AU87" s="174" t="str">
        <f t="shared" si="132"/>
        <v/>
      </c>
      <c r="AV87" s="174" t="str">
        <f t="shared" si="133"/>
        <v/>
      </c>
      <c r="AW87" s="174" t="str">
        <f t="shared" si="134"/>
        <v/>
      </c>
      <c r="AX87" s="182">
        <f t="shared" si="135"/>
        <v>0</v>
      </c>
      <c r="AY87" s="174" t="str">
        <f t="shared" si="136"/>
        <v>0</v>
      </c>
      <c r="AZ87" s="174" t="str">
        <f t="shared" si="137"/>
        <v xml:space="preserve"> </v>
      </c>
      <c r="BA87" s="183">
        <f t="shared" si="138"/>
        <v>0</v>
      </c>
      <c r="BB87" s="183">
        <f t="shared" si="139"/>
        <v>0</v>
      </c>
      <c r="BC87" s="184" t="str">
        <f t="shared" si="140"/>
        <v>DQ</v>
      </c>
      <c r="BD87" s="174">
        <f t="shared" si="141"/>
        <v>1</v>
      </c>
      <c r="BE87" s="185" t="str">
        <f t="shared" si="142"/>
        <v>DQ</v>
      </c>
      <c r="AMJ87"/>
    </row>
    <row r="88" spans="1:1024" s="126" customFormat="1" ht="12.2" customHeight="1" x14ac:dyDescent="0.2">
      <c r="A88" s="363"/>
      <c r="B88" s="173" t="str">
        <f>IF('Competitor List'!H74="Y",'Competitor List'!D74, " ")</f>
        <v xml:space="preserve"> </v>
      </c>
      <c r="C88" s="174" t="str">
        <f>IF('Competitor List'!J74="Y","Y","N")</f>
        <v>N</v>
      </c>
      <c r="D88" s="174">
        <f>'Competitor List'!B74</f>
        <v>9</v>
      </c>
      <c r="E88" s="174" t="str">
        <f>IF('Competitor List'!F74=0," ",'Competitor List'!F74)</f>
        <v xml:space="preserve"> </v>
      </c>
      <c r="F88" s="175"/>
      <c r="G88" s="176"/>
      <c r="H88" s="177"/>
      <c r="I88" s="131" t="str">
        <f t="shared" si="101"/>
        <v>DQ</v>
      </c>
      <c r="J88" s="132" t="str">
        <f t="shared" si="102"/>
        <v>DQ</v>
      </c>
      <c r="K88" s="176"/>
      <c r="L88" s="176"/>
      <c r="M88" s="177"/>
      <c r="N88" s="131" t="str">
        <f t="shared" si="103"/>
        <v>DQ</v>
      </c>
      <c r="O88" s="132" t="str">
        <f t="shared" si="104"/>
        <v>DQ</v>
      </c>
      <c r="P88" s="178" t="str">
        <f t="shared" si="113"/>
        <v>DQ</v>
      </c>
      <c r="Q88" s="174">
        <f t="shared" si="114"/>
        <v>0</v>
      </c>
      <c r="R88" s="179" t="str">
        <f t="shared" si="115"/>
        <v>DQ</v>
      </c>
      <c r="S88" s="131" t="str">
        <f t="shared" si="105"/>
        <v>DQ</v>
      </c>
      <c r="T88" s="132" t="str">
        <f t="shared" si="106"/>
        <v>DQ</v>
      </c>
      <c r="U88" s="131" t="str">
        <f t="shared" si="116"/>
        <v>DQ</v>
      </c>
      <c r="V88" s="135" t="str">
        <f t="shared" si="117"/>
        <v>DQ</v>
      </c>
      <c r="W88" s="136" t="str">
        <f t="shared" si="118"/>
        <v>DQ</v>
      </c>
      <c r="X88" s="180">
        <f>'Competitor List'!C74</f>
        <v>409</v>
      </c>
      <c r="Y88" s="181"/>
      <c r="Z88" s="174" t="str">
        <f t="shared" si="143"/>
        <v>DQ</v>
      </c>
      <c r="AA88" s="174" t="str">
        <f t="shared" si="119"/>
        <v>DQ</v>
      </c>
      <c r="AB88" s="174" t="str">
        <f t="shared" si="107"/>
        <v>DQ</v>
      </c>
      <c r="AC88" s="174" t="str">
        <f t="shared" si="144"/>
        <v>DQ</v>
      </c>
      <c r="AD88" s="174" t="str">
        <f t="shared" si="120"/>
        <v>DQ</v>
      </c>
      <c r="AE88" s="174" t="str">
        <f t="shared" si="121"/>
        <v>DQ</v>
      </c>
      <c r="AF88" s="174" t="str">
        <f t="shared" si="108"/>
        <v>DQ</v>
      </c>
      <c r="AG88" s="174" t="str">
        <f t="shared" si="122"/>
        <v>DQ</v>
      </c>
      <c r="AH88" s="178" t="str">
        <f t="shared" si="123"/>
        <v>DQ</v>
      </c>
      <c r="AI88" s="178" t="str">
        <f t="shared" si="124"/>
        <v>DQ</v>
      </c>
      <c r="AJ88" s="174" t="str">
        <f t="shared" si="125"/>
        <v>DQ</v>
      </c>
      <c r="AK88" s="182" t="str">
        <f t="shared" si="126"/>
        <v>DQ</v>
      </c>
      <c r="AL88" s="180" t="str">
        <f t="shared" si="127"/>
        <v>DQ</v>
      </c>
      <c r="AM88" s="180" t="str">
        <f t="shared" si="128"/>
        <v>DQ</v>
      </c>
      <c r="AN88" s="174" t="str">
        <f t="shared" si="109"/>
        <v/>
      </c>
      <c r="AO88" s="174" t="str">
        <f t="shared" si="110"/>
        <v/>
      </c>
      <c r="AP88" s="174" t="str">
        <f t="shared" si="111"/>
        <v/>
      </c>
      <c r="AQ88" s="174" t="str">
        <f t="shared" si="112"/>
        <v/>
      </c>
      <c r="AR88" s="174" t="str">
        <f t="shared" si="129"/>
        <v/>
      </c>
      <c r="AS88" s="174" t="str">
        <f t="shared" si="130"/>
        <v/>
      </c>
      <c r="AT88" s="174" t="str">
        <f t="shared" si="131"/>
        <v/>
      </c>
      <c r="AU88" s="174" t="str">
        <f t="shared" si="132"/>
        <v/>
      </c>
      <c r="AV88" s="174" t="str">
        <f t="shared" si="133"/>
        <v/>
      </c>
      <c r="AW88" s="174" t="str">
        <f t="shared" si="134"/>
        <v/>
      </c>
      <c r="AX88" s="182">
        <f t="shared" si="135"/>
        <v>0</v>
      </c>
      <c r="AY88" s="174" t="str">
        <f t="shared" si="136"/>
        <v>0</v>
      </c>
      <c r="AZ88" s="174" t="str">
        <f t="shared" si="137"/>
        <v xml:space="preserve"> </v>
      </c>
      <c r="BA88" s="183">
        <f t="shared" si="138"/>
        <v>0</v>
      </c>
      <c r="BB88" s="183">
        <f t="shared" si="139"/>
        <v>0</v>
      </c>
      <c r="BC88" s="184" t="str">
        <f t="shared" si="140"/>
        <v>DQ</v>
      </c>
      <c r="BD88" s="174">
        <f t="shared" si="141"/>
        <v>1</v>
      </c>
      <c r="BE88" s="185" t="str">
        <f t="shared" si="142"/>
        <v>DQ</v>
      </c>
      <c r="AMJ88"/>
    </row>
    <row r="89" spans="1:1024" s="126" customFormat="1" ht="12.2" customHeight="1" x14ac:dyDescent="0.2">
      <c r="A89" s="363"/>
      <c r="B89" s="173" t="str">
        <f>IF('Competitor List'!H75="Y",'Competitor List'!D75, " ")</f>
        <v xml:space="preserve"> </v>
      </c>
      <c r="C89" s="174" t="str">
        <f>IF('Competitor List'!J75="Y","Y","N")</f>
        <v>N</v>
      </c>
      <c r="D89" s="174">
        <f>'Competitor List'!B75</f>
        <v>10</v>
      </c>
      <c r="E89" s="174" t="str">
        <f>IF('Competitor List'!F75=0," ",'Competitor List'!F75)</f>
        <v xml:space="preserve"> </v>
      </c>
      <c r="F89" s="175"/>
      <c r="G89" s="176"/>
      <c r="H89" s="177"/>
      <c r="I89" s="131" t="str">
        <f t="shared" si="101"/>
        <v>DQ</v>
      </c>
      <c r="J89" s="132" t="str">
        <f t="shared" si="102"/>
        <v>DQ</v>
      </c>
      <c r="K89" s="176"/>
      <c r="L89" s="176"/>
      <c r="M89" s="177"/>
      <c r="N89" s="131" t="str">
        <f t="shared" si="103"/>
        <v>DQ</v>
      </c>
      <c r="O89" s="132" t="str">
        <f t="shared" si="104"/>
        <v>DQ</v>
      </c>
      <c r="P89" s="178" t="str">
        <f t="shared" si="113"/>
        <v>DQ</v>
      </c>
      <c r="Q89" s="174">
        <f t="shared" si="114"/>
        <v>0</v>
      </c>
      <c r="R89" s="179" t="str">
        <f t="shared" si="115"/>
        <v>DQ</v>
      </c>
      <c r="S89" s="131" t="str">
        <f t="shared" si="105"/>
        <v>DQ</v>
      </c>
      <c r="T89" s="132" t="str">
        <f t="shared" si="106"/>
        <v>DQ</v>
      </c>
      <c r="U89" s="131" t="str">
        <f t="shared" si="116"/>
        <v>DQ</v>
      </c>
      <c r="V89" s="135" t="str">
        <f t="shared" si="117"/>
        <v>DQ</v>
      </c>
      <c r="W89" s="136" t="str">
        <f t="shared" si="118"/>
        <v>DQ</v>
      </c>
      <c r="X89" s="180">
        <f>'Competitor List'!C75</f>
        <v>410</v>
      </c>
      <c r="Y89" s="181"/>
      <c r="Z89" s="174" t="str">
        <f t="shared" si="143"/>
        <v>DQ</v>
      </c>
      <c r="AA89" s="174" t="str">
        <f t="shared" si="119"/>
        <v>DQ</v>
      </c>
      <c r="AB89" s="174" t="str">
        <f t="shared" si="107"/>
        <v>DQ</v>
      </c>
      <c r="AC89" s="174" t="str">
        <f t="shared" si="144"/>
        <v>DQ</v>
      </c>
      <c r="AD89" s="174" t="str">
        <f t="shared" si="120"/>
        <v>DQ</v>
      </c>
      <c r="AE89" s="174" t="str">
        <f t="shared" si="121"/>
        <v>DQ</v>
      </c>
      <c r="AF89" s="174" t="str">
        <f t="shared" si="108"/>
        <v>DQ</v>
      </c>
      <c r="AG89" s="174" t="str">
        <f t="shared" si="122"/>
        <v>DQ</v>
      </c>
      <c r="AH89" s="178" t="str">
        <f t="shared" si="123"/>
        <v>DQ</v>
      </c>
      <c r="AI89" s="178" t="str">
        <f t="shared" si="124"/>
        <v>DQ</v>
      </c>
      <c r="AJ89" s="174" t="str">
        <f t="shared" si="125"/>
        <v>DQ</v>
      </c>
      <c r="AK89" s="182" t="str">
        <f t="shared" si="126"/>
        <v>DQ</v>
      </c>
      <c r="AL89" s="180" t="str">
        <f t="shared" si="127"/>
        <v>DQ</v>
      </c>
      <c r="AM89" s="180" t="str">
        <f t="shared" si="128"/>
        <v>DQ</v>
      </c>
      <c r="AN89" s="174" t="str">
        <f t="shared" si="109"/>
        <v/>
      </c>
      <c r="AO89" s="174" t="str">
        <f t="shared" si="110"/>
        <v/>
      </c>
      <c r="AP89" s="174" t="str">
        <f t="shared" si="111"/>
        <v/>
      </c>
      <c r="AQ89" s="174" t="str">
        <f t="shared" si="112"/>
        <v/>
      </c>
      <c r="AR89" s="174" t="str">
        <f t="shared" si="129"/>
        <v/>
      </c>
      <c r="AS89" s="174" t="str">
        <f t="shared" si="130"/>
        <v/>
      </c>
      <c r="AT89" s="174" t="str">
        <f t="shared" si="131"/>
        <v/>
      </c>
      <c r="AU89" s="174" t="str">
        <f t="shared" si="132"/>
        <v/>
      </c>
      <c r="AV89" s="174" t="str">
        <f t="shared" si="133"/>
        <v/>
      </c>
      <c r="AW89" s="174" t="str">
        <f t="shared" si="134"/>
        <v/>
      </c>
      <c r="AX89" s="182">
        <f t="shared" si="135"/>
        <v>0</v>
      </c>
      <c r="AY89" s="174" t="str">
        <f t="shared" si="136"/>
        <v>0</v>
      </c>
      <c r="AZ89" s="174" t="str">
        <f t="shared" si="137"/>
        <v xml:space="preserve"> </v>
      </c>
      <c r="BA89" s="183">
        <f t="shared" si="138"/>
        <v>0</v>
      </c>
      <c r="BB89" s="183">
        <f t="shared" si="139"/>
        <v>0</v>
      </c>
      <c r="BC89" s="184" t="str">
        <f t="shared" si="140"/>
        <v>DQ</v>
      </c>
      <c r="BD89" s="174">
        <f t="shared" si="141"/>
        <v>1</v>
      </c>
      <c r="BE89" s="185" t="str">
        <f t="shared" si="142"/>
        <v>DQ</v>
      </c>
      <c r="AMJ89"/>
    </row>
    <row r="90" spans="1:1024" s="126" customFormat="1" ht="12.2" customHeight="1" x14ac:dyDescent="0.2">
      <c r="A90" s="363"/>
      <c r="B90" s="173" t="str">
        <f>IF('Competitor List'!H76="Y",'Competitor List'!D76, " ")</f>
        <v xml:space="preserve"> </v>
      </c>
      <c r="C90" s="174" t="str">
        <f>IF('Competitor List'!J76="Y","Y","N")</f>
        <v>N</v>
      </c>
      <c r="D90" s="174">
        <f>'Competitor List'!B76</f>
        <v>11</v>
      </c>
      <c r="E90" s="174" t="str">
        <f>IF('Competitor List'!F76=0," ",'Competitor List'!F76)</f>
        <v xml:space="preserve"> </v>
      </c>
      <c r="F90" s="175"/>
      <c r="G90" s="176"/>
      <c r="H90" s="177"/>
      <c r="I90" s="131" t="str">
        <f t="shared" si="101"/>
        <v>DQ</v>
      </c>
      <c r="J90" s="132" t="str">
        <f t="shared" si="102"/>
        <v>DQ</v>
      </c>
      <c r="K90" s="176"/>
      <c r="L90" s="176"/>
      <c r="M90" s="177"/>
      <c r="N90" s="131" t="str">
        <f t="shared" si="103"/>
        <v>DQ</v>
      </c>
      <c r="O90" s="132" t="str">
        <f t="shared" si="104"/>
        <v>DQ</v>
      </c>
      <c r="P90" s="178" t="str">
        <f t="shared" si="113"/>
        <v>DQ</v>
      </c>
      <c r="Q90" s="174">
        <f t="shared" si="114"/>
        <v>0</v>
      </c>
      <c r="R90" s="179" t="str">
        <f t="shared" si="115"/>
        <v>DQ</v>
      </c>
      <c r="S90" s="131" t="str">
        <f t="shared" si="105"/>
        <v>DQ</v>
      </c>
      <c r="T90" s="132" t="str">
        <f t="shared" si="106"/>
        <v>DQ</v>
      </c>
      <c r="U90" s="131" t="str">
        <f t="shared" si="116"/>
        <v>DQ</v>
      </c>
      <c r="V90" s="135" t="str">
        <f t="shared" si="117"/>
        <v>DQ</v>
      </c>
      <c r="W90" s="136" t="str">
        <f t="shared" si="118"/>
        <v>DQ</v>
      </c>
      <c r="X90" s="180">
        <f>'Competitor List'!C76</f>
        <v>411</v>
      </c>
      <c r="Y90" s="181"/>
      <c r="Z90" s="174" t="str">
        <f t="shared" si="143"/>
        <v>DQ</v>
      </c>
      <c r="AA90" s="174" t="str">
        <f t="shared" si="119"/>
        <v>DQ</v>
      </c>
      <c r="AB90" s="174" t="str">
        <f t="shared" si="107"/>
        <v>DQ</v>
      </c>
      <c r="AC90" s="174" t="str">
        <f t="shared" si="144"/>
        <v>DQ</v>
      </c>
      <c r="AD90" s="174" t="str">
        <f t="shared" si="120"/>
        <v>DQ</v>
      </c>
      <c r="AE90" s="174" t="str">
        <f t="shared" si="121"/>
        <v>DQ</v>
      </c>
      <c r="AF90" s="174" t="str">
        <f t="shared" si="108"/>
        <v>DQ</v>
      </c>
      <c r="AG90" s="174" t="str">
        <f t="shared" si="122"/>
        <v>DQ</v>
      </c>
      <c r="AH90" s="178" t="str">
        <f t="shared" si="123"/>
        <v>DQ</v>
      </c>
      <c r="AI90" s="178" t="str">
        <f t="shared" si="124"/>
        <v>DQ</v>
      </c>
      <c r="AJ90" s="174" t="str">
        <f t="shared" si="125"/>
        <v>DQ</v>
      </c>
      <c r="AK90" s="182" t="str">
        <f t="shared" si="126"/>
        <v>DQ</v>
      </c>
      <c r="AL90" s="180" t="str">
        <f t="shared" si="127"/>
        <v>DQ</v>
      </c>
      <c r="AM90" s="180" t="str">
        <f t="shared" si="128"/>
        <v>DQ</v>
      </c>
      <c r="AN90" s="174" t="str">
        <f t="shared" si="109"/>
        <v/>
      </c>
      <c r="AO90" s="174" t="str">
        <f t="shared" si="110"/>
        <v/>
      </c>
      <c r="AP90" s="174" t="str">
        <f t="shared" si="111"/>
        <v/>
      </c>
      <c r="AQ90" s="174" t="str">
        <f t="shared" si="112"/>
        <v/>
      </c>
      <c r="AR90" s="174" t="str">
        <f t="shared" si="129"/>
        <v/>
      </c>
      <c r="AS90" s="174" t="str">
        <f t="shared" si="130"/>
        <v/>
      </c>
      <c r="AT90" s="174" t="str">
        <f t="shared" si="131"/>
        <v/>
      </c>
      <c r="AU90" s="174" t="str">
        <f t="shared" si="132"/>
        <v/>
      </c>
      <c r="AV90" s="174" t="str">
        <f t="shared" si="133"/>
        <v/>
      </c>
      <c r="AW90" s="174" t="str">
        <f t="shared" si="134"/>
        <v/>
      </c>
      <c r="AX90" s="182">
        <f t="shared" si="135"/>
        <v>0</v>
      </c>
      <c r="AY90" s="174" t="str">
        <f t="shared" si="136"/>
        <v>0</v>
      </c>
      <c r="AZ90" s="174" t="str">
        <f t="shared" si="137"/>
        <v xml:space="preserve"> </v>
      </c>
      <c r="BA90" s="183">
        <f t="shared" si="138"/>
        <v>0</v>
      </c>
      <c r="BB90" s="183">
        <f t="shared" si="139"/>
        <v>0</v>
      </c>
      <c r="BC90" s="184" t="str">
        <f t="shared" si="140"/>
        <v>DQ</v>
      </c>
      <c r="BD90" s="174">
        <f t="shared" si="141"/>
        <v>1</v>
      </c>
      <c r="BE90" s="185" t="str">
        <f t="shared" si="142"/>
        <v>DQ</v>
      </c>
      <c r="AMJ90"/>
    </row>
    <row r="91" spans="1:1024" s="126" customFormat="1" ht="12.2" customHeight="1" x14ac:dyDescent="0.2">
      <c r="A91" s="363"/>
      <c r="B91" s="173" t="str">
        <f>IF('Competitor List'!H77="Y",'Competitor List'!D77, " ")</f>
        <v xml:space="preserve"> </v>
      </c>
      <c r="C91" s="174" t="str">
        <f>IF('Competitor List'!J77="Y","Y","N")</f>
        <v>N</v>
      </c>
      <c r="D91" s="174">
        <f>'Competitor List'!B77</f>
        <v>12</v>
      </c>
      <c r="E91" s="174" t="str">
        <f>IF('Competitor List'!F77=0," ",'Competitor List'!F77)</f>
        <v xml:space="preserve"> </v>
      </c>
      <c r="F91" s="175"/>
      <c r="G91" s="176"/>
      <c r="H91" s="177"/>
      <c r="I91" s="131" t="str">
        <f t="shared" si="101"/>
        <v>DQ</v>
      </c>
      <c r="J91" s="132" t="str">
        <f t="shared" si="102"/>
        <v>DQ</v>
      </c>
      <c r="K91" s="176"/>
      <c r="L91" s="176"/>
      <c r="M91" s="177"/>
      <c r="N91" s="131" t="str">
        <f t="shared" si="103"/>
        <v>DQ</v>
      </c>
      <c r="O91" s="132" t="str">
        <f t="shared" si="104"/>
        <v>DQ</v>
      </c>
      <c r="P91" s="178" t="str">
        <f t="shared" si="113"/>
        <v>DQ</v>
      </c>
      <c r="Q91" s="174">
        <f t="shared" si="114"/>
        <v>0</v>
      </c>
      <c r="R91" s="179" t="str">
        <f t="shared" si="115"/>
        <v>DQ</v>
      </c>
      <c r="S91" s="131" t="str">
        <f t="shared" si="105"/>
        <v>DQ</v>
      </c>
      <c r="T91" s="132" t="str">
        <f t="shared" si="106"/>
        <v>DQ</v>
      </c>
      <c r="U91" s="131" t="str">
        <f t="shared" si="116"/>
        <v>DQ</v>
      </c>
      <c r="V91" s="135" t="str">
        <f t="shared" si="117"/>
        <v>DQ</v>
      </c>
      <c r="W91" s="136" t="str">
        <f t="shared" si="118"/>
        <v>DQ</v>
      </c>
      <c r="X91" s="180">
        <f>'Competitor List'!C77</f>
        <v>412</v>
      </c>
      <c r="Y91" s="181"/>
      <c r="Z91" s="174" t="str">
        <f t="shared" si="143"/>
        <v>DQ</v>
      </c>
      <c r="AA91" s="174" t="str">
        <f t="shared" si="119"/>
        <v>DQ</v>
      </c>
      <c r="AB91" s="174" t="str">
        <f t="shared" si="107"/>
        <v>DQ</v>
      </c>
      <c r="AC91" s="174" t="str">
        <f t="shared" si="144"/>
        <v>DQ</v>
      </c>
      <c r="AD91" s="174" t="str">
        <f t="shared" si="120"/>
        <v>DQ</v>
      </c>
      <c r="AE91" s="174" t="str">
        <f t="shared" si="121"/>
        <v>DQ</v>
      </c>
      <c r="AF91" s="174" t="str">
        <f t="shared" si="108"/>
        <v>DQ</v>
      </c>
      <c r="AG91" s="174" t="str">
        <f t="shared" si="122"/>
        <v>DQ</v>
      </c>
      <c r="AH91" s="178" t="str">
        <f t="shared" si="123"/>
        <v>DQ</v>
      </c>
      <c r="AI91" s="178" t="str">
        <f t="shared" si="124"/>
        <v>DQ</v>
      </c>
      <c r="AJ91" s="174" t="str">
        <f t="shared" si="125"/>
        <v>DQ</v>
      </c>
      <c r="AK91" s="182" t="str">
        <f t="shared" si="126"/>
        <v>DQ</v>
      </c>
      <c r="AL91" s="180" t="str">
        <f t="shared" si="127"/>
        <v>DQ</v>
      </c>
      <c r="AM91" s="180" t="str">
        <f t="shared" si="128"/>
        <v>DQ</v>
      </c>
      <c r="AN91" s="174" t="str">
        <f t="shared" si="109"/>
        <v/>
      </c>
      <c r="AO91" s="174" t="str">
        <f t="shared" si="110"/>
        <v/>
      </c>
      <c r="AP91" s="174" t="str">
        <f t="shared" si="111"/>
        <v/>
      </c>
      <c r="AQ91" s="174" t="str">
        <f t="shared" si="112"/>
        <v/>
      </c>
      <c r="AR91" s="174" t="str">
        <f t="shared" si="129"/>
        <v/>
      </c>
      <c r="AS91" s="174" t="str">
        <f t="shared" si="130"/>
        <v/>
      </c>
      <c r="AT91" s="174" t="str">
        <f t="shared" si="131"/>
        <v/>
      </c>
      <c r="AU91" s="174" t="str">
        <f t="shared" si="132"/>
        <v/>
      </c>
      <c r="AV91" s="174" t="str">
        <f t="shared" si="133"/>
        <v/>
      </c>
      <c r="AW91" s="174" t="str">
        <f t="shared" si="134"/>
        <v/>
      </c>
      <c r="AX91" s="182">
        <f t="shared" si="135"/>
        <v>0</v>
      </c>
      <c r="AY91" s="174" t="str">
        <f t="shared" si="136"/>
        <v>0</v>
      </c>
      <c r="AZ91" s="174" t="str">
        <f t="shared" si="137"/>
        <v xml:space="preserve"> </v>
      </c>
      <c r="BA91" s="183">
        <f t="shared" si="138"/>
        <v>0</v>
      </c>
      <c r="BB91" s="183">
        <f t="shared" si="139"/>
        <v>0</v>
      </c>
      <c r="BC91" s="184" t="str">
        <f t="shared" si="140"/>
        <v>DQ</v>
      </c>
      <c r="BD91" s="174">
        <f t="shared" si="141"/>
        <v>1</v>
      </c>
      <c r="BE91" s="185" t="str">
        <f t="shared" si="142"/>
        <v>DQ</v>
      </c>
      <c r="AMJ91"/>
    </row>
    <row r="92" spans="1:1024" s="126" customFormat="1" ht="12.2" customHeight="1" x14ac:dyDescent="0.2">
      <c r="A92" s="363"/>
      <c r="B92" s="173" t="str">
        <f>IF('Competitor List'!H78="Y",'Competitor List'!D78, " ")</f>
        <v xml:space="preserve"> </v>
      </c>
      <c r="C92" s="174" t="str">
        <f>IF('Competitor List'!J78="Y","Y","N")</f>
        <v>N</v>
      </c>
      <c r="D92" s="174">
        <f>'Competitor List'!B78</f>
        <v>13</v>
      </c>
      <c r="E92" s="174" t="str">
        <f>IF('Competitor List'!F78=0," ",'Competitor List'!F78)</f>
        <v xml:space="preserve"> </v>
      </c>
      <c r="F92" s="175"/>
      <c r="G92" s="176"/>
      <c r="H92" s="177"/>
      <c r="I92" s="131" t="str">
        <f t="shared" si="101"/>
        <v>DQ</v>
      </c>
      <c r="J92" s="132" t="str">
        <f t="shared" si="102"/>
        <v>DQ</v>
      </c>
      <c r="K92" s="176"/>
      <c r="L92" s="176"/>
      <c r="M92" s="177"/>
      <c r="N92" s="131" t="str">
        <f t="shared" si="103"/>
        <v>DQ</v>
      </c>
      <c r="O92" s="132" t="str">
        <f t="shared" si="104"/>
        <v>DQ</v>
      </c>
      <c r="P92" s="178" t="str">
        <f t="shared" si="113"/>
        <v>DQ</v>
      </c>
      <c r="Q92" s="174">
        <f t="shared" si="114"/>
        <v>0</v>
      </c>
      <c r="R92" s="179" t="str">
        <f t="shared" si="115"/>
        <v>DQ</v>
      </c>
      <c r="S92" s="131" t="str">
        <f t="shared" si="105"/>
        <v>DQ</v>
      </c>
      <c r="T92" s="132" t="str">
        <f t="shared" si="106"/>
        <v>DQ</v>
      </c>
      <c r="U92" s="131" t="str">
        <f t="shared" si="116"/>
        <v>DQ</v>
      </c>
      <c r="V92" s="135" t="str">
        <f t="shared" si="117"/>
        <v>DQ</v>
      </c>
      <c r="W92" s="136" t="str">
        <f t="shared" si="118"/>
        <v>DQ</v>
      </c>
      <c r="X92" s="180">
        <f>'Competitor List'!C78</f>
        <v>413</v>
      </c>
      <c r="Y92" s="181"/>
      <c r="Z92" s="174" t="str">
        <f t="shared" si="143"/>
        <v>DQ</v>
      </c>
      <c r="AA92" s="174" t="str">
        <f t="shared" si="119"/>
        <v>DQ</v>
      </c>
      <c r="AB92" s="174" t="str">
        <f t="shared" si="107"/>
        <v>DQ</v>
      </c>
      <c r="AC92" s="174" t="str">
        <f t="shared" si="144"/>
        <v>DQ</v>
      </c>
      <c r="AD92" s="174" t="str">
        <f t="shared" si="120"/>
        <v>DQ</v>
      </c>
      <c r="AE92" s="174" t="str">
        <f t="shared" si="121"/>
        <v>DQ</v>
      </c>
      <c r="AF92" s="174" t="str">
        <f t="shared" si="108"/>
        <v>DQ</v>
      </c>
      <c r="AG92" s="174" t="str">
        <f t="shared" si="122"/>
        <v>DQ</v>
      </c>
      <c r="AH92" s="178" t="str">
        <f t="shared" si="123"/>
        <v>DQ</v>
      </c>
      <c r="AI92" s="178" t="str">
        <f t="shared" si="124"/>
        <v>DQ</v>
      </c>
      <c r="AJ92" s="174" t="str">
        <f t="shared" si="125"/>
        <v>DQ</v>
      </c>
      <c r="AK92" s="182" t="str">
        <f t="shared" si="126"/>
        <v>DQ</v>
      </c>
      <c r="AL92" s="180" t="str">
        <f t="shared" si="127"/>
        <v>DQ</v>
      </c>
      <c r="AM92" s="180" t="str">
        <f t="shared" si="128"/>
        <v>DQ</v>
      </c>
      <c r="AN92" s="174" t="str">
        <f t="shared" si="109"/>
        <v/>
      </c>
      <c r="AO92" s="174" t="str">
        <f t="shared" si="110"/>
        <v/>
      </c>
      <c r="AP92" s="174" t="str">
        <f t="shared" si="111"/>
        <v/>
      </c>
      <c r="AQ92" s="174" t="str">
        <f t="shared" si="112"/>
        <v/>
      </c>
      <c r="AR92" s="174" t="str">
        <f t="shared" si="129"/>
        <v/>
      </c>
      <c r="AS92" s="174" t="str">
        <f t="shared" si="130"/>
        <v/>
      </c>
      <c r="AT92" s="174" t="str">
        <f t="shared" si="131"/>
        <v/>
      </c>
      <c r="AU92" s="174" t="str">
        <f t="shared" si="132"/>
        <v/>
      </c>
      <c r="AV92" s="174" t="str">
        <f t="shared" si="133"/>
        <v/>
      </c>
      <c r="AW92" s="174" t="str">
        <f t="shared" si="134"/>
        <v/>
      </c>
      <c r="AX92" s="182">
        <f t="shared" si="135"/>
        <v>0</v>
      </c>
      <c r="AY92" s="174" t="str">
        <f t="shared" si="136"/>
        <v>0</v>
      </c>
      <c r="AZ92" s="174" t="str">
        <f t="shared" si="137"/>
        <v xml:space="preserve"> </v>
      </c>
      <c r="BA92" s="183">
        <f t="shared" si="138"/>
        <v>0</v>
      </c>
      <c r="BB92" s="183">
        <f t="shared" si="139"/>
        <v>0</v>
      </c>
      <c r="BC92" s="184" t="str">
        <f t="shared" si="140"/>
        <v>DQ</v>
      </c>
      <c r="BD92" s="174">
        <f t="shared" si="141"/>
        <v>1</v>
      </c>
      <c r="BE92" s="185" t="str">
        <f t="shared" si="142"/>
        <v>DQ</v>
      </c>
      <c r="AMJ92"/>
    </row>
    <row r="93" spans="1:1024" s="126" customFormat="1" ht="12.2" customHeight="1" x14ac:dyDescent="0.2">
      <c r="A93" s="363"/>
      <c r="B93" s="173" t="str">
        <f>IF('Competitor List'!H79="Y",'Competitor List'!D79, " ")</f>
        <v xml:space="preserve"> </v>
      </c>
      <c r="C93" s="174" t="str">
        <f>IF('Competitor List'!J79="Y","Y","N")</f>
        <v>N</v>
      </c>
      <c r="D93" s="174">
        <f>'Competitor List'!B79</f>
        <v>14</v>
      </c>
      <c r="E93" s="174" t="str">
        <f>IF('Competitor List'!F79=0," ",'Competitor List'!F79)</f>
        <v xml:space="preserve"> </v>
      </c>
      <c r="F93" s="175"/>
      <c r="G93" s="176"/>
      <c r="H93" s="177"/>
      <c r="I93" s="131" t="str">
        <f t="shared" si="101"/>
        <v>DQ</v>
      </c>
      <c r="J93" s="132" t="str">
        <f t="shared" si="102"/>
        <v>DQ</v>
      </c>
      <c r="K93" s="176"/>
      <c r="L93" s="176"/>
      <c r="M93" s="177"/>
      <c r="N93" s="131" t="str">
        <f t="shared" si="103"/>
        <v>DQ</v>
      </c>
      <c r="O93" s="132" t="str">
        <f t="shared" si="104"/>
        <v>DQ</v>
      </c>
      <c r="P93" s="178" t="str">
        <f t="shared" si="113"/>
        <v>DQ</v>
      </c>
      <c r="Q93" s="174">
        <f t="shared" si="114"/>
        <v>0</v>
      </c>
      <c r="R93" s="179" t="str">
        <f t="shared" si="115"/>
        <v>DQ</v>
      </c>
      <c r="S93" s="131" t="str">
        <f t="shared" si="105"/>
        <v>DQ</v>
      </c>
      <c r="T93" s="132" t="str">
        <f t="shared" si="106"/>
        <v>DQ</v>
      </c>
      <c r="U93" s="131" t="str">
        <f t="shared" si="116"/>
        <v>DQ</v>
      </c>
      <c r="V93" s="135" t="str">
        <f t="shared" si="117"/>
        <v>DQ</v>
      </c>
      <c r="W93" s="136" t="str">
        <f t="shared" si="118"/>
        <v>DQ</v>
      </c>
      <c r="X93" s="180">
        <f>'Competitor List'!C79</f>
        <v>414</v>
      </c>
      <c r="Y93" s="181"/>
      <c r="Z93" s="174" t="str">
        <f t="shared" si="143"/>
        <v>DQ</v>
      </c>
      <c r="AA93" s="174" t="str">
        <f t="shared" si="119"/>
        <v>DQ</v>
      </c>
      <c r="AB93" s="174" t="str">
        <f t="shared" si="107"/>
        <v>DQ</v>
      </c>
      <c r="AC93" s="174" t="str">
        <f t="shared" si="144"/>
        <v>DQ</v>
      </c>
      <c r="AD93" s="174" t="str">
        <f t="shared" si="120"/>
        <v>DQ</v>
      </c>
      <c r="AE93" s="174" t="str">
        <f t="shared" si="121"/>
        <v>DQ</v>
      </c>
      <c r="AF93" s="174" t="str">
        <f t="shared" si="108"/>
        <v>DQ</v>
      </c>
      <c r="AG93" s="174" t="str">
        <f t="shared" si="122"/>
        <v>DQ</v>
      </c>
      <c r="AH93" s="178" t="str">
        <f t="shared" si="123"/>
        <v>DQ</v>
      </c>
      <c r="AI93" s="178" t="str">
        <f t="shared" si="124"/>
        <v>DQ</v>
      </c>
      <c r="AJ93" s="174" t="str">
        <f t="shared" si="125"/>
        <v>DQ</v>
      </c>
      <c r="AK93" s="182" t="str">
        <f t="shared" si="126"/>
        <v>DQ</v>
      </c>
      <c r="AL93" s="180" t="str">
        <f t="shared" si="127"/>
        <v>DQ</v>
      </c>
      <c r="AM93" s="180" t="str">
        <f t="shared" si="128"/>
        <v>DQ</v>
      </c>
      <c r="AN93" s="174" t="str">
        <f t="shared" si="109"/>
        <v/>
      </c>
      <c r="AO93" s="174" t="str">
        <f t="shared" si="110"/>
        <v/>
      </c>
      <c r="AP93" s="174" t="str">
        <f t="shared" si="111"/>
        <v/>
      </c>
      <c r="AQ93" s="174" t="str">
        <f t="shared" si="112"/>
        <v/>
      </c>
      <c r="AR93" s="174" t="str">
        <f t="shared" si="129"/>
        <v/>
      </c>
      <c r="AS93" s="174" t="str">
        <f t="shared" si="130"/>
        <v/>
      </c>
      <c r="AT93" s="174" t="str">
        <f t="shared" si="131"/>
        <v/>
      </c>
      <c r="AU93" s="174" t="str">
        <f t="shared" si="132"/>
        <v/>
      </c>
      <c r="AV93" s="174" t="str">
        <f t="shared" si="133"/>
        <v/>
      </c>
      <c r="AW93" s="174" t="str">
        <f t="shared" si="134"/>
        <v/>
      </c>
      <c r="AX93" s="182">
        <f t="shared" si="135"/>
        <v>0</v>
      </c>
      <c r="AY93" s="174" t="str">
        <f t="shared" si="136"/>
        <v>0</v>
      </c>
      <c r="AZ93" s="174" t="str">
        <f t="shared" si="137"/>
        <v xml:space="preserve"> </v>
      </c>
      <c r="BA93" s="183">
        <f t="shared" si="138"/>
        <v>0</v>
      </c>
      <c r="BB93" s="183">
        <f t="shared" si="139"/>
        <v>0</v>
      </c>
      <c r="BC93" s="184" t="str">
        <f t="shared" si="140"/>
        <v>DQ</v>
      </c>
      <c r="BD93" s="174">
        <f t="shared" si="141"/>
        <v>1</v>
      </c>
      <c r="BE93" s="185" t="str">
        <f t="shared" si="142"/>
        <v>DQ</v>
      </c>
      <c r="AMJ93"/>
    </row>
    <row r="94" spans="1:1024" s="126" customFormat="1" ht="12.2" customHeight="1" x14ac:dyDescent="0.2">
      <c r="A94" s="363"/>
      <c r="B94" s="173" t="str">
        <f>IF('Competitor List'!H80="Y",'Competitor List'!D80, " ")</f>
        <v xml:space="preserve"> </v>
      </c>
      <c r="C94" s="174" t="str">
        <f>IF('Competitor List'!J80="Y","Y","N")</f>
        <v>N</v>
      </c>
      <c r="D94" s="174">
        <f>'Competitor List'!B80</f>
        <v>15</v>
      </c>
      <c r="E94" s="174" t="str">
        <f>IF('Competitor List'!F80=0," ",'Competitor List'!F80)</f>
        <v xml:space="preserve"> </v>
      </c>
      <c r="F94" s="175"/>
      <c r="G94" s="176"/>
      <c r="H94" s="177"/>
      <c r="I94" s="131" t="str">
        <f t="shared" si="101"/>
        <v>DQ</v>
      </c>
      <c r="J94" s="132" t="str">
        <f t="shared" si="102"/>
        <v>DQ</v>
      </c>
      <c r="K94" s="176"/>
      <c r="L94" s="176"/>
      <c r="M94" s="177"/>
      <c r="N94" s="131" t="str">
        <f t="shared" si="103"/>
        <v>DQ</v>
      </c>
      <c r="O94" s="132" t="str">
        <f t="shared" si="104"/>
        <v>DQ</v>
      </c>
      <c r="P94" s="178" t="str">
        <f t="shared" si="113"/>
        <v>DQ</v>
      </c>
      <c r="Q94" s="174">
        <f t="shared" si="114"/>
        <v>0</v>
      </c>
      <c r="R94" s="179" t="str">
        <f t="shared" si="115"/>
        <v>DQ</v>
      </c>
      <c r="S94" s="131" t="str">
        <f t="shared" si="105"/>
        <v>DQ</v>
      </c>
      <c r="T94" s="132" t="str">
        <f t="shared" si="106"/>
        <v>DQ</v>
      </c>
      <c r="U94" s="131" t="str">
        <f t="shared" si="116"/>
        <v>DQ</v>
      </c>
      <c r="V94" s="135" t="str">
        <f t="shared" si="117"/>
        <v>DQ</v>
      </c>
      <c r="W94" s="136" t="str">
        <f t="shared" si="118"/>
        <v>DQ</v>
      </c>
      <c r="X94" s="180">
        <f>'Competitor List'!C80</f>
        <v>415</v>
      </c>
      <c r="Y94" s="181"/>
      <c r="Z94" s="174" t="str">
        <f t="shared" si="143"/>
        <v>DQ</v>
      </c>
      <c r="AA94" s="174" t="str">
        <f t="shared" si="119"/>
        <v>DQ</v>
      </c>
      <c r="AB94" s="174" t="str">
        <f t="shared" si="107"/>
        <v>DQ</v>
      </c>
      <c r="AC94" s="174" t="str">
        <f t="shared" si="144"/>
        <v>DQ</v>
      </c>
      <c r="AD94" s="174" t="str">
        <f t="shared" si="120"/>
        <v>DQ</v>
      </c>
      <c r="AE94" s="174" t="str">
        <f t="shared" si="121"/>
        <v>DQ</v>
      </c>
      <c r="AF94" s="174" t="str">
        <f t="shared" si="108"/>
        <v>DQ</v>
      </c>
      <c r="AG94" s="174" t="str">
        <f t="shared" si="122"/>
        <v>DQ</v>
      </c>
      <c r="AH94" s="178" t="str">
        <f t="shared" si="123"/>
        <v>DQ</v>
      </c>
      <c r="AI94" s="178" t="str">
        <f t="shared" si="124"/>
        <v>DQ</v>
      </c>
      <c r="AJ94" s="174" t="str">
        <f t="shared" si="125"/>
        <v>DQ</v>
      </c>
      <c r="AK94" s="182" t="str">
        <f t="shared" si="126"/>
        <v>DQ</v>
      </c>
      <c r="AL94" s="180" t="str">
        <f t="shared" si="127"/>
        <v>DQ</v>
      </c>
      <c r="AM94" s="180" t="str">
        <f t="shared" si="128"/>
        <v>DQ</v>
      </c>
      <c r="AN94" s="174" t="str">
        <f t="shared" si="109"/>
        <v/>
      </c>
      <c r="AO94" s="174" t="str">
        <f t="shared" si="110"/>
        <v/>
      </c>
      <c r="AP94" s="174" t="str">
        <f t="shared" si="111"/>
        <v/>
      </c>
      <c r="AQ94" s="174" t="str">
        <f t="shared" si="112"/>
        <v/>
      </c>
      <c r="AR94" s="174" t="str">
        <f t="shared" si="129"/>
        <v/>
      </c>
      <c r="AS94" s="174" t="str">
        <f t="shared" si="130"/>
        <v/>
      </c>
      <c r="AT94" s="174" t="str">
        <f t="shared" si="131"/>
        <v/>
      </c>
      <c r="AU94" s="174" t="str">
        <f t="shared" si="132"/>
        <v/>
      </c>
      <c r="AV94" s="174" t="str">
        <f t="shared" si="133"/>
        <v/>
      </c>
      <c r="AW94" s="174" t="str">
        <f t="shared" si="134"/>
        <v/>
      </c>
      <c r="AX94" s="182">
        <f t="shared" si="135"/>
        <v>0</v>
      </c>
      <c r="AY94" s="174" t="str">
        <f t="shared" si="136"/>
        <v>0</v>
      </c>
      <c r="AZ94" s="174" t="str">
        <f t="shared" si="137"/>
        <v xml:space="preserve"> </v>
      </c>
      <c r="BA94" s="183">
        <f t="shared" si="138"/>
        <v>0</v>
      </c>
      <c r="BB94" s="183">
        <f t="shared" si="139"/>
        <v>0</v>
      </c>
      <c r="BC94" s="184" t="str">
        <f t="shared" si="140"/>
        <v>DQ</v>
      </c>
      <c r="BD94" s="174">
        <f t="shared" si="141"/>
        <v>1</v>
      </c>
      <c r="BE94" s="185" t="str">
        <f t="shared" si="142"/>
        <v>DQ</v>
      </c>
      <c r="AMJ94"/>
    </row>
    <row r="95" spans="1:1024" s="126" customFormat="1" ht="12.2" customHeight="1" x14ac:dyDescent="0.2">
      <c r="A95" s="363"/>
      <c r="B95" s="173" t="str">
        <f>IF('Competitor List'!H81="Y",'Competitor List'!D81, " ")</f>
        <v xml:space="preserve"> </v>
      </c>
      <c r="C95" s="174" t="str">
        <f>IF('Competitor List'!J81="Y","Y","N")</f>
        <v>N</v>
      </c>
      <c r="D95" s="174">
        <f>'Competitor List'!B81</f>
        <v>16</v>
      </c>
      <c r="E95" s="174" t="str">
        <f>IF('Competitor List'!F81=0," ",'Competitor List'!F81)</f>
        <v xml:space="preserve"> </v>
      </c>
      <c r="F95" s="175"/>
      <c r="G95" s="176"/>
      <c r="H95" s="177"/>
      <c r="I95" s="131" t="str">
        <f t="shared" si="101"/>
        <v>DQ</v>
      </c>
      <c r="J95" s="132" t="str">
        <f t="shared" si="102"/>
        <v>DQ</v>
      </c>
      <c r="K95" s="176"/>
      <c r="L95" s="176"/>
      <c r="M95" s="177"/>
      <c r="N95" s="131" t="str">
        <f t="shared" si="103"/>
        <v>DQ</v>
      </c>
      <c r="O95" s="132" t="str">
        <f t="shared" si="104"/>
        <v>DQ</v>
      </c>
      <c r="P95" s="178" t="str">
        <f t="shared" si="113"/>
        <v>DQ</v>
      </c>
      <c r="Q95" s="174">
        <f t="shared" si="114"/>
        <v>0</v>
      </c>
      <c r="R95" s="179" t="str">
        <f t="shared" si="115"/>
        <v>DQ</v>
      </c>
      <c r="S95" s="131" t="str">
        <f t="shared" si="105"/>
        <v>DQ</v>
      </c>
      <c r="T95" s="132" t="str">
        <f t="shared" si="106"/>
        <v>DQ</v>
      </c>
      <c r="U95" s="131" t="str">
        <f t="shared" si="116"/>
        <v>DQ</v>
      </c>
      <c r="V95" s="135" t="str">
        <f t="shared" si="117"/>
        <v>DQ</v>
      </c>
      <c r="W95" s="136" t="str">
        <f t="shared" si="118"/>
        <v>DQ</v>
      </c>
      <c r="X95" s="180">
        <f>'Competitor List'!C81</f>
        <v>416</v>
      </c>
      <c r="Y95" s="181"/>
      <c r="Z95" s="174" t="str">
        <f t="shared" si="143"/>
        <v>DQ</v>
      </c>
      <c r="AA95" s="174" t="str">
        <f t="shared" si="119"/>
        <v>DQ</v>
      </c>
      <c r="AB95" s="174" t="str">
        <f t="shared" si="107"/>
        <v>DQ</v>
      </c>
      <c r="AC95" s="174" t="str">
        <f t="shared" si="144"/>
        <v>DQ</v>
      </c>
      <c r="AD95" s="174" t="str">
        <f t="shared" si="120"/>
        <v>DQ</v>
      </c>
      <c r="AE95" s="174" t="str">
        <f t="shared" si="121"/>
        <v>DQ</v>
      </c>
      <c r="AF95" s="174" t="str">
        <f t="shared" si="108"/>
        <v>DQ</v>
      </c>
      <c r="AG95" s="174" t="str">
        <f t="shared" si="122"/>
        <v>DQ</v>
      </c>
      <c r="AH95" s="178" t="str">
        <f t="shared" si="123"/>
        <v>DQ</v>
      </c>
      <c r="AI95" s="178" t="str">
        <f t="shared" si="124"/>
        <v>DQ</v>
      </c>
      <c r="AJ95" s="174" t="str">
        <f t="shared" si="125"/>
        <v>DQ</v>
      </c>
      <c r="AK95" s="182" t="str">
        <f t="shared" si="126"/>
        <v>DQ</v>
      </c>
      <c r="AL95" s="180" t="str">
        <f t="shared" si="127"/>
        <v>DQ</v>
      </c>
      <c r="AM95" s="180" t="str">
        <f t="shared" si="128"/>
        <v>DQ</v>
      </c>
      <c r="AN95" s="174" t="str">
        <f t="shared" si="109"/>
        <v/>
      </c>
      <c r="AO95" s="174" t="str">
        <f t="shared" si="110"/>
        <v/>
      </c>
      <c r="AP95" s="174" t="str">
        <f t="shared" si="111"/>
        <v/>
      </c>
      <c r="AQ95" s="174" t="str">
        <f t="shared" si="112"/>
        <v/>
      </c>
      <c r="AR95" s="174" t="str">
        <f t="shared" si="129"/>
        <v/>
      </c>
      <c r="AS95" s="174" t="str">
        <f t="shared" si="130"/>
        <v/>
      </c>
      <c r="AT95" s="174" t="str">
        <f t="shared" si="131"/>
        <v/>
      </c>
      <c r="AU95" s="174" t="str">
        <f t="shared" si="132"/>
        <v/>
      </c>
      <c r="AV95" s="174" t="str">
        <f t="shared" si="133"/>
        <v/>
      </c>
      <c r="AW95" s="174" t="str">
        <f t="shared" si="134"/>
        <v/>
      </c>
      <c r="AX95" s="182">
        <f t="shared" si="135"/>
        <v>0</v>
      </c>
      <c r="AY95" s="174" t="str">
        <f t="shared" si="136"/>
        <v>0</v>
      </c>
      <c r="AZ95" s="174" t="str">
        <f t="shared" si="137"/>
        <v xml:space="preserve"> </v>
      </c>
      <c r="BA95" s="183">
        <f t="shared" si="138"/>
        <v>0</v>
      </c>
      <c r="BB95" s="183">
        <f t="shared" si="139"/>
        <v>0</v>
      </c>
      <c r="BC95" s="184" t="str">
        <f t="shared" si="140"/>
        <v>DQ</v>
      </c>
      <c r="BD95" s="174">
        <f t="shared" si="141"/>
        <v>1</v>
      </c>
      <c r="BE95" s="185" t="str">
        <f t="shared" si="142"/>
        <v>DQ</v>
      </c>
      <c r="AMJ95"/>
    </row>
    <row r="96" spans="1:1024" s="126" customFormat="1" ht="12.2" customHeight="1" x14ac:dyDescent="0.2">
      <c r="A96" s="363"/>
      <c r="B96" s="173" t="str">
        <f>IF('Competitor List'!H82="Y",'Competitor List'!D82, " ")</f>
        <v xml:space="preserve"> </v>
      </c>
      <c r="C96" s="174" t="str">
        <f>IF('Competitor List'!J82="Y","Y","N")</f>
        <v>N</v>
      </c>
      <c r="D96" s="174">
        <f>'Competitor List'!B82</f>
        <v>17</v>
      </c>
      <c r="E96" s="174" t="str">
        <f>IF('Competitor List'!F82=0," ",'Competitor List'!F82)</f>
        <v xml:space="preserve"> </v>
      </c>
      <c r="F96" s="175"/>
      <c r="G96" s="176"/>
      <c r="H96" s="177"/>
      <c r="I96" s="131" t="str">
        <f t="shared" si="101"/>
        <v>DQ</v>
      </c>
      <c r="J96" s="132" t="str">
        <f t="shared" si="102"/>
        <v>DQ</v>
      </c>
      <c r="K96" s="176"/>
      <c r="L96" s="176"/>
      <c r="M96" s="177"/>
      <c r="N96" s="131" t="str">
        <f t="shared" si="103"/>
        <v>DQ</v>
      </c>
      <c r="O96" s="132" t="str">
        <f t="shared" si="104"/>
        <v>DQ</v>
      </c>
      <c r="P96" s="178" t="str">
        <f t="shared" si="113"/>
        <v>DQ</v>
      </c>
      <c r="Q96" s="174">
        <f t="shared" si="114"/>
        <v>0</v>
      </c>
      <c r="R96" s="179" t="str">
        <f t="shared" si="115"/>
        <v>DQ</v>
      </c>
      <c r="S96" s="131" t="str">
        <f t="shared" si="105"/>
        <v>DQ</v>
      </c>
      <c r="T96" s="132" t="str">
        <f t="shared" si="106"/>
        <v>DQ</v>
      </c>
      <c r="U96" s="131" t="str">
        <f t="shared" si="116"/>
        <v>DQ</v>
      </c>
      <c r="V96" s="135" t="str">
        <f t="shared" si="117"/>
        <v>DQ</v>
      </c>
      <c r="W96" s="136" t="str">
        <f t="shared" si="118"/>
        <v>DQ</v>
      </c>
      <c r="X96" s="180">
        <f>'Competitor List'!C82</f>
        <v>417</v>
      </c>
      <c r="Y96" s="181"/>
      <c r="Z96" s="174" t="str">
        <f t="shared" si="143"/>
        <v>DQ</v>
      </c>
      <c r="AA96" s="174" t="str">
        <f t="shared" si="119"/>
        <v>DQ</v>
      </c>
      <c r="AB96" s="174" t="str">
        <f t="shared" si="107"/>
        <v>DQ</v>
      </c>
      <c r="AC96" s="174" t="str">
        <f t="shared" si="144"/>
        <v>DQ</v>
      </c>
      <c r="AD96" s="174" t="str">
        <f t="shared" si="120"/>
        <v>DQ</v>
      </c>
      <c r="AE96" s="174" t="str">
        <f t="shared" si="121"/>
        <v>DQ</v>
      </c>
      <c r="AF96" s="174" t="str">
        <f t="shared" si="108"/>
        <v>DQ</v>
      </c>
      <c r="AG96" s="174" t="str">
        <f t="shared" si="122"/>
        <v>DQ</v>
      </c>
      <c r="AH96" s="178" t="str">
        <f t="shared" si="123"/>
        <v>DQ</v>
      </c>
      <c r="AI96" s="178" t="str">
        <f t="shared" si="124"/>
        <v>DQ</v>
      </c>
      <c r="AJ96" s="174" t="str">
        <f t="shared" si="125"/>
        <v>DQ</v>
      </c>
      <c r="AK96" s="182" t="str">
        <f t="shared" si="126"/>
        <v>DQ</v>
      </c>
      <c r="AL96" s="180" t="str">
        <f t="shared" si="127"/>
        <v>DQ</v>
      </c>
      <c r="AM96" s="180" t="str">
        <f t="shared" si="128"/>
        <v>DQ</v>
      </c>
      <c r="AN96" s="174" t="str">
        <f t="shared" si="109"/>
        <v/>
      </c>
      <c r="AO96" s="174" t="str">
        <f t="shared" si="110"/>
        <v/>
      </c>
      <c r="AP96" s="174" t="str">
        <f t="shared" si="111"/>
        <v/>
      </c>
      <c r="AQ96" s="174" t="str">
        <f t="shared" si="112"/>
        <v/>
      </c>
      <c r="AR96" s="174" t="str">
        <f t="shared" si="129"/>
        <v/>
      </c>
      <c r="AS96" s="174" t="str">
        <f t="shared" si="130"/>
        <v/>
      </c>
      <c r="AT96" s="174" t="str">
        <f t="shared" si="131"/>
        <v/>
      </c>
      <c r="AU96" s="174" t="str">
        <f t="shared" si="132"/>
        <v/>
      </c>
      <c r="AV96" s="174" t="str">
        <f t="shared" si="133"/>
        <v/>
      </c>
      <c r="AW96" s="174" t="str">
        <f t="shared" si="134"/>
        <v/>
      </c>
      <c r="AX96" s="182">
        <f t="shared" si="135"/>
        <v>0</v>
      </c>
      <c r="AY96" s="174" t="str">
        <f t="shared" si="136"/>
        <v>0</v>
      </c>
      <c r="AZ96" s="174" t="str">
        <f t="shared" si="137"/>
        <v xml:space="preserve"> </v>
      </c>
      <c r="BA96" s="183">
        <f t="shared" si="138"/>
        <v>0</v>
      </c>
      <c r="BB96" s="183">
        <f t="shared" si="139"/>
        <v>0</v>
      </c>
      <c r="BC96" s="184" t="str">
        <f t="shared" si="140"/>
        <v>DQ</v>
      </c>
      <c r="BD96" s="174">
        <f t="shared" si="141"/>
        <v>1</v>
      </c>
      <c r="BE96" s="185" t="str">
        <f t="shared" si="142"/>
        <v>DQ</v>
      </c>
      <c r="AMJ96"/>
    </row>
    <row r="97" spans="1:1024" s="126" customFormat="1" ht="12.2" customHeight="1" x14ac:dyDescent="0.2">
      <c r="A97" s="363"/>
      <c r="B97" s="173" t="str">
        <f>IF('Competitor List'!H83="Y",'Competitor List'!D83, " ")</f>
        <v xml:space="preserve"> </v>
      </c>
      <c r="C97" s="174" t="str">
        <f>IF('Competitor List'!J83="Y","Y","N")</f>
        <v>N</v>
      </c>
      <c r="D97" s="174">
        <f>'Competitor List'!B83</f>
        <v>18</v>
      </c>
      <c r="E97" s="174" t="str">
        <f>IF('Competitor List'!F83=0," ",'Competitor List'!F83)</f>
        <v xml:space="preserve"> </v>
      </c>
      <c r="F97" s="175"/>
      <c r="G97" s="176"/>
      <c r="H97" s="177"/>
      <c r="I97" s="131" t="str">
        <f t="shared" si="101"/>
        <v>DQ</v>
      </c>
      <c r="J97" s="132" t="str">
        <f t="shared" si="102"/>
        <v>DQ</v>
      </c>
      <c r="K97" s="176"/>
      <c r="L97" s="176"/>
      <c r="M97" s="177"/>
      <c r="N97" s="131" t="str">
        <f t="shared" si="103"/>
        <v>DQ</v>
      </c>
      <c r="O97" s="132" t="str">
        <f t="shared" si="104"/>
        <v>DQ</v>
      </c>
      <c r="P97" s="178" t="str">
        <f t="shared" si="113"/>
        <v>DQ</v>
      </c>
      <c r="Q97" s="174">
        <f t="shared" si="114"/>
        <v>0</v>
      </c>
      <c r="R97" s="179" t="str">
        <f t="shared" si="115"/>
        <v>DQ</v>
      </c>
      <c r="S97" s="131" t="str">
        <f t="shared" si="105"/>
        <v>DQ</v>
      </c>
      <c r="T97" s="132" t="str">
        <f t="shared" si="106"/>
        <v>DQ</v>
      </c>
      <c r="U97" s="131" t="str">
        <f t="shared" si="116"/>
        <v>DQ</v>
      </c>
      <c r="V97" s="135" t="str">
        <f t="shared" si="117"/>
        <v>DQ</v>
      </c>
      <c r="W97" s="136" t="str">
        <f t="shared" si="118"/>
        <v>DQ</v>
      </c>
      <c r="X97" s="180">
        <f>'Competitor List'!C83</f>
        <v>418</v>
      </c>
      <c r="Y97" s="181"/>
      <c r="Z97" s="174" t="str">
        <f t="shared" si="143"/>
        <v>DQ</v>
      </c>
      <c r="AA97" s="174" t="str">
        <f t="shared" si="119"/>
        <v>DQ</v>
      </c>
      <c r="AB97" s="174" t="str">
        <f t="shared" si="107"/>
        <v>DQ</v>
      </c>
      <c r="AC97" s="174" t="str">
        <f t="shared" si="144"/>
        <v>DQ</v>
      </c>
      <c r="AD97" s="174" t="str">
        <f t="shared" si="120"/>
        <v>DQ</v>
      </c>
      <c r="AE97" s="174" t="str">
        <f t="shared" si="121"/>
        <v>DQ</v>
      </c>
      <c r="AF97" s="174" t="str">
        <f t="shared" si="108"/>
        <v>DQ</v>
      </c>
      <c r="AG97" s="174" t="str">
        <f t="shared" si="122"/>
        <v>DQ</v>
      </c>
      <c r="AH97" s="178" t="str">
        <f t="shared" si="123"/>
        <v>DQ</v>
      </c>
      <c r="AI97" s="178" t="str">
        <f t="shared" si="124"/>
        <v>DQ</v>
      </c>
      <c r="AJ97" s="174" t="str">
        <f t="shared" si="125"/>
        <v>DQ</v>
      </c>
      <c r="AK97" s="182" t="str">
        <f t="shared" si="126"/>
        <v>DQ</v>
      </c>
      <c r="AL97" s="180" t="str">
        <f t="shared" si="127"/>
        <v>DQ</v>
      </c>
      <c r="AM97" s="180" t="str">
        <f t="shared" si="128"/>
        <v>DQ</v>
      </c>
      <c r="AN97" s="174" t="str">
        <f t="shared" si="109"/>
        <v/>
      </c>
      <c r="AO97" s="174" t="str">
        <f t="shared" si="110"/>
        <v/>
      </c>
      <c r="AP97" s="174" t="str">
        <f t="shared" si="111"/>
        <v/>
      </c>
      <c r="AQ97" s="174" t="str">
        <f t="shared" si="112"/>
        <v/>
      </c>
      <c r="AR97" s="174" t="str">
        <f t="shared" si="129"/>
        <v/>
      </c>
      <c r="AS97" s="174" t="str">
        <f t="shared" si="130"/>
        <v/>
      </c>
      <c r="AT97" s="174" t="str">
        <f t="shared" si="131"/>
        <v/>
      </c>
      <c r="AU97" s="174" t="str">
        <f t="shared" si="132"/>
        <v/>
      </c>
      <c r="AV97" s="174" t="str">
        <f t="shared" si="133"/>
        <v/>
      </c>
      <c r="AW97" s="174" t="str">
        <f t="shared" si="134"/>
        <v/>
      </c>
      <c r="AX97" s="182">
        <f t="shared" si="135"/>
        <v>0</v>
      </c>
      <c r="AY97" s="174" t="str">
        <f t="shared" si="136"/>
        <v>0</v>
      </c>
      <c r="AZ97" s="174" t="str">
        <f t="shared" si="137"/>
        <v xml:space="preserve"> </v>
      </c>
      <c r="BA97" s="183">
        <f t="shared" si="138"/>
        <v>0</v>
      </c>
      <c r="BB97" s="183">
        <f t="shared" si="139"/>
        <v>0</v>
      </c>
      <c r="BC97" s="184" t="str">
        <f t="shared" si="140"/>
        <v>DQ</v>
      </c>
      <c r="BD97" s="174">
        <f t="shared" si="141"/>
        <v>1</v>
      </c>
      <c r="BE97" s="185" t="str">
        <f t="shared" si="142"/>
        <v>DQ</v>
      </c>
      <c r="AMJ97"/>
    </row>
    <row r="98" spans="1:1024" s="126" customFormat="1" ht="12.2" customHeight="1" x14ac:dyDescent="0.2">
      <c r="A98" s="363"/>
      <c r="B98" s="173" t="str">
        <f>IF('Competitor List'!H84="Y",'Competitor List'!D84, " ")</f>
        <v xml:space="preserve"> </v>
      </c>
      <c r="C98" s="174" t="str">
        <f>IF('Competitor List'!J84="Y","Y","N")</f>
        <v>N</v>
      </c>
      <c r="D98" s="174">
        <f>'Competitor List'!B84</f>
        <v>19</v>
      </c>
      <c r="E98" s="174" t="str">
        <f>IF('Competitor List'!F84=0," ",'Competitor List'!F84)</f>
        <v xml:space="preserve"> </v>
      </c>
      <c r="F98" s="175"/>
      <c r="G98" s="176"/>
      <c r="H98" s="177"/>
      <c r="I98" s="131" t="str">
        <f t="shared" si="101"/>
        <v>DQ</v>
      </c>
      <c r="J98" s="132" t="str">
        <f t="shared" si="102"/>
        <v>DQ</v>
      </c>
      <c r="K98" s="176"/>
      <c r="L98" s="176"/>
      <c r="M98" s="177"/>
      <c r="N98" s="131" t="str">
        <f t="shared" si="103"/>
        <v>DQ</v>
      </c>
      <c r="O98" s="132" t="str">
        <f t="shared" si="104"/>
        <v>DQ</v>
      </c>
      <c r="P98" s="178" t="str">
        <f t="shared" si="113"/>
        <v>DQ</v>
      </c>
      <c r="Q98" s="174">
        <f t="shared" si="114"/>
        <v>0</v>
      </c>
      <c r="R98" s="179" t="str">
        <f t="shared" si="115"/>
        <v>DQ</v>
      </c>
      <c r="S98" s="131" t="str">
        <f t="shared" si="105"/>
        <v>DQ</v>
      </c>
      <c r="T98" s="132" t="str">
        <f t="shared" si="106"/>
        <v>DQ</v>
      </c>
      <c r="U98" s="131" t="str">
        <f t="shared" si="116"/>
        <v>DQ</v>
      </c>
      <c r="V98" s="135" t="str">
        <f t="shared" si="117"/>
        <v>DQ</v>
      </c>
      <c r="W98" s="136" t="str">
        <f t="shared" si="118"/>
        <v>DQ</v>
      </c>
      <c r="X98" s="180">
        <f>'Competitor List'!C84</f>
        <v>419</v>
      </c>
      <c r="Y98" s="181"/>
      <c r="Z98" s="174" t="str">
        <f t="shared" si="143"/>
        <v>DQ</v>
      </c>
      <c r="AA98" s="174" t="str">
        <f t="shared" si="119"/>
        <v>DQ</v>
      </c>
      <c r="AB98" s="174" t="str">
        <f t="shared" si="107"/>
        <v>DQ</v>
      </c>
      <c r="AC98" s="174" t="str">
        <f t="shared" si="144"/>
        <v>DQ</v>
      </c>
      <c r="AD98" s="174" t="str">
        <f t="shared" si="120"/>
        <v>DQ</v>
      </c>
      <c r="AE98" s="174" t="str">
        <f t="shared" si="121"/>
        <v>DQ</v>
      </c>
      <c r="AF98" s="174" t="str">
        <f t="shared" si="108"/>
        <v>DQ</v>
      </c>
      <c r="AG98" s="174" t="str">
        <f t="shared" si="122"/>
        <v>DQ</v>
      </c>
      <c r="AH98" s="178" t="str">
        <f t="shared" si="123"/>
        <v>DQ</v>
      </c>
      <c r="AI98" s="178" t="str">
        <f t="shared" si="124"/>
        <v>DQ</v>
      </c>
      <c r="AJ98" s="174" t="str">
        <f t="shared" si="125"/>
        <v>DQ</v>
      </c>
      <c r="AK98" s="182" t="str">
        <f t="shared" si="126"/>
        <v>DQ</v>
      </c>
      <c r="AL98" s="180" t="str">
        <f t="shared" si="127"/>
        <v>DQ</v>
      </c>
      <c r="AM98" s="180" t="str">
        <f t="shared" si="128"/>
        <v>DQ</v>
      </c>
      <c r="AN98" s="174" t="str">
        <f t="shared" si="109"/>
        <v/>
      </c>
      <c r="AO98" s="174" t="str">
        <f t="shared" si="110"/>
        <v/>
      </c>
      <c r="AP98" s="174" t="str">
        <f t="shared" si="111"/>
        <v/>
      </c>
      <c r="AQ98" s="174" t="str">
        <f t="shared" si="112"/>
        <v/>
      </c>
      <c r="AR98" s="174" t="str">
        <f t="shared" si="129"/>
        <v/>
      </c>
      <c r="AS98" s="174" t="str">
        <f t="shared" si="130"/>
        <v/>
      </c>
      <c r="AT98" s="174" t="str">
        <f t="shared" si="131"/>
        <v/>
      </c>
      <c r="AU98" s="174" t="str">
        <f t="shared" si="132"/>
        <v/>
      </c>
      <c r="AV98" s="174" t="str">
        <f t="shared" si="133"/>
        <v/>
      </c>
      <c r="AW98" s="174" t="str">
        <f t="shared" si="134"/>
        <v/>
      </c>
      <c r="AX98" s="182">
        <f t="shared" si="135"/>
        <v>0</v>
      </c>
      <c r="AY98" s="174" t="str">
        <f t="shared" si="136"/>
        <v>0</v>
      </c>
      <c r="AZ98" s="174" t="str">
        <f t="shared" si="137"/>
        <v xml:space="preserve"> </v>
      </c>
      <c r="BA98" s="183">
        <f t="shared" si="138"/>
        <v>0</v>
      </c>
      <c r="BB98" s="183">
        <f t="shared" si="139"/>
        <v>0</v>
      </c>
      <c r="BC98" s="184" t="str">
        <f t="shared" si="140"/>
        <v>DQ</v>
      </c>
      <c r="BD98" s="174">
        <f t="shared" si="141"/>
        <v>1</v>
      </c>
      <c r="BE98" s="185" t="str">
        <f t="shared" si="142"/>
        <v>DQ</v>
      </c>
      <c r="AMJ98"/>
    </row>
    <row r="99" spans="1:1024" s="126" customFormat="1" ht="12.2" customHeight="1" x14ac:dyDescent="0.2">
      <c r="A99" s="363"/>
      <c r="B99" s="186" t="str">
        <f>IF('Competitor List'!H85="Y",'Competitor List'!D85, " ")</f>
        <v xml:space="preserve"> </v>
      </c>
      <c r="C99" s="187" t="str">
        <f>IF('Competitor List'!J85="Y","Y","N")</f>
        <v>N</v>
      </c>
      <c r="D99" s="187">
        <f>'Competitor List'!B85</f>
        <v>20</v>
      </c>
      <c r="E99" s="187" t="str">
        <f>IF('Competitor List'!F85=0," ",'Competitor List'!F85)</f>
        <v xml:space="preserve"> </v>
      </c>
      <c r="F99" s="188"/>
      <c r="G99" s="189"/>
      <c r="H99" s="190"/>
      <c r="I99" s="148" t="str">
        <f t="shared" si="101"/>
        <v>DQ</v>
      </c>
      <c r="J99" s="149" t="str">
        <f t="shared" si="102"/>
        <v>DQ</v>
      </c>
      <c r="K99" s="189"/>
      <c r="L99" s="189"/>
      <c r="M99" s="190"/>
      <c r="N99" s="148" t="str">
        <f t="shared" si="103"/>
        <v>DQ</v>
      </c>
      <c r="O99" s="149" t="str">
        <f t="shared" si="104"/>
        <v>DQ</v>
      </c>
      <c r="P99" s="191" t="str">
        <f t="shared" si="113"/>
        <v>DQ</v>
      </c>
      <c r="Q99" s="187">
        <f t="shared" si="114"/>
        <v>0</v>
      </c>
      <c r="R99" s="192" t="str">
        <f t="shared" si="115"/>
        <v>DQ</v>
      </c>
      <c r="S99" s="148" t="str">
        <f t="shared" si="105"/>
        <v>DQ</v>
      </c>
      <c r="T99" s="149" t="str">
        <f t="shared" si="106"/>
        <v>DQ</v>
      </c>
      <c r="U99" s="148" t="str">
        <f t="shared" si="116"/>
        <v>DQ</v>
      </c>
      <c r="V99" s="152" t="str">
        <f t="shared" si="117"/>
        <v>DQ</v>
      </c>
      <c r="W99" s="153" t="str">
        <f t="shared" si="118"/>
        <v>DQ</v>
      </c>
      <c r="X99" s="193">
        <f>'Competitor List'!C85</f>
        <v>420</v>
      </c>
      <c r="Y99" s="194"/>
      <c r="Z99" s="187" t="str">
        <f t="shared" si="143"/>
        <v>DQ</v>
      </c>
      <c r="AA99" s="187" t="str">
        <f t="shared" si="119"/>
        <v>DQ</v>
      </c>
      <c r="AB99" s="187" t="str">
        <f t="shared" si="107"/>
        <v>DQ</v>
      </c>
      <c r="AC99" s="187" t="str">
        <f t="shared" si="144"/>
        <v>DQ</v>
      </c>
      <c r="AD99" s="187" t="str">
        <f t="shared" si="120"/>
        <v>DQ</v>
      </c>
      <c r="AE99" s="187" t="str">
        <f t="shared" si="121"/>
        <v>DQ</v>
      </c>
      <c r="AF99" s="187" t="str">
        <f t="shared" si="108"/>
        <v>DQ</v>
      </c>
      <c r="AG99" s="187" t="str">
        <f t="shared" si="122"/>
        <v>DQ</v>
      </c>
      <c r="AH99" s="191" t="str">
        <f t="shared" si="123"/>
        <v>DQ</v>
      </c>
      <c r="AI99" s="191" t="str">
        <f t="shared" si="124"/>
        <v>DQ</v>
      </c>
      <c r="AJ99" s="187" t="str">
        <f t="shared" si="125"/>
        <v>DQ</v>
      </c>
      <c r="AK99" s="195" t="str">
        <f t="shared" si="126"/>
        <v>DQ</v>
      </c>
      <c r="AL99" s="193" t="str">
        <f t="shared" si="127"/>
        <v>DQ</v>
      </c>
      <c r="AM99" s="193" t="str">
        <f t="shared" si="128"/>
        <v>DQ</v>
      </c>
      <c r="AN99" s="187" t="str">
        <f t="shared" si="109"/>
        <v/>
      </c>
      <c r="AO99" s="187" t="str">
        <f t="shared" si="110"/>
        <v/>
      </c>
      <c r="AP99" s="187" t="str">
        <f t="shared" si="111"/>
        <v/>
      </c>
      <c r="AQ99" s="187" t="str">
        <f t="shared" si="112"/>
        <v/>
      </c>
      <c r="AR99" s="187" t="str">
        <f t="shared" si="129"/>
        <v/>
      </c>
      <c r="AS99" s="187" t="str">
        <f t="shared" si="130"/>
        <v/>
      </c>
      <c r="AT99" s="187" t="str">
        <f t="shared" si="131"/>
        <v/>
      </c>
      <c r="AU99" s="187" t="str">
        <f t="shared" si="132"/>
        <v/>
      </c>
      <c r="AV99" s="187" t="str">
        <f t="shared" si="133"/>
        <v/>
      </c>
      <c r="AW99" s="187" t="str">
        <f t="shared" si="134"/>
        <v/>
      </c>
      <c r="AX99" s="195">
        <f t="shared" si="135"/>
        <v>0</v>
      </c>
      <c r="AY99" s="187" t="str">
        <f t="shared" si="136"/>
        <v>0</v>
      </c>
      <c r="AZ99" s="187" t="str">
        <f t="shared" si="137"/>
        <v xml:space="preserve"> </v>
      </c>
      <c r="BA99" s="196">
        <f t="shared" si="138"/>
        <v>0</v>
      </c>
      <c r="BB99" s="196">
        <f t="shared" si="139"/>
        <v>0</v>
      </c>
      <c r="BC99" s="197" t="str">
        <f t="shared" si="140"/>
        <v>DQ</v>
      </c>
      <c r="BD99" s="187">
        <f t="shared" si="141"/>
        <v>1</v>
      </c>
      <c r="BE99" s="198" t="str">
        <f t="shared" si="142"/>
        <v>DQ</v>
      </c>
      <c r="AMJ99"/>
    </row>
    <row r="100" spans="1:1024" s="126" customFormat="1" ht="12.2" customHeight="1" x14ac:dyDescent="0.2">
      <c r="B100" s="216"/>
      <c r="C100" s="217"/>
      <c r="D100" s="216"/>
      <c r="E100" s="216"/>
      <c r="F100" s="216"/>
      <c r="G100" s="216"/>
      <c r="H100" s="216"/>
      <c r="I100" s="216"/>
      <c r="J100" s="216"/>
      <c r="K100" s="216"/>
      <c r="L100" s="216"/>
      <c r="M100" s="216"/>
      <c r="N100" s="216"/>
      <c r="O100" s="216"/>
      <c r="P100" s="216"/>
      <c r="Q100" s="216"/>
      <c r="R100" s="216"/>
      <c r="S100" s="216"/>
      <c r="T100" s="216"/>
      <c r="U100" s="216"/>
      <c r="V100" s="216"/>
      <c r="W100" s="216"/>
      <c r="X100" s="217"/>
      <c r="Y100" s="217"/>
      <c r="Z100" s="217"/>
      <c r="AA100" s="217"/>
      <c r="AB100" s="217"/>
      <c r="AC100" s="216"/>
      <c r="AD100" s="216"/>
      <c r="AE100" s="216"/>
      <c r="AF100" s="216"/>
      <c r="AG100" s="216"/>
      <c r="AH100" s="216"/>
      <c r="AI100" s="216"/>
      <c r="AJ100" s="216"/>
      <c r="AK100" s="216"/>
      <c r="AL100" s="216"/>
      <c r="AM100" s="216"/>
      <c r="AN100" s="217"/>
      <c r="AO100" s="217"/>
      <c r="AP100" s="217"/>
      <c r="AQ100" s="217"/>
      <c r="AR100" s="217"/>
      <c r="AS100" s="217"/>
      <c r="AT100" s="217"/>
      <c r="AU100" s="217"/>
      <c r="AV100" s="217"/>
      <c r="AW100" s="217"/>
      <c r="AX100" s="217"/>
      <c r="AY100" s="217"/>
      <c r="AZ100" s="71" t="str">
        <f t="shared" ref="AZ100:AZ131" si="145">B20</f>
        <v xml:space="preserve"> </v>
      </c>
      <c r="BA100" s="207">
        <f t="shared" ref="BA100:BA131" si="146">K20</f>
        <v>0</v>
      </c>
      <c r="BB100" s="207">
        <f t="shared" ref="BB100:BB131" si="147">L20</f>
        <v>0</v>
      </c>
      <c r="BC100" s="208" t="str">
        <f t="shared" ref="BC100:BC131" si="148">IF(ISNUMBER(M20),M20,"DQ")</f>
        <v>DQ</v>
      </c>
      <c r="BD100" s="71">
        <f t="shared" si="141"/>
        <v>1</v>
      </c>
      <c r="BE100" s="71" t="str">
        <f t="shared" si="142"/>
        <v>DQ</v>
      </c>
      <c r="AMJ100"/>
    </row>
    <row r="101" spans="1:1024" s="126" customFormat="1" ht="12.2" customHeight="1" x14ac:dyDescent="0.2">
      <c r="B101" s="216"/>
      <c r="C101" s="217"/>
      <c r="D101" s="216"/>
      <c r="E101" s="216"/>
      <c r="F101" s="216"/>
      <c r="G101" s="216"/>
      <c r="H101" s="216"/>
      <c r="I101" s="216"/>
      <c r="J101" s="216"/>
      <c r="K101" s="216"/>
      <c r="L101" s="216"/>
      <c r="M101" s="216"/>
      <c r="N101" s="216"/>
      <c r="O101" s="216"/>
      <c r="P101" s="216"/>
      <c r="Q101" s="216"/>
      <c r="R101" s="216"/>
      <c r="S101" s="216"/>
      <c r="T101" s="216"/>
      <c r="U101" s="216"/>
      <c r="V101" s="216"/>
      <c r="W101" s="216"/>
      <c r="X101" s="217"/>
      <c r="Y101" s="217"/>
      <c r="Z101" s="217"/>
      <c r="AA101" s="217"/>
      <c r="AB101" s="217"/>
      <c r="AC101" s="216"/>
      <c r="AD101" s="216"/>
      <c r="AE101" s="216"/>
      <c r="AF101" s="216"/>
      <c r="AG101" s="216"/>
      <c r="AH101" s="216"/>
      <c r="AI101" s="216"/>
      <c r="AJ101" s="216"/>
      <c r="AK101" s="216"/>
      <c r="AL101" s="216"/>
      <c r="AM101" s="216"/>
      <c r="AN101" s="217"/>
      <c r="AO101" s="217"/>
      <c r="AP101" s="217"/>
      <c r="AQ101" s="217"/>
      <c r="AR101" s="217"/>
      <c r="AS101" s="217"/>
      <c r="AT101" s="217"/>
      <c r="AU101" s="217"/>
      <c r="AV101" s="217"/>
      <c r="AW101" s="217"/>
      <c r="AX101" s="217"/>
      <c r="AY101" s="217"/>
      <c r="AZ101" s="71" t="str">
        <f t="shared" si="145"/>
        <v xml:space="preserve"> </v>
      </c>
      <c r="BA101" s="207">
        <f t="shared" si="146"/>
        <v>0</v>
      </c>
      <c r="BB101" s="207">
        <f t="shared" si="147"/>
        <v>0</v>
      </c>
      <c r="BC101" s="208" t="str">
        <f t="shared" si="148"/>
        <v>DQ</v>
      </c>
      <c r="BD101" s="71">
        <f t="shared" si="141"/>
        <v>1</v>
      </c>
      <c r="BE101" s="71" t="str">
        <f t="shared" si="142"/>
        <v>DQ</v>
      </c>
      <c r="AMJ101"/>
    </row>
    <row r="102" spans="1:1024" s="126" customFormat="1" ht="12.2" customHeight="1" x14ac:dyDescent="0.2">
      <c r="B102" s="216"/>
      <c r="C102" s="217"/>
      <c r="E102" s="216"/>
      <c r="F102" s="216"/>
      <c r="G102" s="216"/>
      <c r="H102" s="216"/>
      <c r="I102" s="216"/>
      <c r="J102" s="216"/>
      <c r="K102" s="216"/>
      <c r="L102" s="216"/>
      <c r="M102" s="216"/>
      <c r="N102" s="216"/>
      <c r="O102" s="216"/>
      <c r="P102" s="216"/>
      <c r="Q102" s="216"/>
      <c r="R102" s="216"/>
      <c r="S102" s="216"/>
      <c r="T102" s="216"/>
      <c r="U102" s="216"/>
      <c r="V102" s="216"/>
      <c r="W102" s="216"/>
      <c r="X102" s="217"/>
      <c r="Y102" s="217"/>
      <c r="Z102" s="217"/>
      <c r="AA102" s="217"/>
      <c r="AB102" s="217"/>
      <c r="AC102" s="216"/>
      <c r="AD102" s="216"/>
      <c r="AE102" s="216"/>
      <c r="AF102" s="216"/>
      <c r="AG102" s="216"/>
      <c r="AH102" s="216"/>
      <c r="AI102" s="216"/>
      <c r="AJ102" s="216"/>
      <c r="AK102" s="216"/>
      <c r="AL102" s="216"/>
      <c r="AM102" s="216"/>
      <c r="AN102" s="217"/>
      <c r="AO102" s="217"/>
      <c r="AP102" s="217"/>
      <c r="AQ102" s="217"/>
      <c r="AR102" s="217"/>
      <c r="AS102" s="217"/>
      <c r="AT102" s="217"/>
      <c r="AU102" s="217"/>
      <c r="AV102" s="217"/>
      <c r="AW102" s="217"/>
      <c r="AX102" s="217"/>
      <c r="AY102" s="217"/>
      <c r="AZ102" s="71" t="str">
        <f t="shared" si="145"/>
        <v xml:space="preserve"> </v>
      </c>
      <c r="BA102" s="207">
        <f t="shared" si="146"/>
        <v>0</v>
      </c>
      <c r="BB102" s="207">
        <f t="shared" si="147"/>
        <v>0</v>
      </c>
      <c r="BC102" s="208" t="str">
        <f t="shared" si="148"/>
        <v>DQ</v>
      </c>
      <c r="BD102" s="71">
        <f t="shared" si="141"/>
        <v>1</v>
      </c>
      <c r="BE102" s="71" t="str">
        <f t="shared" si="142"/>
        <v>DQ</v>
      </c>
      <c r="AMJ102"/>
    </row>
    <row r="103" spans="1:1024" s="126" customFormat="1" ht="12.2" customHeight="1" x14ac:dyDescent="0.2">
      <c r="B103" s="216"/>
      <c r="C103" s="217"/>
      <c r="D103" s="216"/>
      <c r="E103" s="216"/>
      <c r="F103" s="216"/>
      <c r="G103" s="216"/>
      <c r="H103" s="216"/>
      <c r="I103" s="216"/>
      <c r="J103" s="216"/>
      <c r="K103" s="216"/>
      <c r="L103" s="216"/>
      <c r="M103" s="216"/>
      <c r="N103" s="216"/>
      <c r="O103" s="216"/>
      <c r="P103" s="216"/>
      <c r="Q103" s="216"/>
      <c r="R103" s="216"/>
      <c r="S103" s="216"/>
      <c r="T103" s="216"/>
      <c r="U103" s="216"/>
      <c r="V103" s="216"/>
      <c r="W103" s="216"/>
      <c r="X103" s="217"/>
      <c r="Y103" s="217"/>
      <c r="Z103" s="217"/>
      <c r="AA103" s="217"/>
      <c r="AB103" s="217"/>
      <c r="AC103" s="216"/>
      <c r="AD103" s="216"/>
      <c r="AE103" s="216"/>
      <c r="AF103" s="216"/>
      <c r="AG103" s="216"/>
      <c r="AH103" s="216"/>
      <c r="AI103" s="216"/>
      <c r="AJ103" s="216"/>
      <c r="AK103" s="216"/>
      <c r="AL103" s="216"/>
      <c r="AM103" s="216"/>
      <c r="AN103" s="217"/>
      <c r="AO103" s="217"/>
      <c r="AP103" s="217"/>
      <c r="AQ103" s="217"/>
      <c r="AR103" s="217"/>
      <c r="AS103" s="217"/>
      <c r="AT103" s="217"/>
      <c r="AU103" s="217"/>
      <c r="AV103" s="217"/>
      <c r="AW103" s="217"/>
      <c r="AX103" s="217"/>
      <c r="AY103" s="217"/>
      <c r="AZ103" s="71" t="str">
        <f t="shared" si="145"/>
        <v xml:space="preserve"> </v>
      </c>
      <c r="BA103" s="207">
        <f t="shared" si="146"/>
        <v>0</v>
      </c>
      <c r="BB103" s="207">
        <f t="shared" si="147"/>
        <v>0</v>
      </c>
      <c r="BC103" s="208" t="str">
        <f t="shared" si="148"/>
        <v>DQ</v>
      </c>
      <c r="BD103" s="71">
        <f t="shared" si="141"/>
        <v>1</v>
      </c>
      <c r="BE103" s="71" t="str">
        <f t="shared" si="142"/>
        <v>DQ</v>
      </c>
      <c r="AMJ103"/>
    </row>
    <row r="104" spans="1:1024" s="126" customFormat="1" ht="12.2" customHeight="1" x14ac:dyDescent="0.2">
      <c r="B104" s="216"/>
      <c r="C104" s="217"/>
      <c r="D104" s="216"/>
      <c r="E104" s="216"/>
      <c r="F104" s="216"/>
      <c r="G104" s="216"/>
      <c r="H104" s="216"/>
      <c r="I104" s="216"/>
      <c r="J104" s="216"/>
      <c r="K104" s="216"/>
      <c r="L104" s="216"/>
      <c r="M104" s="216"/>
      <c r="N104" s="216"/>
      <c r="O104" s="216"/>
      <c r="P104" s="216"/>
      <c r="Q104" s="216"/>
      <c r="R104" s="216"/>
      <c r="S104" s="216"/>
      <c r="T104" s="216"/>
      <c r="U104" s="216"/>
      <c r="V104" s="216"/>
      <c r="W104" s="216"/>
      <c r="X104" s="217"/>
      <c r="Y104" s="217"/>
      <c r="Z104" s="217"/>
      <c r="AA104" s="217"/>
      <c r="AB104" s="217"/>
      <c r="AC104" s="216"/>
      <c r="AD104" s="216"/>
      <c r="AE104" s="216"/>
      <c r="AF104" s="216"/>
      <c r="AG104" s="216"/>
      <c r="AH104" s="216"/>
      <c r="AI104" s="216"/>
      <c r="AJ104" s="216"/>
      <c r="AK104" s="216"/>
      <c r="AL104" s="216"/>
      <c r="AM104" s="216"/>
      <c r="AN104" s="217"/>
      <c r="AO104" s="217"/>
      <c r="AP104" s="217"/>
      <c r="AQ104" s="217"/>
      <c r="AR104" s="217"/>
      <c r="AS104" s="217"/>
      <c r="AT104" s="217"/>
      <c r="AU104" s="217"/>
      <c r="AV104" s="217"/>
      <c r="AW104" s="217"/>
      <c r="AX104" s="217"/>
      <c r="AY104" s="217"/>
      <c r="AZ104" s="71" t="str">
        <f t="shared" si="145"/>
        <v xml:space="preserve"> </v>
      </c>
      <c r="BA104" s="207">
        <f t="shared" si="146"/>
        <v>0</v>
      </c>
      <c r="BB104" s="207">
        <f t="shared" si="147"/>
        <v>0</v>
      </c>
      <c r="BC104" s="208" t="str">
        <f t="shared" si="148"/>
        <v>DQ</v>
      </c>
      <c r="BD104" s="71">
        <f t="shared" si="141"/>
        <v>1</v>
      </c>
      <c r="BE104" s="71" t="str">
        <f t="shared" si="142"/>
        <v>DQ</v>
      </c>
      <c r="AMJ104"/>
    </row>
    <row r="105" spans="1:1024" s="126" customFormat="1" ht="12.2" customHeight="1" x14ac:dyDescent="0.2">
      <c r="B105" s="216"/>
      <c r="C105" s="217"/>
      <c r="D105" s="216"/>
      <c r="E105" s="216"/>
      <c r="F105" s="216"/>
      <c r="G105" s="216"/>
      <c r="H105" s="216"/>
      <c r="I105" s="216"/>
      <c r="J105" s="216"/>
      <c r="K105" s="216"/>
      <c r="L105" s="216"/>
      <c r="M105" s="216"/>
      <c r="N105" s="216"/>
      <c r="O105" s="216"/>
      <c r="P105" s="216"/>
      <c r="Q105" s="216"/>
      <c r="R105" s="216"/>
      <c r="S105" s="216"/>
      <c r="T105" s="216"/>
      <c r="U105" s="216"/>
      <c r="V105" s="216"/>
      <c r="W105" s="216"/>
      <c r="X105" s="217"/>
      <c r="Y105" s="217"/>
      <c r="Z105" s="217"/>
      <c r="AA105" s="217"/>
      <c r="AB105" s="217"/>
      <c r="AC105" s="216"/>
      <c r="AD105" s="216"/>
      <c r="AE105" s="216"/>
      <c r="AF105" s="216"/>
      <c r="AG105" s="216"/>
      <c r="AH105" s="216"/>
      <c r="AI105" s="216"/>
      <c r="AJ105" s="216"/>
      <c r="AK105" s="216"/>
      <c r="AL105" s="216"/>
      <c r="AM105" s="216"/>
      <c r="AN105" s="217"/>
      <c r="AO105" s="217"/>
      <c r="AP105" s="217"/>
      <c r="AQ105" s="217"/>
      <c r="AR105" s="217"/>
      <c r="AS105" s="217"/>
      <c r="AT105" s="217"/>
      <c r="AU105" s="217"/>
      <c r="AV105" s="217"/>
      <c r="AW105" s="217"/>
      <c r="AX105" s="217"/>
      <c r="AY105" s="217"/>
      <c r="AZ105" s="71" t="str">
        <f t="shared" si="145"/>
        <v xml:space="preserve"> </v>
      </c>
      <c r="BA105" s="207">
        <f t="shared" si="146"/>
        <v>0</v>
      </c>
      <c r="BB105" s="207">
        <f t="shared" si="147"/>
        <v>0</v>
      </c>
      <c r="BC105" s="208" t="str">
        <f t="shared" si="148"/>
        <v>DQ</v>
      </c>
      <c r="BD105" s="71">
        <f t="shared" si="141"/>
        <v>1</v>
      </c>
      <c r="BE105" s="71" t="str">
        <f t="shared" si="142"/>
        <v>DQ</v>
      </c>
      <c r="AMJ105"/>
    </row>
    <row r="106" spans="1:1024" s="126" customFormat="1" ht="12.2" customHeight="1" x14ac:dyDescent="0.2">
      <c r="B106" s="216"/>
      <c r="C106" s="217"/>
      <c r="D106" s="216"/>
      <c r="E106" s="216"/>
      <c r="F106" s="216"/>
      <c r="G106" s="216"/>
      <c r="H106" s="216"/>
      <c r="I106" s="216"/>
      <c r="J106" s="216"/>
      <c r="K106" s="216"/>
      <c r="L106" s="216"/>
      <c r="M106" s="216"/>
      <c r="N106" s="216"/>
      <c r="O106" s="216"/>
      <c r="P106" s="216"/>
      <c r="Q106" s="216"/>
      <c r="R106" s="216"/>
      <c r="S106" s="216"/>
      <c r="T106" s="216"/>
      <c r="U106" s="216"/>
      <c r="V106" s="216"/>
      <c r="W106" s="216"/>
      <c r="X106" s="217"/>
      <c r="Y106" s="217"/>
      <c r="Z106" s="217"/>
      <c r="AA106" s="217"/>
      <c r="AB106" s="217"/>
      <c r="AC106" s="216"/>
      <c r="AD106" s="216"/>
      <c r="AE106" s="216"/>
      <c r="AF106" s="216"/>
      <c r="AG106" s="216"/>
      <c r="AH106" s="216"/>
      <c r="AI106" s="216"/>
      <c r="AJ106" s="216"/>
      <c r="AK106" s="216"/>
      <c r="AL106" s="216"/>
      <c r="AM106" s="216"/>
      <c r="AN106" s="217"/>
      <c r="AO106" s="217"/>
      <c r="AP106" s="217"/>
      <c r="AQ106" s="217"/>
      <c r="AR106" s="217"/>
      <c r="AS106" s="217"/>
      <c r="AT106" s="217"/>
      <c r="AU106" s="217"/>
      <c r="AV106" s="217"/>
      <c r="AW106" s="217"/>
      <c r="AX106" s="217"/>
      <c r="AY106" s="217"/>
      <c r="AZ106" s="71" t="str">
        <f t="shared" si="145"/>
        <v xml:space="preserve"> </v>
      </c>
      <c r="BA106" s="207">
        <f t="shared" si="146"/>
        <v>0</v>
      </c>
      <c r="BB106" s="207">
        <f t="shared" si="147"/>
        <v>0</v>
      </c>
      <c r="BC106" s="208" t="str">
        <f t="shared" si="148"/>
        <v>DQ</v>
      </c>
      <c r="BD106" s="71">
        <f t="shared" si="141"/>
        <v>1</v>
      </c>
      <c r="BE106" s="71" t="str">
        <f t="shared" si="142"/>
        <v>DQ</v>
      </c>
      <c r="AMJ106"/>
    </row>
    <row r="107" spans="1:1024" s="126" customFormat="1" ht="12.2" customHeight="1" x14ac:dyDescent="0.2">
      <c r="B107" s="216"/>
      <c r="C107" s="217"/>
      <c r="D107" s="216"/>
      <c r="E107" s="216"/>
      <c r="F107" s="216"/>
      <c r="G107" s="216"/>
      <c r="H107" s="216"/>
      <c r="I107" s="216"/>
      <c r="J107" s="216"/>
      <c r="K107" s="216"/>
      <c r="L107" s="216"/>
      <c r="M107" s="216"/>
      <c r="N107" s="216"/>
      <c r="O107" s="216"/>
      <c r="P107" s="216"/>
      <c r="Q107" s="216"/>
      <c r="R107" s="216"/>
      <c r="S107" s="216"/>
      <c r="T107" s="216"/>
      <c r="U107" s="216"/>
      <c r="V107" s="216"/>
      <c r="W107" s="216"/>
      <c r="X107" s="217"/>
      <c r="Y107" s="217"/>
      <c r="Z107" s="217"/>
      <c r="AA107" s="217"/>
      <c r="AB107" s="217"/>
      <c r="AC107" s="216"/>
      <c r="AD107" s="216"/>
      <c r="AE107" s="216"/>
      <c r="AF107" s="216"/>
      <c r="AG107" s="216"/>
      <c r="AH107" s="216"/>
      <c r="AI107" s="216"/>
      <c r="AJ107" s="216"/>
      <c r="AK107" s="216"/>
      <c r="AL107" s="216"/>
      <c r="AM107" s="216"/>
      <c r="AN107" s="217"/>
      <c r="AO107" s="217"/>
      <c r="AP107" s="217"/>
      <c r="AQ107" s="217"/>
      <c r="AR107" s="217"/>
      <c r="AS107" s="217"/>
      <c r="AT107" s="217"/>
      <c r="AU107" s="217"/>
      <c r="AV107" s="217"/>
      <c r="AW107" s="217"/>
      <c r="AX107" s="217"/>
      <c r="AY107" s="217"/>
      <c r="AZ107" s="71" t="str">
        <f t="shared" si="145"/>
        <v xml:space="preserve"> </v>
      </c>
      <c r="BA107" s="207">
        <f t="shared" si="146"/>
        <v>0</v>
      </c>
      <c r="BB107" s="207">
        <f t="shared" si="147"/>
        <v>0</v>
      </c>
      <c r="BC107" s="208" t="str">
        <f t="shared" si="148"/>
        <v>DQ</v>
      </c>
      <c r="BD107" s="71">
        <f t="shared" si="141"/>
        <v>1</v>
      </c>
      <c r="BE107" s="71" t="str">
        <f t="shared" si="142"/>
        <v>DQ</v>
      </c>
      <c r="AMJ107"/>
    </row>
    <row r="108" spans="1:1024" s="126" customFormat="1" ht="12.2" customHeight="1" x14ac:dyDescent="0.2">
      <c r="B108" s="216"/>
      <c r="C108" s="217"/>
      <c r="D108" s="216"/>
      <c r="E108" s="216"/>
      <c r="F108" s="216"/>
      <c r="G108" s="216"/>
      <c r="H108" s="216"/>
      <c r="I108" s="216"/>
      <c r="J108" s="216"/>
      <c r="K108" s="216"/>
      <c r="L108" s="216"/>
      <c r="M108" s="216"/>
      <c r="N108" s="216"/>
      <c r="O108" s="216"/>
      <c r="P108" s="216"/>
      <c r="Q108" s="216"/>
      <c r="R108" s="216"/>
      <c r="S108" s="216"/>
      <c r="T108" s="216"/>
      <c r="U108" s="216"/>
      <c r="V108" s="216"/>
      <c r="W108" s="216"/>
      <c r="X108" s="217"/>
      <c r="Y108" s="217"/>
      <c r="Z108" s="217"/>
      <c r="AA108" s="217"/>
      <c r="AB108" s="217"/>
      <c r="AC108" s="216"/>
      <c r="AD108" s="216"/>
      <c r="AE108" s="216"/>
      <c r="AF108" s="216"/>
      <c r="AG108" s="216"/>
      <c r="AH108" s="216"/>
      <c r="AI108" s="216"/>
      <c r="AJ108" s="216"/>
      <c r="AK108" s="216"/>
      <c r="AL108" s="216"/>
      <c r="AM108" s="216"/>
      <c r="AN108" s="217"/>
      <c r="AO108" s="217"/>
      <c r="AP108" s="217"/>
      <c r="AQ108" s="217"/>
      <c r="AR108" s="217"/>
      <c r="AS108" s="217"/>
      <c r="AT108" s="217"/>
      <c r="AU108" s="217"/>
      <c r="AV108" s="217"/>
      <c r="AW108" s="217"/>
      <c r="AX108" s="217"/>
      <c r="AY108" s="217"/>
      <c r="AZ108" s="71" t="str">
        <f t="shared" si="145"/>
        <v xml:space="preserve"> </v>
      </c>
      <c r="BA108" s="207">
        <f t="shared" si="146"/>
        <v>0</v>
      </c>
      <c r="BB108" s="207">
        <f t="shared" si="147"/>
        <v>0</v>
      </c>
      <c r="BC108" s="208" t="str">
        <f t="shared" si="148"/>
        <v>DQ</v>
      </c>
      <c r="BD108" s="71">
        <f t="shared" si="141"/>
        <v>1</v>
      </c>
      <c r="BE108" s="71" t="str">
        <f t="shared" si="142"/>
        <v>DQ</v>
      </c>
      <c r="AMJ108"/>
    </row>
    <row r="109" spans="1:1024" s="126" customFormat="1" ht="12.2" customHeight="1" x14ac:dyDescent="0.2">
      <c r="B109" s="216"/>
      <c r="C109" s="217"/>
      <c r="D109" s="216"/>
      <c r="E109" s="216"/>
      <c r="F109" s="216"/>
      <c r="G109" s="216"/>
      <c r="H109" s="216"/>
      <c r="I109" s="216"/>
      <c r="J109" s="216"/>
      <c r="K109" s="216"/>
      <c r="L109" s="216"/>
      <c r="M109" s="216"/>
      <c r="N109" s="216"/>
      <c r="O109" s="216"/>
      <c r="P109" s="216"/>
      <c r="Q109" s="216"/>
      <c r="R109" s="216"/>
      <c r="S109" s="216"/>
      <c r="T109" s="216"/>
      <c r="U109" s="216"/>
      <c r="V109" s="216"/>
      <c r="W109" s="216"/>
      <c r="X109" s="217"/>
      <c r="Y109" s="217"/>
      <c r="Z109" s="217"/>
      <c r="AA109" s="217"/>
      <c r="AB109" s="217"/>
      <c r="AC109" s="216"/>
      <c r="AD109" s="216"/>
      <c r="AE109" s="216"/>
      <c r="AF109" s="216"/>
      <c r="AG109" s="216"/>
      <c r="AH109" s="216"/>
      <c r="AI109" s="216"/>
      <c r="AJ109" s="216"/>
      <c r="AK109" s="216"/>
      <c r="AL109" s="216"/>
      <c r="AM109" s="216"/>
      <c r="AN109" s="217"/>
      <c r="AO109" s="217"/>
      <c r="AP109" s="217"/>
      <c r="AQ109" s="217"/>
      <c r="AR109" s="217"/>
      <c r="AS109" s="217"/>
      <c r="AT109" s="217"/>
      <c r="AU109" s="217"/>
      <c r="AV109" s="217"/>
      <c r="AW109" s="217"/>
      <c r="AX109" s="217"/>
      <c r="AY109" s="217"/>
      <c r="AZ109" s="71" t="str">
        <f t="shared" si="145"/>
        <v xml:space="preserve"> </v>
      </c>
      <c r="BA109" s="207">
        <f t="shared" si="146"/>
        <v>0</v>
      </c>
      <c r="BB109" s="207">
        <f t="shared" si="147"/>
        <v>0</v>
      </c>
      <c r="BC109" s="208" t="str">
        <f t="shared" si="148"/>
        <v>DQ</v>
      </c>
      <c r="BD109" s="71">
        <f t="shared" si="141"/>
        <v>1</v>
      </c>
      <c r="BE109" s="71" t="str">
        <f t="shared" si="142"/>
        <v>DQ</v>
      </c>
      <c r="AMJ109"/>
    </row>
    <row r="110" spans="1:1024" s="126" customFormat="1" ht="12.2" customHeight="1" x14ac:dyDescent="0.2">
      <c r="B110" s="216"/>
      <c r="C110" s="217"/>
      <c r="D110" s="216"/>
      <c r="E110" s="216"/>
      <c r="F110" s="216"/>
      <c r="G110" s="216"/>
      <c r="H110" s="216"/>
      <c r="I110" s="216"/>
      <c r="J110" s="216"/>
      <c r="K110" s="216"/>
      <c r="L110" s="216"/>
      <c r="M110" s="216"/>
      <c r="N110" s="216"/>
      <c r="O110" s="216"/>
      <c r="P110" s="216"/>
      <c r="Q110" s="216"/>
      <c r="R110" s="216"/>
      <c r="S110" s="216"/>
      <c r="T110" s="216"/>
      <c r="U110" s="216"/>
      <c r="V110" s="216"/>
      <c r="W110" s="216"/>
      <c r="X110" s="217"/>
      <c r="Y110" s="217"/>
      <c r="Z110" s="217"/>
      <c r="AA110" s="217"/>
      <c r="AB110" s="217"/>
      <c r="AC110" s="216"/>
      <c r="AD110" s="216"/>
      <c r="AE110" s="216"/>
      <c r="AF110" s="216"/>
      <c r="AG110" s="216"/>
      <c r="AH110" s="216"/>
      <c r="AI110" s="216"/>
      <c r="AJ110" s="216"/>
      <c r="AK110" s="216"/>
      <c r="AL110" s="216"/>
      <c r="AM110" s="216"/>
      <c r="AN110" s="217"/>
      <c r="AO110" s="217"/>
      <c r="AP110" s="217"/>
      <c r="AQ110" s="217"/>
      <c r="AR110" s="217"/>
      <c r="AS110" s="217"/>
      <c r="AT110" s="217"/>
      <c r="AU110" s="217"/>
      <c r="AV110" s="217"/>
      <c r="AW110" s="217"/>
      <c r="AX110" s="217"/>
      <c r="AY110" s="217"/>
      <c r="AZ110" s="71" t="str">
        <f t="shared" si="145"/>
        <v xml:space="preserve"> </v>
      </c>
      <c r="BA110" s="207">
        <f t="shared" si="146"/>
        <v>0</v>
      </c>
      <c r="BB110" s="207">
        <f t="shared" si="147"/>
        <v>0</v>
      </c>
      <c r="BC110" s="208" t="str">
        <f t="shared" si="148"/>
        <v>DQ</v>
      </c>
      <c r="BD110" s="71">
        <f t="shared" si="141"/>
        <v>1</v>
      </c>
      <c r="BE110" s="71" t="str">
        <f t="shared" si="142"/>
        <v>DQ</v>
      </c>
      <c r="AMJ110"/>
    </row>
    <row r="111" spans="1:1024" s="126" customFormat="1" ht="12.2" customHeight="1" x14ac:dyDescent="0.2">
      <c r="B111" s="216"/>
      <c r="C111" s="217"/>
      <c r="D111" s="216"/>
      <c r="E111" s="216"/>
      <c r="F111" s="216"/>
      <c r="G111" s="216"/>
      <c r="H111" s="216"/>
      <c r="I111" s="216"/>
      <c r="J111" s="216"/>
      <c r="K111" s="216"/>
      <c r="L111" s="216"/>
      <c r="M111" s="216"/>
      <c r="N111" s="216"/>
      <c r="O111" s="216"/>
      <c r="P111" s="216"/>
      <c r="Q111" s="216"/>
      <c r="R111" s="216"/>
      <c r="S111" s="216"/>
      <c r="T111" s="216"/>
      <c r="U111" s="216"/>
      <c r="V111" s="216"/>
      <c r="W111" s="216"/>
      <c r="X111" s="217"/>
      <c r="Y111" s="217"/>
      <c r="Z111" s="217"/>
      <c r="AA111" s="217"/>
      <c r="AB111" s="217"/>
      <c r="AC111" s="216"/>
      <c r="AD111" s="216"/>
      <c r="AE111" s="216"/>
      <c r="AF111" s="216"/>
      <c r="AG111" s="216"/>
      <c r="AH111" s="216"/>
      <c r="AI111" s="216"/>
      <c r="AJ111" s="216"/>
      <c r="AK111" s="216"/>
      <c r="AL111" s="216"/>
      <c r="AM111" s="216"/>
      <c r="AN111" s="217"/>
      <c r="AO111" s="217"/>
      <c r="AP111" s="217"/>
      <c r="AQ111" s="217"/>
      <c r="AR111" s="217"/>
      <c r="AS111" s="217"/>
      <c r="AT111" s="217"/>
      <c r="AU111" s="217"/>
      <c r="AV111" s="217"/>
      <c r="AW111" s="217"/>
      <c r="AX111" s="217"/>
      <c r="AY111" s="217"/>
      <c r="AZ111" s="71" t="str">
        <f t="shared" si="145"/>
        <v xml:space="preserve"> </v>
      </c>
      <c r="BA111" s="207">
        <f t="shared" si="146"/>
        <v>0</v>
      </c>
      <c r="BB111" s="207">
        <f t="shared" si="147"/>
        <v>0</v>
      </c>
      <c r="BC111" s="208" t="str">
        <f t="shared" si="148"/>
        <v>DQ</v>
      </c>
      <c r="BD111" s="71">
        <f t="shared" si="141"/>
        <v>1</v>
      </c>
      <c r="BE111" s="71" t="str">
        <f t="shared" si="142"/>
        <v>DQ</v>
      </c>
      <c r="AMJ111"/>
    </row>
    <row r="112" spans="1:1024" s="126" customFormat="1" ht="12.2" customHeight="1" x14ac:dyDescent="0.2">
      <c r="B112" s="216"/>
      <c r="C112" s="217"/>
      <c r="D112" s="216"/>
      <c r="E112" s="216"/>
      <c r="F112" s="216"/>
      <c r="G112" s="216"/>
      <c r="H112" s="216"/>
      <c r="I112" s="216"/>
      <c r="J112" s="216"/>
      <c r="K112" s="216"/>
      <c r="L112" s="216"/>
      <c r="M112" s="216"/>
      <c r="N112" s="216"/>
      <c r="O112" s="216"/>
      <c r="P112" s="216"/>
      <c r="Q112" s="216"/>
      <c r="R112" s="216"/>
      <c r="S112" s="216"/>
      <c r="T112" s="216"/>
      <c r="U112" s="216"/>
      <c r="V112" s="216"/>
      <c r="W112" s="216"/>
      <c r="X112" s="217"/>
      <c r="Y112" s="217"/>
      <c r="Z112" s="217"/>
      <c r="AA112" s="217"/>
      <c r="AB112" s="217"/>
      <c r="AC112" s="216"/>
      <c r="AD112" s="216"/>
      <c r="AE112" s="216"/>
      <c r="AF112" s="216"/>
      <c r="AG112" s="216"/>
      <c r="AH112" s="216"/>
      <c r="AI112" s="216"/>
      <c r="AJ112" s="216"/>
      <c r="AK112" s="216"/>
      <c r="AL112" s="216"/>
      <c r="AM112" s="216"/>
      <c r="AN112" s="217"/>
      <c r="AO112" s="217"/>
      <c r="AP112" s="217"/>
      <c r="AQ112" s="217"/>
      <c r="AR112" s="217"/>
      <c r="AS112" s="217"/>
      <c r="AT112" s="217"/>
      <c r="AU112" s="217"/>
      <c r="AV112" s="217"/>
      <c r="AW112" s="217"/>
      <c r="AX112" s="217"/>
      <c r="AY112" s="217"/>
      <c r="AZ112" s="71" t="str">
        <f t="shared" si="145"/>
        <v xml:space="preserve"> </v>
      </c>
      <c r="BA112" s="207">
        <f t="shared" si="146"/>
        <v>0</v>
      </c>
      <c r="BB112" s="207">
        <f t="shared" si="147"/>
        <v>0</v>
      </c>
      <c r="BC112" s="208" t="str">
        <f t="shared" si="148"/>
        <v>DQ</v>
      </c>
      <c r="BD112" s="71">
        <f t="shared" si="141"/>
        <v>1</v>
      </c>
      <c r="BE112" s="71" t="str">
        <f t="shared" si="142"/>
        <v>DQ</v>
      </c>
      <c r="AMJ112"/>
    </row>
    <row r="113" spans="2:1024" s="126" customFormat="1" ht="12.2" customHeight="1" x14ac:dyDescent="0.2">
      <c r="B113" s="216"/>
      <c r="C113" s="217"/>
      <c r="D113" s="216"/>
      <c r="E113" s="216"/>
      <c r="F113" s="216"/>
      <c r="G113" s="216"/>
      <c r="H113" s="216"/>
      <c r="I113" s="216"/>
      <c r="J113" s="216"/>
      <c r="K113" s="216"/>
      <c r="L113" s="216"/>
      <c r="M113" s="216"/>
      <c r="N113" s="216"/>
      <c r="O113" s="216"/>
      <c r="P113" s="216"/>
      <c r="Q113" s="216"/>
      <c r="R113" s="216"/>
      <c r="S113" s="216"/>
      <c r="T113" s="216"/>
      <c r="U113" s="216"/>
      <c r="V113" s="216"/>
      <c r="W113" s="216"/>
      <c r="X113" s="217"/>
      <c r="Y113" s="217"/>
      <c r="Z113" s="217"/>
      <c r="AA113" s="217"/>
      <c r="AB113" s="217"/>
      <c r="AC113" s="216"/>
      <c r="AD113" s="216"/>
      <c r="AE113" s="216"/>
      <c r="AF113" s="216"/>
      <c r="AG113" s="216"/>
      <c r="AH113" s="216"/>
      <c r="AI113" s="216"/>
      <c r="AJ113" s="216"/>
      <c r="AK113" s="216"/>
      <c r="AL113" s="216"/>
      <c r="AM113" s="216"/>
      <c r="AN113" s="217"/>
      <c r="AO113" s="217"/>
      <c r="AP113" s="217"/>
      <c r="AQ113" s="217"/>
      <c r="AR113" s="217"/>
      <c r="AS113" s="217"/>
      <c r="AT113" s="217"/>
      <c r="AU113" s="217"/>
      <c r="AV113" s="217"/>
      <c r="AW113" s="217"/>
      <c r="AX113" s="217"/>
      <c r="AY113" s="217"/>
      <c r="AZ113" s="71" t="str">
        <f t="shared" si="145"/>
        <v xml:space="preserve"> </v>
      </c>
      <c r="BA113" s="207">
        <f t="shared" si="146"/>
        <v>0</v>
      </c>
      <c r="BB113" s="207">
        <f t="shared" si="147"/>
        <v>0</v>
      </c>
      <c r="BC113" s="208" t="str">
        <f t="shared" si="148"/>
        <v>DQ</v>
      </c>
      <c r="BD113" s="71">
        <f t="shared" si="141"/>
        <v>1</v>
      </c>
      <c r="BE113" s="71" t="str">
        <f t="shared" si="142"/>
        <v>DQ</v>
      </c>
      <c r="AMJ113"/>
    </row>
    <row r="114" spans="2:1024" s="126" customFormat="1" ht="12.2" customHeight="1" x14ac:dyDescent="0.2">
      <c r="B114" s="216"/>
      <c r="C114" s="217"/>
      <c r="D114" s="216"/>
      <c r="E114" s="216"/>
      <c r="F114" s="216"/>
      <c r="G114" s="216"/>
      <c r="H114" s="216"/>
      <c r="I114" s="216"/>
      <c r="J114" s="216"/>
      <c r="K114" s="216"/>
      <c r="L114" s="216"/>
      <c r="M114" s="216"/>
      <c r="N114" s="216"/>
      <c r="O114" s="216"/>
      <c r="P114" s="216"/>
      <c r="Q114" s="216"/>
      <c r="R114" s="216"/>
      <c r="S114" s="216"/>
      <c r="T114" s="216"/>
      <c r="U114" s="216"/>
      <c r="V114" s="216"/>
      <c r="W114" s="216"/>
      <c r="X114" s="217"/>
      <c r="Y114" s="217"/>
      <c r="Z114" s="217"/>
      <c r="AA114" s="217"/>
      <c r="AB114" s="217"/>
      <c r="AC114" s="216"/>
      <c r="AD114" s="216"/>
      <c r="AE114" s="216"/>
      <c r="AF114" s="216"/>
      <c r="AG114" s="216"/>
      <c r="AH114" s="216"/>
      <c r="AI114" s="216"/>
      <c r="AJ114" s="216"/>
      <c r="AK114" s="216"/>
      <c r="AL114" s="216"/>
      <c r="AM114" s="216"/>
      <c r="AN114" s="217"/>
      <c r="AO114" s="217"/>
      <c r="AP114" s="217"/>
      <c r="AQ114" s="217"/>
      <c r="AR114" s="217"/>
      <c r="AS114" s="217"/>
      <c r="AT114" s="217"/>
      <c r="AU114" s="217"/>
      <c r="AV114" s="217"/>
      <c r="AW114" s="217"/>
      <c r="AX114" s="217"/>
      <c r="AY114" s="217"/>
      <c r="AZ114" s="71" t="str">
        <f t="shared" si="145"/>
        <v xml:space="preserve"> </v>
      </c>
      <c r="BA114" s="207">
        <f t="shared" si="146"/>
        <v>0</v>
      </c>
      <c r="BB114" s="207">
        <f t="shared" si="147"/>
        <v>0</v>
      </c>
      <c r="BC114" s="208" t="str">
        <f t="shared" si="148"/>
        <v>DQ</v>
      </c>
      <c r="BD114" s="71">
        <f t="shared" si="141"/>
        <v>1</v>
      </c>
      <c r="BE114" s="71" t="str">
        <f t="shared" si="142"/>
        <v>DQ</v>
      </c>
      <c r="AMJ114"/>
    </row>
    <row r="115" spans="2:1024" s="126" customFormat="1" ht="12.2" customHeight="1" x14ac:dyDescent="0.2">
      <c r="B115" s="216"/>
      <c r="C115" s="217"/>
      <c r="D115" s="216"/>
      <c r="E115" s="216"/>
      <c r="F115" s="216"/>
      <c r="G115" s="216"/>
      <c r="H115" s="216"/>
      <c r="I115" s="216"/>
      <c r="J115" s="216"/>
      <c r="K115" s="216"/>
      <c r="L115" s="216"/>
      <c r="M115" s="216"/>
      <c r="N115" s="216"/>
      <c r="O115" s="216"/>
      <c r="P115" s="216"/>
      <c r="Q115" s="216"/>
      <c r="R115" s="216"/>
      <c r="S115" s="216"/>
      <c r="T115" s="216"/>
      <c r="U115" s="216"/>
      <c r="V115" s="216"/>
      <c r="W115" s="216"/>
      <c r="X115" s="217"/>
      <c r="Y115" s="217"/>
      <c r="Z115" s="217"/>
      <c r="AA115" s="217"/>
      <c r="AB115" s="217"/>
      <c r="AC115" s="216"/>
      <c r="AD115" s="216"/>
      <c r="AE115" s="216"/>
      <c r="AF115" s="216"/>
      <c r="AG115" s="216"/>
      <c r="AH115" s="216"/>
      <c r="AI115" s="216"/>
      <c r="AJ115" s="216"/>
      <c r="AK115" s="216"/>
      <c r="AL115" s="216"/>
      <c r="AM115" s="216"/>
      <c r="AN115" s="217"/>
      <c r="AO115" s="217"/>
      <c r="AP115" s="217"/>
      <c r="AQ115" s="217"/>
      <c r="AR115" s="217"/>
      <c r="AS115" s="217"/>
      <c r="AT115" s="217"/>
      <c r="AU115" s="217"/>
      <c r="AV115" s="217"/>
      <c r="AW115" s="217"/>
      <c r="AX115" s="217"/>
      <c r="AY115" s="217"/>
      <c r="AZ115" s="71" t="str">
        <f t="shared" si="145"/>
        <v xml:space="preserve"> </v>
      </c>
      <c r="BA115" s="207">
        <f t="shared" si="146"/>
        <v>0</v>
      </c>
      <c r="BB115" s="207">
        <f t="shared" si="147"/>
        <v>0</v>
      </c>
      <c r="BC115" s="208" t="str">
        <f t="shared" si="148"/>
        <v>DQ</v>
      </c>
      <c r="BD115" s="71">
        <f t="shared" si="141"/>
        <v>1</v>
      </c>
      <c r="BE115" s="71" t="str">
        <f t="shared" si="142"/>
        <v>DQ</v>
      </c>
      <c r="AMJ115"/>
    </row>
    <row r="116" spans="2:1024" s="126" customFormat="1" ht="12.2" customHeight="1" x14ac:dyDescent="0.2">
      <c r="B116" s="216"/>
      <c r="C116" s="217"/>
      <c r="D116" s="216"/>
      <c r="E116" s="216"/>
      <c r="F116" s="216"/>
      <c r="G116" s="216"/>
      <c r="H116" s="216"/>
      <c r="I116" s="216"/>
      <c r="J116" s="216"/>
      <c r="K116" s="216"/>
      <c r="L116" s="216"/>
      <c r="M116" s="216"/>
      <c r="N116" s="216"/>
      <c r="O116" s="216"/>
      <c r="P116" s="216"/>
      <c r="Q116" s="216"/>
      <c r="R116" s="216"/>
      <c r="S116" s="216"/>
      <c r="T116" s="216"/>
      <c r="U116" s="216"/>
      <c r="V116" s="216"/>
      <c r="W116" s="216"/>
      <c r="X116" s="217"/>
      <c r="Y116" s="217"/>
      <c r="Z116" s="217"/>
      <c r="AA116" s="217"/>
      <c r="AB116" s="217"/>
      <c r="AC116" s="216"/>
      <c r="AD116" s="216"/>
      <c r="AE116" s="216"/>
      <c r="AF116" s="216"/>
      <c r="AG116" s="216"/>
      <c r="AH116" s="216"/>
      <c r="AI116" s="216"/>
      <c r="AJ116" s="216"/>
      <c r="AK116" s="216"/>
      <c r="AL116" s="216"/>
      <c r="AM116" s="216"/>
      <c r="AN116" s="217"/>
      <c r="AO116" s="217"/>
      <c r="AP116" s="217"/>
      <c r="AQ116" s="217"/>
      <c r="AR116" s="217"/>
      <c r="AS116" s="217"/>
      <c r="AT116" s="217"/>
      <c r="AU116" s="217"/>
      <c r="AV116" s="217"/>
      <c r="AW116" s="217"/>
      <c r="AX116" s="217"/>
      <c r="AY116" s="217"/>
      <c r="AZ116" s="71" t="str">
        <f t="shared" si="145"/>
        <v xml:space="preserve"> </v>
      </c>
      <c r="BA116" s="207">
        <f t="shared" si="146"/>
        <v>0</v>
      </c>
      <c r="BB116" s="207">
        <f t="shared" si="147"/>
        <v>0</v>
      </c>
      <c r="BC116" s="208" t="str">
        <f t="shared" si="148"/>
        <v>DQ</v>
      </c>
      <c r="BD116" s="71">
        <f t="shared" ref="BD116:BD147" si="149">IF(ISNUMBER(BA116),RANK(BA116,BA$20:BA$179,0)+SUMPRODUCT((BA$20:BA$179=BA116)*(BB$20:BB$179&gt;BB116))+SUMPRODUCT((BA$20:BA$179=BA116)*(BB$20:BB$179=BB116)*(BC$20:BC$179&lt;BC116))+SUMPRODUCT((BA$20:BA$179=BA116)*(BB$20:BB$179=BB116)*(BC$20:BC$179=BC116)*($Y$20:$Y$179&lt;$Y116)),"DQ")</f>
        <v>1</v>
      </c>
      <c r="BE116" s="71" t="str">
        <f t="shared" ref="BE116:BE147" si="150">IF(ISNUMBER(BC116),RANK(BC116,BC$20:BC$179,1)+SUMPRODUCT((BC$20:BC$179=BC116)*(BB$20:BB$179&gt;BB116))+SUMPRODUCT((BC$20:BC$179=BC116)*(BB$20:BB$179=BB116)*(BA$20:BA$179&gt;BA116))+SUMPRODUCT((BC$20:BC$179=BC116)*(BB$20:BB$179=BB116)*(BA$20:BA$179=BA116)*($Y$20:$Y$179&lt;$Y116)),"DQ")</f>
        <v>DQ</v>
      </c>
      <c r="AMJ116"/>
    </row>
    <row r="117" spans="2:1024" s="126" customFormat="1" ht="12.2" customHeight="1" x14ac:dyDescent="0.2">
      <c r="B117" s="216"/>
      <c r="C117" s="217"/>
      <c r="D117" s="216"/>
      <c r="E117" s="216"/>
      <c r="F117" s="216"/>
      <c r="G117" s="216"/>
      <c r="H117" s="216"/>
      <c r="I117" s="216"/>
      <c r="J117" s="216"/>
      <c r="K117" s="216"/>
      <c r="L117" s="216"/>
      <c r="M117" s="216"/>
      <c r="N117" s="216"/>
      <c r="O117" s="216"/>
      <c r="P117" s="216"/>
      <c r="Q117" s="216"/>
      <c r="R117" s="216"/>
      <c r="S117" s="216"/>
      <c r="T117" s="216"/>
      <c r="U117" s="216"/>
      <c r="V117" s="216"/>
      <c r="W117" s="216"/>
      <c r="X117" s="217"/>
      <c r="Y117" s="217"/>
      <c r="Z117" s="217"/>
      <c r="AA117" s="217"/>
      <c r="AB117" s="217"/>
      <c r="AC117" s="216"/>
      <c r="AD117" s="216"/>
      <c r="AE117" s="216"/>
      <c r="AF117" s="216"/>
      <c r="AG117" s="216"/>
      <c r="AH117" s="216"/>
      <c r="AI117" s="216"/>
      <c r="AJ117" s="216"/>
      <c r="AK117" s="216"/>
      <c r="AL117" s="216"/>
      <c r="AM117" s="216"/>
      <c r="AN117" s="217"/>
      <c r="AO117" s="217"/>
      <c r="AP117" s="217"/>
      <c r="AQ117" s="217"/>
      <c r="AR117" s="217"/>
      <c r="AS117" s="217"/>
      <c r="AT117" s="217"/>
      <c r="AU117" s="217"/>
      <c r="AV117" s="217"/>
      <c r="AW117" s="217"/>
      <c r="AX117" s="217"/>
      <c r="AY117" s="217"/>
      <c r="AZ117" s="71" t="str">
        <f t="shared" si="145"/>
        <v xml:space="preserve"> </v>
      </c>
      <c r="BA117" s="207">
        <f t="shared" si="146"/>
        <v>0</v>
      </c>
      <c r="BB117" s="207">
        <f t="shared" si="147"/>
        <v>0</v>
      </c>
      <c r="BC117" s="208" t="str">
        <f t="shared" si="148"/>
        <v>DQ</v>
      </c>
      <c r="BD117" s="71">
        <f t="shared" si="149"/>
        <v>1</v>
      </c>
      <c r="BE117" s="71" t="str">
        <f t="shared" si="150"/>
        <v>DQ</v>
      </c>
      <c r="AMJ117"/>
    </row>
    <row r="118" spans="2:1024" s="126" customFormat="1" ht="12.2" customHeight="1" x14ac:dyDescent="0.2">
      <c r="B118" s="216"/>
      <c r="C118" s="217"/>
      <c r="D118" s="216"/>
      <c r="E118" s="216"/>
      <c r="F118" s="216"/>
      <c r="G118" s="216"/>
      <c r="H118" s="216"/>
      <c r="I118" s="216"/>
      <c r="J118" s="216"/>
      <c r="K118" s="216"/>
      <c r="L118" s="216"/>
      <c r="M118" s="216"/>
      <c r="N118" s="216"/>
      <c r="O118" s="216"/>
      <c r="P118" s="216"/>
      <c r="Q118" s="216"/>
      <c r="R118" s="216"/>
      <c r="S118" s="216"/>
      <c r="T118" s="216"/>
      <c r="U118" s="216"/>
      <c r="V118" s="216"/>
      <c r="W118" s="216"/>
      <c r="X118" s="217"/>
      <c r="Y118" s="217"/>
      <c r="Z118" s="217"/>
      <c r="AA118" s="217"/>
      <c r="AB118" s="217"/>
      <c r="AC118" s="216"/>
      <c r="AD118" s="216"/>
      <c r="AE118" s="216"/>
      <c r="AF118" s="216"/>
      <c r="AG118" s="216"/>
      <c r="AH118" s="216"/>
      <c r="AI118" s="216"/>
      <c r="AJ118" s="216"/>
      <c r="AK118" s="216"/>
      <c r="AL118" s="216"/>
      <c r="AM118" s="216"/>
      <c r="AN118" s="217"/>
      <c r="AO118" s="217"/>
      <c r="AP118" s="217"/>
      <c r="AQ118" s="217"/>
      <c r="AR118" s="217"/>
      <c r="AS118" s="217"/>
      <c r="AT118" s="217"/>
      <c r="AU118" s="217"/>
      <c r="AV118" s="217"/>
      <c r="AW118" s="217"/>
      <c r="AX118" s="217"/>
      <c r="AY118" s="217"/>
      <c r="AZ118" s="71" t="str">
        <f t="shared" si="145"/>
        <v xml:space="preserve"> </v>
      </c>
      <c r="BA118" s="207">
        <f t="shared" si="146"/>
        <v>0</v>
      </c>
      <c r="BB118" s="207">
        <f t="shared" si="147"/>
        <v>0</v>
      </c>
      <c r="BC118" s="208" t="str">
        <f t="shared" si="148"/>
        <v>DQ</v>
      </c>
      <c r="BD118" s="71">
        <f t="shared" si="149"/>
        <v>1</v>
      </c>
      <c r="BE118" s="71" t="str">
        <f t="shared" si="150"/>
        <v>DQ</v>
      </c>
      <c r="AMJ118"/>
    </row>
    <row r="119" spans="2:1024" s="126" customFormat="1" ht="12.2" customHeight="1" x14ac:dyDescent="0.2">
      <c r="B119" s="216"/>
      <c r="C119" s="217"/>
      <c r="D119" s="216"/>
      <c r="E119" s="216"/>
      <c r="F119" s="216"/>
      <c r="G119" s="216"/>
      <c r="H119" s="216"/>
      <c r="I119" s="216"/>
      <c r="J119" s="216"/>
      <c r="K119" s="216"/>
      <c r="L119" s="216"/>
      <c r="M119" s="216"/>
      <c r="N119" s="216"/>
      <c r="O119" s="216"/>
      <c r="P119" s="216"/>
      <c r="Q119" s="216"/>
      <c r="R119" s="216"/>
      <c r="S119" s="216"/>
      <c r="T119" s="216"/>
      <c r="U119" s="216"/>
      <c r="V119" s="216"/>
      <c r="W119" s="216"/>
      <c r="X119" s="217"/>
      <c r="Y119" s="217"/>
      <c r="Z119" s="217"/>
      <c r="AA119" s="217"/>
      <c r="AB119" s="217"/>
      <c r="AC119" s="216"/>
      <c r="AD119" s="216"/>
      <c r="AE119" s="216"/>
      <c r="AF119" s="216"/>
      <c r="AG119" s="216"/>
      <c r="AH119" s="216"/>
      <c r="AI119" s="216"/>
      <c r="AJ119" s="216"/>
      <c r="AK119" s="216"/>
      <c r="AL119" s="216"/>
      <c r="AM119" s="216"/>
      <c r="AN119" s="217"/>
      <c r="AO119" s="217"/>
      <c r="AP119" s="217"/>
      <c r="AQ119" s="217"/>
      <c r="AR119" s="217"/>
      <c r="AS119" s="217"/>
      <c r="AT119" s="217"/>
      <c r="AU119" s="217"/>
      <c r="AV119" s="217"/>
      <c r="AW119" s="217"/>
      <c r="AX119" s="217"/>
      <c r="AY119" s="217"/>
      <c r="AZ119" s="71" t="str">
        <f t="shared" si="145"/>
        <v xml:space="preserve"> </v>
      </c>
      <c r="BA119" s="207">
        <f t="shared" si="146"/>
        <v>0</v>
      </c>
      <c r="BB119" s="207">
        <f t="shared" si="147"/>
        <v>0</v>
      </c>
      <c r="BC119" s="208" t="str">
        <f t="shared" si="148"/>
        <v>DQ</v>
      </c>
      <c r="BD119" s="71">
        <f t="shared" si="149"/>
        <v>1</v>
      </c>
      <c r="BE119" s="71" t="str">
        <f t="shared" si="150"/>
        <v>DQ</v>
      </c>
      <c r="AMJ119"/>
    </row>
    <row r="120" spans="2:1024" s="126" customFormat="1" ht="12.2" customHeight="1" x14ac:dyDescent="0.2">
      <c r="B120" s="216"/>
      <c r="C120" s="217"/>
      <c r="D120" s="216"/>
      <c r="E120" s="216"/>
      <c r="F120" s="216"/>
      <c r="G120" s="216"/>
      <c r="H120" s="216"/>
      <c r="I120" s="216"/>
      <c r="J120" s="216"/>
      <c r="K120" s="216"/>
      <c r="L120" s="216"/>
      <c r="M120" s="216"/>
      <c r="N120" s="216"/>
      <c r="O120" s="216"/>
      <c r="P120" s="216"/>
      <c r="Q120" s="216"/>
      <c r="R120" s="216"/>
      <c r="S120" s="216"/>
      <c r="T120" s="216"/>
      <c r="U120" s="216"/>
      <c r="V120" s="216"/>
      <c r="W120" s="216"/>
      <c r="X120" s="217"/>
      <c r="Y120" s="217"/>
      <c r="Z120" s="217"/>
      <c r="AA120" s="217"/>
      <c r="AB120" s="217"/>
      <c r="AC120" s="216"/>
      <c r="AD120" s="216"/>
      <c r="AE120" s="216"/>
      <c r="AF120" s="216"/>
      <c r="AG120" s="216"/>
      <c r="AH120" s="216"/>
      <c r="AI120" s="216"/>
      <c r="AJ120" s="216"/>
      <c r="AK120" s="216"/>
      <c r="AL120" s="216"/>
      <c r="AM120" s="216"/>
      <c r="AN120" s="217"/>
      <c r="AO120" s="217"/>
      <c r="AP120" s="217"/>
      <c r="AQ120" s="217"/>
      <c r="AR120" s="217"/>
      <c r="AS120" s="217"/>
      <c r="AT120" s="217"/>
      <c r="AU120" s="217"/>
      <c r="AV120" s="217"/>
      <c r="AW120" s="217"/>
      <c r="AX120" s="217"/>
      <c r="AY120" s="217"/>
      <c r="AZ120" s="71" t="str">
        <f t="shared" si="145"/>
        <v xml:space="preserve"> </v>
      </c>
      <c r="BA120" s="207">
        <f t="shared" si="146"/>
        <v>0</v>
      </c>
      <c r="BB120" s="207">
        <f t="shared" si="147"/>
        <v>0</v>
      </c>
      <c r="BC120" s="208" t="str">
        <f t="shared" si="148"/>
        <v>DQ</v>
      </c>
      <c r="BD120" s="71">
        <f t="shared" si="149"/>
        <v>1</v>
      </c>
      <c r="BE120" s="71" t="str">
        <f t="shared" si="150"/>
        <v>DQ</v>
      </c>
      <c r="AMJ120"/>
    </row>
    <row r="121" spans="2:1024" s="126" customFormat="1" ht="12.2" customHeight="1" x14ac:dyDescent="0.2">
      <c r="B121" s="216"/>
      <c r="C121" s="217"/>
      <c r="D121" s="216"/>
      <c r="E121" s="216"/>
      <c r="F121" s="216"/>
      <c r="G121" s="216"/>
      <c r="H121" s="216"/>
      <c r="I121" s="216"/>
      <c r="J121" s="216"/>
      <c r="K121" s="216"/>
      <c r="L121" s="216"/>
      <c r="M121" s="216"/>
      <c r="N121" s="216"/>
      <c r="O121" s="216"/>
      <c r="P121" s="216"/>
      <c r="Q121" s="216"/>
      <c r="R121" s="216"/>
      <c r="S121" s="216"/>
      <c r="T121" s="216"/>
      <c r="U121" s="216"/>
      <c r="V121" s="216"/>
      <c r="W121" s="216"/>
      <c r="X121" s="217"/>
      <c r="Y121" s="217"/>
      <c r="Z121" s="217"/>
      <c r="AA121" s="217"/>
      <c r="AB121" s="217"/>
      <c r="AC121" s="216"/>
      <c r="AD121" s="216"/>
      <c r="AE121" s="216"/>
      <c r="AF121" s="216"/>
      <c r="AG121" s="216"/>
      <c r="AH121" s="216"/>
      <c r="AI121" s="216"/>
      <c r="AJ121" s="216"/>
      <c r="AK121" s="216"/>
      <c r="AL121" s="216"/>
      <c r="AM121" s="216"/>
      <c r="AN121" s="217"/>
      <c r="AO121" s="217"/>
      <c r="AP121" s="217"/>
      <c r="AQ121" s="217"/>
      <c r="AR121" s="217"/>
      <c r="AS121" s="217"/>
      <c r="AT121" s="217"/>
      <c r="AU121" s="217"/>
      <c r="AV121" s="217"/>
      <c r="AW121" s="217"/>
      <c r="AX121" s="217"/>
      <c r="AY121" s="217"/>
      <c r="AZ121" s="71" t="str">
        <f t="shared" si="145"/>
        <v xml:space="preserve"> </v>
      </c>
      <c r="BA121" s="207">
        <f t="shared" si="146"/>
        <v>0</v>
      </c>
      <c r="BB121" s="207">
        <f t="shared" si="147"/>
        <v>0</v>
      </c>
      <c r="BC121" s="208" t="str">
        <f t="shared" si="148"/>
        <v>DQ</v>
      </c>
      <c r="BD121" s="71">
        <f t="shared" si="149"/>
        <v>1</v>
      </c>
      <c r="BE121" s="71" t="str">
        <f t="shared" si="150"/>
        <v>DQ</v>
      </c>
      <c r="AMJ121"/>
    </row>
    <row r="122" spans="2:1024" s="126" customFormat="1" ht="12.2" customHeight="1" x14ac:dyDescent="0.2">
      <c r="B122" s="216"/>
      <c r="C122" s="217"/>
      <c r="D122" s="216"/>
      <c r="E122" s="216"/>
      <c r="F122" s="216"/>
      <c r="G122" s="216"/>
      <c r="H122" s="216"/>
      <c r="I122" s="216"/>
      <c r="J122" s="216"/>
      <c r="K122" s="216"/>
      <c r="L122" s="216"/>
      <c r="M122" s="216"/>
      <c r="N122" s="216"/>
      <c r="O122" s="216"/>
      <c r="P122" s="216"/>
      <c r="Q122" s="216"/>
      <c r="R122" s="216"/>
      <c r="S122" s="216"/>
      <c r="T122" s="216"/>
      <c r="U122" s="216"/>
      <c r="V122" s="216"/>
      <c r="W122" s="216"/>
      <c r="X122" s="217"/>
      <c r="Y122" s="217"/>
      <c r="Z122" s="217"/>
      <c r="AA122" s="217"/>
      <c r="AB122" s="217"/>
      <c r="AC122" s="216"/>
      <c r="AD122" s="216"/>
      <c r="AE122" s="216"/>
      <c r="AF122" s="216"/>
      <c r="AG122" s="216"/>
      <c r="AH122" s="216"/>
      <c r="AI122" s="216"/>
      <c r="AJ122" s="216"/>
      <c r="AK122" s="216"/>
      <c r="AL122" s="216"/>
      <c r="AM122" s="216"/>
      <c r="AN122" s="217"/>
      <c r="AO122" s="217"/>
      <c r="AP122" s="217"/>
      <c r="AQ122" s="217"/>
      <c r="AR122" s="217"/>
      <c r="AS122" s="217"/>
      <c r="AT122" s="217"/>
      <c r="AU122" s="217"/>
      <c r="AV122" s="217"/>
      <c r="AW122" s="217"/>
      <c r="AX122" s="217"/>
      <c r="AY122" s="217"/>
      <c r="AZ122" s="71" t="str">
        <f t="shared" si="145"/>
        <v xml:space="preserve"> </v>
      </c>
      <c r="BA122" s="207">
        <f t="shared" si="146"/>
        <v>0</v>
      </c>
      <c r="BB122" s="207">
        <f t="shared" si="147"/>
        <v>0</v>
      </c>
      <c r="BC122" s="208" t="str">
        <f t="shared" si="148"/>
        <v>DQ</v>
      </c>
      <c r="BD122" s="71">
        <f t="shared" si="149"/>
        <v>1</v>
      </c>
      <c r="BE122" s="71" t="str">
        <f t="shared" si="150"/>
        <v>DQ</v>
      </c>
      <c r="AMJ122"/>
    </row>
    <row r="123" spans="2:1024" s="126" customFormat="1" ht="12.2" customHeight="1" x14ac:dyDescent="0.2">
      <c r="B123" s="216"/>
      <c r="C123" s="217"/>
      <c r="D123" s="216"/>
      <c r="E123" s="216"/>
      <c r="F123" s="216"/>
      <c r="G123" s="216"/>
      <c r="H123" s="216"/>
      <c r="I123" s="216"/>
      <c r="J123" s="216"/>
      <c r="K123" s="216"/>
      <c r="L123" s="216"/>
      <c r="M123" s="216"/>
      <c r="N123" s="216"/>
      <c r="O123" s="216"/>
      <c r="P123" s="216"/>
      <c r="Q123" s="216"/>
      <c r="R123" s="216"/>
      <c r="S123" s="216"/>
      <c r="T123" s="216"/>
      <c r="U123" s="216"/>
      <c r="V123" s="216"/>
      <c r="W123" s="216"/>
      <c r="X123" s="217"/>
      <c r="Y123" s="217"/>
      <c r="Z123" s="217"/>
      <c r="AA123" s="217"/>
      <c r="AB123" s="217"/>
      <c r="AC123" s="216"/>
      <c r="AD123" s="216"/>
      <c r="AE123" s="216"/>
      <c r="AF123" s="216"/>
      <c r="AG123" s="216"/>
      <c r="AH123" s="216"/>
      <c r="AI123" s="216"/>
      <c r="AJ123" s="216"/>
      <c r="AK123" s="216"/>
      <c r="AL123" s="216"/>
      <c r="AM123" s="216"/>
      <c r="AN123" s="217"/>
      <c r="AO123" s="217"/>
      <c r="AP123" s="217"/>
      <c r="AQ123" s="217"/>
      <c r="AR123" s="217"/>
      <c r="AS123" s="217"/>
      <c r="AT123" s="217"/>
      <c r="AU123" s="217"/>
      <c r="AV123" s="217"/>
      <c r="AW123" s="217"/>
      <c r="AX123" s="217"/>
      <c r="AY123" s="217"/>
      <c r="AZ123" s="71" t="str">
        <f t="shared" si="145"/>
        <v xml:space="preserve"> </v>
      </c>
      <c r="BA123" s="207">
        <f t="shared" si="146"/>
        <v>0</v>
      </c>
      <c r="BB123" s="207">
        <f t="shared" si="147"/>
        <v>0</v>
      </c>
      <c r="BC123" s="208" t="str">
        <f t="shared" si="148"/>
        <v>DQ</v>
      </c>
      <c r="BD123" s="71">
        <f t="shared" si="149"/>
        <v>1</v>
      </c>
      <c r="BE123" s="71" t="str">
        <f t="shared" si="150"/>
        <v>DQ</v>
      </c>
      <c r="AMJ123"/>
    </row>
    <row r="124" spans="2:1024" s="126" customFormat="1" ht="12.2" customHeight="1" x14ac:dyDescent="0.2">
      <c r="B124" s="216"/>
      <c r="C124" s="217"/>
      <c r="D124" s="216"/>
      <c r="E124" s="216"/>
      <c r="F124" s="216"/>
      <c r="G124" s="216"/>
      <c r="H124" s="216"/>
      <c r="I124" s="216"/>
      <c r="J124" s="216"/>
      <c r="K124" s="216"/>
      <c r="L124" s="216"/>
      <c r="M124" s="216"/>
      <c r="N124" s="216"/>
      <c r="O124" s="216"/>
      <c r="P124" s="216"/>
      <c r="Q124" s="216"/>
      <c r="R124" s="216"/>
      <c r="S124" s="216"/>
      <c r="T124" s="216"/>
      <c r="U124" s="216"/>
      <c r="V124" s="216"/>
      <c r="W124" s="216"/>
      <c r="X124" s="217"/>
      <c r="Y124" s="217"/>
      <c r="Z124" s="217"/>
      <c r="AA124" s="217"/>
      <c r="AB124" s="217"/>
      <c r="AC124" s="216"/>
      <c r="AD124" s="216"/>
      <c r="AE124" s="216"/>
      <c r="AF124" s="216"/>
      <c r="AG124" s="216"/>
      <c r="AH124" s="216"/>
      <c r="AI124" s="216"/>
      <c r="AJ124" s="216"/>
      <c r="AK124" s="216"/>
      <c r="AL124" s="216"/>
      <c r="AM124" s="216"/>
      <c r="AN124" s="217"/>
      <c r="AO124" s="217"/>
      <c r="AP124" s="217"/>
      <c r="AQ124" s="217"/>
      <c r="AR124" s="217"/>
      <c r="AS124" s="217"/>
      <c r="AT124" s="217"/>
      <c r="AU124" s="217"/>
      <c r="AV124" s="217"/>
      <c r="AW124" s="217"/>
      <c r="AX124" s="217"/>
      <c r="AY124" s="217"/>
      <c r="AZ124" s="71" t="str">
        <f t="shared" si="145"/>
        <v xml:space="preserve"> </v>
      </c>
      <c r="BA124" s="207">
        <f t="shared" si="146"/>
        <v>0</v>
      </c>
      <c r="BB124" s="207">
        <f t="shared" si="147"/>
        <v>0</v>
      </c>
      <c r="BC124" s="208" t="str">
        <f t="shared" si="148"/>
        <v>DQ</v>
      </c>
      <c r="BD124" s="71">
        <f t="shared" si="149"/>
        <v>1</v>
      </c>
      <c r="BE124" s="71" t="str">
        <f t="shared" si="150"/>
        <v>DQ</v>
      </c>
      <c r="AMJ124"/>
    </row>
    <row r="125" spans="2:1024" s="126" customFormat="1" ht="12.2" customHeight="1" x14ac:dyDescent="0.2">
      <c r="B125" s="216"/>
      <c r="C125" s="217"/>
      <c r="D125" s="216"/>
      <c r="E125" s="216"/>
      <c r="F125" s="216"/>
      <c r="G125" s="216"/>
      <c r="H125" s="216"/>
      <c r="I125" s="216"/>
      <c r="J125" s="216"/>
      <c r="K125" s="216"/>
      <c r="L125" s="216"/>
      <c r="M125" s="216"/>
      <c r="N125" s="216"/>
      <c r="O125" s="216"/>
      <c r="P125" s="216"/>
      <c r="Q125" s="216"/>
      <c r="R125" s="216"/>
      <c r="S125" s="216"/>
      <c r="T125" s="216"/>
      <c r="U125" s="216"/>
      <c r="V125" s="216"/>
      <c r="W125" s="216"/>
      <c r="X125" s="217"/>
      <c r="Y125" s="217"/>
      <c r="Z125" s="217"/>
      <c r="AA125" s="217"/>
      <c r="AB125" s="217"/>
      <c r="AC125" s="216"/>
      <c r="AD125" s="216"/>
      <c r="AE125" s="216"/>
      <c r="AF125" s="216"/>
      <c r="AG125" s="216"/>
      <c r="AH125" s="216"/>
      <c r="AI125" s="216"/>
      <c r="AJ125" s="216"/>
      <c r="AK125" s="216"/>
      <c r="AL125" s="216"/>
      <c r="AM125" s="216"/>
      <c r="AN125" s="217"/>
      <c r="AO125" s="217"/>
      <c r="AP125" s="217"/>
      <c r="AQ125" s="217"/>
      <c r="AR125" s="217"/>
      <c r="AS125" s="217"/>
      <c r="AT125" s="217"/>
      <c r="AU125" s="217"/>
      <c r="AV125" s="217"/>
      <c r="AW125" s="217"/>
      <c r="AX125" s="217"/>
      <c r="AY125" s="217"/>
      <c r="AZ125" s="71" t="str">
        <f t="shared" si="145"/>
        <v xml:space="preserve"> </v>
      </c>
      <c r="BA125" s="207">
        <f t="shared" si="146"/>
        <v>0</v>
      </c>
      <c r="BB125" s="207">
        <f t="shared" si="147"/>
        <v>0</v>
      </c>
      <c r="BC125" s="208" t="str">
        <f t="shared" si="148"/>
        <v>DQ</v>
      </c>
      <c r="BD125" s="71">
        <f t="shared" si="149"/>
        <v>1</v>
      </c>
      <c r="BE125" s="71" t="str">
        <f t="shared" si="150"/>
        <v>DQ</v>
      </c>
      <c r="AMJ125"/>
    </row>
    <row r="126" spans="2:1024" s="126" customFormat="1" ht="12.2" customHeight="1" x14ac:dyDescent="0.2">
      <c r="B126" s="216"/>
      <c r="C126" s="217"/>
      <c r="D126" s="216"/>
      <c r="E126" s="216"/>
      <c r="F126" s="216"/>
      <c r="G126" s="216"/>
      <c r="H126" s="216"/>
      <c r="I126" s="216"/>
      <c r="J126" s="216"/>
      <c r="K126" s="216"/>
      <c r="L126" s="216"/>
      <c r="M126" s="216"/>
      <c r="N126" s="216"/>
      <c r="O126" s="216"/>
      <c r="P126" s="216"/>
      <c r="Q126" s="216"/>
      <c r="R126" s="216"/>
      <c r="S126" s="216"/>
      <c r="T126" s="216"/>
      <c r="U126" s="216"/>
      <c r="V126" s="216"/>
      <c r="W126" s="216"/>
      <c r="X126" s="217"/>
      <c r="Y126" s="217"/>
      <c r="Z126" s="217"/>
      <c r="AA126" s="217"/>
      <c r="AB126" s="217"/>
      <c r="AC126" s="216"/>
      <c r="AD126" s="216"/>
      <c r="AE126" s="216"/>
      <c r="AF126" s="216"/>
      <c r="AG126" s="216"/>
      <c r="AH126" s="216"/>
      <c r="AI126" s="216"/>
      <c r="AJ126" s="216"/>
      <c r="AK126" s="216"/>
      <c r="AL126" s="216"/>
      <c r="AM126" s="216"/>
      <c r="AN126" s="217"/>
      <c r="AO126" s="217"/>
      <c r="AP126" s="217"/>
      <c r="AQ126" s="217"/>
      <c r="AR126" s="217"/>
      <c r="AS126" s="217"/>
      <c r="AT126" s="217"/>
      <c r="AU126" s="217"/>
      <c r="AV126" s="217"/>
      <c r="AW126" s="217"/>
      <c r="AX126" s="217"/>
      <c r="AY126" s="217"/>
      <c r="AZ126" s="71" t="str">
        <f t="shared" si="145"/>
        <v xml:space="preserve"> </v>
      </c>
      <c r="BA126" s="207">
        <f t="shared" si="146"/>
        <v>0</v>
      </c>
      <c r="BB126" s="207">
        <f t="shared" si="147"/>
        <v>0</v>
      </c>
      <c r="BC126" s="208" t="str">
        <f t="shared" si="148"/>
        <v>DQ</v>
      </c>
      <c r="BD126" s="71">
        <f t="shared" si="149"/>
        <v>1</v>
      </c>
      <c r="BE126" s="71" t="str">
        <f t="shared" si="150"/>
        <v>DQ</v>
      </c>
      <c r="AMJ126"/>
    </row>
    <row r="127" spans="2:1024" s="126" customFormat="1" ht="12.2" customHeight="1" x14ac:dyDescent="0.2">
      <c r="B127" s="216"/>
      <c r="C127" s="217"/>
      <c r="D127" s="216"/>
      <c r="E127" s="216"/>
      <c r="F127" s="216"/>
      <c r="G127" s="216"/>
      <c r="H127" s="216"/>
      <c r="I127" s="216"/>
      <c r="J127" s="216"/>
      <c r="K127" s="216"/>
      <c r="L127" s="216"/>
      <c r="M127" s="216"/>
      <c r="N127" s="216"/>
      <c r="O127" s="216"/>
      <c r="P127" s="216"/>
      <c r="Q127" s="216"/>
      <c r="R127" s="216"/>
      <c r="S127" s="216"/>
      <c r="T127" s="216"/>
      <c r="U127" s="216"/>
      <c r="V127" s="216"/>
      <c r="W127" s="216"/>
      <c r="X127" s="217"/>
      <c r="Y127" s="217"/>
      <c r="Z127" s="217"/>
      <c r="AA127" s="217"/>
      <c r="AB127" s="217"/>
      <c r="AC127" s="216"/>
      <c r="AD127" s="216"/>
      <c r="AE127" s="216"/>
      <c r="AF127" s="216"/>
      <c r="AG127" s="216"/>
      <c r="AH127" s="216"/>
      <c r="AI127" s="216"/>
      <c r="AJ127" s="216"/>
      <c r="AK127" s="216"/>
      <c r="AL127" s="216"/>
      <c r="AM127" s="216"/>
      <c r="AN127" s="217"/>
      <c r="AO127" s="217"/>
      <c r="AP127" s="217"/>
      <c r="AQ127" s="217"/>
      <c r="AR127" s="217"/>
      <c r="AS127" s="217"/>
      <c r="AT127" s="217"/>
      <c r="AU127" s="217"/>
      <c r="AV127" s="217"/>
      <c r="AW127" s="217"/>
      <c r="AX127" s="217"/>
      <c r="AY127" s="217"/>
      <c r="AZ127" s="71" t="str">
        <f t="shared" si="145"/>
        <v xml:space="preserve"> </v>
      </c>
      <c r="BA127" s="207">
        <f t="shared" si="146"/>
        <v>0</v>
      </c>
      <c r="BB127" s="207">
        <f t="shared" si="147"/>
        <v>0</v>
      </c>
      <c r="BC127" s="208" t="str">
        <f t="shared" si="148"/>
        <v>DQ</v>
      </c>
      <c r="BD127" s="71">
        <f t="shared" si="149"/>
        <v>1</v>
      </c>
      <c r="BE127" s="71" t="str">
        <f t="shared" si="150"/>
        <v>DQ</v>
      </c>
      <c r="AMJ127"/>
    </row>
    <row r="128" spans="2:1024" s="126" customFormat="1" ht="12.2" customHeight="1" x14ac:dyDescent="0.2">
      <c r="B128" s="216"/>
      <c r="C128" s="217"/>
      <c r="D128" s="216"/>
      <c r="E128" s="216"/>
      <c r="F128" s="216"/>
      <c r="G128" s="216"/>
      <c r="H128" s="216"/>
      <c r="I128" s="216"/>
      <c r="J128" s="216"/>
      <c r="K128" s="216"/>
      <c r="L128" s="216"/>
      <c r="M128" s="216"/>
      <c r="N128" s="216"/>
      <c r="O128" s="216"/>
      <c r="P128" s="216"/>
      <c r="Q128" s="216"/>
      <c r="R128" s="216"/>
      <c r="S128" s="216"/>
      <c r="T128" s="216"/>
      <c r="U128" s="216"/>
      <c r="V128" s="216"/>
      <c r="W128" s="216"/>
      <c r="X128" s="217"/>
      <c r="Y128" s="217"/>
      <c r="Z128" s="217"/>
      <c r="AA128" s="217"/>
      <c r="AB128" s="217"/>
      <c r="AC128" s="216"/>
      <c r="AD128" s="216"/>
      <c r="AE128" s="216"/>
      <c r="AF128" s="216"/>
      <c r="AG128" s="216"/>
      <c r="AH128" s="216"/>
      <c r="AI128" s="216"/>
      <c r="AJ128" s="216"/>
      <c r="AK128" s="216"/>
      <c r="AL128" s="216"/>
      <c r="AM128" s="216"/>
      <c r="AN128" s="217"/>
      <c r="AO128" s="217"/>
      <c r="AP128" s="217"/>
      <c r="AQ128" s="217"/>
      <c r="AR128" s="217"/>
      <c r="AS128" s="217"/>
      <c r="AT128" s="217"/>
      <c r="AU128" s="217"/>
      <c r="AV128" s="217"/>
      <c r="AW128" s="217"/>
      <c r="AX128" s="217"/>
      <c r="AY128" s="217"/>
      <c r="AZ128" s="71" t="str">
        <f t="shared" si="145"/>
        <v xml:space="preserve"> </v>
      </c>
      <c r="BA128" s="207">
        <f t="shared" si="146"/>
        <v>0</v>
      </c>
      <c r="BB128" s="207">
        <f t="shared" si="147"/>
        <v>0</v>
      </c>
      <c r="BC128" s="208" t="str">
        <f t="shared" si="148"/>
        <v>DQ</v>
      </c>
      <c r="BD128" s="71">
        <f t="shared" si="149"/>
        <v>1</v>
      </c>
      <c r="BE128" s="71" t="str">
        <f t="shared" si="150"/>
        <v>DQ</v>
      </c>
      <c r="AMJ128"/>
    </row>
    <row r="129" spans="2:1024" s="126" customFormat="1" ht="12.2" customHeight="1" x14ac:dyDescent="0.2">
      <c r="B129" s="216"/>
      <c r="C129" s="217"/>
      <c r="D129" s="216"/>
      <c r="E129" s="216"/>
      <c r="F129" s="216"/>
      <c r="G129" s="216"/>
      <c r="H129" s="216"/>
      <c r="I129" s="216"/>
      <c r="J129" s="216"/>
      <c r="K129" s="216"/>
      <c r="L129" s="216"/>
      <c r="M129" s="216"/>
      <c r="N129" s="216"/>
      <c r="O129" s="216"/>
      <c r="P129" s="216"/>
      <c r="Q129" s="216"/>
      <c r="R129" s="216"/>
      <c r="S129" s="216"/>
      <c r="T129" s="216"/>
      <c r="U129" s="216"/>
      <c r="V129" s="216"/>
      <c r="W129" s="216"/>
      <c r="X129" s="217"/>
      <c r="Y129" s="217"/>
      <c r="Z129" s="217"/>
      <c r="AA129" s="217"/>
      <c r="AB129" s="217"/>
      <c r="AC129" s="216"/>
      <c r="AD129" s="216"/>
      <c r="AE129" s="216"/>
      <c r="AF129" s="216"/>
      <c r="AG129" s="216"/>
      <c r="AH129" s="216"/>
      <c r="AI129" s="216"/>
      <c r="AJ129" s="216"/>
      <c r="AK129" s="216"/>
      <c r="AL129" s="216"/>
      <c r="AM129" s="216"/>
      <c r="AN129" s="217"/>
      <c r="AO129" s="217"/>
      <c r="AP129" s="217"/>
      <c r="AQ129" s="217"/>
      <c r="AR129" s="217"/>
      <c r="AS129" s="217"/>
      <c r="AT129" s="217"/>
      <c r="AU129" s="217"/>
      <c r="AV129" s="217"/>
      <c r="AW129" s="217"/>
      <c r="AX129" s="217"/>
      <c r="AY129" s="217"/>
      <c r="AZ129" s="71" t="str">
        <f t="shared" si="145"/>
        <v xml:space="preserve"> </v>
      </c>
      <c r="BA129" s="207">
        <f t="shared" si="146"/>
        <v>0</v>
      </c>
      <c r="BB129" s="207">
        <f t="shared" si="147"/>
        <v>0</v>
      </c>
      <c r="BC129" s="208" t="str">
        <f t="shared" si="148"/>
        <v>DQ</v>
      </c>
      <c r="BD129" s="71">
        <f t="shared" si="149"/>
        <v>1</v>
      </c>
      <c r="BE129" s="71" t="str">
        <f t="shared" si="150"/>
        <v>DQ</v>
      </c>
      <c r="AMJ129"/>
    </row>
    <row r="130" spans="2:1024" s="126" customFormat="1" ht="12.2" customHeight="1" x14ac:dyDescent="0.2">
      <c r="B130" s="216"/>
      <c r="C130" s="217"/>
      <c r="D130" s="216"/>
      <c r="E130" s="216"/>
      <c r="F130" s="216"/>
      <c r="G130" s="216"/>
      <c r="H130" s="216"/>
      <c r="I130" s="216"/>
      <c r="J130" s="216"/>
      <c r="K130" s="216"/>
      <c r="L130" s="216"/>
      <c r="M130" s="216"/>
      <c r="N130" s="216"/>
      <c r="O130" s="216"/>
      <c r="P130" s="216"/>
      <c r="Q130" s="216"/>
      <c r="R130" s="216"/>
      <c r="S130" s="216"/>
      <c r="T130" s="216"/>
      <c r="U130" s="216"/>
      <c r="V130" s="216"/>
      <c r="W130" s="216"/>
      <c r="X130" s="217"/>
      <c r="Y130" s="217"/>
      <c r="Z130" s="217"/>
      <c r="AA130" s="217"/>
      <c r="AB130" s="217"/>
      <c r="AC130" s="216"/>
      <c r="AD130" s="216"/>
      <c r="AE130" s="216"/>
      <c r="AF130" s="216"/>
      <c r="AG130" s="216"/>
      <c r="AH130" s="216"/>
      <c r="AI130" s="216"/>
      <c r="AJ130" s="216"/>
      <c r="AK130" s="216"/>
      <c r="AL130" s="216"/>
      <c r="AM130" s="216"/>
      <c r="AN130" s="217"/>
      <c r="AO130" s="217"/>
      <c r="AP130" s="217"/>
      <c r="AQ130" s="217"/>
      <c r="AR130" s="217"/>
      <c r="AS130" s="217"/>
      <c r="AT130" s="217"/>
      <c r="AU130" s="217"/>
      <c r="AV130" s="217"/>
      <c r="AW130" s="217"/>
      <c r="AX130" s="217"/>
      <c r="AY130" s="217"/>
      <c r="AZ130" s="71" t="str">
        <f t="shared" si="145"/>
        <v xml:space="preserve"> </v>
      </c>
      <c r="BA130" s="207">
        <f t="shared" si="146"/>
        <v>0</v>
      </c>
      <c r="BB130" s="207">
        <f t="shared" si="147"/>
        <v>0</v>
      </c>
      <c r="BC130" s="208" t="str">
        <f t="shared" si="148"/>
        <v>DQ</v>
      </c>
      <c r="BD130" s="71">
        <f t="shared" si="149"/>
        <v>1</v>
      </c>
      <c r="BE130" s="71" t="str">
        <f t="shared" si="150"/>
        <v>DQ</v>
      </c>
      <c r="AMJ130"/>
    </row>
    <row r="131" spans="2:1024" s="126" customFormat="1" ht="12.2" customHeight="1" x14ac:dyDescent="0.2">
      <c r="B131" s="216"/>
      <c r="C131" s="217"/>
      <c r="D131" s="216"/>
      <c r="E131" s="216"/>
      <c r="F131" s="216"/>
      <c r="G131" s="216"/>
      <c r="H131" s="216"/>
      <c r="I131" s="216"/>
      <c r="J131" s="216"/>
      <c r="K131" s="216"/>
      <c r="L131" s="216"/>
      <c r="M131" s="216"/>
      <c r="N131" s="216"/>
      <c r="O131" s="216"/>
      <c r="P131" s="216"/>
      <c r="Q131" s="216"/>
      <c r="R131" s="216"/>
      <c r="S131" s="216"/>
      <c r="T131" s="216"/>
      <c r="U131" s="216"/>
      <c r="V131" s="216"/>
      <c r="W131" s="216"/>
      <c r="X131" s="217"/>
      <c r="Y131" s="217"/>
      <c r="Z131" s="217"/>
      <c r="AA131" s="217"/>
      <c r="AB131" s="217"/>
      <c r="AC131" s="216"/>
      <c r="AD131" s="216"/>
      <c r="AE131" s="216"/>
      <c r="AF131" s="216"/>
      <c r="AG131" s="216"/>
      <c r="AH131" s="216"/>
      <c r="AI131" s="216"/>
      <c r="AJ131" s="216"/>
      <c r="AK131" s="216"/>
      <c r="AL131" s="216"/>
      <c r="AM131" s="216"/>
      <c r="AN131" s="217"/>
      <c r="AO131" s="217"/>
      <c r="AP131" s="217"/>
      <c r="AQ131" s="217"/>
      <c r="AR131" s="217"/>
      <c r="AS131" s="217"/>
      <c r="AT131" s="217"/>
      <c r="AU131" s="217"/>
      <c r="AV131" s="217"/>
      <c r="AW131" s="217"/>
      <c r="AX131" s="217"/>
      <c r="AY131" s="217"/>
      <c r="AZ131" s="71" t="str">
        <f t="shared" si="145"/>
        <v xml:space="preserve"> </v>
      </c>
      <c r="BA131" s="207">
        <f t="shared" si="146"/>
        <v>0</v>
      </c>
      <c r="BB131" s="207">
        <f t="shared" si="147"/>
        <v>0</v>
      </c>
      <c r="BC131" s="208" t="str">
        <f t="shared" si="148"/>
        <v>DQ</v>
      </c>
      <c r="BD131" s="71">
        <f t="shared" si="149"/>
        <v>1</v>
      </c>
      <c r="BE131" s="71" t="str">
        <f t="shared" si="150"/>
        <v>DQ</v>
      </c>
      <c r="AMJ131"/>
    </row>
    <row r="132" spans="2:1024" s="126" customFormat="1" ht="12.2" customHeight="1" x14ac:dyDescent="0.2">
      <c r="B132" s="216"/>
      <c r="C132" s="217"/>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7"/>
      <c r="AO132" s="217"/>
      <c r="AP132" s="217"/>
      <c r="AQ132" s="217"/>
      <c r="AR132" s="217"/>
      <c r="AS132" s="217"/>
      <c r="AT132" s="217"/>
      <c r="AU132" s="217"/>
      <c r="AV132" s="217"/>
      <c r="AW132" s="217"/>
      <c r="AX132" s="217"/>
      <c r="AY132" s="217"/>
      <c r="AZ132" s="71" t="str">
        <f t="shared" ref="AZ132:AZ163" si="151">B52</f>
        <v xml:space="preserve"> </v>
      </c>
      <c r="BA132" s="207">
        <f t="shared" ref="BA132:BA163" si="152">K52</f>
        <v>0</v>
      </c>
      <c r="BB132" s="207">
        <f t="shared" ref="BB132:BB163" si="153">L52</f>
        <v>0</v>
      </c>
      <c r="BC132" s="208" t="str">
        <f t="shared" ref="BC132:BC163" si="154">IF(ISNUMBER(M52),M52,"DQ")</f>
        <v>DQ</v>
      </c>
      <c r="BD132" s="71">
        <f t="shared" si="149"/>
        <v>1</v>
      </c>
      <c r="BE132" s="71" t="str">
        <f t="shared" si="150"/>
        <v>DQ</v>
      </c>
      <c r="AMJ132"/>
    </row>
    <row r="133" spans="2:1024" s="126" customFormat="1" ht="12.2" customHeight="1" x14ac:dyDescent="0.2">
      <c r="B133" s="216"/>
      <c r="C133" s="217"/>
      <c r="D133" s="216"/>
      <c r="E133" s="216"/>
      <c r="F133" s="216"/>
      <c r="G133" s="216"/>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16"/>
      <c r="AJ133" s="216"/>
      <c r="AK133" s="216"/>
      <c r="AL133" s="216"/>
      <c r="AM133" s="216"/>
      <c r="AN133" s="217"/>
      <c r="AO133" s="217"/>
      <c r="AP133" s="217"/>
      <c r="AQ133" s="217"/>
      <c r="AR133" s="217"/>
      <c r="AS133" s="217"/>
      <c r="AT133" s="217"/>
      <c r="AU133" s="217"/>
      <c r="AV133" s="217"/>
      <c r="AW133" s="217"/>
      <c r="AX133" s="217"/>
      <c r="AY133" s="217"/>
      <c r="AZ133" s="71" t="str">
        <f t="shared" si="151"/>
        <v xml:space="preserve"> </v>
      </c>
      <c r="BA133" s="207">
        <f t="shared" si="152"/>
        <v>0</v>
      </c>
      <c r="BB133" s="207">
        <f t="shared" si="153"/>
        <v>0</v>
      </c>
      <c r="BC133" s="208" t="str">
        <f t="shared" si="154"/>
        <v>DQ</v>
      </c>
      <c r="BD133" s="71">
        <f t="shared" si="149"/>
        <v>1</v>
      </c>
      <c r="BE133" s="71" t="str">
        <f t="shared" si="150"/>
        <v>DQ</v>
      </c>
      <c r="AMJ133"/>
    </row>
    <row r="134" spans="2:1024" s="126" customFormat="1" ht="12.2" customHeight="1" x14ac:dyDescent="0.2">
      <c r="B134" s="216"/>
      <c r="C134" s="217"/>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217"/>
      <c r="AO134" s="217"/>
      <c r="AP134" s="217"/>
      <c r="AQ134" s="217"/>
      <c r="AR134" s="217"/>
      <c r="AS134" s="217"/>
      <c r="AT134" s="217"/>
      <c r="AU134" s="217"/>
      <c r="AV134" s="217"/>
      <c r="AW134" s="217"/>
      <c r="AX134" s="217"/>
      <c r="AY134" s="217"/>
      <c r="AZ134" s="71" t="str">
        <f t="shared" si="151"/>
        <v xml:space="preserve"> </v>
      </c>
      <c r="BA134" s="207">
        <f t="shared" si="152"/>
        <v>0</v>
      </c>
      <c r="BB134" s="207">
        <f t="shared" si="153"/>
        <v>0</v>
      </c>
      <c r="BC134" s="208" t="str">
        <f t="shared" si="154"/>
        <v>DQ</v>
      </c>
      <c r="BD134" s="71">
        <f t="shared" si="149"/>
        <v>1</v>
      </c>
      <c r="BE134" s="71" t="str">
        <f t="shared" si="150"/>
        <v>DQ</v>
      </c>
      <c r="AMJ134"/>
    </row>
    <row r="135" spans="2:1024" s="126" customFormat="1" ht="12.2" customHeight="1" x14ac:dyDescent="0.2">
      <c r="B135" s="216"/>
      <c r="C135" s="217"/>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7"/>
      <c r="AO135" s="217"/>
      <c r="AP135" s="217"/>
      <c r="AQ135" s="217"/>
      <c r="AR135" s="217"/>
      <c r="AS135" s="217"/>
      <c r="AT135" s="217"/>
      <c r="AU135" s="217"/>
      <c r="AV135" s="217"/>
      <c r="AW135" s="217"/>
      <c r="AX135" s="217"/>
      <c r="AY135" s="217"/>
      <c r="AZ135" s="71" t="str">
        <f t="shared" si="151"/>
        <v xml:space="preserve"> </v>
      </c>
      <c r="BA135" s="207">
        <f t="shared" si="152"/>
        <v>0</v>
      </c>
      <c r="BB135" s="207">
        <f t="shared" si="153"/>
        <v>0</v>
      </c>
      <c r="BC135" s="208" t="str">
        <f t="shared" si="154"/>
        <v>DQ</v>
      </c>
      <c r="BD135" s="71">
        <f t="shared" si="149"/>
        <v>1</v>
      </c>
      <c r="BE135" s="71" t="str">
        <f t="shared" si="150"/>
        <v>DQ</v>
      </c>
      <c r="AMJ135"/>
    </row>
    <row r="136" spans="2:1024" s="126" customFormat="1" ht="12.2" customHeight="1" x14ac:dyDescent="0.2">
      <c r="B136" s="216"/>
      <c r="C136" s="217"/>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7"/>
      <c r="AO136" s="217"/>
      <c r="AP136" s="217"/>
      <c r="AQ136" s="217"/>
      <c r="AR136" s="217"/>
      <c r="AS136" s="217"/>
      <c r="AT136" s="217"/>
      <c r="AU136" s="217"/>
      <c r="AV136" s="217"/>
      <c r="AW136" s="217"/>
      <c r="AX136" s="217"/>
      <c r="AY136" s="217"/>
      <c r="AZ136" s="71" t="str">
        <f t="shared" si="151"/>
        <v xml:space="preserve"> </v>
      </c>
      <c r="BA136" s="207">
        <f t="shared" si="152"/>
        <v>0</v>
      </c>
      <c r="BB136" s="207">
        <f t="shared" si="153"/>
        <v>0</v>
      </c>
      <c r="BC136" s="208" t="str">
        <f t="shared" si="154"/>
        <v>DQ</v>
      </c>
      <c r="BD136" s="71">
        <f t="shared" si="149"/>
        <v>1</v>
      </c>
      <c r="BE136" s="71" t="str">
        <f t="shared" si="150"/>
        <v>DQ</v>
      </c>
      <c r="AMJ136"/>
    </row>
    <row r="137" spans="2:1024" s="126" customFormat="1" ht="12.2" customHeight="1" x14ac:dyDescent="0.2">
      <c r="B137" s="216"/>
      <c r="C137" s="217"/>
      <c r="D137" s="216"/>
      <c r="E137" s="216"/>
      <c r="F137" s="216"/>
      <c r="G137" s="216"/>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16"/>
      <c r="AJ137" s="216"/>
      <c r="AK137" s="216"/>
      <c r="AL137" s="216"/>
      <c r="AM137" s="216"/>
      <c r="AN137" s="217"/>
      <c r="AO137" s="217"/>
      <c r="AP137" s="217"/>
      <c r="AQ137" s="217"/>
      <c r="AR137" s="217"/>
      <c r="AS137" s="217"/>
      <c r="AT137" s="217"/>
      <c r="AU137" s="217"/>
      <c r="AV137" s="217"/>
      <c r="AW137" s="217"/>
      <c r="AX137" s="217"/>
      <c r="AY137" s="217"/>
      <c r="AZ137" s="71" t="str">
        <f t="shared" si="151"/>
        <v xml:space="preserve"> </v>
      </c>
      <c r="BA137" s="207">
        <f t="shared" si="152"/>
        <v>0</v>
      </c>
      <c r="BB137" s="207">
        <f t="shared" si="153"/>
        <v>0</v>
      </c>
      <c r="BC137" s="208" t="str">
        <f t="shared" si="154"/>
        <v>DQ</v>
      </c>
      <c r="BD137" s="71">
        <f t="shared" si="149"/>
        <v>1</v>
      </c>
      <c r="BE137" s="71" t="str">
        <f t="shared" si="150"/>
        <v>DQ</v>
      </c>
      <c r="AMJ137"/>
    </row>
    <row r="138" spans="2:1024" s="126" customFormat="1" ht="12.2" customHeight="1" x14ac:dyDescent="0.2">
      <c r="B138" s="216"/>
      <c r="C138" s="217"/>
      <c r="D138" s="216"/>
      <c r="E138" s="216"/>
      <c r="F138" s="216"/>
      <c r="G138" s="216"/>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7"/>
      <c r="AO138" s="217"/>
      <c r="AP138" s="217"/>
      <c r="AQ138" s="217"/>
      <c r="AR138" s="217"/>
      <c r="AS138" s="217"/>
      <c r="AT138" s="217"/>
      <c r="AU138" s="217"/>
      <c r="AV138" s="217"/>
      <c r="AW138" s="217"/>
      <c r="AX138" s="217"/>
      <c r="AY138" s="217"/>
      <c r="AZ138" s="71" t="str">
        <f t="shared" si="151"/>
        <v xml:space="preserve"> </v>
      </c>
      <c r="BA138" s="207">
        <f t="shared" si="152"/>
        <v>0</v>
      </c>
      <c r="BB138" s="207">
        <f t="shared" si="153"/>
        <v>0</v>
      </c>
      <c r="BC138" s="208" t="str">
        <f t="shared" si="154"/>
        <v>DQ</v>
      </c>
      <c r="BD138" s="71">
        <f t="shared" si="149"/>
        <v>1</v>
      </c>
      <c r="BE138" s="71" t="str">
        <f t="shared" si="150"/>
        <v>DQ</v>
      </c>
      <c r="AMJ138"/>
    </row>
    <row r="139" spans="2:1024" s="126" customFormat="1" ht="12.2" customHeight="1" x14ac:dyDescent="0.2">
      <c r="B139" s="216"/>
      <c r="C139" s="217"/>
      <c r="D139" s="216"/>
      <c r="E139" s="216"/>
      <c r="F139" s="216"/>
      <c r="G139" s="216"/>
      <c r="H139" s="216"/>
      <c r="I139" s="216"/>
      <c r="J139" s="216"/>
      <c r="K139" s="216"/>
      <c r="L139" s="216"/>
      <c r="M139" s="216"/>
      <c r="N139" s="216"/>
      <c r="O139" s="216"/>
      <c r="P139" s="216"/>
      <c r="Q139" s="216"/>
      <c r="R139" s="216"/>
      <c r="S139" s="216"/>
      <c r="T139" s="216"/>
      <c r="U139" s="216"/>
      <c r="V139" s="216"/>
      <c r="W139" s="216"/>
      <c r="X139" s="216"/>
      <c r="Y139" s="216"/>
      <c r="Z139" s="216"/>
      <c r="AA139" s="216"/>
      <c r="AB139" s="216"/>
      <c r="AC139" s="216"/>
      <c r="AD139" s="216"/>
      <c r="AE139" s="216"/>
      <c r="AF139" s="216"/>
      <c r="AG139" s="216"/>
      <c r="AH139" s="216"/>
      <c r="AI139" s="216"/>
      <c r="AJ139" s="216"/>
      <c r="AK139" s="216"/>
      <c r="AL139" s="216"/>
      <c r="AM139" s="216"/>
      <c r="AN139" s="217"/>
      <c r="AO139" s="217"/>
      <c r="AP139" s="217"/>
      <c r="AQ139" s="217"/>
      <c r="AR139" s="217"/>
      <c r="AS139" s="217"/>
      <c r="AT139" s="217"/>
      <c r="AU139" s="217"/>
      <c r="AV139" s="217"/>
      <c r="AW139" s="217"/>
      <c r="AX139" s="217"/>
      <c r="AY139" s="217"/>
      <c r="AZ139" s="71" t="str">
        <f t="shared" si="151"/>
        <v xml:space="preserve"> </v>
      </c>
      <c r="BA139" s="207">
        <f t="shared" si="152"/>
        <v>0</v>
      </c>
      <c r="BB139" s="207">
        <f t="shared" si="153"/>
        <v>0</v>
      </c>
      <c r="BC139" s="208" t="str">
        <f t="shared" si="154"/>
        <v>DQ</v>
      </c>
      <c r="BD139" s="71">
        <f t="shared" si="149"/>
        <v>1</v>
      </c>
      <c r="BE139" s="71" t="str">
        <f t="shared" si="150"/>
        <v>DQ</v>
      </c>
      <c r="AMJ139"/>
    </row>
    <row r="140" spans="2:1024" x14ac:dyDescent="0.2">
      <c r="AZ140" s="71" t="str">
        <f t="shared" si="151"/>
        <v xml:space="preserve"> </v>
      </c>
      <c r="BA140" s="207">
        <f t="shared" si="152"/>
        <v>0</v>
      </c>
      <c r="BB140" s="207">
        <f t="shared" si="153"/>
        <v>0</v>
      </c>
      <c r="BC140" s="208" t="str">
        <f t="shared" si="154"/>
        <v>DQ</v>
      </c>
      <c r="BD140" s="71">
        <f t="shared" si="149"/>
        <v>1</v>
      </c>
      <c r="BE140" s="71" t="str">
        <f t="shared" si="150"/>
        <v>DQ</v>
      </c>
    </row>
    <row r="141" spans="2:1024" x14ac:dyDescent="0.2">
      <c r="AZ141" s="71" t="str">
        <f t="shared" si="151"/>
        <v xml:space="preserve"> </v>
      </c>
      <c r="BA141" s="207">
        <f t="shared" si="152"/>
        <v>0</v>
      </c>
      <c r="BB141" s="207">
        <f t="shared" si="153"/>
        <v>0</v>
      </c>
      <c r="BC141" s="208" t="str">
        <f t="shared" si="154"/>
        <v>DQ</v>
      </c>
      <c r="BD141" s="71">
        <f t="shared" si="149"/>
        <v>1</v>
      </c>
      <c r="BE141" s="71" t="str">
        <f t="shared" si="150"/>
        <v>DQ</v>
      </c>
    </row>
    <row r="142" spans="2:1024" x14ac:dyDescent="0.2">
      <c r="AZ142" s="71" t="str">
        <f t="shared" si="151"/>
        <v xml:space="preserve"> </v>
      </c>
      <c r="BA142" s="207">
        <f t="shared" si="152"/>
        <v>0</v>
      </c>
      <c r="BB142" s="207">
        <f t="shared" si="153"/>
        <v>0</v>
      </c>
      <c r="BC142" s="208" t="str">
        <f t="shared" si="154"/>
        <v>DQ</v>
      </c>
      <c r="BD142" s="71">
        <f t="shared" si="149"/>
        <v>1</v>
      </c>
      <c r="BE142" s="71" t="str">
        <f t="shared" si="150"/>
        <v>DQ</v>
      </c>
    </row>
    <row r="143" spans="2:1024" x14ac:dyDescent="0.2">
      <c r="AZ143" s="71" t="str">
        <f t="shared" si="151"/>
        <v xml:space="preserve"> </v>
      </c>
      <c r="BA143" s="207">
        <f t="shared" si="152"/>
        <v>0</v>
      </c>
      <c r="BB143" s="207">
        <f t="shared" si="153"/>
        <v>0</v>
      </c>
      <c r="BC143" s="208" t="str">
        <f t="shared" si="154"/>
        <v>DQ</v>
      </c>
      <c r="BD143" s="71">
        <f t="shared" si="149"/>
        <v>1</v>
      </c>
      <c r="BE143" s="71" t="str">
        <f t="shared" si="150"/>
        <v>DQ</v>
      </c>
    </row>
    <row r="144" spans="2:1024" x14ac:dyDescent="0.2">
      <c r="AZ144" s="71" t="str">
        <f t="shared" si="151"/>
        <v xml:space="preserve"> </v>
      </c>
      <c r="BA144" s="207">
        <f t="shared" si="152"/>
        <v>0</v>
      </c>
      <c r="BB144" s="207">
        <f t="shared" si="153"/>
        <v>0</v>
      </c>
      <c r="BC144" s="208" t="str">
        <f t="shared" si="154"/>
        <v>DQ</v>
      </c>
      <c r="BD144" s="71">
        <f t="shared" si="149"/>
        <v>1</v>
      </c>
      <c r="BE144" s="71" t="str">
        <f t="shared" si="150"/>
        <v>DQ</v>
      </c>
    </row>
    <row r="145" spans="52:57" x14ac:dyDescent="0.2">
      <c r="AZ145" s="71" t="str">
        <f t="shared" si="151"/>
        <v xml:space="preserve"> </v>
      </c>
      <c r="BA145" s="207">
        <f t="shared" si="152"/>
        <v>0</v>
      </c>
      <c r="BB145" s="207">
        <f t="shared" si="153"/>
        <v>0</v>
      </c>
      <c r="BC145" s="208" t="str">
        <f t="shared" si="154"/>
        <v>DQ</v>
      </c>
      <c r="BD145" s="71">
        <f t="shared" si="149"/>
        <v>1</v>
      </c>
      <c r="BE145" s="71" t="str">
        <f t="shared" si="150"/>
        <v>DQ</v>
      </c>
    </row>
    <row r="146" spans="52:57" x14ac:dyDescent="0.2">
      <c r="AZ146" s="71" t="str">
        <f t="shared" si="151"/>
        <v xml:space="preserve"> </v>
      </c>
      <c r="BA146" s="207">
        <f t="shared" si="152"/>
        <v>0</v>
      </c>
      <c r="BB146" s="207">
        <f t="shared" si="153"/>
        <v>0</v>
      </c>
      <c r="BC146" s="208" t="str">
        <f t="shared" si="154"/>
        <v>DQ</v>
      </c>
      <c r="BD146" s="71">
        <f t="shared" si="149"/>
        <v>1</v>
      </c>
      <c r="BE146" s="71" t="str">
        <f t="shared" si="150"/>
        <v>DQ</v>
      </c>
    </row>
    <row r="147" spans="52:57" x14ac:dyDescent="0.2">
      <c r="AZ147" s="71" t="str">
        <f t="shared" si="151"/>
        <v xml:space="preserve"> </v>
      </c>
      <c r="BA147" s="207">
        <f t="shared" si="152"/>
        <v>0</v>
      </c>
      <c r="BB147" s="207">
        <f t="shared" si="153"/>
        <v>0</v>
      </c>
      <c r="BC147" s="208" t="str">
        <f t="shared" si="154"/>
        <v>DQ</v>
      </c>
      <c r="BD147" s="71">
        <f t="shared" si="149"/>
        <v>1</v>
      </c>
      <c r="BE147" s="71" t="str">
        <f t="shared" si="150"/>
        <v>DQ</v>
      </c>
    </row>
    <row r="148" spans="52:57" x14ac:dyDescent="0.2">
      <c r="AZ148" s="71" t="str">
        <f t="shared" si="151"/>
        <v xml:space="preserve"> </v>
      </c>
      <c r="BA148" s="207">
        <f t="shared" si="152"/>
        <v>0</v>
      </c>
      <c r="BB148" s="207">
        <f t="shared" si="153"/>
        <v>0</v>
      </c>
      <c r="BC148" s="208" t="str">
        <f t="shared" si="154"/>
        <v>DQ</v>
      </c>
      <c r="BD148" s="71">
        <f t="shared" ref="BD148:BD179" si="155">IF(ISNUMBER(BA148),RANK(BA148,BA$20:BA$179,0)+SUMPRODUCT((BA$20:BA$179=BA148)*(BB$20:BB$179&gt;BB148))+SUMPRODUCT((BA$20:BA$179=BA148)*(BB$20:BB$179=BB148)*(BC$20:BC$179&lt;BC148))+SUMPRODUCT((BA$20:BA$179=BA148)*(BB$20:BB$179=BB148)*(BC$20:BC$179=BC148)*($Y$20:$Y$179&lt;$Y148)),"DQ")</f>
        <v>1</v>
      </c>
      <c r="BE148" s="71" t="str">
        <f t="shared" ref="BE148:BE179" si="156">IF(ISNUMBER(BC148),RANK(BC148,BC$20:BC$179,1)+SUMPRODUCT((BC$20:BC$179=BC148)*(BB$20:BB$179&gt;BB148))+SUMPRODUCT((BC$20:BC$179=BC148)*(BB$20:BB$179=BB148)*(BA$20:BA$179&gt;BA148))+SUMPRODUCT((BC$20:BC$179=BC148)*(BB$20:BB$179=BB148)*(BA$20:BA$179=BA148)*($Y$20:$Y$179&lt;$Y148)),"DQ")</f>
        <v>DQ</v>
      </c>
    </row>
    <row r="149" spans="52:57" x14ac:dyDescent="0.2">
      <c r="AZ149" s="71" t="str">
        <f t="shared" si="151"/>
        <v xml:space="preserve"> </v>
      </c>
      <c r="BA149" s="207">
        <f t="shared" si="152"/>
        <v>0</v>
      </c>
      <c r="BB149" s="207">
        <f t="shared" si="153"/>
        <v>0</v>
      </c>
      <c r="BC149" s="208" t="str">
        <f t="shared" si="154"/>
        <v>DQ</v>
      </c>
      <c r="BD149" s="71">
        <f t="shared" si="155"/>
        <v>1</v>
      </c>
      <c r="BE149" s="71" t="str">
        <f t="shared" si="156"/>
        <v>DQ</v>
      </c>
    </row>
    <row r="150" spans="52:57" x14ac:dyDescent="0.2">
      <c r="AZ150" s="71" t="str">
        <f t="shared" si="151"/>
        <v xml:space="preserve"> </v>
      </c>
      <c r="BA150" s="207">
        <f t="shared" si="152"/>
        <v>0</v>
      </c>
      <c r="BB150" s="207">
        <f t="shared" si="153"/>
        <v>0</v>
      </c>
      <c r="BC150" s="208" t="str">
        <f t="shared" si="154"/>
        <v>DQ</v>
      </c>
      <c r="BD150" s="71">
        <f t="shared" si="155"/>
        <v>1</v>
      </c>
      <c r="BE150" s="71" t="str">
        <f t="shared" si="156"/>
        <v>DQ</v>
      </c>
    </row>
    <row r="151" spans="52:57" x14ac:dyDescent="0.2">
      <c r="AZ151" s="71" t="str">
        <f t="shared" si="151"/>
        <v xml:space="preserve"> </v>
      </c>
      <c r="BA151" s="207">
        <f t="shared" si="152"/>
        <v>0</v>
      </c>
      <c r="BB151" s="207">
        <f t="shared" si="153"/>
        <v>0</v>
      </c>
      <c r="BC151" s="208" t="str">
        <f t="shared" si="154"/>
        <v>DQ</v>
      </c>
      <c r="BD151" s="71">
        <f t="shared" si="155"/>
        <v>1</v>
      </c>
      <c r="BE151" s="71" t="str">
        <f t="shared" si="156"/>
        <v>DQ</v>
      </c>
    </row>
    <row r="152" spans="52:57" x14ac:dyDescent="0.2">
      <c r="AZ152" s="71" t="str">
        <f t="shared" si="151"/>
        <v xml:space="preserve"> </v>
      </c>
      <c r="BA152" s="207">
        <f t="shared" si="152"/>
        <v>0</v>
      </c>
      <c r="BB152" s="207">
        <f t="shared" si="153"/>
        <v>0</v>
      </c>
      <c r="BC152" s="208" t="str">
        <f t="shared" si="154"/>
        <v>DQ</v>
      </c>
      <c r="BD152" s="71">
        <f t="shared" si="155"/>
        <v>1</v>
      </c>
      <c r="BE152" s="71" t="str">
        <f t="shared" si="156"/>
        <v>DQ</v>
      </c>
    </row>
    <row r="153" spans="52:57" x14ac:dyDescent="0.2">
      <c r="AZ153" s="71" t="str">
        <f t="shared" si="151"/>
        <v xml:space="preserve"> </v>
      </c>
      <c r="BA153" s="207">
        <f t="shared" si="152"/>
        <v>0</v>
      </c>
      <c r="BB153" s="207">
        <f t="shared" si="153"/>
        <v>0</v>
      </c>
      <c r="BC153" s="208" t="str">
        <f t="shared" si="154"/>
        <v>DQ</v>
      </c>
      <c r="BD153" s="71">
        <f t="shared" si="155"/>
        <v>1</v>
      </c>
      <c r="BE153" s="71" t="str">
        <f t="shared" si="156"/>
        <v>DQ</v>
      </c>
    </row>
    <row r="154" spans="52:57" x14ac:dyDescent="0.2">
      <c r="AZ154" s="71" t="str">
        <f t="shared" si="151"/>
        <v xml:space="preserve"> </v>
      </c>
      <c r="BA154" s="207">
        <f t="shared" si="152"/>
        <v>0</v>
      </c>
      <c r="BB154" s="207">
        <f t="shared" si="153"/>
        <v>0</v>
      </c>
      <c r="BC154" s="208" t="str">
        <f t="shared" si="154"/>
        <v>DQ</v>
      </c>
      <c r="BD154" s="71">
        <f t="shared" si="155"/>
        <v>1</v>
      </c>
      <c r="BE154" s="71" t="str">
        <f t="shared" si="156"/>
        <v>DQ</v>
      </c>
    </row>
    <row r="155" spans="52:57" x14ac:dyDescent="0.2">
      <c r="AZ155" s="71" t="str">
        <f t="shared" si="151"/>
        <v xml:space="preserve"> </v>
      </c>
      <c r="BA155" s="207">
        <f t="shared" si="152"/>
        <v>0</v>
      </c>
      <c r="BB155" s="207">
        <f t="shared" si="153"/>
        <v>0</v>
      </c>
      <c r="BC155" s="208" t="str">
        <f t="shared" si="154"/>
        <v>DQ</v>
      </c>
      <c r="BD155" s="71">
        <f t="shared" si="155"/>
        <v>1</v>
      </c>
      <c r="BE155" s="71" t="str">
        <f t="shared" si="156"/>
        <v>DQ</v>
      </c>
    </row>
    <row r="156" spans="52:57" x14ac:dyDescent="0.2">
      <c r="AZ156" s="71" t="str">
        <f t="shared" si="151"/>
        <v xml:space="preserve"> </v>
      </c>
      <c r="BA156" s="207">
        <f t="shared" si="152"/>
        <v>0</v>
      </c>
      <c r="BB156" s="207">
        <f t="shared" si="153"/>
        <v>0</v>
      </c>
      <c r="BC156" s="208" t="str">
        <f t="shared" si="154"/>
        <v>DQ</v>
      </c>
      <c r="BD156" s="71">
        <f t="shared" si="155"/>
        <v>1</v>
      </c>
      <c r="BE156" s="71" t="str">
        <f t="shared" si="156"/>
        <v>DQ</v>
      </c>
    </row>
    <row r="157" spans="52:57" x14ac:dyDescent="0.2">
      <c r="AZ157" s="71" t="str">
        <f t="shared" si="151"/>
        <v xml:space="preserve"> </v>
      </c>
      <c r="BA157" s="207">
        <f t="shared" si="152"/>
        <v>0</v>
      </c>
      <c r="BB157" s="207">
        <f t="shared" si="153"/>
        <v>0</v>
      </c>
      <c r="BC157" s="208" t="str">
        <f t="shared" si="154"/>
        <v>DQ</v>
      </c>
      <c r="BD157" s="71">
        <f t="shared" si="155"/>
        <v>1</v>
      </c>
      <c r="BE157" s="71" t="str">
        <f t="shared" si="156"/>
        <v>DQ</v>
      </c>
    </row>
    <row r="158" spans="52:57" x14ac:dyDescent="0.2">
      <c r="AZ158" s="71" t="str">
        <f t="shared" si="151"/>
        <v xml:space="preserve"> </v>
      </c>
      <c r="BA158" s="207">
        <f t="shared" si="152"/>
        <v>0</v>
      </c>
      <c r="BB158" s="207">
        <f t="shared" si="153"/>
        <v>0</v>
      </c>
      <c r="BC158" s="208" t="str">
        <f t="shared" si="154"/>
        <v>DQ</v>
      </c>
      <c r="BD158" s="71">
        <f t="shared" si="155"/>
        <v>1</v>
      </c>
      <c r="BE158" s="71" t="str">
        <f t="shared" si="156"/>
        <v>DQ</v>
      </c>
    </row>
    <row r="159" spans="52:57" x14ac:dyDescent="0.2">
      <c r="AZ159" s="71" t="str">
        <f t="shared" si="151"/>
        <v xml:space="preserve"> </v>
      </c>
      <c r="BA159" s="207">
        <f t="shared" si="152"/>
        <v>0</v>
      </c>
      <c r="BB159" s="207">
        <f t="shared" si="153"/>
        <v>0</v>
      </c>
      <c r="BC159" s="208" t="str">
        <f t="shared" si="154"/>
        <v>DQ</v>
      </c>
      <c r="BD159" s="71">
        <f t="shared" si="155"/>
        <v>1</v>
      </c>
      <c r="BE159" s="71" t="str">
        <f t="shared" si="156"/>
        <v>DQ</v>
      </c>
    </row>
    <row r="160" spans="52:57" x14ac:dyDescent="0.2">
      <c r="AZ160" s="71" t="str">
        <f t="shared" si="151"/>
        <v xml:space="preserve"> </v>
      </c>
      <c r="BA160" s="207">
        <f t="shared" si="152"/>
        <v>0</v>
      </c>
      <c r="BB160" s="207">
        <f t="shared" si="153"/>
        <v>0</v>
      </c>
      <c r="BC160" s="208" t="str">
        <f t="shared" si="154"/>
        <v>DQ</v>
      </c>
      <c r="BD160" s="71">
        <f t="shared" si="155"/>
        <v>1</v>
      </c>
      <c r="BE160" s="71" t="str">
        <f t="shared" si="156"/>
        <v>DQ</v>
      </c>
    </row>
    <row r="161" spans="52:57" x14ac:dyDescent="0.2">
      <c r="AZ161" s="71" t="str">
        <f t="shared" si="151"/>
        <v xml:space="preserve"> </v>
      </c>
      <c r="BA161" s="207">
        <f t="shared" si="152"/>
        <v>0</v>
      </c>
      <c r="BB161" s="207">
        <f t="shared" si="153"/>
        <v>0</v>
      </c>
      <c r="BC161" s="208" t="str">
        <f t="shared" si="154"/>
        <v>DQ</v>
      </c>
      <c r="BD161" s="71">
        <f t="shared" si="155"/>
        <v>1</v>
      </c>
      <c r="BE161" s="71" t="str">
        <f t="shared" si="156"/>
        <v>DQ</v>
      </c>
    </row>
    <row r="162" spans="52:57" x14ac:dyDescent="0.2">
      <c r="AZ162" s="71" t="str">
        <f t="shared" si="151"/>
        <v xml:space="preserve"> </v>
      </c>
      <c r="BA162" s="207">
        <f t="shared" si="152"/>
        <v>0</v>
      </c>
      <c r="BB162" s="207">
        <f t="shared" si="153"/>
        <v>0</v>
      </c>
      <c r="BC162" s="208" t="str">
        <f t="shared" si="154"/>
        <v>DQ</v>
      </c>
      <c r="BD162" s="71">
        <f t="shared" si="155"/>
        <v>1</v>
      </c>
      <c r="BE162" s="71" t="str">
        <f t="shared" si="156"/>
        <v>DQ</v>
      </c>
    </row>
    <row r="163" spans="52:57" x14ac:dyDescent="0.2">
      <c r="AZ163" s="71" t="str">
        <f t="shared" si="151"/>
        <v xml:space="preserve"> </v>
      </c>
      <c r="BA163" s="207">
        <f t="shared" si="152"/>
        <v>0</v>
      </c>
      <c r="BB163" s="207">
        <f t="shared" si="153"/>
        <v>0</v>
      </c>
      <c r="BC163" s="208" t="str">
        <f t="shared" si="154"/>
        <v>DQ</v>
      </c>
      <c r="BD163" s="71">
        <f t="shared" si="155"/>
        <v>1</v>
      </c>
      <c r="BE163" s="71" t="str">
        <f t="shared" si="156"/>
        <v>DQ</v>
      </c>
    </row>
    <row r="164" spans="52:57" x14ac:dyDescent="0.2">
      <c r="AZ164" s="71" t="str">
        <f t="shared" ref="AZ164:AZ179" si="157">B84</f>
        <v xml:space="preserve"> </v>
      </c>
      <c r="BA164" s="207">
        <f t="shared" ref="BA164:BA179" si="158">K84</f>
        <v>0</v>
      </c>
      <c r="BB164" s="207">
        <f t="shared" ref="BB164:BB179" si="159">L84</f>
        <v>0</v>
      </c>
      <c r="BC164" s="208" t="str">
        <f t="shared" ref="BC164:BC179" si="160">IF(ISNUMBER(M84),M84,"DQ")</f>
        <v>DQ</v>
      </c>
      <c r="BD164" s="71">
        <f t="shared" si="155"/>
        <v>1</v>
      </c>
      <c r="BE164" s="71" t="str">
        <f t="shared" si="156"/>
        <v>DQ</v>
      </c>
    </row>
    <row r="165" spans="52:57" x14ac:dyDescent="0.2">
      <c r="AZ165" s="71" t="str">
        <f t="shared" si="157"/>
        <v xml:space="preserve"> </v>
      </c>
      <c r="BA165" s="207">
        <f t="shared" si="158"/>
        <v>0</v>
      </c>
      <c r="BB165" s="207">
        <f t="shared" si="159"/>
        <v>0</v>
      </c>
      <c r="BC165" s="208" t="str">
        <f t="shared" si="160"/>
        <v>DQ</v>
      </c>
      <c r="BD165" s="71">
        <f t="shared" si="155"/>
        <v>1</v>
      </c>
      <c r="BE165" s="71" t="str">
        <f t="shared" si="156"/>
        <v>DQ</v>
      </c>
    </row>
    <row r="166" spans="52:57" x14ac:dyDescent="0.2">
      <c r="AZ166" s="71" t="str">
        <f t="shared" si="157"/>
        <v xml:space="preserve"> </v>
      </c>
      <c r="BA166" s="207">
        <f t="shared" si="158"/>
        <v>0</v>
      </c>
      <c r="BB166" s="207">
        <f t="shared" si="159"/>
        <v>0</v>
      </c>
      <c r="BC166" s="208" t="str">
        <f t="shared" si="160"/>
        <v>DQ</v>
      </c>
      <c r="BD166" s="71">
        <f t="shared" si="155"/>
        <v>1</v>
      </c>
      <c r="BE166" s="71" t="str">
        <f t="shared" si="156"/>
        <v>DQ</v>
      </c>
    </row>
    <row r="167" spans="52:57" x14ac:dyDescent="0.2">
      <c r="AZ167" s="71" t="str">
        <f t="shared" si="157"/>
        <v xml:space="preserve"> </v>
      </c>
      <c r="BA167" s="207">
        <f t="shared" si="158"/>
        <v>0</v>
      </c>
      <c r="BB167" s="207">
        <f t="shared" si="159"/>
        <v>0</v>
      </c>
      <c r="BC167" s="208" t="str">
        <f t="shared" si="160"/>
        <v>DQ</v>
      </c>
      <c r="BD167" s="71">
        <f t="shared" si="155"/>
        <v>1</v>
      </c>
      <c r="BE167" s="71" t="str">
        <f t="shared" si="156"/>
        <v>DQ</v>
      </c>
    </row>
    <row r="168" spans="52:57" x14ac:dyDescent="0.2">
      <c r="AZ168" s="71" t="str">
        <f t="shared" si="157"/>
        <v xml:space="preserve"> </v>
      </c>
      <c r="BA168" s="207">
        <f t="shared" si="158"/>
        <v>0</v>
      </c>
      <c r="BB168" s="207">
        <f t="shared" si="159"/>
        <v>0</v>
      </c>
      <c r="BC168" s="208" t="str">
        <f t="shared" si="160"/>
        <v>DQ</v>
      </c>
      <c r="BD168" s="71">
        <f t="shared" si="155"/>
        <v>1</v>
      </c>
      <c r="BE168" s="71" t="str">
        <f t="shared" si="156"/>
        <v>DQ</v>
      </c>
    </row>
    <row r="169" spans="52:57" x14ac:dyDescent="0.2">
      <c r="AZ169" s="71" t="str">
        <f t="shared" si="157"/>
        <v xml:space="preserve"> </v>
      </c>
      <c r="BA169" s="207">
        <f t="shared" si="158"/>
        <v>0</v>
      </c>
      <c r="BB169" s="207">
        <f t="shared" si="159"/>
        <v>0</v>
      </c>
      <c r="BC169" s="208" t="str">
        <f t="shared" si="160"/>
        <v>DQ</v>
      </c>
      <c r="BD169" s="71">
        <f t="shared" si="155"/>
        <v>1</v>
      </c>
      <c r="BE169" s="71" t="str">
        <f t="shared" si="156"/>
        <v>DQ</v>
      </c>
    </row>
    <row r="170" spans="52:57" x14ac:dyDescent="0.2">
      <c r="AZ170" s="71" t="str">
        <f t="shared" si="157"/>
        <v xml:space="preserve"> </v>
      </c>
      <c r="BA170" s="207">
        <f t="shared" si="158"/>
        <v>0</v>
      </c>
      <c r="BB170" s="207">
        <f t="shared" si="159"/>
        <v>0</v>
      </c>
      <c r="BC170" s="208" t="str">
        <f t="shared" si="160"/>
        <v>DQ</v>
      </c>
      <c r="BD170" s="71">
        <f t="shared" si="155"/>
        <v>1</v>
      </c>
      <c r="BE170" s="71" t="str">
        <f t="shared" si="156"/>
        <v>DQ</v>
      </c>
    </row>
    <row r="171" spans="52:57" x14ac:dyDescent="0.2">
      <c r="AZ171" s="71" t="str">
        <f t="shared" si="157"/>
        <v xml:space="preserve"> </v>
      </c>
      <c r="BA171" s="207">
        <f t="shared" si="158"/>
        <v>0</v>
      </c>
      <c r="BB171" s="207">
        <f t="shared" si="159"/>
        <v>0</v>
      </c>
      <c r="BC171" s="208" t="str">
        <f t="shared" si="160"/>
        <v>DQ</v>
      </c>
      <c r="BD171" s="71">
        <f t="shared" si="155"/>
        <v>1</v>
      </c>
      <c r="BE171" s="71" t="str">
        <f t="shared" si="156"/>
        <v>DQ</v>
      </c>
    </row>
    <row r="172" spans="52:57" x14ac:dyDescent="0.2">
      <c r="AZ172" s="71" t="str">
        <f t="shared" si="157"/>
        <v xml:space="preserve"> </v>
      </c>
      <c r="BA172" s="207">
        <f t="shared" si="158"/>
        <v>0</v>
      </c>
      <c r="BB172" s="207">
        <f t="shared" si="159"/>
        <v>0</v>
      </c>
      <c r="BC172" s="208" t="str">
        <f t="shared" si="160"/>
        <v>DQ</v>
      </c>
      <c r="BD172" s="71">
        <f t="shared" si="155"/>
        <v>1</v>
      </c>
      <c r="BE172" s="71" t="str">
        <f t="shared" si="156"/>
        <v>DQ</v>
      </c>
    </row>
    <row r="173" spans="52:57" x14ac:dyDescent="0.2">
      <c r="AZ173" s="71" t="str">
        <f t="shared" si="157"/>
        <v xml:space="preserve"> </v>
      </c>
      <c r="BA173" s="207">
        <f t="shared" si="158"/>
        <v>0</v>
      </c>
      <c r="BB173" s="207">
        <f t="shared" si="159"/>
        <v>0</v>
      </c>
      <c r="BC173" s="208" t="str">
        <f t="shared" si="160"/>
        <v>DQ</v>
      </c>
      <c r="BD173" s="71">
        <f t="shared" si="155"/>
        <v>1</v>
      </c>
      <c r="BE173" s="71" t="str">
        <f t="shared" si="156"/>
        <v>DQ</v>
      </c>
    </row>
    <row r="174" spans="52:57" x14ac:dyDescent="0.2">
      <c r="AZ174" s="71" t="str">
        <f t="shared" si="157"/>
        <v xml:space="preserve"> </v>
      </c>
      <c r="BA174" s="207">
        <f t="shared" si="158"/>
        <v>0</v>
      </c>
      <c r="BB174" s="207">
        <f t="shared" si="159"/>
        <v>0</v>
      </c>
      <c r="BC174" s="208" t="str">
        <f t="shared" si="160"/>
        <v>DQ</v>
      </c>
      <c r="BD174" s="71">
        <f t="shared" si="155"/>
        <v>1</v>
      </c>
      <c r="BE174" s="71" t="str">
        <f t="shared" si="156"/>
        <v>DQ</v>
      </c>
    </row>
    <row r="175" spans="52:57" x14ac:dyDescent="0.2">
      <c r="AZ175" s="71" t="str">
        <f t="shared" si="157"/>
        <v xml:space="preserve"> </v>
      </c>
      <c r="BA175" s="207">
        <f t="shared" si="158"/>
        <v>0</v>
      </c>
      <c r="BB175" s="207">
        <f t="shared" si="159"/>
        <v>0</v>
      </c>
      <c r="BC175" s="208" t="str">
        <f t="shared" si="160"/>
        <v>DQ</v>
      </c>
      <c r="BD175" s="71">
        <f t="shared" si="155"/>
        <v>1</v>
      </c>
      <c r="BE175" s="71" t="str">
        <f t="shared" si="156"/>
        <v>DQ</v>
      </c>
    </row>
    <row r="176" spans="52:57" x14ac:dyDescent="0.2">
      <c r="AZ176" s="71" t="str">
        <f t="shared" si="157"/>
        <v xml:space="preserve"> </v>
      </c>
      <c r="BA176" s="207">
        <f t="shared" si="158"/>
        <v>0</v>
      </c>
      <c r="BB176" s="207">
        <f t="shared" si="159"/>
        <v>0</v>
      </c>
      <c r="BC176" s="208" t="str">
        <f t="shared" si="160"/>
        <v>DQ</v>
      </c>
      <c r="BD176" s="71">
        <f t="shared" si="155"/>
        <v>1</v>
      </c>
      <c r="BE176" s="71" t="str">
        <f t="shared" si="156"/>
        <v>DQ</v>
      </c>
    </row>
    <row r="177" spans="52:57" x14ac:dyDescent="0.2">
      <c r="AZ177" s="71" t="str">
        <f t="shared" si="157"/>
        <v xml:space="preserve"> </v>
      </c>
      <c r="BA177" s="207">
        <f t="shared" si="158"/>
        <v>0</v>
      </c>
      <c r="BB177" s="207">
        <f t="shared" si="159"/>
        <v>0</v>
      </c>
      <c r="BC177" s="208" t="str">
        <f t="shared" si="160"/>
        <v>DQ</v>
      </c>
      <c r="BD177" s="71">
        <f t="shared" si="155"/>
        <v>1</v>
      </c>
      <c r="BE177" s="71" t="str">
        <f t="shared" si="156"/>
        <v>DQ</v>
      </c>
    </row>
    <row r="178" spans="52:57" x14ac:dyDescent="0.2">
      <c r="AZ178" s="71" t="str">
        <f t="shared" si="157"/>
        <v xml:space="preserve"> </v>
      </c>
      <c r="BA178" s="207">
        <f t="shared" si="158"/>
        <v>0</v>
      </c>
      <c r="BB178" s="207">
        <f t="shared" si="159"/>
        <v>0</v>
      </c>
      <c r="BC178" s="208" t="str">
        <f t="shared" si="160"/>
        <v>DQ</v>
      </c>
      <c r="BD178" s="71">
        <f t="shared" si="155"/>
        <v>1</v>
      </c>
      <c r="BE178" s="71" t="str">
        <f t="shared" si="156"/>
        <v>DQ</v>
      </c>
    </row>
    <row r="179" spans="52:57" x14ac:dyDescent="0.2">
      <c r="AZ179" s="71" t="str">
        <f t="shared" si="157"/>
        <v xml:space="preserve"> </v>
      </c>
      <c r="BA179" s="207">
        <f t="shared" si="158"/>
        <v>0</v>
      </c>
      <c r="BB179" s="207">
        <f t="shared" si="159"/>
        <v>0</v>
      </c>
      <c r="BC179" s="208" t="str">
        <f t="shared" si="160"/>
        <v>DQ</v>
      </c>
      <c r="BD179" s="71">
        <f t="shared" si="155"/>
        <v>1</v>
      </c>
      <c r="BE179" s="71" t="str">
        <f t="shared" si="156"/>
        <v>DQ</v>
      </c>
    </row>
  </sheetData>
  <sheetProtection sheet="1" objects="1" scenarios="1"/>
  <mergeCells count="85">
    <mergeCell ref="A1:R1"/>
    <mergeCell ref="A2:R2"/>
    <mergeCell ref="A3:R3"/>
    <mergeCell ref="A4:R4"/>
    <mergeCell ref="BF4:BK10"/>
    <mergeCell ref="A5:D5"/>
    <mergeCell ref="E5:I5"/>
    <mergeCell ref="K5:Q5"/>
    <mergeCell ref="T5:W5"/>
    <mergeCell ref="Z5:Z8"/>
    <mergeCell ref="AE5:AE8"/>
    <mergeCell ref="AN5:AO5"/>
    <mergeCell ref="AR5:AS5"/>
    <mergeCell ref="F6:H6"/>
    <mergeCell ref="L6:N6"/>
    <mergeCell ref="T6:V6"/>
    <mergeCell ref="F7:H7"/>
    <mergeCell ref="L7:N7"/>
    <mergeCell ref="T7:V7"/>
    <mergeCell ref="F8:H8"/>
    <mergeCell ref="L8:N8"/>
    <mergeCell ref="T8:V8"/>
    <mergeCell ref="F9:H9"/>
    <mergeCell ref="L9:N9"/>
    <mergeCell ref="T9:V9"/>
    <mergeCell ref="Z9:Z12"/>
    <mergeCell ref="AE9:AE12"/>
    <mergeCell ref="F10:H10"/>
    <mergeCell ref="L10:N10"/>
    <mergeCell ref="T10:V10"/>
    <mergeCell ref="AS10:AX10"/>
    <mergeCell ref="F11:H11"/>
    <mergeCell ref="L11:N11"/>
    <mergeCell ref="T11:V11"/>
    <mergeCell ref="BF11:BK17"/>
    <mergeCell ref="F14:H14"/>
    <mergeCell ref="L14:N14"/>
    <mergeCell ref="T14:V14"/>
    <mergeCell ref="F15:H15"/>
    <mergeCell ref="L15:N15"/>
    <mergeCell ref="T15:V15"/>
    <mergeCell ref="L16:N16"/>
    <mergeCell ref="T16:V16"/>
    <mergeCell ref="AA16:AD16"/>
    <mergeCell ref="AE16:AI16"/>
    <mergeCell ref="AE17:AG17"/>
    <mergeCell ref="A12:D12"/>
    <mergeCell ref="E12:I12"/>
    <mergeCell ref="L12:N12"/>
    <mergeCell ref="T12:V12"/>
    <mergeCell ref="F13:H13"/>
    <mergeCell ref="L13:N13"/>
    <mergeCell ref="T13:V13"/>
    <mergeCell ref="B18:B19"/>
    <mergeCell ref="C18:C19"/>
    <mergeCell ref="D18:D19"/>
    <mergeCell ref="E18:E19"/>
    <mergeCell ref="F18:J18"/>
    <mergeCell ref="K18:O18"/>
    <mergeCell ref="P18:R18"/>
    <mergeCell ref="S18:T18"/>
    <mergeCell ref="U18:W18"/>
    <mergeCell ref="X18:X19"/>
    <mergeCell ref="AH18:AH19"/>
    <mergeCell ref="Y18:Y19"/>
    <mergeCell ref="Z18:Z19"/>
    <mergeCell ref="AA18:AA19"/>
    <mergeCell ref="AB18:AB19"/>
    <mergeCell ref="AC18:AC19"/>
    <mergeCell ref="X5:Y5"/>
    <mergeCell ref="A80:A99"/>
    <mergeCell ref="AN18:AY18"/>
    <mergeCell ref="AZ18:BE18"/>
    <mergeCell ref="A20:A39"/>
    <mergeCell ref="A40:A59"/>
    <mergeCell ref="A60:A79"/>
    <mergeCell ref="AI18:AI19"/>
    <mergeCell ref="AJ18:AJ19"/>
    <mergeCell ref="AK18:AK19"/>
    <mergeCell ref="AL18:AL19"/>
    <mergeCell ref="AM18:AM19"/>
    <mergeCell ref="AD18:AD19"/>
    <mergeCell ref="AE18:AE19"/>
    <mergeCell ref="AF18:AF19"/>
    <mergeCell ref="AG18:AG19"/>
  </mergeCells>
  <pageMargins left="0.78749999999999998" right="0.78749999999999998" top="1.05277777777778" bottom="1.05277777777778" header="0.78749999999999998" footer="0.78749999999999998"/>
  <pageSetup orientation="landscape"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99"/>
  <sheetViews>
    <sheetView zoomScale="160" zoomScaleNormal="160" workbookViewId="0">
      <selection activeCell="E20" sqref="E20"/>
    </sheetView>
  </sheetViews>
  <sheetFormatPr defaultColWidth="11.85546875" defaultRowHeight="12.75" x14ac:dyDescent="0.2"/>
  <cols>
    <col min="1" max="1" width="4.5703125" customWidth="1"/>
    <col min="2" max="2" width="13.140625" customWidth="1"/>
    <col min="3" max="3" width="4.140625" style="38" customWidth="1"/>
    <col min="4" max="4" width="3.5703125" customWidth="1"/>
    <col min="5" max="5" width="4.42578125" customWidth="1"/>
    <col min="6" max="6" width="5.140625" customWidth="1"/>
    <col min="7" max="7" width="5.28515625" customWidth="1"/>
    <col min="8" max="8" width="5.140625" customWidth="1"/>
    <col min="9" max="9" width="5.85546875" customWidth="1"/>
    <col min="10" max="10" width="5.140625" customWidth="1"/>
    <col min="11" max="12" width="4.85546875" customWidth="1"/>
    <col min="13" max="13" width="5.5703125" customWidth="1"/>
    <col min="14" max="14" width="6.140625" customWidth="1"/>
    <col min="15" max="15" width="5" customWidth="1"/>
    <col min="16" max="16" width="5.140625" customWidth="1"/>
    <col min="17" max="17" width="5.5703125" customWidth="1"/>
    <col min="18" max="18" width="5.28515625" customWidth="1"/>
    <col min="19" max="19" width="5.5703125" customWidth="1"/>
    <col min="20" max="20" width="5.7109375" customWidth="1"/>
    <col min="21" max="23" width="6.42578125" customWidth="1"/>
    <col min="24" max="24" width="3.5703125" hidden="1" customWidth="1"/>
    <col min="25" max="25" width="16.85546875" hidden="1" customWidth="1"/>
    <col min="26" max="26" width="5.5703125" hidden="1" customWidth="1"/>
    <col min="27" max="27" width="3.85546875" hidden="1" customWidth="1"/>
    <col min="28" max="28" width="6.5703125" hidden="1" customWidth="1"/>
    <col min="29" max="30" width="6.140625" hidden="1" customWidth="1"/>
    <col min="31" max="31" width="5.85546875" hidden="1" customWidth="1"/>
    <col min="32" max="32" width="4.42578125" hidden="1" customWidth="1"/>
  </cols>
  <sheetData>
    <row r="1" spans="1:39" ht="14.45" customHeight="1" x14ac:dyDescent="0.2">
      <c r="A1" s="358" t="str">
        <f>'Competitor List'!A1</f>
        <v>IBS 1000 Yard Match #1 LG or HG</v>
      </c>
      <c r="B1" s="358"/>
      <c r="C1" s="358"/>
      <c r="D1" s="358"/>
      <c r="E1" s="358"/>
      <c r="F1" s="358"/>
      <c r="G1" s="358"/>
      <c r="H1" s="358"/>
      <c r="I1" s="358"/>
      <c r="J1" s="358"/>
      <c r="K1" s="358"/>
      <c r="L1" s="358"/>
      <c r="M1" s="358"/>
      <c r="N1" s="358"/>
      <c r="O1" s="358"/>
      <c r="P1" s="358"/>
      <c r="Q1" s="358"/>
      <c r="R1" s="358"/>
      <c r="S1" s="39"/>
      <c r="T1" s="39"/>
      <c r="U1" s="39"/>
      <c r="V1" s="39"/>
      <c r="W1" s="39"/>
      <c r="X1" s="44"/>
      <c r="AF1" s="3"/>
    </row>
    <row r="2" spans="1:39" ht="14.45" customHeight="1" x14ac:dyDescent="0.2">
      <c r="A2" s="358" t="str">
        <f>'Competitor List'!A2</f>
        <v>Deep Creek Montana</v>
      </c>
      <c r="B2" s="358"/>
      <c r="C2" s="358"/>
      <c r="D2" s="358"/>
      <c r="E2" s="358"/>
      <c r="F2" s="358"/>
      <c r="G2" s="358"/>
      <c r="H2" s="358"/>
      <c r="I2" s="358"/>
      <c r="J2" s="358"/>
      <c r="K2" s="358"/>
      <c r="L2" s="358"/>
      <c r="M2" s="358"/>
      <c r="N2" s="358"/>
      <c r="O2" s="358"/>
      <c r="P2" s="358"/>
      <c r="Q2" s="358"/>
      <c r="R2" s="358"/>
      <c r="S2" s="39"/>
      <c r="T2" s="39"/>
      <c r="U2" s="39"/>
      <c r="V2" s="39"/>
      <c r="W2" s="39"/>
      <c r="X2" s="44"/>
      <c r="AF2" s="3"/>
    </row>
    <row r="3" spans="1:39" ht="14.45" customHeight="1" x14ac:dyDescent="0.2">
      <c r="A3" s="360">
        <f>'Competitor List'!A3</f>
        <v>44695</v>
      </c>
      <c r="B3" s="360"/>
      <c r="C3" s="360"/>
      <c r="D3" s="360"/>
      <c r="E3" s="360"/>
      <c r="F3" s="360"/>
      <c r="G3" s="360"/>
      <c r="H3" s="360"/>
      <c r="I3" s="360"/>
      <c r="J3" s="360"/>
      <c r="K3" s="360"/>
      <c r="L3" s="360"/>
      <c r="M3" s="360"/>
      <c r="N3" s="360"/>
      <c r="O3" s="360"/>
      <c r="P3" s="360"/>
      <c r="Q3" s="360"/>
      <c r="R3" s="360"/>
      <c r="S3" s="47"/>
      <c r="T3" s="47"/>
      <c r="U3" s="47"/>
      <c r="V3" s="47"/>
      <c r="W3" s="47"/>
      <c r="X3" s="50"/>
      <c r="AF3" s="3"/>
      <c r="AG3" s="413" t="s">
        <v>100</v>
      </c>
      <c r="AH3" s="413"/>
      <c r="AI3" s="413"/>
      <c r="AJ3" s="413"/>
      <c r="AK3" s="413"/>
      <c r="AL3" s="413"/>
      <c r="AM3" s="413"/>
    </row>
    <row r="4" spans="1:39" ht="15.95" customHeight="1" x14ac:dyDescent="0.2">
      <c r="A4" s="360" t="s">
        <v>101</v>
      </c>
      <c r="B4" s="360"/>
      <c r="C4" s="360"/>
      <c r="D4" s="360"/>
      <c r="E4" s="360"/>
      <c r="F4" s="360"/>
      <c r="G4" s="360"/>
      <c r="H4" s="360"/>
      <c r="I4" s="360"/>
      <c r="J4" s="360"/>
      <c r="K4" s="360"/>
      <c r="L4" s="360"/>
      <c r="M4" s="360"/>
      <c r="N4" s="360"/>
      <c r="O4" s="360"/>
      <c r="P4" s="360"/>
      <c r="Q4" s="360"/>
      <c r="R4" s="360"/>
      <c r="S4" s="47"/>
      <c r="T4" s="51"/>
      <c r="U4" s="51"/>
      <c r="V4" s="51"/>
      <c r="W4" s="51"/>
      <c r="X4" s="50"/>
      <c r="AF4" s="3"/>
      <c r="AG4" s="413"/>
      <c r="AH4" s="413"/>
      <c r="AI4" s="413"/>
      <c r="AJ4" s="413"/>
      <c r="AK4" s="413"/>
      <c r="AL4" s="413"/>
      <c r="AM4" s="413"/>
    </row>
    <row r="5" spans="1:39" ht="11.45" customHeight="1" x14ac:dyDescent="0.2">
      <c r="A5" s="381" t="s">
        <v>23</v>
      </c>
      <c r="B5" s="381"/>
      <c r="C5" s="381"/>
      <c r="D5" s="381"/>
      <c r="E5" s="382" t="s">
        <v>24</v>
      </c>
      <c r="F5" s="382"/>
      <c r="G5" s="382"/>
      <c r="H5" s="382"/>
      <c r="I5" s="382"/>
      <c r="J5" s="53"/>
      <c r="K5" s="396" t="s">
        <v>25</v>
      </c>
      <c r="L5" s="396"/>
      <c r="M5" s="396"/>
      <c r="N5" s="396"/>
      <c r="O5" s="396"/>
      <c r="P5" s="396"/>
      <c r="Q5" s="396"/>
      <c r="R5" s="53"/>
      <c r="S5" s="3"/>
      <c r="T5" s="57"/>
      <c r="U5" s="57"/>
      <c r="V5" s="57"/>
      <c r="W5" s="57"/>
      <c r="X5" s="219"/>
      <c r="AF5" s="3"/>
      <c r="AG5" s="413"/>
      <c r="AH5" s="413"/>
      <c r="AI5" s="413"/>
      <c r="AJ5" s="413"/>
      <c r="AK5" s="413"/>
      <c r="AL5" s="413"/>
      <c r="AM5" s="413"/>
    </row>
    <row r="6" spans="1:39" ht="11.45" customHeight="1" x14ac:dyDescent="0.2">
      <c r="A6" s="58" t="s">
        <v>30</v>
      </c>
      <c r="B6" s="59" t="s">
        <v>31</v>
      </c>
      <c r="C6" s="59" t="s">
        <v>32</v>
      </c>
      <c r="D6" s="60" t="s">
        <v>33</v>
      </c>
      <c r="E6" s="58" t="s">
        <v>30</v>
      </c>
      <c r="F6" s="400" t="s">
        <v>31</v>
      </c>
      <c r="G6" s="400"/>
      <c r="H6" s="400"/>
      <c r="I6" s="61" t="s">
        <v>34</v>
      </c>
      <c r="J6" s="62"/>
      <c r="K6" s="58" t="s">
        <v>30</v>
      </c>
      <c r="L6" s="400" t="s">
        <v>31</v>
      </c>
      <c r="M6" s="400"/>
      <c r="N6" s="400"/>
      <c r="O6" s="63" t="s">
        <v>32</v>
      </c>
      <c r="P6" s="63" t="s">
        <v>33</v>
      </c>
      <c r="Q6" s="61" t="s">
        <v>34</v>
      </c>
      <c r="R6" s="53"/>
      <c r="S6" s="220"/>
      <c r="T6" s="57"/>
      <c r="U6" s="57"/>
      <c r="V6" s="57"/>
      <c r="W6" s="57"/>
      <c r="X6" s="219"/>
      <c r="AF6" s="3"/>
      <c r="AG6" s="413"/>
      <c r="AH6" s="413"/>
      <c r="AI6" s="413"/>
      <c r="AJ6" s="413"/>
      <c r="AK6" s="413"/>
      <c r="AL6" s="413"/>
      <c r="AM6" s="413"/>
    </row>
    <row r="7" spans="1:39" ht="11.45" customHeight="1" x14ac:dyDescent="0.2">
      <c r="A7" s="70" t="s">
        <v>38</v>
      </c>
      <c r="B7" s="71" t="e">
        <f>INDEX($B$20:$B$99,MATCH(1,$M$20:$M$99,0))</f>
        <v>#N/A</v>
      </c>
      <c r="C7" s="221" t="e">
        <f>INDEX(L$20:L$99,MATCH(1,$M$20:$M$99,0))</f>
        <v>#N/A</v>
      </c>
      <c r="D7" s="222" t="e">
        <f>INDEX(N$20:N$99,MATCH(1,$M$20:$M$99,0))</f>
        <v>#N/A</v>
      </c>
      <c r="E7" s="70" t="s">
        <v>38</v>
      </c>
      <c r="F7" s="385" t="e">
        <f>INDEX($B$20:$B$99,MATCH(1,$I$20:$I$99,0))</f>
        <v>#N/A</v>
      </c>
      <c r="G7" s="385"/>
      <c r="H7" s="385"/>
      <c r="I7" s="74" t="e">
        <f>INDEX(H$20:H$99,MATCH(1,$I$20:$I$99,0))</f>
        <v>#N/A</v>
      </c>
      <c r="J7" s="75"/>
      <c r="K7" s="70" t="s">
        <v>38</v>
      </c>
      <c r="L7" s="383" t="e">
        <f>INDEX($B$20:$B$99,MATCH(1,$T$20:$T$99,0))</f>
        <v>#N/A</v>
      </c>
      <c r="M7" s="383"/>
      <c r="N7" s="383"/>
      <c r="O7" s="221" t="e">
        <f>INDEX(L$20:L$99,MATCH(1,$T$20:$T$99,0))</f>
        <v>#N/A</v>
      </c>
      <c r="P7" s="223" t="e">
        <f>INDEX(N$20:N$99,MATCH(1,$T$20:$T$99,0))</f>
        <v>#N/A</v>
      </c>
      <c r="Q7" s="74" t="e">
        <f>INDEX(H$20:H$99,MATCH(1,$T$20:$T$99,0))</f>
        <v>#N/A</v>
      </c>
      <c r="R7" s="3"/>
      <c r="S7" s="220"/>
      <c r="T7" s="220"/>
      <c r="U7" s="220"/>
      <c r="V7" s="220"/>
      <c r="W7" s="220"/>
      <c r="X7" s="224"/>
      <c r="AF7" s="3"/>
    </row>
    <row r="8" spans="1:39" ht="11.45" customHeight="1" x14ac:dyDescent="0.2">
      <c r="A8" s="70" t="s">
        <v>41</v>
      </c>
      <c r="B8" s="71" t="e">
        <f>INDEX($B$20:$B$99,MATCH(2,$M$20:$M$99,0))</f>
        <v>#N/A</v>
      </c>
      <c r="C8" s="221" t="e">
        <f>INDEX(L$20:L$99,MATCH(2,$M$20:$M$99,0))</f>
        <v>#N/A</v>
      </c>
      <c r="D8" s="222" t="e">
        <f>INDEX(N$20:N$99,MATCH(2,$M$20:$M$99,0))</f>
        <v>#N/A</v>
      </c>
      <c r="E8" s="70" t="s">
        <v>41</v>
      </c>
      <c r="F8" s="385" t="e">
        <f>INDEX($B$20:$B$99,MATCH(2,$I$20:$I$99,0))</f>
        <v>#N/A</v>
      </c>
      <c r="G8" s="385"/>
      <c r="H8" s="385"/>
      <c r="I8" s="74" t="e">
        <f>INDEX(H$20:H$99,MATCH(2,$I$20:$I$99,0))</f>
        <v>#N/A</v>
      </c>
      <c r="J8" s="75"/>
      <c r="K8" s="70" t="s">
        <v>41</v>
      </c>
      <c r="L8" s="383" t="e">
        <f>INDEX($B$20:$B$99,MATCH(2,$T$20:$T$99,0))</f>
        <v>#N/A</v>
      </c>
      <c r="M8" s="383"/>
      <c r="N8" s="383"/>
      <c r="O8" s="221" t="e">
        <f>INDEX(L$20:L$99,MATCH(2,$T$20:$T$99,0))</f>
        <v>#N/A</v>
      </c>
      <c r="P8" s="223" t="e">
        <f>INDEX(N$20:N$99,MATCH(2,$T$20:$T$99,0))</f>
        <v>#N/A</v>
      </c>
      <c r="Q8" s="74" t="e">
        <f>INDEX(H$20:H$99,MATCH(2,$T$20:$T$99,0))</f>
        <v>#N/A</v>
      </c>
      <c r="R8" s="3"/>
      <c r="S8" s="220"/>
      <c r="T8" s="220"/>
      <c r="U8" s="220"/>
      <c r="V8" s="220"/>
      <c r="W8" s="220"/>
      <c r="X8" s="224"/>
      <c r="AF8" s="3"/>
      <c r="AG8" t="s">
        <v>133</v>
      </c>
    </row>
    <row r="9" spans="1:39" ht="11.45" customHeight="1" x14ac:dyDescent="0.2">
      <c r="A9" s="70" t="s">
        <v>44</v>
      </c>
      <c r="B9" s="71" t="e">
        <f>INDEX($B$20:$B$99,MATCH(3,$M$20:$M$99,0))</f>
        <v>#N/A</v>
      </c>
      <c r="C9" s="221" t="e">
        <f>INDEX(L$20:L$99,MATCH(3,$M$20:$M$99,0))</f>
        <v>#N/A</v>
      </c>
      <c r="D9" s="222" t="e">
        <f>INDEX(N$20:N$99,MATCH(3,$M$20:$M$99,0))</f>
        <v>#N/A</v>
      </c>
      <c r="E9" s="70" t="s">
        <v>44</v>
      </c>
      <c r="F9" s="385" t="e">
        <f>INDEX($B$20:$B$99,MATCH(3,$I$20:$I$99,0))</f>
        <v>#N/A</v>
      </c>
      <c r="G9" s="385"/>
      <c r="H9" s="385"/>
      <c r="I9" s="74" t="e">
        <f>INDEX(H$20:H$99,MATCH(3,$I$20:$I$99,0))</f>
        <v>#N/A</v>
      </c>
      <c r="J9" s="75"/>
      <c r="K9" s="70" t="s">
        <v>44</v>
      </c>
      <c r="L9" s="383" t="e">
        <f>INDEX($B$20:$B$99,MATCH(3,$T$20:$T$99,0))</f>
        <v>#N/A</v>
      </c>
      <c r="M9" s="383"/>
      <c r="N9" s="383"/>
      <c r="O9" s="221" t="e">
        <f>INDEX(L$20:L$99,MATCH(3,$T$20:$T$99,0))</f>
        <v>#N/A</v>
      </c>
      <c r="P9" s="223" t="e">
        <f>INDEX(N$20:N$99,MATCH(3,$T$20:$T$99,0))</f>
        <v>#N/A</v>
      </c>
      <c r="Q9" s="74" t="e">
        <f>INDEX(H$20:H$99,MATCH(3,$T$20:$T$99,0))</f>
        <v>#N/A</v>
      </c>
      <c r="R9" s="3"/>
      <c r="S9" s="220"/>
      <c r="T9" s="220"/>
      <c r="U9" s="220"/>
      <c r="V9" s="220"/>
      <c r="W9" s="220"/>
      <c r="X9" s="224"/>
      <c r="AF9" s="3"/>
    </row>
    <row r="10" spans="1:39" ht="11.45" customHeight="1" x14ac:dyDescent="0.2">
      <c r="A10" s="70" t="s">
        <v>47</v>
      </c>
      <c r="B10" s="71" t="e">
        <f>INDEX($B$20:$B$99,MATCH(4,$M$20:$M$99,0))</f>
        <v>#N/A</v>
      </c>
      <c r="C10" s="221" t="e">
        <f>INDEX(L$20:L$99,MATCH(4,$M$20:$M$99,0))</f>
        <v>#N/A</v>
      </c>
      <c r="D10" s="222" t="e">
        <f>INDEX(N$20:N$99,MATCH(4,$M$20:$M$99,0))</f>
        <v>#N/A</v>
      </c>
      <c r="E10" s="70" t="s">
        <v>47</v>
      </c>
      <c r="F10" s="385" t="e">
        <f>INDEX($B$20:$B$99,MATCH(4,$I$20:$I$99,0))</f>
        <v>#N/A</v>
      </c>
      <c r="G10" s="385"/>
      <c r="H10" s="385"/>
      <c r="I10" s="74" t="e">
        <f>INDEX(H$20:H$99,MATCH(4,$I$20:$I$99,0))</f>
        <v>#N/A</v>
      </c>
      <c r="J10" s="75"/>
      <c r="K10" s="70" t="s">
        <v>47</v>
      </c>
      <c r="L10" s="383" t="e">
        <f>INDEX($B$20:$B$99,MATCH(4,$T$20:$T$99,0))</f>
        <v>#N/A</v>
      </c>
      <c r="M10" s="383"/>
      <c r="N10" s="383"/>
      <c r="O10" s="221" t="e">
        <f>INDEX(L$20:L$99,MATCH(4,$T$20:$T$99,0))</f>
        <v>#N/A</v>
      </c>
      <c r="P10" s="223" t="e">
        <f>INDEX(N$20:N$99,MATCH(4,$T$20:$T$99,0))</f>
        <v>#N/A</v>
      </c>
      <c r="Q10" s="74" t="e">
        <f>INDEX(H$20:H$99,MATCH(4,$T$20:$T$99,0))</f>
        <v>#N/A</v>
      </c>
      <c r="R10" s="3"/>
      <c r="S10" s="220"/>
      <c r="T10" s="220"/>
      <c r="U10" s="220"/>
      <c r="V10" s="220"/>
      <c r="W10" s="220"/>
      <c r="X10" s="224"/>
      <c r="AF10" s="3"/>
    </row>
    <row r="11" spans="1:39" ht="11.45" customHeight="1" x14ac:dyDescent="0.2">
      <c r="A11" s="79" t="s">
        <v>48</v>
      </c>
      <c r="B11" s="80" t="e">
        <f>INDEX($B$20:$B$99,MATCH(5,$M$20:$M$99,0))</f>
        <v>#N/A</v>
      </c>
      <c r="C11" s="225" t="e">
        <f>INDEX(L$20:L$99,MATCH(5,$M$20:$M$99,0))</f>
        <v>#N/A</v>
      </c>
      <c r="D11" s="226" t="e">
        <f>INDEX(N$20:N$99,MATCH(5,$M$20:$M$99,0))</f>
        <v>#N/A</v>
      </c>
      <c r="E11" s="79" t="s">
        <v>48</v>
      </c>
      <c r="F11" s="387" t="e">
        <f>INDEX($B$20:$B$99,MATCH(5,$I$20:$I$99,0))</f>
        <v>#N/A</v>
      </c>
      <c r="G11" s="387"/>
      <c r="H11" s="387"/>
      <c r="I11" s="83" t="e">
        <f>INDEX(H$20:H$99,MATCH(5,$I$20:$I$99,0))</f>
        <v>#N/A</v>
      </c>
      <c r="J11" s="75"/>
      <c r="K11" s="70" t="s">
        <v>48</v>
      </c>
      <c r="L11" s="383" t="e">
        <f>INDEX($B$20:$B$99,MATCH(5,$T$20:$T$99,0))</f>
        <v>#N/A</v>
      </c>
      <c r="M11" s="383"/>
      <c r="N11" s="383"/>
      <c r="O11" s="221" t="e">
        <f>INDEX(L$20:L$99,MATCH(5,$T$20:$T$99,0))</f>
        <v>#N/A</v>
      </c>
      <c r="P11" s="223" t="e">
        <f>INDEX(N$20:N$99,MATCH(5,$T$20:$T$99,0))</f>
        <v>#N/A</v>
      </c>
      <c r="Q11" s="74" t="e">
        <f>INDEX(H$20:H$99,MATCH(5,$T$20:$T$99,0))</f>
        <v>#N/A</v>
      </c>
      <c r="R11" s="3"/>
      <c r="S11" s="52"/>
      <c r="T11" s="52"/>
      <c r="U11" s="52"/>
      <c r="V11" s="52"/>
      <c r="W11" s="52"/>
      <c r="X11" s="227"/>
      <c r="AF11" s="3"/>
    </row>
    <row r="12" spans="1:39" ht="11.45" customHeight="1" x14ac:dyDescent="0.2">
      <c r="A12" s="381" t="s">
        <v>50</v>
      </c>
      <c r="B12" s="381"/>
      <c r="C12" s="381"/>
      <c r="D12" s="381"/>
      <c r="E12" s="382" t="s">
        <v>51</v>
      </c>
      <c r="F12" s="382"/>
      <c r="G12" s="382"/>
      <c r="H12" s="382"/>
      <c r="I12" s="382"/>
      <c r="J12" s="53"/>
      <c r="K12" s="70" t="s">
        <v>52</v>
      </c>
      <c r="L12" s="383" t="e">
        <f>INDEX($B$20:$B$99,MATCH(6,$T$20:$T$99,0))</f>
        <v>#N/A</v>
      </c>
      <c r="M12" s="383"/>
      <c r="N12" s="383"/>
      <c r="O12" s="221" t="e">
        <f>INDEX(L$20:L$99,MATCH(6,$T$20:$T$99,0))</f>
        <v>#N/A</v>
      </c>
      <c r="P12" s="223" t="e">
        <f>INDEX(N$20:N$99,MATCH(6,$T$20:$T$99,0))</f>
        <v>#N/A</v>
      </c>
      <c r="Q12" s="74" t="e">
        <f>INDEX(H$20:H$99,MATCH(6,$T$20:$T$99,0))</f>
        <v>#N/A</v>
      </c>
      <c r="R12" s="3"/>
      <c r="S12" s="53"/>
      <c r="T12" s="53"/>
      <c r="U12" s="53"/>
      <c r="V12" s="53"/>
      <c r="W12" s="53"/>
      <c r="X12" s="219"/>
      <c r="AF12" s="3"/>
    </row>
    <row r="13" spans="1:39" ht="11.45" customHeight="1" x14ac:dyDescent="0.2">
      <c r="A13" s="70" t="s">
        <v>38</v>
      </c>
      <c r="B13" s="76" t="e">
        <f>INDEX($Y$20:$Y$299,MATCH(1,$AD$20:$AD$299,0))</f>
        <v>#N/A</v>
      </c>
      <c r="C13" s="84" t="e">
        <f>INDEX($Z$20:$Z$299,MATCH(1,$AD$20:$AD$299,0))</f>
        <v>#N/A</v>
      </c>
      <c r="D13" s="84" t="e">
        <f>INDEX($AA$20:$AA$299,MATCH(1,$AD$20:$AD$299,0))</f>
        <v>#N/A</v>
      </c>
      <c r="E13" s="70" t="s">
        <v>38</v>
      </c>
      <c r="F13" s="385" t="e">
        <f>INDEX($Y$20:$Y$299,MATCH(1,$AE$20:$AE$299,0))</f>
        <v>#N/A</v>
      </c>
      <c r="G13" s="385" t="e">
        <f>INDEX($Y$20:$Y$299,MATCH(1,$AE$20:$AE$299,0))</f>
        <v>#N/A</v>
      </c>
      <c r="H13" s="385" t="e">
        <f>INDEX($Y$20:$Y$299,MATCH(1,$AE$20:$AE$299,0))</f>
        <v>#N/A</v>
      </c>
      <c r="I13" s="208" t="e">
        <f>INDEX($AB$20:$AB$299,MATCH(1,$AE$20:$AE$299,0))</f>
        <v>#N/A</v>
      </c>
      <c r="J13" s="53"/>
      <c r="K13" s="70" t="s">
        <v>53</v>
      </c>
      <c r="L13" s="383" t="e">
        <f>INDEX($B$20:$B$99,MATCH(7,$T$20:$T$99,0))</f>
        <v>#N/A</v>
      </c>
      <c r="M13" s="383"/>
      <c r="N13" s="383"/>
      <c r="O13" s="221" t="e">
        <f>INDEX(L$20:L$99,MATCH(7,$T$20:$T$99,0))</f>
        <v>#N/A</v>
      </c>
      <c r="P13" s="76" t="e">
        <f>INDEX(N$20:N$99,MATCH(7,$T$20:$T$99,0))</f>
        <v>#N/A</v>
      </c>
      <c r="Q13" s="74" t="e">
        <f>INDEX(H$20:H$99,MATCH(7,$T$20:$T$99,0))</f>
        <v>#N/A</v>
      </c>
      <c r="R13" s="3"/>
      <c r="S13" s="53"/>
      <c r="T13" s="53"/>
      <c r="U13" s="53"/>
      <c r="V13" s="53"/>
      <c r="W13" s="53"/>
      <c r="X13" s="219"/>
      <c r="AF13" s="3"/>
    </row>
    <row r="14" spans="1:39" ht="11.45" customHeight="1" x14ac:dyDescent="0.2">
      <c r="A14" s="77"/>
      <c r="C14" s="218"/>
      <c r="D14" s="218"/>
      <c r="E14" s="218"/>
      <c r="F14" s="218"/>
      <c r="G14" s="218"/>
      <c r="H14" s="218"/>
      <c r="I14" s="228"/>
      <c r="J14" s="53"/>
      <c r="K14" s="70" t="s">
        <v>54</v>
      </c>
      <c r="L14" s="383" t="e">
        <f>INDEX($B$20:$B$99,MATCH(8,$T$20:$T$99,0))</f>
        <v>#N/A</v>
      </c>
      <c r="M14" s="383"/>
      <c r="N14" s="383"/>
      <c r="O14" s="221" t="e">
        <f>INDEX(L$20:L$99,MATCH(8,$T$20:$T$99,0))</f>
        <v>#N/A</v>
      </c>
      <c r="P14" s="76" t="e">
        <f>INDEX(N$20:N$99,MATCH(8,$T$20:$T$99,0))</f>
        <v>#N/A</v>
      </c>
      <c r="Q14" s="74" t="e">
        <f>INDEX(H$20:H$99,MATCH(8,$T$20:$T$99,0))</f>
        <v>#N/A</v>
      </c>
      <c r="R14" s="3"/>
      <c r="S14" s="53"/>
      <c r="T14" s="53"/>
      <c r="U14" s="53"/>
      <c r="V14" s="53"/>
      <c r="W14" s="53"/>
      <c r="X14" s="219"/>
      <c r="AF14" s="3"/>
    </row>
    <row r="15" spans="1:39" ht="11.45" customHeight="1" x14ac:dyDescent="0.2">
      <c r="A15" s="77"/>
      <c r="B15" s="218"/>
      <c r="C15" s="218"/>
      <c r="D15" s="218"/>
      <c r="E15" s="218"/>
      <c r="F15" s="218"/>
      <c r="G15" s="218"/>
      <c r="H15" s="218"/>
      <c r="I15" s="228"/>
      <c r="J15" s="53"/>
      <c r="K15" s="70" t="s">
        <v>55</v>
      </c>
      <c r="L15" s="383" t="e">
        <f>INDEX($B$20:$B$99,MATCH(9,$T$20:$T$99,0))</f>
        <v>#N/A</v>
      </c>
      <c r="M15" s="383"/>
      <c r="N15" s="383"/>
      <c r="O15" s="221" t="e">
        <f>INDEX(L$20:L$99,MATCH(9,$T$20:$T$99,0))</f>
        <v>#N/A</v>
      </c>
      <c r="P15" s="76" t="e">
        <f>INDEX(N$20:N$99,MATCH(9,$T$20:$T$99,0))</f>
        <v>#N/A</v>
      </c>
      <c r="Q15" s="74" t="e">
        <f>INDEX(H$20:H$99,MATCH(9,$T$20:$T$99,0))</f>
        <v>#N/A</v>
      </c>
      <c r="R15" s="3"/>
      <c r="S15" s="53"/>
      <c r="T15" s="53"/>
      <c r="U15" s="53"/>
      <c r="V15" s="53"/>
      <c r="W15" s="53"/>
      <c r="X15" s="219"/>
      <c r="AF15" s="3"/>
    </row>
    <row r="16" spans="1:39" ht="11.45" customHeight="1" x14ac:dyDescent="0.2">
      <c r="A16" s="96"/>
      <c r="B16" s="218"/>
      <c r="C16" s="218"/>
      <c r="D16" s="218"/>
      <c r="E16" s="218"/>
      <c r="F16" s="218"/>
      <c r="G16" s="218"/>
      <c r="H16" s="218"/>
      <c r="I16" s="54"/>
      <c r="J16" s="53"/>
      <c r="K16" s="79" t="s">
        <v>56</v>
      </c>
      <c r="L16" s="389" t="e">
        <f>INDEX($B$20:$B$99,MATCH(10,$T$20:$T$99,0))</f>
        <v>#N/A</v>
      </c>
      <c r="M16" s="389"/>
      <c r="N16" s="389"/>
      <c r="O16" s="225" t="e">
        <f>INDEX(L$20:L$99,MATCH(10,$T$20:$T$99,0))</f>
        <v>#N/A</v>
      </c>
      <c r="P16" s="88" t="e">
        <f>INDEX(N$20:N$99,MATCH(10,$T$20:$T$99,0))</f>
        <v>#N/A</v>
      </c>
      <c r="Q16" s="83" t="e">
        <f>INDEX(H$20:H$99,MATCH(10,$T$20:$T$99,0))</f>
        <v>#N/A</v>
      </c>
      <c r="R16" s="3"/>
      <c r="S16" s="53"/>
      <c r="T16" s="53"/>
      <c r="U16" s="407" t="s">
        <v>102</v>
      </c>
      <c r="V16" s="407"/>
      <c r="W16" s="407"/>
      <c r="X16" s="219"/>
      <c r="AF16" s="3"/>
    </row>
    <row r="17" spans="1:32" ht="11.45" customHeight="1" x14ac:dyDescent="0.2">
      <c r="A17" s="99"/>
      <c r="B17" s="218"/>
      <c r="C17" s="218"/>
      <c r="D17" s="218"/>
      <c r="E17" s="218"/>
      <c r="F17" s="218"/>
      <c r="G17" s="218"/>
      <c r="H17" s="218"/>
      <c r="I17" s="101"/>
      <c r="J17" s="3"/>
      <c r="K17" s="53"/>
      <c r="L17" s="98"/>
      <c r="M17" s="98"/>
      <c r="N17" s="3"/>
      <c r="O17" s="3"/>
      <c r="P17" s="53"/>
      <c r="Q17" s="53"/>
      <c r="R17" s="53"/>
      <c r="S17" s="53"/>
      <c r="T17" s="53"/>
      <c r="U17" s="407"/>
      <c r="V17" s="407"/>
      <c r="W17" s="407"/>
      <c r="X17" s="219"/>
      <c r="AF17" s="53"/>
    </row>
    <row r="18" spans="1:32" ht="16.5" customHeight="1" thickBot="1" x14ac:dyDescent="0.25">
      <c r="A18" s="102"/>
      <c r="B18" s="376" t="s">
        <v>31</v>
      </c>
      <c r="C18" s="377" t="s">
        <v>57</v>
      </c>
      <c r="D18" s="408" t="s">
        <v>4</v>
      </c>
      <c r="E18" s="409" t="s">
        <v>176</v>
      </c>
      <c r="F18" s="410" t="s">
        <v>103</v>
      </c>
      <c r="G18" s="411" t="s">
        <v>104</v>
      </c>
      <c r="H18" s="411" t="s">
        <v>24</v>
      </c>
      <c r="I18" s="412" t="s">
        <v>105</v>
      </c>
      <c r="J18" s="411" t="s">
        <v>106</v>
      </c>
      <c r="K18" s="411" t="s">
        <v>107</v>
      </c>
      <c r="L18" s="411" t="s">
        <v>23</v>
      </c>
      <c r="M18" s="412" t="s">
        <v>108</v>
      </c>
      <c r="N18" s="402" t="s">
        <v>109</v>
      </c>
      <c r="O18" s="402" t="s">
        <v>110</v>
      </c>
      <c r="P18" s="402" t="s">
        <v>132</v>
      </c>
      <c r="Q18" s="402" t="s">
        <v>111</v>
      </c>
      <c r="R18" s="402" t="s">
        <v>134</v>
      </c>
      <c r="S18" s="402" t="s">
        <v>112</v>
      </c>
      <c r="T18" s="402" t="s">
        <v>113</v>
      </c>
      <c r="U18" s="406" t="s">
        <v>9</v>
      </c>
      <c r="V18" s="402" t="s">
        <v>10</v>
      </c>
      <c r="W18" s="403" t="s">
        <v>25</v>
      </c>
      <c r="Y18" s="365" t="s">
        <v>114</v>
      </c>
      <c r="Z18" s="365"/>
      <c r="AA18" s="365"/>
      <c r="AB18" s="365"/>
      <c r="AC18" s="365"/>
      <c r="AD18" s="365"/>
      <c r="AE18" s="365"/>
      <c r="AF18" s="404" t="s">
        <v>5</v>
      </c>
    </row>
    <row r="19" spans="1:32" ht="14.45" customHeight="1" thickBot="1" x14ac:dyDescent="0.25">
      <c r="A19" s="103"/>
      <c r="B19" s="376"/>
      <c r="C19" s="377"/>
      <c r="D19" s="408"/>
      <c r="E19" s="409"/>
      <c r="F19" s="410"/>
      <c r="G19" s="411"/>
      <c r="H19" s="411"/>
      <c r="I19" s="412"/>
      <c r="J19" s="411"/>
      <c r="K19" s="411"/>
      <c r="L19" s="411"/>
      <c r="M19" s="412"/>
      <c r="N19" s="402"/>
      <c r="O19" s="402"/>
      <c r="P19" s="402"/>
      <c r="Q19" s="402"/>
      <c r="R19" s="405"/>
      <c r="S19" s="402"/>
      <c r="T19" s="402"/>
      <c r="U19" s="406"/>
      <c r="V19" s="402"/>
      <c r="W19" s="403"/>
      <c r="Y19" s="107" t="s">
        <v>31</v>
      </c>
      <c r="Z19" s="108" t="s">
        <v>32</v>
      </c>
      <c r="AA19" s="108" t="s">
        <v>33</v>
      </c>
      <c r="AB19" s="108" t="s">
        <v>34</v>
      </c>
      <c r="AC19" s="229" t="s">
        <v>115</v>
      </c>
      <c r="AD19" s="108" t="s">
        <v>81</v>
      </c>
      <c r="AE19" s="108" t="s">
        <v>82</v>
      </c>
      <c r="AF19" s="404"/>
    </row>
    <row r="20" spans="1:32" s="126" customFormat="1" ht="12.2" customHeight="1" thickBot="1" x14ac:dyDescent="0.25">
      <c r="A20" s="366" t="s">
        <v>17</v>
      </c>
      <c r="B20" s="109" t="str">
        <f>IF('Competitor List'!G6="Y",'Competitor List'!D6, " ")</f>
        <v xml:space="preserve"> </v>
      </c>
      <c r="C20" s="110" t="str">
        <f>IF('Competitor List'!J6="Y","Y","N")</f>
        <v>N</v>
      </c>
      <c r="D20" s="110">
        <f>'Competitor List'!B6</f>
        <v>1</v>
      </c>
      <c r="E20" s="110" t="str">
        <f>IF('Competitor List'!E6=0," ",'Competitor List'!E6)</f>
        <v xml:space="preserve"> </v>
      </c>
      <c r="F20" s="230" t="str">
        <f>IF(C20="N","",'Light Gun'!R20)</f>
        <v/>
      </c>
      <c r="G20" s="124" t="str">
        <f>IF(C20="N","",'Heavy Gun'!R20)</f>
        <v/>
      </c>
      <c r="H20" s="124" t="str">
        <f t="shared" ref="H20:H51" si="0">IF(AND(ISNUMBER(F20),ISNUMBER(G20)),AVERAGE(F20,G20),"")</f>
        <v/>
      </c>
      <c r="I20" s="115" t="str">
        <f t="shared" ref="I20:I51" si="1">IF(AND(ISNUMBER(H20)),RANK(H20,$H$20:$H$99,1)+SUMPRODUCT(($H$20:$H$99=H20)*($L$20:$L$99&gt;L20))+SUMPRODUCT(($H$20:$H$99=H20)*($L$20:$L$99=L20)*($N$20:$N$99&gt;N20))+SUMPRODUCT(($H$20:$H$99=H20)*($L$20:$L$99=L20)*($N$20:$N$99=N20)*($D$20:$D$99&lt;D20)),"DQ")</f>
        <v>DQ</v>
      </c>
      <c r="J20" s="116" t="str">
        <f>IF($C20="N","",'Light Gun'!P20)</f>
        <v/>
      </c>
      <c r="K20" s="116" t="str">
        <f>IF($C20="N","",'Heavy Gun'!P20)</f>
        <v/>
      </c>
      <c r="L20" s="231" t="str">
        <f t="shared" ref="L20:L51" si="2">IF(AND(ISNUMBER(J20),ISNUMBER(K20)),AVERAGE(J20,K20),"")</f>
        <v/>
      </c>
      <c r="M20" s="232" t="str">
        <f t="shared" ref="M20:M51" si="3">IF(AND(ISNUMBER(L20)),RANK(L20,$L$20:$L$99,0)+SUMPRODUCT(($L$20:$L$99=L20)*($H$20:$H$99&lt;H20))+SUMPRODUCT(($L$20:$L$99=L20)*($H$20:$H$99=H20)*($N$20:$N$99&gt;N20))+SUMPRODUCT(($L$20:$L$99=L20)*($H$20:$H$99=H20)*($N$20:$N$99=N20)*($D$20:$D$99&lt;D20)),"DQ")</f>
        <v>DQ</v>
      </c>
      <c r="N20" s="120" t="str">
        <f>IF($C20="Y",'Light Gun'!Q20+'Heavy Gun'!Q20,"")</f>
        <v/>
      </c>
      <c r="O20" s="120" t="str">
        <f>IF($C20="N","",'Light Gun'!V20)</f>
        <v/>
      </c>
      <c r="P20" s="110" t="str">
        <f>IF($C20="N","",'Light Gun'!AL20)</f>
        <v/>
      </c>
      <c r="Q20" s="266" t="str">
        <f>IF($C20="N","",'Heavy Gun'!V20)</f>
        <v/>
      </c>
      <c r="R20" s="120" t="str">
        <f>IF($C20="N","",'Heavy Gun'!AL20)</f>
        <v/>
      </c>
      <c r="S20" s="268" t="str">
        <f t="shared" ref="S20:S51" si="4">IF(AND(ISNUMBER(O20),ISNUMBER(P20),ISNUMBER(Q20),ISNUMBER(R20)),SUM(O20:R20),"DQ")</f>
        <v>DQ</v>
      </c>
      <c r="T20" s="233" t="str">
        <f t="shared" ref="T20:T51" si="5">IF(AND(ISNUMBER(S20)),RANK(S20,$S$20:$S$99,1)+SUMPRODUCT(($S$20:$S$99=S20)*($H$20:$H$99&lt;H20))+SUMPRODUCT(($S$20:$S$99=S20)*($H$20:$H$99=H20)*($L$20:$L$99&gt;L20))+SUMPRODUCT(($S$20:$S$99=S20)*($H$20:$H$99=H20)*($L$20:$L$99=L20)*($N$20:$N$99&gt;N20))+SUMPRODUCT(($S$20:$S$99=S20)*($H$20:$H$99=H20)*($L$20:$L$99=L20)*($N$20:$N$99=N20)*($D$20:$D$99&lt;D20)),"DQ")</f>
        <v>DQ</v>
      </c>
      <c r="U20" s="234" t="str">
        <f>IF('Light Gun'!AX20=0,"",'Light Gun'!AX20)</f>
        <v/>
      </c>
      <c r="V20" s="235" t="str">
        <f>IF('Heavy Gun'!AX20=0,"",'Heavy Gun'!AX20)</f>
        <v/>
      </c>
      <c r="W20" s="236" t="str">
        <f t="shared" ref="W20:W51" si="6">IF(AND(ISNUMBER(U20),ISNUMBER(V20)),U20+V20,"")</f>
        <v/>
      </c>
      <c r="Y20" s="10" t="str">
        <f>'Light Gun'!B20</f>
        <v xml:space="preserve"> </v>
      </c>
      <c r="Z20" s="140" t="str">
        <f>IF('Light Gun'!F20="","DQ",'Light Gun'!F20)</f>
        <v>DQ</v>
      </c>
      <c r="AA20" s="140" t="str">
        <f>IF('Light Gun'!G20="","DQ",'Light Gun'!G20)</f>
        <v>DQ</v>
      </c>
      <c r="AB20" s="141" t="str">
        <f>IF('Light Gun'!H20="","DQ",'Light Gun'!H20)</f>
        <v>DQ</v>
      </c>
      <c r="AC20" s="141">
        <f>'Light Gun'!Y20</f>
        <v>0</v>
      </c>
      <c r="AD20" s="140" t="str">
        <f t="shared" ref="AD20:AD83" si="7">IF(ISTEXT(Z20),"DQ",RANK(Z20,Z$20:Z$299,0)+SUMPRODUCT((Z$20:Z$299=Z20)*(AA$20:AA$299&gt;AA20))+SUMPRODUCT((Z$20:Z$299=Z20)*(AA$20:AA$299=AA20)*(AB$20:AB$299&lt;AB20))+SUMPRODUCT((Z$20:Z$299=Z20)*(AA$20:AA$299=AA20)*(AB$20:AB$299=AB20)*(AC$20:AC$299&lt;AC20)))</f>
        <v>DQ</v>
      </c>
      <c r="AE20" s="10" t="str">
        <f t="shared" ref="AE20:AE83" si="8">IF(ISTEXT(AB20),"DQ",RANK(AB20,AB$20:AB$299,1)+SUMPRODUCT((AB$20:AB$299=AB20)*(Z$20:Z$299&gt;Z20))+SUMPRODUCT((AB$20:AB$299=AB20)*(Z$20:Z$299=Z20)*(AA$20:AA$299&gt;AA20))+SUMPRODUCT((AB$20:AB$299=AB20)*(Z$20:Z$299=Z20)*(AA$20:AA$299=AA20)*($AC$20:$AC$299&lt;$AC20)))</f>
        <v>DQ</v>
      </c>
      <c r="AF20" s="120">
        <f>'Competitor List'!C6</f>
        <v>101</v>
      </c>
    </row>
    <row r="21" spans="1:32" s="126" customFormat="1" ht="12.2" customHeight="1" thickBot="1" x14ac:dyDescent="0.25">
      <c r="A21" s="366"/>
      <c r="B21" s="127" t="str">
        <f>IF('Competitor List'!G7="Y",'Competitor List'!D7, " ")</f>
        <v xml:space="preserve"> </v>
      </c>
      <c r="C21" s="10" t="str">
        <f>IF('Competitor List'!J7="Y","Y","N")</f>
        <v>N</v>
      </c>
      <c r="D21" s="10">
        <f>'Competitor List'!B7</f>
        <v>2</v>
      </c>
      <c r="E21" s="10" t="str">
        <f>IF('Competitor List'!E7=0," ",'Competitor List'!E7)</f>
        <v xml:space="preserve"> </v>
      </c>
      <c r="F21" s="237" t="str">
        <f>IF(C21="N","",'Light Gun'!R21)</f>
        <v/>
      </c>
      <c r="G21" s="141" t="str">
        <f>IF(C21="N","",'Heavy Gun'!R21)</f>
        <v/>
      </c>
      <c r="H21" s="141" t="str">
        <f t="shared" si="0"/>
        <v/>
      </c>
      <c r="I21" s="132" t="str">
        <f t="shared" si="1"/>
        <v>DQ</v>
      </c>
      <c r="J21" s="133" t="str">
        <f>IF($C21="N","",'Light Gun'!P21)</f>
        <v/>
      </c>
      <c r="K21" s="133" t="str">
        <f>IF($C21="N","",'Heavy Gun'!P21)</f>
        <v/>
      </c>
      <c r="L21" s="238" t="str">
        <f t="shared" si="2"/>
        <v/>
      </c>
      <c r="M21" s="239" t="str">
        <f t="shared" si="3"/>
        <v>DQ</v>
      </c>
      <c r="N21" s="137" t="str">
        <f>IF($C21="Y",'Light Gun'!Q21+'Heavy Gun'!Q21,"")</f>
        <v/>
      </c>
      <c r="O21" s="137" t="str">
        <f>IF($C21="N","",'Light Gun'!V21)</f>
        <v/>
      </c>
      <c r="P21" s="10" t="str">
        <f>IF($C21="N","",'Light Gun'!AL21)</f>
        <v/>
      </c>
      <c r="Q21" s="267" t="str">
        <f>IF($C21="N","",'Heavy Gun'!V21)</f>
        <v/>
      </c>
      <c r="R21" s="137" t="str">
        <f>IF($C21="N","",'Heavy Gun'!AL21)</f>
        <v/>
      </c>
      <c r="S21" s="269" t="str">
        <f t="shared" si="4"/>
        <v>DQ</v>
      </c>
      <c r="T21" s="240" t="str">
        <f t="shared" si="5"/>
        <v>DQ</v>
      </c>
      <c r="U21" s="241" t="str">
        <f>IF('Light Gun'!AX21=0,"",'Light Gun'!AX21)</f>
        <v/>
      </c>
      <c r="V21" s="242" t="str">
        <f>IF('Heavy Gun'!AX21=0,"",'Heavy Gun'!AX21)</f>
        <v/>
      </c>
      <c r="W21" s="243" t="str">
        <f t="shared" si="6"/>
        <v/>
      </c>
      <c r="Y21" s="10" t="str">
        <f>'Light Gun'!B21</f>
        <v xml:space="preserve"> </v>
      </c>
      <c r="Z21" s="140" t="str">
        <f>IF('Light Gun'!F21="","DQ",'Light Gun'!F21)</f>
        <v>DQ</v>
      </c>
      <c r="AA21" s="140" t="str">
        <f>IF('Light Gun'!G21="","DQ",'Light Gun'!G21)</f>
        <v>DQ</v>
      </c>
      <c r="AB21" s="141" t="str">
        <f>IF('Light Gun'!H21="","DQ",'Light Gun'!H21)</f>
        <v>DQ</v>
      </c>
      <c r="AC21" s="141">
        <f>'Light Gun'!Y21</f>
        <v>0</v>
      </c>
      <c r="AD21" s="140" t="str">
        <f t="shared" si="7"/>
        <v>DQ</v>
      </c>
      <c r="AE21" s="10" t="str">
        <f t="shared" si="8"/>
        <v>DQ</v>
      </c>
      <c r="AF21" s="137">
        <f>'Competitor List'!C7</f>
        <v>102</v>
      </c>
    </row>
    <row r="22" spans="1:32" s="126" customFormat="1" ht="12.2" customHeight="1" thickBot="1" x14ac:dyDescent="0.25">
      <c r="A22" s="366"/>
      <c r="B22" s="127" t="str">
        <f>IF('Competitor List'!G8="Y",'Competitor List'!D8, " ")</f>
        <v xml:space="preserve"> </v>
      </c>
      <c r="C22" s="10" t="str">
        <f>IF('Competitor List'!J8="Y","Y","N")</f>
        <v>N</v>
      </c>
      <c r="D22" s="10">
        <f>'Competitor List'!B8</f>
        <v>3</v>
      </c>
      <c r="E22" s="10" t="str">
        <f>IF('Competitor List'!E8=0," ",'Competitor List'!E8)</f>
        <v xml:space="preserve"> </v>
      </c>
      <c r="F22" s="237" t="str">
        <f>IF(C22="N","",'Light Gun'!R22)</f>
        <v/>
      </c>
      <c r="G22" s="141" t="str">
        <f>IF(C22="N","",'Heavy Gun'!R22)</f>
        <v/>
      </c>
      <c r="H22" s="141" t="str">
        <f t="shared" si="0"/>
        <v/>
      </c>
      <c r="I22" s="132" t="str">
        <f t="shared" si="1"/>
        <v>DQ</v>
      </c>
      <c r="J22" s="133" t="str">
        <f>IF($C22="N","",'Light Gun'!P22)</f>
        <v/>
      </c>
      <c r="K22" s="133" t="str">
        <f>IF($C22="N","",'Heavy Gun'!P22)</f>
        <v/>
      </c>
      <c r="L22" s="238" t="str">
        <f t="shared" si="2"/>
        <v/>
      </c>
      <c r="M22" s="239" t="str">
        <f t="shared" si="3"/>
        <v>DQ</v>
      </c>
      <c r="N22" s="137" t="str">
        <f>IF($C22="Y",'Light Gun'!Q22+'Heavy Gun'!Q22,"")</f>
        <v/>
      </c>
      <c r="O22" s="137" t="str">
        <f>IF($C22="N","",'Light Gun'!V22)</f>
        <v/>
      </c>
      <c r="P22" s="10" t="str">
        <f>IF($C22="N","",'Light Gun'!AL22)</f>
        <v/>
      </c>
      <c r="Q22" s="267" t="str">
        <f>IF($C22="N","",'Heavy Gun'!V22)</f>
        <v/>
      </c>
      <c r="R22" s="137" t="str">
        <f>IF($C22="N","",'Heavy Gun'!AL22)</f>
        <v/>
      </c>
      <c r="S22" s="269" t="str">
        <f t="shared" si="4"/>
        <v>DQ</v>
      </c>
      <c r="T22" s="240" t="str">
        <f t="shared" si="5"/>
        <v>DQ</v>
      </c>
      <c r="U22" s="241" t="str">
        <f>IF('Light Gun'!AX22=0,"",'Light Gun'!AX22)</f>
        <v/>
      </c>
      <c r="V22" s="242" t="str">
        <f>IF('Heavy Gun'!AX22=0,"",'Heavy Gun'!AX22)</f>
        <v/>
      </c>
      <c r="W22" s="243" t="str">
        <f t="shared" si="6"/>
        <v/>
      </c>
      <c r="Y22" s="10" t="str">
        <f>'Light Gun'!B22</f>
        <v xml:space="preserve"> </v>
      </c>
      <c r="Z22" s="140" t="str">
        <f>IF('Light Gun'!F22="","DQ",'Light Gun'!F22)</f>
        <v>DQ</v>
      </c>
      <c r="AA22" s="140" t="str">
        <f>IF('Light Gun'!G22="","DQ",'Light Gun'!G22)</f>
        <v>DQ</v>
      </c>
      <c r="AB22" s="141" t="str">
        <f>IF('Light Gun'!H22="","DQ",'Light Gun'!H22)</f>
        <v>DQ</v>
      </c>
      <c r="AC22" s="141">
        <f>'Light Gun'!Y22</f>
        <v>0</v>
      </c>
      <c r="AD22" s="140" t="str">
        <f t="shared" si="7"/>
        <v>DQ</v>
      </c>
      <c r="AE22" s="10" t="str">
        <f t="shared" si="8"/>
        <v>DQ</v>
      </c>
      <c r="AF22" s="137">
        <f>'Competitor List'!C8</f>
        <v>103</v>
      </c>
    </row>
    <row r="23" spans="1:32" s="126" customFormat="1" ht="12.2" customHeight="1" thickBot="1" x14ac:dyDescent="0.25">
      <c r="A23" s="366"/>
      <c r="B23" s="127" t="str">
        <f>IF('Competitor List'!G9="Y",'Competitor List'!D9, " ")</f>
        <v xml:space="preserve"> </v>
      </c>
      <c r="C23" s="10" t="str">
        <f>IF('Competitor List'!J9="Y","Y","N")</f>
        <v>N</v>
      </c>
      <c r="D23" s="10">
        <f>'Competitor List'!B9</f>
        <v>4</v>
      </c>
      <c r="E23" s="10" t="str">
        <f>IF('Competitor List'!E9=0," ",'Competitor List'!E9)</f>
        <v xml:space="preserve"> </v>
      </c>
      <c r="F23" s="237" t="str">
        <f>IF(C23="N","",'Light Gun'!R23)</f>
        <v/>
      </c>
      <c r="G23" s="141" t="str">
        <f>IF(C23="N","",'Heavy Gun'!R23)</f>
        <v/>
      </c>
      <c r="H23" s="141" t="str">
        <f t="shared" si="0"/>
        <v/>
      </c>
      <c r="I23" s="132" t="str">
        <f t="shared" si="1"/>
        <v>DQ</v>
      </c>
      <c r="J23" s="133" t="str">
        <f>IF($C23="N","",'Light Gun'!P23)</f>
        <v/>
      </c>
      <c r="K23" s="133" t="str">
        <f>IF($C23="N","",'Heavy Gun'!P23)</f>
        <v/>
      </c>
      <c r="L23" s="238" t="str">
        <f t="shared" si="2"/>
        <v/>
      </c>
      <c r="M23" s="239" t="str">
        <f t="shared" si="3"/>
        <v>DQ</v>
      </c>
      <c r="N23" s="137" t="str">
        <f>IF($C23="Y",'Light Gun'!Q23+'Heavy Gun'!Q23,"")</f>
        <v/>
      </c>
      <c r="O23" s="137" t="str">
        <f>IF($C23="N","",'Light Gun'!V23)</f>
        <v/>
      </c>
      <c r="P23" s="10" t="str">
        <f>IF($C23="N","",'Light Gun'!AL23)</f>
        <v/>
      </c>
      <c r="Q23" s="267" t="str">
        <f>IF($C23="N","",'Heavy Gun'!V23)</f>
        <v/>
      </c>
      <c r="R23" s="137" t="str">
        <f>IF($C23="N","",'Heavy Gun'!AL23)</f>
        <v/>
      </c>
      <c r="S23" s="269" t="str">
        <f t="shared" si="4"/>
        <v>DQ</v>
      </c>
      <c r="T23" s="240" t="str">
        <f t="shared" si="5"/>
        <v>DQ</v>
      </c>
      <c r="U23" s="241" t="str">
        <f>IF('Light Gun'!AX23=0,"",'Light Gun'!AX23)</f>
        <v/>
      </c>
      <c r="V23" s="242" t="str">
        <f>IF('Heavy Gun'!AX23=0,"",'Heavy Gun'!AX23)</f>
        <v/>
      </c>
      <c r="W23" s="243" t="str">
        <f t="shared" si="6"/>
        <v/>
      </c>
      <c r="Y23" s="10" t="str">
        <f>'Light Gun'!B23</f>
        <v xml:space="preserve"> </v>
      </c>
      <c r="Z23" s="140" t="str">
        <f>IF('Light Gun'!F23="","DQ",'Light Gun'!F23)</f>
        <v>DQ</v>
      </c>
      <c r="AA23" s="140" t="str">
        <f>IF('Light Gun'!G23="","DQ",'Light Gun'!G23)</f>
        <v>DQ</v>
      </c>
      <c r="AB23" s="141" t="str">
        <f>IF('Light Gun'!H23="","DQ",'Light Gun'!H23)</f>
        <v>DQ</v>
      </c>
      <c r="AC23" s="141">
        <f>'Light Gun'!Y23</f>
        <v>0</v>
      </c>
      <c r="AD23" s="140" t="str">
        <f t="shared" si="7"/>
        <v>DQ</v>
      </c>
      <c r="AE23" s="10" t="str">
        <f t="shared" si="8"/>
        <v>DQ</v>
      </c>
      <c r="AF23" s="137">
        <f>'Competitor List'!C9</f>
        <v>104</v>
      </c>
    </row>
    <row r="24" spans="1:32" s="126" customFormat="1" ht="12.2" customHeight="1" thickBot="1" x14ac:dyDescent="0.25">
      <c r="A24" s="366"/>
      <c r="B24" s="127" t="str">
        <f>IF('Competitor List'!G10="Y",'Competitor List'!D10, " ")</f>
        <v xml:space="preserve"> </v>
      </c>
      <c r="C24" s="10" t="str">
        <f>IF('Competitor List'!J10="Y","Y","N")</f>
        <v>N</v>
      </c>
      <c r="D24" s="10">
        <f>'Competitor List'!B10</f>
        <v>5</v>
      </c>
      <c r="E24" s="10" t="str">
        <f>IF('Competitor List'!E10=0," ",'Competitor List'!E10)</f>
        <v xml:space="preserve"> </v>
      </c>
      <c r="F24" s="237" t="str">
        <f>IF(C24="N","",'Light Gun'!R24)</f>
        <v/>
      </c>
      <c r="G24" s="141" t="str">
        <f>IF(C24="N","",'Heavy Gun'!R24)</f>
        <v/>
      </c>
      <c r="H24" s="141" t="str">
        <f t="shared" si="0"/>
        <v/>
      </c>
      <c r="I24" s="132" t="str">
        <f t="shared" si="1"/>
        <v>DQ</v>
      </c>
      <c r="J24" s="133" t="str">
        <f>IF($C24="N","",'Light Gun'!P24)</f>
        <v/>
      </c>
      <c r="K24" s="133" t="str">
        <f>IF($C24="N","",'Heavy Gun'!P24)</f>
        <v/>
      </c>
      <c r="L24" s="238" t="str">
        <f t="shared" si="2"/>
        <v/>
      </c>
      <c r="M24" s="239" t="str">
        <f t="shared" si="3"/>
        <v>DQ</v>
      </c>
      <c r="N24" s="137" t="str">
        <f>IF($C24="Y",'Light Gun'!Q24+'Heavy Gun'!Q24,"")</f>
        <v/>
      </c>
      <c r="O24" s="137" t="str">
        <f>IF($C24="N","",'Light Gun'!V24)</f>
        <v/>
      </c>
      <c r="P24" s="10" t="str">
        <f>IF($C24="N","",'Light Gun'!AL24)</f>
        <v/>
      </c>
      <c r="Q24" s="267" t="str">
        <f>IF($C24="N","",'Heavy Gun'!V24)</f>
        <v/>
      </c>
      <c r="R24" s="137" t="str">
        <f>IF($C24="N","",'Heavy Gun'!AL24)</f>
        <v/>
      </c>
      <c r="S24" s="269" t="str">
        <f t="shared" si="4"/>
        <v>DQ</v>
      </c>
      <c r="T24" s="240" t="str">
        <f t="shared" si="5"/>
        <v>DQ</v>
      </c>
      <c r="U24" s="241" t="str">
        <f>IF('Light Gun'!AX24=0,"",'Light Gun'!AX24)</f>
        <v/>
      </c>
      <c r="V24" s="242" t="str">
        <f>IF('Heavy Gun'!AX24=0,"",'Heavy Gun'!AX24)</f>
        <v/>
      </c>
      <c r="W24" s="243" t="str">
        <f t="shared" si="6"/>
        <v/>
      </c>
      <c r="Y24" s="10" t="str">
        <f>'Light Gun'!B24</f>
        <v xml:space="preserve"> </v>
      </c>
      <c r="Z24" s="140" t="str">
        <f>IF('Light Gun'!F24="","DQ",'Light Gun'!F24)</f>
        <v>DQ</v>
      </c>
      <c r="AA24" s="140" t="str">
        <f>IF('Light Gun'!G24="","DQ",'Light Gun'!G24)</f>
        <v>DQ</v>
      </c>
      <c r="AB24" s="141" t="str">
        <f>IF('Light Gun'!H24="","DQ",'Light Gun'!H24)</f>
        <v>DQ</v>
      </c>
      <c r="AC24" s="141">
        <f>'Light Gun'!Y24</f>
        <v>0</v>
      </c>
      <c r="AD24" s="140" t="str">
        <f t="shared" si="7"/>
        <v>DQ</v>
      </c>
      <c r="AE24" s="10" t="str">
        <f t="shared" si="8"/>
        <v>DQ</v>
      </c>
      <c r="AF24" s="137">
        <f>'Competitor List'!C10</f>
        <v>105</v>
      </c>
    </row>
    <row r="25" spans="1:32" s="126" customFormat="1" ht="12.2" customHeight="1" thickBot="1" x14ac:dyDescent="0.25">
      <c r="A25" s="366"/>
      <c r="B25" s="127" t="str">
        <f>IF('Competitor List'!G11="Y",'Competitor List'!D11, " ")</f>
        <v xml:space="preserve"> </v>
      </c>
      <c r="C25" s="10" t="str">
        <f>IF('Competitor List'!J11="Y","Y","N")</f>
        <v>N</v>
      </c>
      <c r="D25" s="10">
        <f>'Competitor List'!B11</f>
        <v>6</v>
      </c>
      <c r="E25" s="10" t="str">
        <f>IF('Competitor List'!E11=0," ",'Competitor List'!E11)</f>
        <v xml:space="preserve"> </v>
      </c>
      <c r="F25" s="237" t="str">
        <f>IF(C25="N","",'Light Gun'!R25)</f>
        <v/>
      </c>
      <c r="G25" s="141" t="str">
        <f>IF(C25="N","",'Heavy Gun'!R25)</f>
        <v/>
      </c>
      <c r="H25" s="141" t="str">
        <f t="shared" si="0"/>
        <v/>
      </c>
      <c r="I25" s="132" t="str">
        <f t="shared" si="1"/>
        <v>DQ</v>
      </c>
      <c r="J25" s="133" t="str">
        <f>IF($C25="N","",'Light Gun'!P25)</f>
        <v/>
      </c>
      <c r="K25" s="133" t="str">
        <f>IF($C25="N","",'Heavy Gun'!P25)</f>
        <v/>
      </c>
      <c r="L25" s="238" t="str">
        <f t="shared" si="2"/>
        <v/>
      </c>
      <c r="M25" s="239" t="str">
        <f t="shared" si="3"/>
        <v>DQ</v>
      </c>
      <c r="N25" s="137" t="str">
        <f>IF($C25="Y",'Light Gun'!Q25+'Heavy Gun'!Q25,"")</f>
        <v/>
      </c>
      <c r="O25" s="137" t="str">
        <f>IF($C25="N","",'Light Gun'!V25)</f>
        <v/>
      </c>
      <c r="P25" s="10" t="str">
        <f>IF($C25="N","",'Light Gun'!AL25)</f>
        <v/>
      </c>
      <c r="Q25" s="267" t="str">
        <f>IF($C25="N","",'Heavy Gun'!V25)</f>
        <v/>
      </c>
      <c r="R25" s="137" t="str">
        <f>IF($C25="N","",'Heavy Gun'!AL25)</f>
        <v/>
      </c>
      <c r="S25" s="269" t="str">
        <f t="shared" si="4"/>
        <v>DQ</v>
      </c>
      <c r="T25" s="240" t="str">
        <f t="shared" si="5"/>
        <v>DQ</v>
      </c>
      <c r="U25" s="241" t="str">
        <f>IF('Light Gun'!AX25=0,"",'Light Gun'!AX25)</f>
        <v/>
      </c>
      <c r="V25" s="242" t="str">
        <f>IF('Heavy Gun'!AX25=0,"",'Heavy Gun'!AX25)</f>
        <v/>
      </c>
      <c r="W25" s="243" t="str">
        <f t="shared" si="6"/>
        <v/>
      </c>
      <c r="Y25" s="10" t="str">
        <f>'Light Gun'!B25</f>
        <v xml:space="preserve"> </v>
      </c>
      <c r="Z25" s="140" t="str">
        <f>IF('Light Gun'!F25="","DQ",'Light Gun'!F25)</f>
        <v>DQ</v>
      </c>
      <c r="AA25" s="140" t="str">
        <f>IF('Light Gun'!G25="","DQ",'Light Gun'!G25)</f>
        <v>DQ</v>
      </c>
      <c r="AB25" s="141" t="str">
        <f>IF('Light Gun'!H25="","DQ",'Light Gun'!H25)</f>
        <v>DQ</v>
      </c>
      <c r="AC25" s="141">
        <f>'Light Gun'!Y25</f>
        <v>0</v>
      </c>
      <c r="AD25" s="140" t="str">
        <f t="shared" si="7"/>
        <v>DQ</v>
      </c>
      <c r="AE25" s="10" t="str">
        <f t="shared" si="8"/>
        <v>DQ</v>
      </c>
      <c r="AF25" s="137">
        <f>'Competitor List'!C11</f>
        <v>106</v>
      </c>
    </row>
    <row r="26" spans="1:32" s="126" customFormat="1" ht="12.2" customHeight="1" thickBot="1" x14ac:dyDescent="0.25">
      <c r="A26" s="366"/>
      <c r="B26" s="127" t="str">
        <f>IF('Competitor List'!G12="Y",'Competitor List'!D12, " ")</f>
        <v xml:space="preserve"> </v>
      </c>
      <c r="C26" s="10" t="str">
        <f>IF('Competitor List'!J12="Y","Y","N")</f>
        <v>N</v>
      </c>
      <c r="D26" s="10">
        <f>'Competitor List'!B12</f>
        <v>7</v>
      </c>
      <c r="E26" s="10" t="str">
        <f>IF('Competitor List'!E12=0," ",'Competitor List'!E12)</f>
        <v xml:space="preserve"> </v>
      </c>
      <c r="F26" s="237" t="str">
        <f>IF(C26="N","",'Light Gun'!R26)</f>
        <v/>
      </c>
      <c r="G26" s="141" t="str">
        <f>IF(C26="N","",'Heavy Gun'!R26)</f>
        <v/>
      </c>
      <c r="H26" s="141" t="str">
        <f t="shared" si="0"/>
        <v/>
      </c>
      <c r="I26" s="132" t="str">
        <f t="shared" si="1"/>
        <v>DQ</v>
      </c>
      <c r="J26" s="133" t="str">
        <f>IF($C26="N","",'Light Gun'!P26)</f>
        <v/>
      </c>
      <c r="K26" s="133" t="str">
        <f>IF($C26="N","",'Heavy Gun'!P26)</f>
        <v/>
      </c>
      <c r="L26" s="238" t="str">
        <f t="shared" si="2"/>
        <v/>
      </c>
      <c r="M26" s="239" t="str">
        <f t="shared" si="3"/>
        <v>DQ</v>
      </c>
      <c r="N26" s="137" t="str">
        <f>IF($C26="Y",'Light Gun'!Q26+'Heavy Gun'!Q26,"")</f>
        <v/>
      </c>
      <c r="O26" s="137" t="str">
        <f>IF($C26="N","",'Light Gun'!V26)</f>
        <v/>
      </c>
      <c r="P26" s="10" t="str">
        <f>IF($C26="N","",'Light Gun'!AL26)</f>
        <v/>
      </c>
      <c r="Q26" s="267" t="str">
        <f>IF($C26="N","",'Heavy Gun'!V26)</f>
        <v/>
      </c>
      <c r="R26" s="137" t="str">
        <f>IF($C26="N","",'Heavy Gun'!AL26)</f>
        <v/>
      </c>
      <c r="S26" s="269" t="str">
        <f t="shared" si="4"/>
        <v>DQ</v>
      </c>
      <c r="T26" s="240" t="str">
        <f t="shared" si="5"/>
        <v>DQ</v>
      </c>
      <c r="U26" s="241" t="str">
        <f>IF('Light Gun'!AX26=0,"",'Light Gun'!AX26)</f>
        <v/>
      </c>
      <c r="V26" s="242" t="str">
        <f>IF('Heavy Gun'!AX26=0,"",'Heavy Gun'!AX26)</f>
        <v/>
      </c>
      <c r="W26" s="243" t="str">
        <f t="shared" si="6"/>
        <v/>
      </c>
      <c r="Y26" s="10" t="str">
        <f>'Light Gun'!B26</f>
        <v xml:space="preserve"> </v>
      </c>
      <c r="Z26" s="140" t="str">
        <f>IF('Light Gun'!F26="","DQ",'Light Gun'!F26)</f>
        <v>DQ</v>
      </c>
      <c r="AA26" s="140" t="str">
        <f>IF('Light Gun'!G26="","DQ",'Light Gun'!G26)</f>
        <v>DQ</v>
      </c>
      <c r="AB26" s="141" t="str">
        <f>IF('Light Gun'!H26="","DQ",'Light Gun'!H26)</f>
        <v>DQ</v>
      </c>
      <c r="AC26" s="141">
        <f>'Light Gun'!Y26</f>
        <v>0</v>
      </c>
      <c r="AD26" s="140" t="str">
        <f t="shared" si="7"/>
        <v>DQ</v>
      </c>
      <c r="AE26" s="10" t="str">
        <f t="shared" si="8"/>
        <v>DQ</v>
      </c>
      <c r="AF26" s="137">
        <f>'Competitor List'!C12</f>
        <v>107</v>
      </c>
    </row>
    <row r="27" spans="1:32" s="126" customFormat="1" ht="12.2" customHeight="1" thickBot="1" x14ac:dyDescent="0.25">
      <c r="A27" s="366"/>
      <c r="B27" s="127" t="str">
        <f>IF('Competitor List'!G13="Y",'Competitor List'!D13, " ")</f>
        <v xml:space="preserve"> </v>
      </c>
      <c r="C27" s="10" t="str">
        <f>IF('Competitor List'!J13="Y","Y","N")</f>
        <v>N</v>
      </c>
      <c r="D27" s="10">
        <f>'Competitor List'!B13</f>
        <v>8</v>
      </c>
      <c r="E27" s="10" t="str">
        <f>IF('Competitor List'!E13=0," ",'Competitor List'!E13)</f>
        <v xml:space="preserve"> </v>
      </c>
      <c r="F27" s="237" t="str">
        <f>IF(C27="N","",'Light Gun'!R27)</f>
        <v/>
      </c>
      <c r="G27" s="141" t="str">
        <f>IF(C27="N","",'Heavy Gun'!R27)</f>
        <v/>
      </c>
      <c r="H27" s="141" t="str">
        <f t="shared" si="0"/>
        <v/>
      </c>
      <c r="I27" s="132" t="str">
        <f t="shared" si="1"/>
        <v>DQ</v>
      </c>
      <c r="J27" s="133" t="str">
        <f>IF($C27="N","",'Light Gun'!P27)</f>
        <v/>
      </c>
      <c r="K27" s="133" t="str">
        <f>IF($C27="N","",'Heavy Gun'!P27)</f>
        <v/>
      </c>
      <c r="L27" s="238" t="str">
        <f t="shared" si="2"/>
        <v/>
      </c>
      <c r="M27" s="239" t="str">
        <f t="shared" si="3"/>
        <v>DQ</v>
      </c>
      <c r="N27" s="137" t="str">
        <f>IF($C27="Y",'Light Gun'!Q27+'Heavy Gun'!Q27,"")</f>
        <v/>
      </c>
      <c r="O27" s="137" t="str">
        <f>IF($C27="N","",'Light Gun'!V27)</f>
        <v/>
      </c>
      <c r="P27" s="10" t="str">
        <f>IF($C27="N","",'Light Gun'!AL27)</f>
        <v/>
      </c>
      <c r="Q27" s="267" t="str">
        <f>IF($C27="N","",'Heavy Gun'!V27)</f>
        <v/>
      </c>
      <c r="R27" s="137" t="str">
        <f>IF($C27="N","",'Heavy Gun'!AL27)</f>
        <v/>
      </c>
      <c r="S27" s="269" t="str">
        <f t="shared" si="4"/>
        <v>DQ</v>
      </c>
      <c r="T27" s="240" t="str">
        <f t="shared" si="5"/>
        <v>DQ</v>
      </c>
      <c r="U27" s="241" t="str">
        <f>IF('Light Gun'!AX27=0,"",'Light Gun'!AX27)</f>
        <v/>
      </c>
      <c r="V27" s="242" t="str">
        <f>IF('Heavy Gun'!AX27=0,"",'Heavy Gun'!AX27)</f>
        <v/>
      </c>
      <c r="W27" s="243" t="str">
        <f t="shared" si="6"/>
        <v/>
      </c>
      <c r="Y27" s="10" t="str">
        <f>'Light Gun'!B27</f>
        <v xml:space="preserve"> </v>
      </c>
      <c r="Z27" s="140" t="str">
        <f>IF('Light Gun'!F27="","DQ",'Light Gun'!F27)</f>
        <v>DQ</v>
      </c>
      <c r="AA27" s="140" t="str">
        <f>IF('Light Gun'!G27="","DQ",'Light Gun'!G27)</f>
        <v>DQ</v>
      </c>
      <c r="AB27" s="141" t="str">
        <f>IF('Light Gun'!H27="","DQ",'Light Gun'!H27)</f>
        <v>DQ</v>
      </c>
      <c r="AC27" s="141">
        <f>'Light Gun'!Y27</f>
        <v>0</v>
      </c>
      <c r="AD27" s="140" t="str">
        <f t="shared" si="7"/>
        <v>DQ</v>
      </c>
      <c r="AE27" s="10" t="str">
        <f t="shared" si="8"/>
        <v>DQ</v>
      </c>
      <c r="AF27" s="137">
        <f>'Competitor List'!C13</f>
        <v>108</v>
      </c>
    </row>
    <row r="28" spans="1:32" s="126" customFormat="1" ht="12.2" customHeight="1" thickBot="1" x14ac:dyDescent="0.25">
      <c r="A28" s="366"/>
      <c r="B28" s="127" t="str">
        <f>IF('Competitor List'!G14="Y",'Competitor List'!D14, " ")</f>
        <v xml:space="preserve"> </v>
      </c>
      <c r="C28" s="10" t="str">
        <f>IF('Competitor List'!J14="Y","Y","N")</f>
        <v>N</v>
      </c>
      <c r="D28" s="10">
        <f>'Competitor List'!B14</f>
        <v>9</v>
      </c>
      <c r="E28" s="10" t="str">
        <f>IF('Competitor List'!E14=0," ",'Competitor List'!E14)</f>
        <v xml:space="preserve"> </v>
      </c>
      <c r="F28" s="237" t="str">
        <f>IF(C28="N","",'Light Gun'!R28)</f>
        <v/>
      </c>
      <c r="G28" s="141" t="str">
        <f>IF(C28="N","",'Heavy Gun'!R28)</f>
        <v/>
      </c>
      <c r="H28" s="141" t="str">
        <f t="shared" si="0"/>
        <v/>
      </c>
      <c r="I28" s="132" t="str">
        <f t="shared" si="1"/>
        <v>DQ</v>
      </c>
      <c r="J28" s="133" t="str">
        <f>IF($C28="N","",'Light Gun'!P28)</f>
        <v/>
      </c>
      <c r="K28" s="133" t="str">
        <f>IF($C28="N","",'Heavy Gun'!P28)</f>
        <v/>
      </c>
      <c r="L28" s="238" t="str">
        <f t="shared" si="2"/>
        <v/>
      </c>
      <c r="M28" s="239" t="str">
        <f t="shared" si="3"/>
        <v>DQ</v>
      </c>
      <c r="N28" s="137" t="str">
        <f>IF($C28="Y",'Light Gun'!Q28+'Heavy Gun'!Q28,"")</f>
        <v/>
      </c>
      <c r="O28" s="137" t="str">
        <f>IF($C28="N","",'Light Gun'!V28)</f>
        <v/>
      </c>
      <c r="P28" s="10" t="str">
        <f>IF($C28="N","",'Light Gun'!AL28)</f>
        <v/>
      </c>
      <c r="Q28" s="10" t="str">
        <f>IF($C28="N","",'Heavy Gun'!V28)</f>
        <v/>
      </c>
      <c r="R28" s="137" t="str">
        <f>IF($C28="N","",'Heavy Gun'!AL28)</f>
        <v/>
      </c>
      <c r="S28" s="137" t="str">
        <f t="shared" si="4"/>
        <v>DQ</v>
      </c>
      <c r="T28" s="240" t="str">
        <f t="shared" si="5"/>
        <v>DQ</v>
      </c>
      <c r="U28" s="241" t="str">
        <f>IF('Light Gun'!AX28=0,"",'Light Gun'!AX28)</f>
        <v/>
      </c>
      <c r="V28" s="242" t="str">
        <f>IF('Heavy Gun'!AX28=0,"",'Heavy Gun'!AX28)</f>
        <v/>
      </c>
      <c r="W28" s="243" t="str">
        <f t="shared" si="6"/>
        <v/>
      </c>
      <c r="Y28" s="10" t="str">
        <f>'Light Gun'!B28</f>
        <v xml:space="preserve"> </v>
      </c>
      <c r="Z28" s="140" t="str">
        <f>IF('Light Gun'!F28="","DQ",'Light Gun'!F28)</f>
        <v>DQ</v>
      </c>
      <c r="AA28" s="140" t="str">
        <f>IF('Light Gun'!G28="","DQ",'Light Gun'!G28)</f>
        <v>DQ</v>
      </c>
      <c r="AB28" s="141" t="str">
        <f>IF('Light Gun'!H28="","DQ",'Light Gun'!H28)</f>
        <v>DQ</v>
      </c>
      <c r="AC28" s="141">
        <f>'Light Gun'!Y28</f>
        <v>0</v>
      </c>
      <c r="AD28" s="140" t="str">
        <f t="shared" si="7"/>
        <v>DQ</v>
      </c>
      <c r="AE28" s="10" t="str">
        <f t="shared" si="8"/>
        <v>DQ</v>
      </c>
      <c r="AF28" s="137">
        <f>'Competitor List'!C14</f>
        <v>109</v>
      </c>
    </row>
    <row r="29" spans="1:32" s="126" customFormat="1" ht="12.2" customHeight="1" thickBot="1" x14ac:dyDescent="0.25">
      <c r="A29" s="366"/>
      <c r="B29" s="127" t="str">
        <f>IF('Competitor List'!G15="Y",'Competitor List'!D15, " ")</f>
        <v xml:space="preserve"> </v>
      </c>
      <c r="C29" s="10" t="str">
        <f>IF('Competitor List'!J15="Y","Y","N")</f>
        <v>N</v>
      </c>
      <c r="D29" s="10">
        <f>'Competitor List'!B15</f>
        <v>10</v>
      </c>
      <c r="E29" s="10" t="str">
        <f>IF('Competitor List'!E15=0," ",'Competitor List'!E15)</f>
        <v xml:space="preserve"> </v>
      </c>
      <c r="F29" s="237" t="str">
        <f>IF(C29="N","",'Light Gun'!R29)</f>
        <v/>
      </c>
      <c r="G29" s="141" t="str">
        <f>IF(C29="N","",'Heavy Gun'!R29)</f>
        <v/>
      </c>
      <c r="H29" s="141" t="str">
        <f t="shared" si="0"/>
        <v/>
      </c>
      <c r="I29" s="132" t="str">
        <f t="shared" si="1"/>
        <v>DQ</v>
      </c>
      <c r="J29" s="133" t="str">
        <f>IF($C29="N","",'Light Gun'!P29)</f>
        <v/>
      </c>
      <c r="K29" s="133" t="str">
        <f>IF($C29="N","",'Heavy Gun'!P29)</f>
        <v/>
      </c>
      <c r="L29" s="238" t="str">
        <f t="shared" si="2"/>
        <v/>
      </c>
      <c r="M29" s="239" t="str">
        <f t="shared" si="3"/>
        <v>DQ</v>
      </c>
      <c r="N29" s="137" t="str">
        <f>IF($C29="Y",'Light Gun'!Q29+'Heavy Gun'!Q29,"")</f>
        <v/>
      </c>
      <c r="O29" s="137" t="str">
        <f>IF($C29="N","",'Light Gun'!V29)</f>
        <v/>
      </c>
      <c r="P29" s="10" t="str">
        <f>IF($C29="N","",'Light Gun'!AL29)</f>
        <v/>
      </c>
      <c r="Q29" s="10" t="str">
        <f>IF($C29="N","",'Heavy Gun'!V29)</f>
        <v/>
      </c>
      <c r="R29" s="137" t="str">
        <f>IF($C29="N","",'Heavy Gun'!AL29)</f>
        <v/>
      </c>
      <c r="S29" s="137" t="str">
        <f t="shared" si="4"/>
        <v>DQ</v>
      </c>
      <c r="T29" s="240" t="str">
        <f t="shared" si="5"/>
        <v>DQ</v>
      </c>
      <c r="U29" s="241" t="str">
        <f>IF('Light Gun'!AX29=0,"",'Light Gun'!AX29)</f>
        <v/>
      </c>
      <c r="V29" s="242" t="str">
        <f>IF('Heavy Gun'!AX29=0,"",'Heavy Gun'!AX29)</f>
        <v/>
      </c>
      <c r="W29" s="243" t="str">
        <f t="shared" si="6"/>
        <v/>
      </c>
      <c r="Y29" s="10" t="str">
        <f>'Light Gun'!B29</f>
        <v xml:space="preserve"> </v>
      </c>
      <c r="Z29" s="140" t="str">
        <f>IF('Light Gun'!F29="","DQ",'Light Gun'!F29)</f>
        <v>DQ</v>
      </c>
      <c r="AA29" s="140" t="str">
        <f>IF('Light Gun'!G29="","DQ",'Light Gun'!G29)</f>
        <v>DQ</v>
      </c>
      <c r="AB29" s="141" t="str">
        <f>IF('Light Gun'!H29="","DQ",'Light Gun'!H29)</f>
        <v>DQ</v>
      </c>
      <c r="AC29" s="141">
        <f>'Light Gun'!Y29</f>
        <v>0</v>
      </c>
      <c r="AD29" s="140" t="str">
        <f t="shared" si="7"/>
        <v>DQ</v>
      </c>
      <c r="AE29" s="10" t="str">
        <f t="shared" si="8"/>
        <v>DQ</v>
      </c>
      <c r="AF29" s="137">
        <f>'Competitor List'!C15</f>
        <v>110</v>
      </c>
    </row>
    <row r="30" spans="1:32" s="126" customFormat="1" ht="12.2" customHeight="1" thickBot="1" x14ac:dyDescent="0.25">
      <c r="A30" s="366"/>
      <c r="B30" s="127" t="str">
        <f>IF('Competitor List'!G16="Y",'Competitor List'!D16, " ")</f>
        <v xml:space="preserve"> </v>
      </c>
      <c r="C30" s="10" t="str">
        <f>IF('Competitor List'!J16="Y","Y","N")</f>
        <v>N</v>
      </c>
      <c r="D30" s="10">
        <f>'Competitor List'!B16</f>
        <v>11</v>
      </c>
      <c r="E30" s="10" t="str">
        <f>IF('Competitor List'!E16=0," ",'Competitor List'!E16)</f>
        <v xml:space="preserve"> </v>
      </c>
      <c r="F30" s="237" t="str">
        <f>IF(C30="N","",'Light Gun'!R30)</f>
        <v/>
      </c>
      <c r="G30" s="141" t="str">
        <f>IF(C30="N","",'Heavy Gun'!R30)</f>
        <v/>
      </c>
      <c r="H30" s="141" t="str">
        <f t="shared" si="0"/>
        <v/>
      </c>
      <c r="I30" s="132" t="str">
        <f t="shared" si="1"/>
        <v>DQ</v>
      </c>
      <c r="J30" s="133" t="str">
        <f>IF($C30="N","",'Light Gun'!P30)</f>
        <v/>
      </c>
      <c r="K30" s="133" t="str">
        <f>IF($C30="N","",'Heavy Gun'!P30)</f>
        <v/>
      </c>
      <c r="L30" s="238" t="str">
        <f t="shared" si="2"/>
        <v/>
      </c>
      <c r="M30" s="239" t="str">
        <f t="shared" si="3"/>
        <v>DQ</v>
      </c>
      <c r="N30" s="137" t="str">
        <f>IF($C30="Y",'Light Gun'!Q30+'Heavy Gun'!Q30,"")</f>
        <v/>
      </c>
      <c r="O30" s="137" t="str">
        <f>IF($C30="N","",'Light Gun'!V30)</f>
        <v/>
      </c>
      <c r="P30" s="10" t="str">
        <f>IF($C30="N","",'Light Gun'!AL30)</f>
        <v/>
      </c>
      <c r="Q30" s="10" t="str">
        <f>IF($C30="N","",'Heavy Gun'!V30)</f>
        <v/>
      </c>
      <c r="R30" s="137" t="str">
        <f>IF($C30="N","",'Heavy Gun'!AL30)</f>
        <v/>
      </c>
      <c r="S30" s="137" t="str">
        <f t="shared" si="4"/>
        <v>DQ</v>
      </c>
      <c r="T30" s="240" t="str">
        <f t="shared" si="5"/>
        <v>DQ</v>
      </c>
      <c r="U30" s="241" t="str">
        <f>IF('Light Gun'!AX30=0,"",'Light Gun'!AX30)</f>
        <v/>
      </c>
      <c r="V30" s="242" t="str">
        <f>IF('Heavy Gun'!AX30=0,"",'Heavy Gun'!AX30)</f>
        <v/>
      </c>
      <c r="W30" s="243" t="str">
        <f t="shared" si="6"/>
        <v/>
      </c>
      <c r="Y30" s="10" t="str">
        <f>'Light Gun'!B30</f>
        <v xml:space="preserve"> </v>
      </c>
      <c r="Z30" s="140" t="str">
        <f>IF('Light Gun'!F30="","DQ",'Light Gun'!F30)</f>
        <v>DQ</v>
      </c>
      <c r="AA30" s="140" t="str">
        <f>IF('Light Gun'!G30="","DQ",'Light Gun'!G30)</f>
        <v>DQ</v>
      </c>
      <c r="AB30" s="141" t="str">
        <f>IF('Light Gun'!H30="","DQ",'Light Gun'!H30)</f>
        <v>DQ</v>
      </c>
      <c r="AC30" s="141">
        <f>'Light Gun'!Y30</f>
        <v>0</v>
      </c>
      <c r="AD30" s="140" t="str">
        <f t="shared" si="7"/>
        <v>DQ</v>
      </c>
      <c r="AE30" s="10" t="str">
        <f t="shared" si="8"/>
        <v>DQ</v>
      </c>
      <c r="AF30" s="137">
        <f>'Competitor List'!C16</f>
        <v>111</v>
      </c>
    </row>
    <row r="31" spans="1:32" s="126" customFormat="1" ht="12.2" customHeight="1" thickBot="1" x14ac:dyDescent="0.25">
      <c r="A31" s="366"/>
      <c r="B31" s="127" t="str">
        <f>IF('Competitor List'!G17="Y",'Competitor List'!D17, " ")</f>
        <v xml:space="preserve"> </v>
      </c>
      <c r="C31" s="10" t="str">
        <f>IF('Competitor List'!J17="Y","Y","N")</f>
        <v>N</v>
      </c>
      <c r="D31" s="10">
        <f>'Competitor List'!B17</f>
        <v>12</v>
      </c>
      <c r="E31" s="10" t="str">
        <f>IF('Competitor List'!E17=0," ",'Competitor List'!E17)</f>
        <v xml:space="preserve"> </v>
      </c>
      <c r="F31" s="237" t="str">
        <f>IF(C31="N","",'Light Gun'!R31)</f>
        <v/>
      </c>
      <c r="G31" s="141" t="str">
        <f>IF(C31="N","",'Heavy Gun'!R31)</f>
        <v/>
      </c>
      <c r="H31" s="141" t="str">
        <f t="shared" si="0"/>
        <v/>
      </c>
      <c r="I31" s="132" t="str">
        <f t="shared" si="1"/>
        <v>DQ</v>
      </c>
      <c r="J31" s="133" t="str">
        <f>IF($C31="N","",'Light Gun'!P31)</f>
        <v/>
      </c>
      <c r="K31" s="133" t="str">
        <f>IF($C31="N","",'Heavy Gun'!P31)</f>
        <v/>
      </c>
      <c r="L31" s="238" t="str">
        <f t="shared" si="2"/>
        <v/>
      </c>
      <c r="M31" s="239" t="str">
        <f t="shared" si="3"/>
        <v>DQ</v>
      </c>
      <c r="N31" s="137" t="str">
        <f>IF($C31="Y",'Light Gun'!Q31+'Heavy Gun'!Q31,"")</f>
        <v/>
      </c>
      <c r="O31" s="137" t="str">
        <f>IF($C31="N","",'Light Gun'!V31)</f>
        <v/>
      </c>
      <c r="P31" s="10" t="str">
        <f>IF($C31="N","",'Light Gun'!AL31)</f>
        <v/>
      </c>
      <c r="Q31" s="10" t="str">
        <f>IF($C31="N","",'Heavy Gun'!V31)</f>
        <v/>
      </c>
      <c r="R31" s="137" t="str">
        <f>IF($C31="N","",'Heavy Gun'!AL31)</f>
        <v/>
      </c>
      <c r="S31" s="137" t="str">
        <f t="shared" si="4"/>
        <v>DQ</v>
      </c>
      <c r="T31" s="240" t="str">
        <f t="shared" si="5"/>
        <v>DQ</v>
      </c>
      <c r="U31" s="241" t="str">
        <f>IF('Light Gun'!AX31=0,"",'Light Gun'!AX31)</f>
        <v/>
      </c>
      <c r="V31" s="242" t="str">
        <f>IF('Heavy Gun'!AX31=0,"",'Heavy Gun'!AX31)</f>
        <v/>
      </c>
      <c r="W31" s="243" t="str">
        <f t="shared" si="6"/>
        <v/>
      </c>
      <c r="Y31" s="10" t="str">
        <f>'Light Gun'!B31</f>
        <v xml:space="preserve"> </v>
      </c>
      <c r="Z31" s="140" t="str">
        <f>IF('Light Gun'!F31="","DQ",'Light Gun'!F31)</f>
        <v>DQ</v>
      </c>
      <c r="AA31" s="140" t="str">
        <f>IF('Light Gun'!G31="","DQ",'Light Gun'!G31)</f>
        <v>DQ</v>
      </c>
      <c r="AB31" s="141" t="str">
        <f>IF('Light Gun'!H31="","DQ",'Light Gun'!H31)</f>
        <v>DQ</v>
      </c>
      <c r="AC31" s="141">
        <f>'Light Gun'!Y31</f>
        <v>0</v>
      </c>
      <c r="AD31" s="140" t="str">
        <f t="shared" si="7"/>
        <v>DQ</v>
      </c>
      <c r="AE31" s="10" t="str">
        <f t="shared" si="8"/>
        <v>DQ</v>
      </c>
      <c r="AF31" s="137">
        <f>'Competitor List'!C17</f>
        <v>112</v>
      </c>
    </row>
    <row r="32" spans="1:32" s="126" customFormat="1" ht="12.2" customHeight="1" thickBot="1" x14ac:dyDescent="0.25">
      <c r="A32" s="366"/>
      <c r="B32" s="127" t="str">
        <f>IF('Competitor List'!G18="Y",'Competitor List'!D18, " ")</f>
        <v xml:space="preserve"> </v>
      </c>
      <c r="C32" s="10" t="str">
        <f>IF('Competitor List'!J18="Y","Y","N")</f>
        <v>N</v>
      </c>
      <c r="D32" s="10">
        <f>'Competitor List'!B18</f>
        <v>13</v>
      </c>
      <c r="E32" s="10" t="str">
        <f>IF('Competitor List'!E18=0," ",'Competitor List'!E18)</f>
        <v xml:space="preserve"> </v>
      </c>
      <c r="F32" s="237" t="str">
        <f>IF(C32="N","",'Light Gun'!R32)</f>
        <v/>
      </c>
      <c r="G32" s="141" t="str">
        <f>IF(C32="N","",'Heavy Gun'!R32)</f>
        <v/>
      </c>
      <c r="H32" s="141" t="str">
        <f t="shared" si="0"/>
        <v/>
      </c>
      <c r="I32" s="132" t="str">
        <f t="shared" si="1"/>
        <v>DQ</v>
      </c>
      <c r="J32" s="133" t="str">
        <f>IF($C32="N","",'Light Gun'!P32)</f>
        <v/>
      </c>
      <c r="K32" s="133" t="str">
        <f>IF($C32="N","",'Heavy Gun'!P32)</f>
        <v/>
      </c>
      <c r="L32" s="238" t="str">
        <f t="shared" si="2"/>
        <v/>
      </c>
      <c r="M32" s="239" t="str">
        <f t="shared" si="3"/>
        <v>DQ</v>
      </c>
      <c r="N32" s="137" t="str">
        <f>IF($C32="Y",'Light Gun'!Q32+'Heavy Gun'!Q32,"")</f>
        <v/>
      </c>
      <c r="O32" s="137" t="str">
        <f>IF($C32="N","",'Light Gun'!V32)</f>
        <v/>
      </c>
      <c r="P32" s="10" t="str">
        <f>IF($C32="N","",'Light Gun'!AL32)</f>
        <v/>
      </c>
      <c r="Q32" s="10" t="str">
        <f>IF($C32="N","",'Heavy Gun'!V32)</f>
        <v/>
      </c>
      <c r="R32" s="137" t="str">
        <f>IF($C32="N","",'Heavy Gun'!AL32)</f>
        <v/>
      </c>
      <c r="S32" s="137" t="str">
        <f t="shared" si="4"/>
        <v>DQ</v>
      </c>
      <c r="T32" s="240" t="str">
        <f t="shared" si="5"/>
        <v>DQ</v>
      </c>
      <c r="U32" s="241" t="str">
        <f>IF('Light Gun'!AX32=0,"",'Light Gun'!AX32)</f>
        <v/>
      </c>
      <c r="V32" s="242" t="str">
        <f>IF('Heavy Gun'!AX32=0,"",'Heavy Gun'!AX32)</f>
        <v/>
      </c>
      <c r="W32" s="243" t="str">
        <f t="shared" si="6"/>
        <v/>
      </c>
      <c r="Y32" s="10" t="str">
        <f>'Light Gun'!B32</f>
        <v xml:space="preserve"> </v>
      </c>
      <c r="Z32" s="140" t="str">
        <f>IF('Light Gun'!F32="","DQ",'Light Gun'!F32)</f>
        <v>DQ</v>
      </c>
      <c r="AA32" s="140" t="str">
        <f>IF('Light Gun'!G32="","DQ",'Light Gun'!G32)</f>
        <v>DQ</v>
      </c>
      <c r="AB32" s="141" t="str">
        <f>IF('Light Gun'!H32="","DQ",'Light Gun'!H32)</f>
        <v>DQ</v>
      </c>
      <c r="AC32" s="141">
        <f>'Light Gun'!Y32</f>
        <v>0</v>
      </c>
      <c r="AD32" s="140" t="str">
        <f t="shared" si="7"/>
        <v>DQ</v>
      </c>
      <c r="AE32" s="10" t="str">
        <f t="shared" si="8"/>
        <v>DQ</v>
      </c>
      <c r="AF32" s="137">
        <f>'Competitor List'!C18</f>
        <v>113</v>
      </c>
    </row>
    <row r="33" spans="1:32" s="126" customFormat="1" ht="12.2" customHeight="1" thickBot="1" x14ac:dyDescent="0.25">
      <c r="A33" s="366"/>
      <c r="B33" s="127" t="str">
        <f>IF('Competitor List'!G19="Y",'Competitor List'!D19, " ")</f>
        <v xml:space="preserve"> </v>
      </c>
      <c r="C33" s="10" t="str">
        <f>IF('Competitor List'!J19="Y","Y","N")</f>
        <v>N</v>
      </c>
      <c r="D33" s="10">
        <f>'Competitor List'!B19</f>
        <v>14</v>
      </c>
      <c r="E33" s="10" t="str">
        <f>IF('Competitor List'!E19=0," ",'Competitor List'!E19)</f>
        <v xml:space="preserve"> </v>
      </c>
      <c r="F33" s="237" t="str">
        <f>IF(C33="N","",'Light Gun'!R33)</f>
        <v/>
      </c>
      <c r="G33" s="141" t="str">
        <f>IF(C33="N","",'Heavy Gun'!R33)</f>
        <v/>
      </c>
      <c r="H33" s="141" t="str">
        <f t="shared" si="0"/>
        <v/>
      </c>
      <c r="I33" s="132" t="str">
        <f t="shared" si="1"/>
        <v>DQ</v>
      </c>
      <c r="J33" s="133" t="str">
        <f>IF($C33="N","",'Light Gun'!P33)</f>
        <v/>
      </c>
      <c r="K33" s="133" t="str">
        <f>IF($C33="N","",'Heavy Gun'!P33)</f>
        <v/>
      </c>
      <c r="L33" s="238" t="str">
        <f t="shared" si="2"/>
        <v/>
      </c>
      <c r="M33" s="239" t="str">
        <f t="shared" si="3"/>
        <v>DQ</v>
      </c>
      <c r="N33" s="137" t="str">
        <f>IF($C33="Y",'Light Gun'!Q33+'Heavy Gun'!Q33,"")</f>
        <v/>
      </c>
      <c r="O33" s="137" t="str">
        <f>IF($C33="N","",'Light Gun'!V33)</f>
        <v/>
      </c>
      <c r="P33" s="10" t="str">
        <f>IF($C33="N","",'Light Gun'!AL33)</f>
        <v/>
      </c>
      <c r="Q33" s="10" t="str">
        <f>IF($C33="N","",'Heavy Gun'!V33)</f>
        <v/>
      </c>
      <c r="R33" s="137" t="str">
        <f>IF($C33="N","",'Heavy Gun'!AL33)</f>
        <v/>
      </c>
      <c r="S33" s="137" t="str">
        <f t="shared" si="4"/>
        <v>DQ</v>
      </c>
      <c r="T33" s="240" t="str">
        <f t="shared" si="5"/>
        <v>DQ</v>
      </c>
      <c r="U33" s="241" t="str">
        <f>IF('Light Gun'!AX33=0,"",'Light Gun'!AX33)</f>
        <v/>
      </c>
      <c r="V33" s="242" t="str">
        <f>IF('Heavy Gun'!AX33=0,"",'Heavy Gun'!AX33)</f>
        <v/>
      </c>
      <c r="W33" s="243" t="str">
        <f t="shared" si="6"/>
        <v/>
      </c>
      <c r="Y33" s="10" t="str">
        <f>'Light Gun'!B33</f>
        <v xml:space="preserve"> </v>
      </c>
      <c r="Z33" s="140" t="str">
        <f>IF('Light Gun'!F33="","DQ",'Light Gun'!F33)</f>
        <v>DQ</v>
      </c>
      <c r="AA33" s="140" t="str">
        <f>IF('Light Gun'!G33="","DQ",'Light Gun'!G33)</f>
        <v>DQ</v>
      </c>
      <c r="AB33" s="141" t="str">
        <f>IF('Light Gun'!H33="","DQ",'Light Gun'!H33)</f>
        <v>DQ</v>
      </c>
      <c r="AC33" s="141">
        <f>'Light Gun'!Y33</f>
        <v>0</v>
      </c>
      <c r="AD33" s="140" t="str">
        <f t="shared" si="7"/>
        <v>DQ</v>
      </c>
      <c r="AE33" s="10" t="str">
        <f t="shared" si="8"/>
        <v>DQ</v>
      </c>
      <c r="AF33" s="137">
        <f>'Competitor List'!C19</f>
        <v>114</v>
      </c>
    </row>
    <row r="34" spans="1:32" s="126" customFormat="1" ht="12.2" customHeight="1" thickBot="1" x14ac:dyDescent="0.25">
      <c r="A34" s="366"/>
      <c r="B34" s="127" t="str">
        <f>IF('Competitor List'!G20="Y",'Competitor List'!D20, " ")</f>
        <v xml:space="preserve"> </v>
      </c>
      <c r="C34" s="10" t="str">
        <f>IF('Competitor List'!J20="Y","Y","N")</f>
        <v>N</v>
      </c>
      <c r="D34" s="10">
        <f>'Competitor List'!B20</f>
        <v>15</v>
      </c>
      <c r="E34" s="10" t="str">
        <f>IF('Competitor List'!E20=0," ",'Competitor List'!E20)</f>
        <v xml:space="preserve"> </v>
      </c>
      <c r="F34" s="237" t="str">
        <f>IF(C34="N","",'Light Gun'!R34)</f>
        <v/>
      </c>
      <c r="G34" s="141" t="str">
        <f>IF(C34="N","",'Heavy Gun'!R34)</f>
        <v/>
      </c>
      <c r="H34" s="141" t="str">
        <f t="shared" si="0"/>
        <v/>
      </c>
      <c r="I34" s="132" t="str">
        <f t="shared" si="1"/>
        <v>DQ</v>
      </c>
      <c r="J34" s="133" t="str">
        <f>IF($C34="N","",'Light Gun'!P34)</f>
        <v/>
      </c>
      <c r="K34" s="133" t="str">
        <f>IF($C34="N","",'Heavy Gun'!P34)</f>
        <v/>
      </c>
      <c r="L34" s="238" t="str">
        <f t="shared" si="2"/>
        <v/>
      </c>
      <c r="M34" s="239" t="str">
        <f t="shared" si="3"/>
        <v>DQ</v>
      </c>
      <c r="N34" s="137" t="str">
        <f>IF($C34="Y",'Light Gun'!Q34+'Heavy Gun'!Q34,"")</f>
        <v/>
      </c>
      <c r="O34" s="137" t="str">
        <f>IF($C34="N","",'Light Gun'!V34)</f>
        <v/>
      </c>
      <c r="P34" s="10" t="str">
        <f>IF($C34="N","",'Light Gun'!AL34)</f>
        <v/>
      </c>
      <c r="Q34" s="10" t="str">
        <f>IF($C34="N","",'Heavy Gun'!V34)</f>
        <v/>
      </c>
      <c r="R34" s="137" t="str">
        <f>IF($C34="N","",'Heavy Gun'!AL34)</f>
        <v/>
      </c>
      <c r="S34" s="137" t="str">
        <f t="shared" si="4"/>
        <v>DQ</v>
      </c>
      <c r="T34" s="240" t="str">
        <f t="shared" si="5"/>
        <v>DQ</v>
      </c>
      <c r="U34" s="241" t="str">
        <f>IF('Light Gun'!AX34=0,"",'Light Gun'!AX34)</f>
        <v/>
      </c>
      <c r="V34" s="242" t="str">
        <f>IF('Heavy Gun'!AX34=0,"",'Heavy Gun'!AX34)</f>
        <v/>
      </c>
      <c r="W34" s="243" t="str">
        <f t="shared" si="6"/>
        <v/>
      </c>
      <c r="Y34" s="10" t="str">
        <f>'Light Gun'!B34</f>
        <v xml:space="preserve"> </v>
      </c>
      <c r="Z34" s="140" t="str">
        <f>IF('Light Gun'!F34="","DQ",'Light Gun'!F34)</f>
        <v>DQ</v>
      </c>
      <c r="AA34" s="140" t="str">
        <f>IF('Light Gun'!G34="","DQ",'Light Gun'!G34)</f>
        <v>DQ</v>
      </c>
      <c r="AB34" s="141" t="str">
        <f>IF('Light Gun'!H34="","DQ",'Light Gun'!H34)</f>
        <v>DQ</v>
      </c>
      <c r="AC34" s="141">
        <f>'Light Gun'!Y34</f>
        <v>0</v>
      </c>
      <c r="AD34" s="140" t="str">
        <f t="shared" si="7"/>
        <v>DQ</v>
      </c>
      <c r="AE34" s="10" t="str">
        <f t="shared" si="8"/>
        <v>DQ</v>
      </c>
      <c r="AF34" s="137">
        <f>'Competitor List'!C20</f>
        <v>115</v>
      </c>
    </row>
    <row r="35" spans="1:32" s="126" customFormat="1" ht="12.2" customHeight="1" thickBot="1" x14ac:dyDescent="0.25">
      <c r="A35" s="366"/>
      <c r="B35" s="127" t="str">
        <f>IF('Competitor List'!G21="Y",'Competitor List'!D21, " ")</f>
        <v xml:space="preserve"> </v>
      </c>
      <c r="C35" s="10" t="str">
        <f>IF('Competitor List'!J21="Y","Y","N")</f>
        <v>N</v>
      </c>
      <c r="D35" s="10">
        <f>'Competitor List'!B21</f>
        <v>16</v>
      </c>
      <c r="E35" s="10" t="str">
        <f>IF('Competitor List'!E21=0," ",'Competitor List'!E21)</f>
        <v xml:space="preserve"> </v>
      </c>
      <c r="F35" s="237" t="str">
        <f>IF(C35="N","",'Light Gun'!R35)</f>
        <v/>
      </c>
      <c r="G35" s="141" t="str">
        <f>IF(C35="N","",'Heavy Gun'!R35)</f>
        <v/>
      </c>
      <c r="H35" s="141" t="str">
        <f t="shared" si="0"/>
        <v/>
      </c>
      <c r="I35" s="132" t="str">
        <f t="shared" si="1"/>
        <v>DQ</v>
      </c>
      <c r="J35" s="133" t="str">
        <f>IF($C35="N","",'Light Gun'!P35)</f>
        <v/>
      </c>
      <c r="K35" s="133" t="str">
        <f>IF($C35="N","",'Heavy Gun'!P35)</f>
        <v/>
      </c>
      <c r="L35" s="238" t="str">
        <f t="shared" si="2"/>
        <v/>
      </c>
      <c r="M35" s="239" t="str">
        <f t="shared" si="3"/>
        <v>DQ</v>
      </c>
      <c r="N35" s="137" t="str">
        <f>IF($C35="Y",'Light Gun'!Q35+'Heavy Gun'!Q35,"")</f>
        <v/>
      </c>
      <c r="O35" s="137" t="str">
        <f>IF($C35="N","",'Light Gun'!V35)</f>
        <v/>
      </c>
      <c r="P35" s="10" t="str">
        <f>IF($C35="N","",'Light Gun'!AL35)</f>
        <v/>
      </c>
      <c r="Q35" s="10" t="str">
        <f>IF($C35="N","",'Heavy Gun'!V35)</f>
        <v/>
      </c>
      <c r="R35" s="137" t="str">
        <f>IF($C35="N","",'Heavy Gun'!AL35)</f>
        <v/>
      </c>
      <c r="S35" s="137" t="str">
        <f t="shared" si="4"/>
        <v>DQ</v>
      </c>
      <c r="T35" s="240" t="str">
        <f t="shared" si="5"/>
        <v>DQ</v>
      </c>
      <c r="U35" s="241" t="str">
        <f>IF('Light Gun'!AX35=0,"",'Light Gun'!AX35)</f>
        <v/>
      </c>
      <c r="V35" s="242" t="str">
        <f>IF('Heavy Gun'!AX35=0,"",'Heavy Gun'!AX35)</f>
        <v/>
      </c>
      <c r="W35" s="243" t="str">
        <f t="shared" si="6"/>
        <v/>
      </c>
      <c r="Y35" s="10" t="str">
        <f>'Light Gun'!B35</f>
        <v xml:space="preserve"> </v>
      </c>
      <c r="Z35" s="140" t="str">
        <f>IF('Light Gun'!F35="","DQ",'Light Gun'!F35)</f>
        <v>DQ</v>
      </c>
      <c r="AA35" s="140" t="str">
        <f>IF('Light Gun'!G35="","DQ",'Light Gun'!G35)</f>
        <v>DQ</v>
      </c>
      <c r="AB35" s="141" t="str">
        <f>IF('Light Gun'!H35="","DQ",'Light Gun'!H35)</f>
        <v>DQ</v>
      </c>
      <c r="AC35" s="141">
        <f>'Light Gun'!Y35</f>
        <v>0</v>
      </c>
      <c r="AD35" s="140" t="str">
        <f t="shared" si="7"/>
        <v>DQ</v>
      </c>
      <c r="AE35" s="10" t="str">
        <f t="shared" si="8"/>
        <v>DQ</v>
      </c>
      <c r="AF35" s="137">
        <f>'Competitor List'!C21</f>
        <v>116</v>
      </c>
    </row>
    <row r="36" spans="1:32" s="126" customFormat="1" ht="12.2" customHeight="1" thickBot="1" x14ac:dyDescent="0.25">
      <c r="A36" s="366"/>
      <c r="B36" s="127" t="str">
        <f>IF('Competitor List'!G22="Y",'Competitor List'!D22, " ")</f>
        <v xml:space="preserve"> </v>
      </c>
      <c r="C36" s="10" t="str">
        <f>IF('Competitor List'!J22="Y","Y","N")</f>
        <v>N</v>
      </c>
      <c r="D36" s="10">
        <f>'Competitor List'!B22</f>
        <v>17</v>
      </c>
      <c r="E36" s="10" t="str">
        <f>IF('Competitor List'!E22=0," ",'Competitor List'!E22)</f>
        <v xml:space="preserve"> </v>
      </c>
      <c r="F36" s="237" t="str">
        <f>IF(C36="N","",'Light Gun'!R36)</f>
        <v/>
      </c>
      <c r="G36" s="141" t="str">
        <f>IF(C36="N","",'Heavy Gun'!R36)</f>
        <v/>
      </c>
      <c r="H36" s="141" t="str">
        <f t="shared" si="0"/>
        <v/>
      </c>
      <c r="I36" s="132" t="str">
        <f t="shared" si="1"/>
        <v>DQ</v>
      </c>
      <c r="J36" s="133" t="str">
        <f>IF($C36="N","",'Light Gun'!P36)</f>
        <v/>
      </c>
      <c r="K36" s="133" t="str">
        <f>IF($C36="N","",'Heavy Gun'!P36)</f>
        <v/>
      </c>
      <c r="L36" s="238" t="str">
        <f t="shared" si="2"/>
        <v/>
      </c>
      <c r="M36" s="239" t="str">
        <f t="shared" si="3"/>
        <v>DQ</v>
      </c>
      <c r="N36" s="137" t="str">
        <f>IF($C36="Y",'Light Gun'!Q36+'Heavy Gun'!Q36,"")</f>
        <v/>
      </c>
      <c r="O36" s="137" t="str">
        <f>IF($C36="N","",'Light Gun'!V36)</f>
        <v/>
      </c>
      <c r="P36" s="10" t="str">
        <f>IF($C36="N","",'Light Gun'!AL36)</f>
        <v/>
      </c>
      <c r="Q36" s="10" t="str">
        <f>IF($C36="N","",'Heavy Gun'!V36)</f>
        <v/>
      </c>
      <c r="R36" s="137" t="str">
        <f>IF($C36="N","",'Heavy Gun'!AL36)</f>
        <v/>
      </c>
      <c r="S36" s="137" t="str">
        <f t="shared" si="4"/>
        <v>DQ</v>
      </c>
      <c r="T36" s="240" t="str">
        <f t="shared" si="5"/>
        <v>DQ</v>
      </c>
      <c r="U36" s="241" t="str">
        <f>IF('Light Gun'!AX36=0,"",'Light Gun'!AX36)</f>
        <v/>
      </c>
      <c r="V36" s="242" t="str">
        <f>IF('Heavy Gun'!AX36=0,"",'Heavy Gun'!AX36)</f>
        <v/>
      </c>
      <c r="W36" s="243" t="str">
        <f t="shared" si="6"/>
        <v/>
      </c>
      <c r="Y36" s="10" t="str">
        <f>'Light Gun'!B36</f>
        <v xml:space="preserve"> </v>
      </c>
      <c r="Z36" s="140" t="str">
        <f>IF('Light Gun'!F36="","DQ",'Light Gun'!F36)</f>
        <v>DQ</v>
      </c>
      <c r="AA36" s="140" t="str">
        <f>IF('Light Gun'!G36="","DQ",'Light Gun'!G36)</f>
        <v>DQ</v>
      </c>
      <c r="AB36" s="141" t="str">
        <f>IF('Light Gun'!H36="","DQ",'Light Gun'!H36)</f>
        <v>DQ</v>
      </c>
      <c r="AC36" s="141">
        <f>'Light Gun'!Y36</f>
        <v>0</v>
      </c>
      <c r="AD36" s="140" t="str">
        <f t="shared" si="7"/>
        <v>DQ</v>
      </c>
      <c r="AE36" s="10" t="str">
        <f t="shared" si="8"/>
        <v>DQ</v>
      </c>
      <c r="AF36" s="137">
        <f>'Competitor List'!C22</f>
        <v>117</v>
      </c>
    </row>
    <row r="37" spans="1:32" s="126" customFormat="1" ht="12.2" customHeight="1" thickBot="1" x14ac:dyDescent="0.25">
      <c r="A37" s="366"/>
      <c r="B37" s="127" t="str">
        <f>IF('Competitor List'!G23="Y",'Competitor List'!D23, " ")</f>
        <v xml:space="preserve"> </v>
      </c>
      <c r="C37" s="10" t="str">
        <f>IF('Competitor List'!J23="Y","Y","N")</f>
        <v>N</v>
      </c>
      <c r="D37" s="10">
        <f>'Competitor List'!B23</f>
        <v>18</v>
      </c>
      <c r="E37" s="10" t="str">
        <f>IF('Competitor List'!E23=0," ",'Competitor List'!E23)</f>
        <v xml:space="preserve"> </v>
      </c>
      <c r="F37" s="237" t="str">
        <f>IF(C37="N","",'Light Gun'!R37)</f>
        <v/>
      </c>
      <c r="G37" s="141" t="str">
        <f>IF(C37="N","",'Heavy Gun'!R37)</f>
        <v/>
      </c>
      <c r="H37" s="141" t="str">
        <f t="shared" si="0"/>
        <v/>
      </c>
      <c r="I37" s="132" t="str">
        <f t="shared" si="1"/>
        <v>DQ</v>
      </c>
      <c r="J37" s="133" t="str">
        <f>IF($C37="N","",'Light Gun'!P37)</f>
        <v/>
      </c>
      <c r="K37" s="133" t="str">
        <f>IF($C37="N","",'Heavy Gun'!P37)</f>
        <v/>
      </c>
      <c r="L37" s="238" t="str">
        <f t="shared" si="2"/>
        <v/>
      </c>
      <c r="M37" s="239" t="str">
        <f t="shared" si="3"/>
        <v>DQ</v>
      </c>
      <c r="N37" s="137" t="str">
        <f>IF($C37="Y",'Light Gun'!Q37+'Heavy Gun'!Q37,"")</f>
        <v/>
      </c>
      <c r="O37" s="137" t="str">
        <f>IF($C37="N","",'Light Gun'!V37)</f>
        <v/>
      </c>
      <c r="P37" s="10" t="str">
        <f>IF($C37="N","",'Light Gun'!AL37)</f>
        <v/>
      </c>
      <c r="Q37" s="10" t="str">
        <f>IF($C37="N","",'Heavy Gun'!V37)</f>
        <v/>
      </c>
      <c r="R37" s="137" t="str">
        <f>IF($C37="N","",'Heavy Gun'!AL37)</f>
        <v/>
      </c>
      <c r="S37" s="137" t="str">
        <f t="shared" si="4"/>
        <v>DQ</v>
      </c>
      <c r="T37" s="240" t="str">
        <f t="shared" si="5"/>
        <v>DQ</v>
      </c>
      <c r="U37" s="241" t="str">
        <f>IF('Light Gun'!AX37=0,"",'Light Gun'!AX37)</f>
        <v/>
      </c>
      <c r="V37" s="242" t="str">
        <f>IF('Heavy Gun'!AX37=0,"",'Heavy Gun'!AX37)</f>
        <v/>
      </c>
      <c r="W37" s="243" t="str">
        <f t="shared" si="6"/>
        <v/>
      </c>
      <c r="Y37" s="10" t="str">
        <f>'Light Gun'!B37</f>
        <v xml:space="preserve"> </v>
      </c>
      <c r="Z37" s="140" t="str">
        <f>IF('Light Gun'!F37="","DQ",'Light Gun'!F37)</f>
        <v>DQ</v>
      </c>
      <c r="AA37" s="140" t="str">
        <f>IF('Light Gun'!G37="","DQ",'Light Gun'!G37)</f>
        <v>DQ</v>
      </c>
      <c r="AB37" s="141" t="str">
        <f>IF('Light Gun'!H37="","DQ",'Light Gun'!H37)</f>
        <v>DQ</v>
      </c>
      <c r="AC37" s="141">
        <f>'Light Gun'!Y37</f>
        <v>0</v>
      </c>
      <c r="AD37" s="140" t="str">
        <f t="shared" si="7"/>
        <v>DQ</v>
      </c>
      <c r="AE37" s="10" t="str">
        <f t="shared" si="8"/>
        <v>DQ</v>
      </c>
      <c r="AF37" s="137">
        <f>'Competitor List'!C23</f>
        <v>118</v>
      </c>
    </row>
    <row r="38" spans="1:32" s="126" customFormat="1" ht="12.2" customHeight="1" thickBot="1" x14ac:dyDescent="0.25">
      <c r="A38" s="366"/>
      <c r="B38" s="127" t="str">
        <f>IF('Competitor List'!G24="Y",'Competitor List'!D24, " ")</f>
        <v xml:space="preserve"> </v>
      </c>
      <c r="C38" s="10" t="str">
        <f>IF('Competitor List'!J24="Y","Y","N")</f>
        <v>N</v>
      </c>
      <c r="D38" s="10">
        <f>'Competitor List'!B24</f>
        <v>19</v>
      </c>
      <c r="E38" s="10" t="str">
        <f>IF('Competitor List'!E24=0," ",'Competitor List'!E24)</f>
        <v xml:space="preserve"> </v>
      </c>
      <c r="F38" s="237" t="str">
        <f>IF(C38="N","",'Light Gun'!R38)</f>
        <v/>
      </c>
      <c r="G38" s="141" t="str">
        <f>IF(C38="N","",'Heavy Gun'!R38)</f>
        <v/>
      </c>
      <c r="H38" s="141" t="str">
        <f t="shared" si="0"/>
        <v/>
      </c>
      <c r="I38" s="132" t="str">
        <f t="shared" si="1"/>
        <v>DQ</v>
      </c>
      <c r="J38" s="133" t="str">
        <f>IF($C38="N","",'Light Gun'!P38)</f>
        <v/>
      </c>
      <c r="K38" s="133" t="str">
        <f>IF($C38="N","",'Heavy Gun'!P38)</f>
        <v/>
      </c>
      <c r="L38" s="238" t="str">
        <f t="shared" si="2"/>
        <v/>
      </c>
      <c r="M38" s="239" t="str">
        <f t="shared" si="3"/>
        <v>DQ</v>
      </c>
      <c r="N38" s="137" t="str">
        <f>IF($C38="Y",'Light Gun'!Q38+'Heavy Gun'!Q38,"")</f>
        <v/>
      </c>
      <c r="O38" s="137" t="str">
        <f>IF($C38="N","",'Light Gun'!V38)</f>
        <v/>
      </c>
      <c r="P38" s="10" t="str">
        <f>IF($C38="N","",'Light Gun'!AL38)</f>
        <v/>
      </c>
      <c r="Q38" s="10" t="str">
        <f>IF($C38="N","",'Heavy Gun'!V38)</f>
        <v/>
      </c>
      <c r="R38" s="137" t="str">
        <f>IF($C38="N","",'Heavy Gun'!AL38)</f>
        <v/>
      </c>
      <c r="S38" s="137" t="str">
        <f t="shared" si="4"/>
        <v>DQ</v>
      </c>
      <c r="T38" s="240" t="str">
        <f t="shared" si="5"/>
        <v>DQ</v>
      </c>
      <c r="U38" s="241" t="str">
        <f>IF('Light Gun'!AX38=0,"",'Light Gun'!AX38)</f>
        <v/>
      </c>
      <c r="V38" s="242" t="str">
        <f>IF('Heavy Gun'!AX38=0,"",'Heavy Gun'!AX38)</f>
        <v/>
      </c>
      <c r="W38" s="243" t="str">
        <f t="shared" si="6"/>
        <v/>
      </c>
      <c r="Y38" s="10" t="str">
        <f>'Light Gun'!B38</f>
        <v xml:space="preserve"> </v>
      </c>
      <c r="Z38" s="140" t="str">
        <f>IF('Light Gun'!F38="","DQ",'Light Gun'!F38)</f>
        <v>DQ</v>
      </c>
      <c r="AA38" s="140" t="str">
        <f>IF('Light Gun'!G38="","DQ",'Light Gun'!G38)</f>
        <v>DQ</v>
      </c>
      <c r="AB38" s="141" t="str">
        <f>IF('Light Gun'!H38="","DQ",'Light Gun'!H38)</f>
        <v>DQ</v>
      </c>
      <c r="AC38" s="141">
        <f>'Light Gun'!Y38</f>
        <v>0</v>
      </c>
      <c r="AD38" s="140" t="str">
        <f t="shared" si="7"/>
        <v>DQ</v>
      </c>
      <c r="AE38" s="10" t="str">
        <f t="shared" si="8"/>
        <v>DQ</v>
      </c>
      <c r="AF38" s="137">
        <f>'Competitor List'!C24</f>
        <v>119</v>
      </c>
    </row>
    <row r="39" spans="1:32" s="126" customFormat="1" ht="12.2" customHeight="1" thickBot="1" x14ac:dyDescent="0.25">
      <c r="A39" s="366"/>
      <c r="B39" s="143" t="str">
        <f>IF('Competitor List'!G25="Y",'Competitor List'!D25, " ")</f>
        <v xml:space="preserve"> </v>
      </c>
      <c r="C39" s="144" t="str">
        <f>IF('Competitor List'!J25="Y","Y","N")</f>
        <v>N</v>
      </c>
      <c r="D39" s="144">
        <f>'Competitor List'!B25</f>
        <v>20</v>
      </c>
      <c r="E39" s="144" t="str">
        <f>IF('Competitor List'!E25=0," ",'Competitor List'!E25)</f>
        <v xml:space="preserve"> </v>
      </c>
      <c r="F39" s="244" t="str">
        <f>IF(C39="N","",'Light Gun'!R39)</f>
        <v/>
      </c>
      <c r="G39" s="158" t="str">
        <f>IF(C39="N","",'Heavy Gun'!R39)</f>
        <v/>
      </c>
      <c r="H39" s="158" t="str">
        <f t="shared" si="0"/>
        <v/>
      </c>
      <c r="I39" s="149" t="str">
        <f t="shared" si="1"/>
        <v>DQ</v>
      </c>
      <c r="J39" s="150" t="str">
        <f>IF($C39="N","",'Light Gun'!P39)</f>
        <v/>
      </c>
      <c r="K39" s="150" t="str">
        <f>IF($C39="N","",'Heavy Gun'!P39)</f>
        <v/>
      </c>
      <c r="L39" s="245" t="str">
        <f t="shared" si="2"/>
        <v/>
      </c>
      <c r="M39" s="246" t="str">
        <f t="shared" si="3"/>
        <v>DQ</v>
      </c>
      <c r="N39" s="154" t="str">
        <f>IF($C39="Y",'Light Gun'!Q39+'Heavy Gun'!Q39,"")</f>
        <v/>
      </c>
      <c r="O39" s="154" t="str">
        <f>IF($C39="N","",'Light Gun'!V39)</f>
        <v/>
      </c>
      <c r="P39" s="277" t="str">
        <f>IF($C39="N","",'Light Gun'!AL39)</f>
        <v/>
      </c>
      <c r="Q39" s="144" t="str">
        <f>IF($C39="N","",'Heavy Gun'!V39)</f>
        <v/>
      </c>
      <c r="R39" s="270" t="str">
        <f>IF($C39="N","",'Heavy Gun'!AL39)</f>
        <v/>
      </c>
      <c r="S39" s="154" t="str">
        <f t="shared" si="4"/>
        <v>DQ</v>
      </c>
      <c r="T39" s="247" t="str">
        <f t="shared" si="5"/>
        <v>DQ</v>
      </c>
      <c r="U39" s="248" t="str">
        <f>IF('Light Gun'!AX39=0,"",'Light Gun'!AX39)</f>
        <v/>
      </c>
      <c r="V39" s="249" t="str">
        <f>IF('Heavy Gun'!AX39=0,"",'Heavy Gun'!AX39)</f>
        <v/>
      </c>
      <c r="W39" s="250" t="str">
        <f t="shared" si="6"/>
        <v/>
      </c>
      <c r="Y39" s="10" t="str">
        <f>'Light Gun'!B39</f>
        <v xml:space="preserve"> </v>
      </c>
      <c r="Z39" s="140" t="str">
        <f>IF('Light Gun'!F39="","DQ",'Light Gun'!F39)</f>
        <v>DQ</v>
      </c>
      <c r="AA39" s="140" t="str">
        <f>IF('Light Gun'!G39="","DQ",'Light Gun'!G39)</f>
        <v>DQ</v>
      </c>
      <c r="AB39" s="141" t="str">
        <f>IF('Light Gun'!H39="","DQ",'Light Gun'!H39)</f>
        <v>DQ</v>
      </c>
      <c r="AC39" s="141">
        <f>'Light Gun'!Y39</f>
        <v>0</v>
      </c>
      <c r="AD39" s="140" t="str">
        <f t="shared" si="7"/>
        <v>DQ</v>
      </c>
      <c r="AE39" s="10" t="str">
        <f t="shared" si="8"/>
        <v>DQ</v>
      </c>
      <c r="AF39" s="154">
        <f>'Competitor List'!C25</f>
        <v>120</v>
      </c>
    </row>
    <row r="40" spans="1:32" s="126" customFormat="1" ht="12.2" customHeight="1" thickBot="1" x14ac:dyDescent="0.25">
      <c r="A40" s="367" t="s">
        <v>18</v>
      </c>
      <c r="B40" s="160" t="str">
        <f>IF('Competitor List'!G26="Y",'Competitor List'!D26, " ")</f>
        <v xml:space="preserve"> </v>
      </c>
      <c r="C40" s="161" t="str">
        <f>IF('Competitor List'!J26="Y","Y","N")</f>
        <v>N</v>
      </c>
      <c r="D40" s="161">
        <f>'Competitor List'!B26</f>
        <v>1</v>
      </c>
      <c r="E40" s="161" t="str">
        <f>IF('Competitor List'!E26=0," ",'Competitor List'!E26)</f>
        <v xml:space="preserve"> </v>
      </c>
      <c r="F40" s="251" t="str">
        <f>IF(C40="N","",'Light Gun'!R40)</f>
        <v/>
      </c>
      <c r="G40" s="171" t="str">
        <f>IF(C40="N","",'Heavy Gun'!R40)</f>
        <v/>
      </c>
      <c r="H40" s="171" t="str">
        <f t="shared" si="0"/>
        <v/>
      </c>
      <c r="I40" s="115" t="str">
        <f t="shared" si="1"/>
        <v>DQ</v>
      </c>
      <c r="J40" s="165" t="str">
        <f>IF($C40="N","",'Light Gun'!P40)</f>
        <v/>
      </c>
      <c r="K40" s="165" t="str">
        <f>IF($C40="N","",'Heavy Gun'!P40)</f>
        <v/>
      </c>
      <c r="L40" s="252" t="str">
        <f t="shared" si="2"/>
        <v/>
      </c>
      <c r="M40" s="232" t="str">
        <f t="shared" si="3"/>
        <v>DQ</v>
      </c>
      <c r="N40" s="167" t="str">
        <f>IF($C40="Y",'Light Gun'!Q40+'Heavy Gun'!Q40,"")</f>
        <v/>
      </c>
      <c r="O40" s="167" t="str">
        <f>IF($C40="N","",'Light Gun'!V40)</f>
        <v/>
      </c>
      <c r="P40" s="291" t="str">
        <f>IF($C40="N","",'Light Gun'!AL40)</f>
        <v/>
      </c>
      <c r="Q40" s="161" t="str">
        <f>IF($C40="N","",'Heavy Gun'!V40)</f>
        <v/>
      </c>
      <c r="R40" s="273" t="str">
        <f>IF($C40="N","",'Heavy Gun'!AL40)</f>
        <v/>
      </c>
      <c r="S40" s="167" t="str">
        <f t="shared" si="4"/>
        <v>DQ</v>
      </c>
      <c r="T40" s="233" t="str">
        <f t="shared" si="5"/>
        <v>DQ</v>
      </c>
      <c r="U40" s="234" t="str">
        <f>IF('Light Gun'!AX40=0,"",'Light Gun'!AX40)</f>
        <v/>
      </c>
      <c r="V40" s="235" t="str">
        <f>IF('Heavy Gun'!AX40=0,"",'Heavy Gun'!AX40)</f>
        <v/>
      </c>
      <c r="W40" s="236" t="str">
        <f t="shared" si="6"/>
        <v/>
      </c>
      <c r="Y40" s="10" t="str">
        <f>'Light Gun'!B40</f>
        <v xml:space="preserve"> </v>
      </c>
      <c r="Z40" s="140" t="str">
        <f>IF('Light Gun'!F40="","DQ",'Light Gun'!F40)</f>
        <v>DQ</v>
      </c>
      <c r="AA40" s="140" t="str">
        <f>IF('Light Gun'!G40="","DQ",'Light Gun'!G40)</f>
        <v>DQ</v>
      </c>
      <c r="AB40" s="141" t="str">
        <f>IF('Light Gun'!H40="","DQ",'Light Gun'!H40)</f>
        <v>DQ</v>
      </c>
      <c r="AC40" s="141">
        <f>'Light Gun'!Y40</f>
        <v>0</v>
      </c>
      <c r="AD40" s="140" t="str">
        <f t="shared" si="7"/>
        <v>DQ</v>
      </c>
      <c r="AE40" s="10" t="str">
        <f t="shared" si="8"/>
        <v>DQ</v>
      </c>
      <c r="AF40" s="120">
        <f>'Competitor List'!C26</f>
        <v>201</v>
      </c>
    </row>
    <row r="41" spans="1:32" s="126" customFormat="1" ht="12.2" customHeight="1" thickBot="1" x14ac:dyDescent="0.25">
      <c r="A41" s="367"/>
      <c r="B41" s="173" t="str">
        <f>IF('Competitor List'!G27="Y",'Competitor List'!D27, " ")</f>
        <v xml:space="preserve"> </v>
      </c>
      <c r="C41" s="174" t="str">
        <f>IF('Competitor List'!J27="Y","Y","N")</f>
        <v>N</v>
      </c>
      <c r="D41" s="174">
        <f>'Competitor List'!B27</f>
        <v>2</v>
      </c>
      <c r="E41" s="174" t="str">
        <f>IF('Competitor List'!E27=0," ",'Competitor List'!E27)</f>
        <v xml:space="preserve"> </v>
      </c>
      <c r="F41" s="253" t="str">
        <f>IF(C41="N","",'Light Gun'!R41)</f>
        <v/>
      </c>
      <c r="G41" s="184" t="str">
        <f>IF(C41="N","",'Heavy Gun'!R41)</f>
        <v/>
      </c>
      <c r="H41" s="184" t="str">
        <f t="shared" si="0"/>
        <v/>
      </c>
      <c r="I41" s="132" t="str">
        <f t="shared" si="1"/>
        <v>DQ</v>
      </c>
      <c r="J41" s="178" t="str">
        <f>IF($C41="N","",'Light Gun'!P41)</f>
        <v/>
      </c>
      <c r="K41" s="178" t="str">
        <f>IF($C41="N","",'Heavy Gun'!P41)</f>
        <v/>
      </c>
      <c r="L41" s="254" t="str">
        <f t="shared" si="2"/>
        <v/>
      </c>
      <c r="M41" s="239" t="str">
        <f t="shared" si="3"/>
        <v>DQ</v>
      </c>
      <c r="N41" s="180" t="str">
        <f>IF($C41="Y",'Light Gun'!Q41+'Heavy Gun'!Q41,"")</f>
        <v/>
      </c>
      <c r="O41" s="180" t="str">
        <f>IF($C41="N","",'Light Gun'!V41)</f>
        <v/>
      </c>
      <c r="P41" s="276" t="str">
        <f>IF($C41="N","",'Light Gun'!AL41)</f>
        <v/>
      </c>
      <c r="Q41" s="174" t="str">
        <f>IF($C41="N","",'Heavy Gun'!V41)</f>
        <v/>
      </c>
      <c r="R41" s="274" t="str">
        <f>IF($C41="N","",'Heavy Gun'!AL41)</f>
        <v/>
      </c>
      <c r="S41" s="180" t="str">
        <f t="shared" si="4"/>
        <v>DQ</v>
      </c>
      <c r="T41" s="240" t="str">
        <f t="shared" si="5"/>
        <v>DQ</v>
      </c>
      <c r="U41" s="241" t="str">
        <f>IF('Light Gun'!AX41=0,"",'Light Gun'!AX41)</f>
        <v/>
      </c>
      <c r="V41" s="242" t="str">
        <f>IF('Heavy Gun'!AX41=0,"",'Heavy Gun'!AX41)</f>
        <v/>
      </c>
      <c r="W41" s="243" t="str">
        <f t="shared" si="6"/>
        <v/>
      </c>
      <c r="Y41" s="10" t="str">
        <f>'Light Gun'!B41</f>
        <v xml:space="preserve"> </v>
      </c>
      <c r="Z41" s="140" t="str">
        <f>IF('Light Gun'!F41="","DQ",'Light Gun'!F41)</f>
        <v>DQ</v>
      </c>
      <c r="AA41" s="140" t="str">
        <f>IF('Light Gun'!G41="","DQ",'Light Gun'!G41)</f>
        <v>DQ</v>
      </c>
      <c r="AB41" s="141" t="str">
        <f>IF('Light Gun'!H41="","DQ",'Light Gun'!H41)</f>
        <v>DQ</v>
      </c>
      <c r="AC41" s="141">
        <f>'Light Gun'!Y41</f>
        <v>0</v>
      </c>
      <c r="AD41" s="140" t="str">
        <f t="shared" si="7"/>
        <v>DQ</v>
      </c>
      <c r="AE41" s="10" t="str">
        <f t="shared" si="8"/>
        <v>DQ</v>
      </c>
      <c r="AF41" s="137">
        <f>'Competitor List'!C27</f>
        <v>202</v>
      </c>
    </row>
    <row r="42" spans="1:32" s="126" customFormat="1" ht="12.2" customHeight="1" thickBot="1" x14ac:dyDescent="0.25">
      <c r="A42" s="367"/>
      <c r="B42" s="173" t="str">
        <f>IF('Competitor List'!G28="Y",'Competitor List'!D28, " ")</f>
        <v xml:space="preserve"> </v>
      </c>
      <c r="C42" s="174" t="str">
        <f>IF('Competitor List'!J28="Y","Y","N")</f>
        <v>N</v>
      </c>
      <c r="D42" s="174">
        <f>'Competitor List'!B28</f>
        <v>3</v>
      </c>
      <c r="E42" s="174" t="str">
        <f>IF('Competitor List'!E28=0," ",'Competitor List'!E28)</f>
        <v xml:space="preserve"> </v>
      </c>
      <c r="F42" s="253" t="str">
        <f>IF(C42="N","",'Light Gun'!R42)</f>
        <v/>
      </c>
      <c r="G42" s="184" t="str">
        <f>IF(C42="N","",'Heavy Gun'!R42)</f>
        <v/>
      </c>
      <c r="H42" s="184" t="str">
        <f t="shared" si="0"/>
        <v/>
      </c>
      <c r="I42" s="132" t="str">
        <f t="shared" si="1"/>
        <v>DQ</v>
      </c>
      <c r="J42" s="178" t="str">
        <f>IF($C42="N","",'Light Gun'!P42)</f>
        <v/>
      </c>
      <c r="K42" s="178" t="str">
        <f>IF($C42="N","",'Heavy Gun'!P42)</f>
        <v/>
      </c>
      <c r="L42" s="254" t="str">
        <f t="shared" si="2"/>
        <v/>
      </c>
      <c r="M42" s="239" t="str">
        <f t="shared" si="3"/>
        <v>DQ</v>
      </c>
      <c r="N42" s="180" t="str">
        <f>IF($C42="Y",'Light Gun'!Q42+'Heavy Gun'!Q42,"")</f>
        <v/>
      </c>
      <c r="O42" s="180" t="str">
        <f>IF($C42="N","",'Light Gun'!V42)</f>
        <v/>
      </c>
      <c r="P42" s="276" t="str">
        <f>IF($C42="N","",'Light Gun'!AL42)</f>
        <v/>
      </c>
      <c r="Q42" s="174" t="str">
        <f>IF($C42="N","",'Heavy Gun'!V42)</f>
        <v/>
      </c>
      <c r="R42" s="274" t="str">
        <f>IF($C42="N","",'Heavy Gun'!AL42)</f>
        <v/>
      </c>
      <c r="S42" s="180" t="str">
        <f t="shared" si="4"/>
        <v>DQ</v>
      </c>
      <c r="T42" s="240" t="str">
        <f t="shared" si="5"/>
        <v>DQ</v>
      </c>
      <c r="U42" s="241" t="str">
        <f>IF('Light Gun'!AX42=0,"",'Light Gun'!AX42)</f>
        <v/>
      </c>
      <c r="V42" s="242" t="str">
        <f>IF('Heavy Gun'!AX42=0,"",'Heavy Gun'!AX42)</f>
        <v/>
      </c>
      <c r="W42" s="243" t="str">
        <f t="shared" si="6"/>
        <v/>
      </c>
      <c r="Y42" s="10" t="str">
        <f>'Light Gun'!B42</f>
        <v xml:space="preserve"> </v>
      </c>
      <c r="Z42" s="140" t="str">
        <f>IF('Light Gun'!F42="","DQ",'Light Gun'!F42)</f>
        <v>DQ</v>
      </c>
      <c r="AA42" s="140" t="str">
        <f>IF('Light Gun'!G42="","DQ",'Light Gun'!G42)</f>
        <v>DQ</v>
      </c>
      <c r="AB42" s="141" t="str">
        <f>IF('Light Gun'!H42="","DQ",'Light Gun'!H42)</f>
        <v>DQ</v>
      </c>
      <c r="AC42" s="141">
        <f>'Light Gun'!Y42</f>
        <v>0</v>
      </c>
      <c r="AD42" s="140" t="str">
        <f t="shared" si="7"/>
        <v>DQ</v>
      </c>
      <c r="AE42" s="10" t="str">
        <f t="shared" si="8"/>
        <v>DQ</v>
      </c>
      <c r="AF42" s="137">
        <f>'Competitor List'!C28</f>
        <v>203</v>
      </c>
    </row>
    <row r="43" spans="1:32" s="126" customFormat="1" ht="12.2" customHeight="1" thickBot="1" x14ac:dyDescent="0.25">
      <c r="A43" s="367"/>
      <c r="B43" s="173" t="str">
        <f>IF('Competitor List'!G29="Y",'Competitor List'!D29, " ")</f>
        <v xml:space="preserve"> </v>
      </c>
      <c r="C43" s="174" t="str">
        <f>IF('Competitor List'!J29="Y","Y","N")</f>
        <v>N</v>
      </c>
      <c r="D43" s="174">
        <f>'Competitor List'!B29</f>
        <v>4</v>
      </c>
      <c r="E43" s="174" t="str">
        <f>IF('Competitor List'!E29=0," ",'Competitor List'!E29)</f>
        <v xml:space="preserve"> </v>
      </c>
      <c r="F43" s="253" t="str">
        <f>IF(C43="N","",'Light Gun'!R43)</f>
        <v/>
      </c>
      <c r="G43" s="184" t="str">
        <f>IF(C43="N","",'Heavy Gun'!R43)</f>
        <v/>
      </c>
      <c r="H43" s="184" t="str">
        <f t="shared" si="0"/>
        <v/>
      </c>
      <c r="I43" s="132" t="str">
        <f t="shared" si="1"/>
        <v>DQ</v>
      </c>
      <c r="J43" s="178" t="str">
        <f>IF($C43="N","",'Light Gun'!P43)</f>
        <v/>
      </c>
      <c r="K43" s="178" t="str">
        <f>IF($C43="N","",'Heavy Gun'!P43)</f>
        <v/>
      </c>
      <c r="L43" s="254" t="str">
        <f t="shared" si="2"/>
        <v/>
      </c>
      <c r="M43" s="239" t="str">
        <f t="shared" si="3"/>
        <v>DQ</v>
      </c>
      <c r="N43" s="180" t="str">
        <f>IF($C43="Y",'Light Gun'!Q43+'Heavy Gun'!Q43,"")</f>
        <v/>
      </c>
      <c r="O43" s="180" t="str">
        <f>IF($C43="N","",'Light Gun'!V43)</f>
        <v/>
      </c>
      <c r="P43" s="276" t="str">
        <f>IF($C43="N","",'Light Gun'!AL43)</f>
        <v/>
      </c>
      <c r="Q43" s="174" t="str">
        <f>IF($C43="N","",'Heavy Gun'!V43)</f>
        <v/>
      </c>
      <c r="R43" s="274" t="str">
        <f>IF($C43="N","",'Heavy Gun'!AL43)</f>
        <v/>
      </c>
      <c r="S43" s="180" t="str">
        <f t="shared" si="4"/>
        <v>DQ</v>
      </c>
      <c r="T43" s="240" t="str">
        <f t="shared" si="5"/>
        <v>DQ</v>
      </c>
      <c r="U43" s="241" t="str">
        <f>IF('Light Gun'!AX43=0,"",'Light Gun'!AX43)</f>
        <v/>
      </c>
      <c r="V43" s="242" t="str">
        <f>IF('Heavy Gun'!AX43=0,"",'Heavy Gun'!AX43)</f>
        <v/>
      </c>
      <c r="W43" s="243" t="str">
        <f t="shared" si="6"/>
        <v/>
      </c>
      <c r="Y43" s="10" t="str">
        <f>'Light Gun'!B43</f>
        <v xml:space="preserve"> </v>
      </c>
      <c r="Z43" s="140" t="str">
        <f>IF('Light Gun'!F43="","DQ",'Light Gun'!F43)</f>
        <v>DQ</v>
      </c>
      <c r="AA43" s="140" t="str">
        <f>IF('Light Gun'!G43="","DQ",'Light Gun'!G43)</f>
        <v>DQ</v>
      </c>
      <c r="AB43" s="141" t="str">
        <f>IF('Light Gun'!H43="","DQ",'Light Gun'!H43)</f>
        <v>DQ</v>
      </c>
      <c r="AC43" s="141">
        <f>'Light Gun'!Y43</f>
        <v>0</v>
      </c>
      <c r="AD43" s="140" t="str">
        <f t="shared" si="7"/>
        <v>DQ</v>
      </c>
      <c r="AE43" s="10" t="str">
        <f t="shared" si="8"/>
        <v>DQ</v>
      </c>
      <c r="AF43" s="137">
        <f>'Competitor List'!C29</f>
        <v>204</v>
      </c>
    </row>
    <row r="44" spans="1:32" s="126" customFormat="1" ht="12.2" customHeight="1" thickBot="1" x14ac:dyDescent="0.25">
      <c r="A44" s="367"/>
      <c r="B44" s="173" t="str">
        <f>IF('Competitor List'!G30="Y",'Competitor List'!D30, " ")</f>
        <v xml:space="preserve"> </v>
      </c>
      <c r="C44" s="174" t="str">
        <f>IF('Competitor List'!J30="Y","Y","N")</f>
        <v>N</v>
      </c>
      <c r="D44" s="174">
        <f>'Competitor List'!B30</f>
        <v>5</v>
      </c>
      <c r="E44" s="174" t="str">
        <f>IF('Competitor List'!E30=0," ",'Competitor List'!E30)</f>
        <v xml:space="preserve"> </v>
      </c>
      <c r="F44" s="253" t="str">
        <f>IF(C44="N","",'Light Gun'!R44)</f>
        <v/>
      </c>
      <c r="G44" s="184" t="str">
        <f>IF(C44="N","",'Heavy Gun'!R44)</f>
        <v/>
      </c>
      <c r="H44" s="184" t="str">
        <f t="shared" si="0"/>
        <v/>
      </c>
      <c r="I44" s="132" t="str">
        <f t="shared" si="1"/>
        <v>DQ</v>
      </c>
      <c r="J44" s="178" t="str">
        <f>IF($C44="N","",'Light Gun'!P44)</f>
        <v/>
      </c>
      <c r="K44" s="178" t="str">
        <f>IF($C44="N","",'Heavy Gun'!P44)</f>
        <v/>
      </c>
      <c r="L44" s="254" t="str">
        <f t="shared" si="2"/>
        <v/>
      </c>
      <c r="M44" s="239" t="str">
        <f t="shared" si="3"/>
        <v>DQ</v>
      </c>
      <c r="N44" s="180" t="str">
        <f>IF($C44="Y",'Light Gun'!Q44+'Heavy Gun'!Q44,"")</f>
        <v/>
      </c>
      <c r="O44" s="180" t="str">
        <f>IF($C44="N","",'Light Gun'!V44)</f>
        <v/>
      </c>
      <c r="P44" s="276" t="str">
        <f>IF($C44="N","",'Light Gun'!AL44)</f>
        <v/>
      </c>
      <c r="Q44" s="174" t="str">
        <f>IF($C44="N","",'Heavy Gun'!V44)</f>
        <v/>
      </c>
      <c r="R44" s="274" t="str">
        <f>IF($C44="N","",'Heavy Gun'!AL44)</f>
        <v/>
      </c>
      <c r="S44" s="180" t="str">
        <f t="shared" si="4"/>
        <v>DQ</v>
      </c>
      <c r="T44" s="240" t="str">
        <f t="shared" si="5"/>
        <v>DQ</v>
      </c>
      <c r="U44" s="241" t="str">
        <f>IF('Light Gun'!AX44=0,"",'Light Gun'!AX44)</f>
        <v/>
      </c>
      <c r="V44" s="242" t="str">
        <f>IF('Heavy Gun'!AX44=0,"",'Heavy Gun'!AX44)</f>
        <v/>
      </c>
      <c r="W44" s="243" t="str">
        <f t="shared" si="6"/>
        <v/>
      </c>
      <c r="Y44" s="10" t="str">
        <f>'Light Gun'!B44</f>
        <v xml:space="preserve"> </v>
      </c>
      <c r="Z44" s="140" t="str">
        <f>IF('Light Gun'!F44="","DQ",'Light Gun'!F44)</f>
        <v>DQ</v>
      </c>
      <c r="AA44" s="140" t="str">
        <f>IF('Light Gun'!G44="","DQ",'Light Gun'!G44)</f>
        <v>DQ</v>
      </c>
      <c r="AB44" s="141" t="str">
        <f>IF('Light Gun'!H44="","DQ",'Light Gun'!H44)</f>
        <v>DQ</v>
      </c>
      <c r="AC44" s="141">
        <f>'Light Gun'!Y44</f>
        <v>0</v>
      </c>
      <c r="AD44" s="140" t="str">
        <f t="shared" si="7"/>
        <v>DQ</v>
      </c>
      <c r="AE44" s="10" t="str">
        <f t="shared" si="8"/>
        <v>DQ</v>
      </c>
      <c r="AF44" s="137">
        <f>'Competitor List'!C30</f>
        <v>205</v>
      </c>
    </row>
    <row r="45" spans="1:32" s="126" customFormat="1" ht="12.2" customHeight="1" thickBot="1" x14ac:dyDescent="0.25">
      <c r="A45" s="367"/>
      <c r="B45" s="173" t="str">
        <f>IF('Competitor List'!G31="Y",'Competitor List'!D31, " ")</f>
        <v xml:space="preserve"> </v>
      </c>
      <c r="C45" s="174" t="str">
        <f>IF('Competitor List'!J31="Y","Y","N")</f>
        <v>N</v>
      </c>
      <c r="D45" s="174">
        <f>'Competitor List'!B31</f>
        <v>6</v>
      </c>
      <c r="E45" s="174" t="str">
        <f>IF('Competitor List'!E31=0," ",'Competitor List'!E31)</f>
        <v xml:space="preserve"> </v>
      </c>
      <c r="F45" s="253" t="str">
        <f>IF(C45="N","",'Light Gun'!R45)</f>
        <v/>
      </c>
      <c r="G45" s="184" t="str">
        <f>IF(C45="N","",'Heavy Gun'!R45)</f>
        <v/>
      </c>
      <c r="H45" s="184" t="str">
        <f t="shared" si="0"/>
        <v/>
      </c>
      <c r="I45" s="132" t="str">
        <f t="shared" si="1"/>
        <v>DQ</v>
      </c>
      <c r="J45" s="178" t="str">
        <f>IF($C45="N","",'Light Gun'!P45)</f>
        <v/>
      </c>
      <c r="K45" s="178" t="str">
        <f>IF($C45="N","",'Heavy Gun'!P45)</f>
        <v/>
      </c>
      <c r="L45" s="254" t="str">
        <f t="shared" si="2"/>
        <v/>
      </c>
      <c r="M45" s="239" t="str">
        <f t="shared" si="3"/>
        <v>DQ</v>
      </c>
      <c r="N45" s="180" t="str">
        <f>IF($C45="Y",'Light Gun'!Q45+'Heavy Gun'!Q45,"")</f>
        <v/>
      </c>
      <c r="O45" s="180" t="str">
        <f>IF($C45="N","",'Light Gun'!V45)</f>
        <v/>
      </c>
      <c r="P45" s="276" t="str">
        <f>IF($C45="N","",'Light Gun'!AL45)</f>
        <v/>
      </c>
      <c r="Q45" s="174" t="str">
        <f>IF($C45="N","",'Heavy Gun'!V45)</f>
        <v/>
      </c>
      <c r="R45" s="274" t="str">
        <f>IF($C45="N","",'Heavy Gun'!AL45)</f>
        <v/>
      </c>
      <c r="S45" s="180" t="str">
        <f t="shared" si="4"/>
        <v>DQ</v>
      </c>
      <c r="T45" s="240" t="str">
        <f t="shared" si="5"/>
        <v>DQ</v>
      </c>
      <c r="U45" s="241" t="str">
        <f>IF('Light Gun'!AX45=0,"",'Light Gun'!AX45)</f>
        <v/>
      </c>
      <c r="V45" s="242" t="str">
        <f>IF('Heavy Gun'!AX45=0,"",'Heavy Gun'!AX45)</f>
        <v/>
      </c>
      <c r="W45" s="243" t="str">
        <f t="shared" si="6"/>
        <v/>
      </c>
      <c r="Y45" s="10" t="str">
        <f>'Light Gun'!B45</f>
        <v xml:space="preserve"> </v>
      </c>
      <c r="Z45" s="140" t="str">
        <f>IF('Light Gun'!F45="","DQ",'Light Gun'!F45)</f>
        <v>DQ</v>
      </c>
      <c r="AA45" s="140" t="str">
        <f>IF('Light Gun'!G45="","DQ",'Light Gun'!G45)</f>
        <v>DQ</v>
      </c>
      <c r="AB45" s="141" t="str">
        <f>IF('Light Gun'!H45="","DQ",'Light Gun'!H45)</f>
        <v>DQ</v>
      </c>
      <c r="AC45" s="141">
        <f>'Light Gun'!Y45</f>
        <v>0</v>
      </c>
      <c r="AD45" s="140" t="str">
        <f t="shared" si="7"/>
        <v>DQ</v>
      </c>
      <c r="AE45" s="10" t="str">
        <f t="shared" si="8"/>
        <v>DQ</v>
      </c>
      <c r="AF45" s="137">
        <f>'Competitor List'!C31</f>
        <v>206</v>
      </c>
    </row>
    <row r="46" spans="1:32" s="126" customFormat="1" ht="12.2" customHeight="1" thickBot="1" x14ac:dyDescent="0.25">
      <c r="A46" s="367"/>
      <c r="B46" s="173" t="str">
        <f>IF('Competitor List'!G32="Y",'Competitor List'!D32, " ")</f>
        <v xml:space="preserve"> </v>
      </c>
      <c r="C46" s="174" t="str">
        <f>IF('Competitor List'!J32="Y","Y","N")</f>
        <v>N</v>
      </c>
      <c r="D46" s="174">
        <f>'Competitor List'!B32</f>
        <v>7</v>
      </c>
      <c r="E46" s="174" t="str">
        <f>IF('Competitor List'!E32=0," ",'Competitor List'!E32)</f>
        <v xml:space="preserve"> </v>
      </c>
      <c r="F46" s="253" t="str">
        <f>IF(C46="N","",'Light Gun'!R46)</f>
        <v/>
      </c>
      <c r="G46" s="184" t="str">
        <f>IF(C46="N","",'Heavy Gun'!R46)</f>
        <v/>
      </c>
      <c r="H46" s="184" t="str">
        <f t="shared" si="0"/>
        <v/>
      </c>
      <c r="I46" s="132" t="str">
        <f t="shared" si="1"/>
        <v>DQ</v>
      </c>
      <c r="J46" s="178" t="str">
        <f>IF($C46="N","",'Light Gun'!P46)</f>
        <v/>
      </c>
      <c r="K46" s="178" t="str">
        <f>IF($C46="N","",'Heavy Gun'!P46)</f>
        <v/>
      </c>
      <c r="L46" s="254" t="str">
        <f t="shared" si="2"/>
        <v/>
      </c>
      <c r="M46" s="239" t="str">
        <f t="shared" si="3"/>
        <v>DQ</v>
      </c>
      <c r="N46" s="180" t="str">
        <f>IF($C46="Y",'Light Gun'!Q46+'Heavy Gun'!Q46,"")</f>
        <v/>
      </c>
      <c r="O46" s="180" t="str">
        <f>IF($C46="N","",'Light Gun'!V46)</f>
        <v/>
      </c>
      <c r="P46" s="276" t="str">
        <f>IF($C46="N","",'Light Gun'!AL46)</f>
        <v/>
      </c>
      <c r="Q46" s="174" t="str">
        <f>IF($C46="N","",'Heavy Gun'!V46)</f>
        <v/>
      </c>
      <c r="R46" s="274" t="str">
        <f>IF($C46="N","",'Heavy Gun'!AL46)</f>
        <v/>
      </c>
      <c r="S46" s="180" t="str">
        <f t="shared" si="4"/>
        <v>DQ</v>
      </c>
      <c r="T46" s="240" t="str">
        <f t="shared" si="5"/>
        <v>DQ</v>
      </c>
      <c r="U46" s="241" t="str">
        <f>IF('Light Gun'!AX46=0,"",'Light Gun'!AX46)</f>
        <v/>
      </c>
      <c r="V46" s="242" t="str">
        <f>IF('Heavy Gun'!AX46=0,"",'Heavy Gun'!AX46)</f>
        <v/>
      </c>
      <c r="W46" s="243" t="str">
        <f t="shared" si="6"/>
        <v/>
      </c>
      <c r="Y46" s="10" t="str">
        <f>'Light Gun'!B46</f>
        <v xml:space="preserve"> </v>
      </c>
      <c r="Z46" s="140" t="str">
        <f>IF('Light Gun'!F46="","DQ",'Light Gun'!F46)</f>
        <v>DQ</v>
      </c>
      <c r="AA46" s="140" t="str">
        <f>IF('Light Gun'!G46="","DQ",'Light Gun'!G46)</f>
        <v>DQ</v>
      </c>
      <c r="AB46" s="141" t="str">
        <f>IF('Light Gun'!H46="","DQ",'Light Gun'!H46)</f>
        <v>DQ</v>
      </c>
      <c r="AC46" s="141">
        <f>'Light Gun'!Y46</f>
        <v>0</v>
      </c>
      <c r="AD46" s="140" t="str">
        <f t="shared" si="7"/>
        <v>DQ</v>
      </c>
      <c r="AE46" s="10" t="str">
        <f t="shared" si="8"/>
        <v>DQ</v>
      </c>
      <c r="AF46" s="137">
        <f>'Competitor List'!C32</f>
        <v>207</v>
      </c>
    </row>
    <row r="47" spans="1:32" s="126" customFormat="1" ht="12.2" customHeight="1" thickBot="1" x14ac:dyDescent="0.25">
      <c r="A47" s="367"/>
      <c r="B47" s="173" t="str">
        <f>IF('Competitor List'!G33="Y",'Competitor List'!D33, " ")</f>
        <v xml:space="preserve"> </v>
      </c>
      <c r="C47" s="174" t="str">
        <f>IF('Competitor List'!J33="Y","Y","N")</f>
        <v>N</v>
      </c>
      <c r="D47" s="174">
        <f>'Competitor List'!B33</f>
        <v>8</v>
      </c>
      <c r="E47" s="174" t="str">
        <f>IF('Competitor List'!E33=0," ",'Competitor List'!E33)</f>
        <v xml:space="preserve"> </v>
      </c>
      <c r="F47" s="253" t="str">
        <f>IF(C47="N","",'Light Gun'!R47)</f>
        <v/>
      </c>
      <c r="G47" s="184" t="str">
        <f>IF(C47="N","",'Heavy Gun'!R47)</f>
        <v/>
      </c>
      <c r="H47" s="184" t="str">
        <f t="shared" si="0"/>
        <v/>
      </c>
      <c r="I47" s="132" t="str">
        <f t="shared" si="1"/>
        <v>DQ</v>
      </c>
      <c r="J47" s="178" t="str">
        <f>IF($C47="N","",'Light Gun'!P47)</f>
        <v/>
      </c>
      <c r="K47" s="178" t="str">
        <f>IF($C47="N","",'Heavy Gun'!P47)</f>
        <v/>
      </c>
      <c r="L47" s="254" t="str">
        <f t="shared" si="2"/>
        <v/>
      </c>
      <c r="M47" s="239" t="str">
        <f t="shared" si="3"/>
        <v>DQ</v>
      </c>
      <c r="N47" s="180" t="str">
        <f>IF($C47="Y",'Light Gun'!Q47+'Heavy Gun'!Q47,"")</f>
        <v/>
      </c>
      <c r="O47" s="180" t="str">
        <f>IF($C47="N","",'Light Gun'!V47)</f>
        <v/>
      </c>
      <c r="P47" s="276" t="str">
        <f>IF($C47="N","",'Light Gun'!AL47)</f>
        <v/>
      </c>
      <c r="Q47" s="174" t="str">
        <f>IF($C47="N","",'Heavy Gun'!V47)</f>
        <v/>
      </c>
      <c r="R47" s="274" t="str">
        <f>IF($C47="N","",'Heavy Gun'!AL47)</f>
        <v/>
      </c>
      <c r="S47" s="180" t="str">
        <f t="shared" si="4"/>
        <v>DQ</v>
      </c>
      <c r="T47" s="240" t="str">
        <f t="shared" si="5"/>
        <v>DQ</v>
      </c>
      <c r="U47" s="241" t="str">
        <f>IF('Light Gun'!AX47=0,"",'Light Gun'!AX47)</f>
        <v/>
      </c>
      <c r="V47" s="242" t="str">
        <f>IF('Heavy Gun'!AX47=0,"",'Heavy Gun'!AX47)</f>
        <v/>
      </c>
      <c r="W47" s="243" t="str">
        <f t="shared" si="6"/>
        <v/>
      </c>
      <c r="Y47" s="10" t="str">
        <f>'Light Gun'!B47</f>
        <v xml:space="preserve"> </v>
      </c>
      <c r="Z47" s="140" t="str">
        <f>IF('Light Gun'!F47="","DQ",'Light Gun'!F47)</f>
        <v>DQ</v>
      </c>
      <c r="AA47" s="140" t="str">
        <f>IF('Light Gun'!G47="","DQ",'Light Gun'!G47)</f>
        <v>DQ</v>
      </c>
      <c r="AB47" s="141" t="str">
        <f>IF('Light Gun'!H47="","DQ",'Light Gun'!H47)</f>
        <v>DQ</v>
      </c>
      <c r="AC47" s="141">
        <f>'Light Gun'!Y47</f>
        <v>0</v>
      </c>
      <c r="AD47" s="140" t="str">
        <f t="shared" si="7"/>
        <v>DQ</v>
      </c>
      <c r="AE47" s="10" t="str">
        <f t="shared" si="8"/>
        <v>DQ</v>
      </c>
      <c r="AF47" s="137">
        <f>'Competitor List'!C33</f>
        <v>208</v>
      </c>
    </row>
    <row r="48" spans="1:32" s="126" customFormat="1" ht="12.2" customHeight="1" thickBot="1" x14ac:dyDescent="0.25">
      <c r="A48" s="367"/>
      <c r="B48" s="173" t="str">
        <f>IF('Competitor List'!G34="Y",'Competitor List'!D34, " ")</f>
        <v xml:space="preserve"> </v>
      </c>
      <c r="C48" s="174" t="str">
        <f>IF('Competitor List'!J34="Y","Y","N")</f>
        <v>N</v>
      </c>
      <c r="D48" s="174">
        <f>'Competitor List'!B34</f>
        <v>9</v>
      </c>
      <c r="E48" s="174" t="str">
        <f>IF('Competitor List'!E34=0," ",'Competitor List'!E34)</f>
        <v xml:space="preserve"> </v>
      </c>
      <c r="F48" s="253" t="str">
        <f>IF(C48="N","",'Light Gun'!R48)</f>
        <v/>
      </c>
      <c r="G48" s="184" t="str">
        <f>IF(C48="N","",'Heavy Gun'!R48)</f>
        <v/>
      </c>
      <c r="H48" s="184" t="str">
        <f t="shared" si="0"/>
        <v/>
      </c>
      <c r="I48" s="132" t="str">
        <f t="shared" si="1"/>
        <v>DQ</v>
      </c>
      <c r="J48" s="178" t="str">
        <f>IF($C48="N","",'Light Gun'!P48)</f>
        <v/>
      </c>
      <c r="K48" s="178" t="str">
        <f>IF($C48="N","",'Heavy Gun'!P48)</f>
        <v/>
      </c>
      <c r="L48" s="254" t="str">
        <f t="shared" si="2"/>
        <v/>
      </c>
      <c r="M48" s="239" t="str">
        <f t="shared" si="3"/>
        <v>DQ</v>
      </c>
      <c r="N48" s="180" t="str">
        <f>IF($C48="Y",'Light Gun'!Q48+'Heavy Gun'!Q48,"")</f>
        <v/>
      </c>
      <c r="O48" s="180" t="str">
        <f>IF($C48="N","",'Light Gun'!V48)</f>
        <v/>
      </c>
      <c r="P48" s="276" t="str">
        <f>IF($C48="N","",'Light Gun'!AL48)</f>
        <v/>
      </c>
      <c r="Q48" s="174" t="str">
        <f>IF($C48="N","",'Heavy Gun'!V48)</f>
        <v/>
      </c>
      <c r="R48" s="274" t="str">
        <f>IF($C48="N","",'Heavy Gun'!AL48)</f>
        <v/>
      </c>
      <c r="S48" s="180" t="str">
        <f t="shared" si="4"/>
        <v>DQ</v>
      </c>
      <c r="T48" s="240" t="str">
        <f t="shared" si="5"/>
        <v>DQ</v>
      </c>
      <c r="U48" s="241" t="str">
        <f>IF('Light Gun'!AX48=0,"",'Light Gun'!AX48)</f>
        <v/>
      </c>
      <c r="V48" s="242" t="str">
        <f>IF('Heavy Gun'!AX48=0,"",'Heavy Gun'!AX48)</f>
        <v/>
      </c>
      <c r="W48" s="243" t="str">
        <f t="shared" si="6"/>
        <v/>
      </c>
      <c r="Y48" s="10" t="str">
        <f>'Light Gun'!B48</f>
        <v xml:space="preserve"> </v>
      </c>
      <c r="Z48" s="140" t="str">
        <f>IF('Light Gun'!F48="","DQ",'Light Gun'!F48)</f>
        <v>DQ</v>
      </c>
      <c r="AA48" s="140" t="str">
        <f>IF('Light Gun'!G48="","DQ",'Light Gun'!G48)</f>
        <v>DQ</v>
      </c>
      <c r="AB48" s="141" t="str">
        <f>IF('Light Gun'!H48="","DQ",'Light Gun'!H48)</f>
        <v>DQ</v>
      </c>
      <c r="AC48" s="141">
        <f>'Light Gun'!Y48</f>
        <v>0</v>
      </c>
      <c r="AD48" s="140" t="str">
        <f t="shared" si="7"/>
        <v>DQ</v>
      </c>
      <c r="AE48" s="10" t="str">
        <f t="shared" si="8"/>
        <v>DQ</v>
      </c>
      <c r="AF48" s="137">
        <f>'Competitor List'!C34</f>
        <v>209</v>
      </c>
    </row>
    <row r="49" spans="1:32" s="126" customFormat="1" ht="12.2" customHeight="1" thickBot="1" x14ac:dyDescent="0.25">
      <c r="A49" s="367"/>
      <c r="B49" s="173" t="str">
        <f>IF('Competitor List'!G35="Y",'Competitor List'!D35, " ")</f>
        <v xml:space="preserve"> </v>
      </c>
      <c r="C49" s="174" t="str">
        <f>IF('Competitor List'!J35="Y","Y","N")</f>
        <v>N</v>
      </c>
      <c r="D49" s="174">
        <f>'Competitor List'!B35</f>
        <v>10</v>
      </c>
      <c r="E49" s="174" t="str">
        <f>IF('Competitor List'!E35=0," ",'Competitor List'!E35)</f>
        <v xml:space="preserve"> </v>
      </c>
      <c r="F49" s="253" t="str">
        <f>IF(C49="N","",'Light Gun'!R49)</f>
        <v/>
      </c>
      <c r="G49" s="184" t="str">
        <f>IF(C49="N","",'Heavy Gun'!R49)</f>
        <v/>
      </c>
      <c r="H49" s="184" t="str">
        <f t="shared" si="0"/>
        <v/>
      </c>
      <c r="I49" s="132" t="str">
        <f t="shared" si="1"/>
        <v>DQ</v>
      </c>
      <c r="J49" s="178" t="str">
        <f>IF($C49="N","",'Light Gun'!P49)</f>
        <v/>
      </c>
      <c r="K49" s="178" t="str">
        <f>IF($C49="N","",'Heavy Gun'!P49)</f>
        <v/>
      </c>
      <c r="L49" s="254" t="str">
        <f t="shared" si="2"/>
        <v/>
      </c>
      <c r="M49" s="239" t="str">
        <f t="shared" si="3"/>
        <v>DQ</v>
      </c>
      <c r="N49" s="180" t="str">
        <f>IF($C49="Y",'Light Gun'!Q49+'Heavy Gun'!Q49,"")</f>
        <v/>
      </c>
      <c r="O49" s="180" t="str">
        <f>IF($C49="N","",'Light Gun'!V49)</f>
        <v/>
      </c>
      <c r="P49" s="276" t="str">
        <f>IF($C49="N","",'Light Gun'!AL49)</f>
        <v/>
      </c>
      <c r="Q49" s="174" t="str">
        <f>IF($C49="N","",'Heavy Gun'!V49)</f>
        <v/>
      </c>
      <c r="R49" s="274" t="str">
        <f>IF($C49="N","",'Heavy Gun'!AL49)</f>
        <v/>
      </c>
      <c r="S49" s="180" t="str">
        <f t="shared" si="4"/>
        <v>DQ</v>
      </c>
      <c r="T49" s="240" t="str">
        <f t="shared" si="5"/>
        <v>DQ</v>
      </c>
      <c r="U49" s="241" t="str">
        <f>IF('Light Gun'!AX49=0,"",'Light Gun'!AX49)</f>
        <v/>
      </c>
      <c r="V49" s="242" t="str">
        <f>IF('Heavy Gun'!AX49=0,"",'Heavy Gun'!AX49)</f>
        <v/>
      </c>
      <c r="W49" s="243" t="str">
        <f t="shared" si="6"/>
        <v/>
      </c>
      <c r="Y49" s="10" t="str">
        <f>'Light Gun'!B49</f>
        <v xml:space="preserve"> </v>
      </c>
      <c r="Z49" s="140" t="str">
        <f>IF('Light Gun'!F49="","DQ",'Light Gun'!F49)</f>
        <v>DQ</v>
      </c>
      <c r="AA49" s="140" t="str">
        <f>IF('Light Gun'!G49="","DQ",'Light Gun'!G49)</f>
        <v>DQ</v>
      </c>
      <c r="AB49" s="141" t="str">
        <f>IF('Light Gun'!H49="","DQ",'Light Gun'!H49)</f>
        <v>DQ</v>
      </c>
      <c r="AC49" s="141">
        <f>'Light Gun'!Y49</f>
        <v>0</v>
      </c>
      <c r="AD49" s="140" t="str">
        <f t="shared" si="7"/>
        <v>DQ</v>
      </c>
      <c r="AE49" s="10" t="str">
        <f t="shared" si="8"/>
        <v>DQ</v>
      </c>
      <c r="AF49" s="137">
        <f>'Competitor List'!C35</f>
        <v>210</v>
      </c>
    </row>
    <row r="50" spans="1:32" s="126" customFormat="1" ht="12.2" customHeight="1" thickBot="1" x14ac:dyDescent="0.25">
      <c r="A50" s="367"/>
      <c r="B50" s="173" t="str">
        <f>IF('Competitor List'!G36="Y",'Competitor List'!D36, " ")</f>
        <v xml:space="preserve"> </v>
      </c>
      <c r="C50" s="174" t="str">
        <f>IF('Competitor List'!J36="Y","Y","N")</f>
        <v>N</v>
      </c>
      <c r="D50" s="174">
        <f>'Competitor List'!B36</f>
        <v>11</v>
      </c>
      <c r="E50" s="174" t="str">
        <f>IF('Competitor List'!E36=0," ",'Competitor List'!E36)</f>
        <v xml:space="preserve"> </v>
      </c>
      <c r="F50" s="253" t="str">
        <f>IF(C50="N","",'Light Gun'!R50)</f>
        <v/>
      </c>
      <c r="G50" s="184" t="str">
        <f>IF(C50="N","",'Heavy Gun'!R50)</f>
        <v/>
      </c>
      <c r="H50" s="184" t="str">
        <f t="shared" si="0"/>
        <v/>
      </c>
      <c r="I50" s="132" t="str">
        <f t="shared" si="1"/>
        <v>DQ</v>
      </c>
      <c r="J50" s="178" t="str">
        <f>IF($C50="N","",'Light Gun'!P50)</f>
        <v/>
      </c>
      <c r="K50" s="178" t="str">
        <f>IF($C50="N","",'Heavy Gun'!P50)</f>
        <v/>
      </c>
      <c r="L50" s="254" t="str">
        <f t="shared" si="2"/>
        <v/>
      </c>
      <c r="M50" s="239" t="str">
        <f t="shared" si="3"/>
        <v>DQ</v>
      </c>
      <c r="N50" s="180" t="str">
        <f>IF($C50="Y",'Light Gun'!Q50+'Heavy Gun'!Q50,"")</f>
        <v/>
      </c>
      <c r="O50" s="180" t="str">
        <f>IF($C50="N","",'Light Gun'!V50)</f>
        <v/>
      </c>
      <c r="P50" s="276" t="str">
        <f>IF($C50="N","",'Light Gun'!AL50)</f>
        <v/>
      </c>
      <c r="Q50" s="174" t="str">
        <f>IF($C50="N","",'Heavy Gun'!V50)</f>
        <v/>
      </c>
      <c r="R50" s="274" t="str">
        <f>IF($C50="N","",'Heavy Gun'!AL50)</f>
        <v/>
      </c>
      <c r="S50" s="180" t="str">
        <f t="shared" si="4"/>
        <v>DQ</v>
      </c>
      <c r="T50" s="240" t="str">
        <f t="shared" si="5"/>
        <v>DQ</v>
      </c>
      <c r="U50" s="241" t="str">
        <f>IF('Light Gun'!AX50=0,"",'Light Gun'!AX50)</f>
        <v/>
      </c>
      <c r="V50" s="242" t="str">
        <f>IF('Heavy Gun'!AX50=0,"",'Heavy Gun'!AX50)</f>
        <v/>
      </c>
      <c r="W50" s="243" t="str">
        <f t="shared" si="6"/>
        <v/>
      </c>
      <c r="Y50" s="10" t="str">
        <f>'Light Gun'!B50</f>
        <v xml:space="preserve"> </v>
      </c>
      <c r="Z50" s="140" t="str">
        <f>IF('Light Gun'!F50="","DQ",'Light Gun'!F50)</f>
        <v>DQ</v>
      </c>
      <c r="AA50" s="140" t="str">
        <f>IF('Light Gun'!G50="","DQ",'Light Gun'!G50)</f>
        <v>DQ</v>
      </c>
      <c r="AB50" s="141" t="str">
        <f>IF('Light Gun'!H50="","DQ",'Light Gun'!H50)</f>
        <v>DQ</v>
      </c>
      <c r="AC50" s="141">
        <f>'Light Gun'!Y50</f>
        <v>0</v>
      </c>
      <c r="AD50" s="140" t="str">
        <f t="shared" si="7"/>
        <v>DQ</v>
      </c>
      <c r="AE50" s="10" t="str">
        <f t="shared" si="8"/>
        <v>DQ</v>
      </c>
      <c r="AF50" s="137">
        <f>'Competitor List'!C36</f>
        <v>211</v>
      </c>
    </row>
    <row r="51" spans="1:32" s="126" customFormat="1" ht="12.2" customHeight="1" thickBot="1" x14ac:dyDescent="0.25">
      <c r="A51" s="367"/>
      <c r="B51" s="173" t="str">
        <f>IF('Competitor List'!G37="Y",'Competitor List'!D37, " ")</f>
        <v xml:space="preserve"> </v>
      </c>
      <c r="C51" s="174" t="str">
        <f>IF('Competitor List'!J37="Y","Y","N")</f>
        <v>N</v>
      </c>
      <c r="D51" s="174">
        <f>'Competitor List'!B37</f>
        <v>12</v>
      </c>
      <c r="E51" s="174" t="str">
        <f>IF('Competitor List'!E37=0," ",'Competitor List'!E37)</f>
        <v xml:space="preserve"> </v>
      </c>
      <c r="F51" s="253" t="str">
        <f>IF(C51="N","",'Light Gun'!R51)</f>
        <v/>
      </c>
      <c r="G51" s="184" t="str">
        <f>IF(C51="N","",'Heavy Gun'!R51)</f>
        <v/>
      </c>
      <c r="H51" s="184" t="str">
        <f t="shared" si="0"/>
        <v/>
      </c>
      <c r="I51" s="132" t="str">
        <f t="shared" si="1"/>
        <v>DQ</v>
      </c>
      <c r="J51" s="178" t="str">
        <f>IF($C51="N","",'Light Gun'!P51)</f>
        <v/>
      </c>
      <c r="K51" s="178" t="str">
        <f>IF($C51="N","",'Heavy Gun'!P51)</f>
        <v/>
      </c>
      <c r="L51" s="254" t="str">
        <f t="shared" si="2"/>
        <v/>
      </c>
      <c r="M51" s="239" t="str">
        <f t="shared" si="3"/>
        <v>DQ</v>
      </c>
      <c r="N51" s="180" t="str">
        <f>IF($C51="Y",'Light Gun'!Q51+'Heavy Gun'!Q51,"")</f>
        <v/>
      </c>
      <c r="O51" s="180" t="str">
        <f>IF($C51="N","",'Light Gun'!V51)</f>
        <v/>
      </c>
      <c r="P51" s="276" t="str">
        <f>IF($C51="N","",'Light Gun'!AL51)</f>
        <v/>
      </c>
      <c r="Q51" s="174" t="str">
        <f>IF($C51="N","",'Heavy Gun'!V51)</f>
        <v/>
      </c>
      <c r="R51" s="274" t="str">
        <f>IF($C51="N","",'Heavy Gun'!AL51)</f>
        <v/>
      </c>
      <c r="S51" s="180" t="str">
        <f t="shared" si="4"/>
        <v>DQ</v>
      </c>
      <c r="T51" s="240" t="str">
        <f t="shared" si="5"/>
        <v>DQ</v>
      </c>
      <c r="U51" s="241" t="str">
        <f>IF('Light Gun'!AX51=0,"",'Light Gun'!AX51)</f>
        <v/>
      </c>
      <c r="V51" s="242" t="str">
        <f>IF('Heavy Gun'!AX51=0,"",'Heavy Gun'!AX51)</f>
        <v/>
      </c>
      <c r="W51" s="243" t="str">
        <f t="shared" si="6"/>
        <v/>
      </c>
      <c r="Y51" s="10" t="str">
        <f>'Light Gun'!B51</f>
        <v xml:space="preserve"> </v>
      </c>
      <c r="Z51" s="140" t="str">
        <f>IF('Light Gun'!F51="","DQ",'Light Gun'!F51)</f>
        <v>DQ</v>
      </c>
      <c r="AA51" s="140" t="str">
        <f>IF('Light Gun'!G51="","DQ",'Light Gun'!G51)</f>
        <v>DQ</v>
      </c>
      <c r="AB51" s="141" t="str">
        <f>IF('Light Gun'!H51="","DQ",'Light Gun'!H51)</f>
        <v>DQ</v>
      </c>
      <c r="AC51" s="141">
        <f>'Light Gun'!Y51</f>
        <v>0</v>
      </c>
      <c r="AD51" s="140" t="str">
        <f t="shared" si="7"/>
        <v>DQ</v>
      </c>
      <c r="AE51" s="10" t="str">
        <f t="shared" si="8"/>
        <v>DQ</v>
      </c>
      <c r="AF51" s="137">
        <f>'Competitor List'!C37</f>
        <v>212</v>
      </c>
    </row>
    <row r="52" spans="1:32" s="126" customFormat="1" ht="12.2" customHeight="1" thickBot="1" x14ac:dyDescent="0.25">
      <c r="A52" s="367"/>
      <c r="B52" s="173" t="str">
        <f>IF('Competitor List'!G38="Y",'Competitor List'!D38, " ")</f>
        <v xml:space="preserve"> </v>
      </c>
      <c r="C52" s="174" t="str">
        <f>IF('Competitor List'!J38="Y","Y","N")</f>
        <v>N</v>
      </c>
      <c r="D52" s="174">
        <f>'Competitor List'!B38</f>
        <v>13</v>
      </c>
      <c r="E52" s="174" t="str">
        <f>IF('Competitor List'!E38=0," ",'Competitor List'!E38)</f>
        <v xml:space="preserve"> </v>
      </c>
      <c r="F52" s="253" t="str">
        <f>IF(C52="N","",'Light Gun'!R52)</f>
        <v/>
      </c>
      <c r="G52" s="184" t="str">
        <f>IF(C52="N","",'Heavy Gun'!R52)</f>
        <v/>
      </c>
      <c r="H52" s="184" t="str">
        <f t="shared" ref="H52:H83" si="9">IF(AND(ISNUMBER(F52),ISNUMBER(G52)),AVERAGE(F52,G52),"")</f>
        <v/>
      </c>
      <c r="I52" s="132" t="str">
        <f t="shared" ref="I52:I83" si="10">IF(AND(ISNUMBER(H52)),RANK(H52,$H$20:$H$99,1)+SUMPRODUCT(($H$20:$H$99=H52)*($L$20:$L$99&gt;L52))+SUMPRODUCT(($H$20:$H$99=H52)*($L$20:$L$99=L52)*($N$20:$N$99&gt;N52))+SUMPRODUCT(($H$20:$H$99=H52)*($L$20:$L$99=L52)*($N$20:$N$99=N52)*($D$20:$D$99&lt;D52)),"DQ")</f>
        <v>DQ</v>
      </c>
      <c r="J52" s="178" t="str">
        <f>IF($C52="N","",'Light Gun'!P52)</f>
        <v/>
      </c>
      <c r="K52" s="178" t="str">
        <f>IF($C52="N","",'Heavy Gun'!P52)</f>
        <v/>
      </c>
      <c r="L52" s="254" t="str">
        <f t="shared" ref="L52:L83" si="11">IF(AND(ISNUMBER(J52),ISNUMBER(K52)),AVERAGE(J52,K52),"")</f>
        <v/>
      </c>
      <c r="M52" s="239" t="str">
        <f t="shared" ref="M52:M83" si="12">IF(AND(ISNUMBER(L52)),RANK(L52,$L$20:$L$99,0)+SUMPRODUCT(($L$20:$L$99=L52)*($H$20:$H$99&lt;H52))+SUMPRODUCT(($L$20:$L$99=L52)*($H$20:$H$99=H52)*($N$20:$N$99&gt;N52))+SUMPRODUCT(($L$20:$L$99=L52)*($H$20:$H$99=H52)*($N$20:$N$99=N52)*($D$20:$D$99&lt;D52)),"DQ")</f>
        <v>DQ</v>
      </c>
      <c r="N52" s="180" t="str">
        <f>IF($C52="Y",'Light Gun'!Q52+'Heavy Gun'!Q52,"")</f>
        <v/>
      </c>
      <c r="O52" s="180" t="str">
        <f>IF($C52="N","",'Light Gun'!V52)</f>
        <v/>
      </c>
      <c r="P52" s="276" t="str">
        <f>IF($C52="N","",'Light Gun'!AL52)</f>
        <v/>
      </c>
      <c r="Q52" s="174" t="str">
        <f>IF($C52="N","",'Heavy Gun'!V52)</f>
        <v/>
      </c>
      <c r="R52" s="274" t="str">
        <f>IF($C52="N","",'Heavy Gun'!AL52)</f>
        <v/>
      </c>
      <c r="S52" s="180" t="str">
        <f t="shared" ref="S52:S83" si="13">IF(AND(ISNUMBER(O52),ISNUMBER(P52),ISNUMBER(Q52),ISNUMBER(R52)),SUM(O52:R52),"DQ")</f>
        <v>DQ</v>
      </c>
      <c r="T52" s="240" t="str">
        <f t="shared" ref="T52:T83" si="14">IF(AND(ISNUMBER(S52)),RANK(S52,$S$20:$S$99,1)+SUMPRODUCT(($S$20:$S$99=S52)*($H$20:$H$99&lt;H52))+SUMPRODUCT(($S$20:$S$99=S52)*($H$20:$H$99=H52)*($L$20:$L$99&gt;L52))+SUMPRODUCT(($S$20:$S$99=S52)*($H$20:$H$99=H52)*($L$20:$L$99=L52)*($N$20:$N$99&gt;N52))+SUMPRODUCT(($S$20:$S$99=S52)*($H$20:$H$99=H52)*($L$20:$L$99=L52)*($N$20:$N$99=N52)*($D$20:$D$99&lt;D52)),"DQ")</f>
        <v>DQ</v>
      </c>
      <c r="U52" s="241" t="str">
        <f>IF('Light Gun'!AX52=0,"",'Light Gun'!AX52)</f>
        <v/>
      </c>
      <c r="V52" s="242" t="str">
        <f>IF('Heavy Gun'!AX52=0,"",'Heavy Gun'!AX52)</f>
        <v/>
      </c>
      <c r="W52" s="243" t="str">
        <f t="shared" ref="W52:W83" si="15">IF(AND(ISNUMBER(U52),ISNUMBER(V52)),U52+V52,"")</f>
        <v/>
      </c>
      <c r="Y52" s="10" t="str">
        <f>'Light Gun'!B52</f>
        <v xml:space="preserve"> </v>
      </c>
      <c r="Z52" s="140" t="str">
        <f>IF('Light Gun'!F52="","DQ",'Light Gun'!F52)</f>
        <v>DQ</v>
      </c>
      <c r="AA52" s="140" t="str">
        <f>IF('Light Gun'!G52="","DQ",'Light Gun'!G52)</f>
        <v>DQ</v>
      </c>
      <c r="AB52" s="141" t="str">
        <f>IF('Light Gun'!H52="","DQ",'Light Gun'!H52)</f>
        <v>DQ</v>
      </c>
      <c r="AC52" s="141">
        <f>'Light Gun'!Y52</f>
        <v>0</v>
      </c>
      <c r="AD52" s="140" t="str">
        <f t="shared" si="7"/>
        <v>DQ</v>
      </c>
      <c r="AE52" s="10" t="str">
        <f t="shared" si="8"/>
        <v>DQ</v>
      </c>
      <c r="AF52" s="137">
        <f>'Competitor List'!C38</f>
        <v>213</v>
      </c>
    </row>
    <row r="53" spans="1:32" s="126" customFormat="1" ht="12.2" customHeight="1" thickBot="1" x14ac:dyDescent="0.25">
      <c r="A53" s="367"/>
      <c r="B53" s="173" t="str">
        <f>IF('Competitor List'!G39="Y",'Competitor List'!D39, " ")</f>
        <v xml:space="preserve"> </v>
      </c>
      <c r="C53" s="174" t="str">
        <f>IF('Competitor List'!J39="Y","Y","N")</f>
        <v>N</v>
      </c>
      <c r="D53" s="174">
        <f>'Competitor List'!B39</f>
        <v>14</v>
      </c>
      <c r="E53" s="174" t="str">
        <f>IF('Competitor List'!E39=0," ",'Competitor List'!E39)</f>
        <v xml:space="preserve"> </v>
      </c>
      <c r="F53" s="253" t="str">
        <f>IF(C53="N","",'Light Gun'!R53)</f>
        <v/>
      </c>
      <c r="G53" s="184" t="str">
        <f>IF(C53="N","",'Heavy Gun'!R53)</f>
        <v/>
      </c>
      <c r="H53" s="184" t="str">
        <f t="shared" si="9"/>
        <v/>
      </c>
      <c r="I53" s="132" t="str">
        <f t="shared" si="10"/>
        <v>DQ</v>
      </c>
      <c r="J53" s="178" t="str">
        <f>IF($C53="N","",'Light Gun'!P53)</f>
        <v/>
      </c>
      <c r="K53" s="178" t="str">
        <f>IF($C53="N","",'Heavy Gun'!P53)</f>
        <v/>
      </c>
      <c r="L53" s="254" t="str">
        <f t="shared" si="11"/>
        <v/>
      </c>
      <c r="M53" s="239" t="str">
        <f t="shared" si="12"/>
        <v>DQ</v>
      </c>
      <c r="N53" s="180" t="str">
        <f>IF($C53="Y",'Light Gun'!Q53+'Heavy Gun'!Q53,"")</f>
        <v/>
      </c>
      <c r="O53" s="180" t="str">
        <f>IF($C53="N","",'Light Gun'!V53)</f>
        <v/>
      </c>
      <c r="P53" s="276" t="str">
        <f>IF($C53="N","",'Light Gun'!AL53)</f>
        <v/>
      </c>
      <c r="Q53" s="174" t="str">
        <f>IF($C53="N","",'Heavy Gun'!V53)</f>
        <v/>
      </c>
      <c r="R53" s="274" t="str">
        <f>IF($C53="N","",'Heavy Gun'!AL53)</f>
        <v/>
      </c>
      <c r="S53" s="180" t="str">
        <f t="shared" si="13"/>
        <v>DQ</v>
      </c>
      <c r="T53" s="240" t="str">
        <f t="shared" si="14"/>
        <v>DQ</v>
      </c>
      <c r="U53" s="241" t="str">
        <f>IF('Light Gun'!AX53=0,"",'Light Gun'!AX53)</f>
        <v/>
      </c>
      <c r="V53" s="242" t="str">
        <f>IF('Heavy Gun'!AX53=0,"",'Heavy Gun'!AX53)</f>
        <v/>
      </c>
      <c r="W53" s="243" t="str">
        <f t="shared" si="15"/>
        <v/>
      </c>
      <c r="Y53" s="10" t="str">
        <f>'Light Gun'!B53</f>
        <v xml:space="preserve"> </v>
      </c>
      <c r="Z53" s="140" t="str">
        <f>IF('Light Gun'!F53="","DQ",'Light Gun'!F53)</f>
        <v>DQ</v>
      </c>
      <c r="AA53" s="140" t="str">
        <f>IF('Light Gun'!G53="","DQ",'Light Gun'!G53)</f>
        <v>DQ</v>
      </c>
      <c r="AB53" s="141" t="str">
        <f>IF('Light Gun'!H53="","DQ",'Light Gun'!H53)</f>
        <v>DQ</v>
      </c>
      <c r="AC53" s="141">
        <f>'Light Gun'!Y53</f>
        <v>0</v>
      </c>
      <c r="AD53" s="140" t="str">
        <f t="shared" si="7"/>
        <v>DQ</v>
      </c>
      <c r="AE53" s="10" t="str">
        <f t="shared" si="8"/>
        <v>DQ</v>
      </c>
      <c r="AF53" s="137">
        <f>'Competitor List'!C39</f>
        <v>214</v>
      </c>
    </row>
    <row r="54" spans="1:32" s="126" customFormat="1" ht="12.2" customHeight="1" thickBot="1" x14ac:dyDescent="0.25">
      <c r="A54" s="367"/>
      <c r="B54" s="173" t="str">
        <f>IF('Competitor List'!G40="Y",'Competitor List'!D40, " ")</f>
        <v xml:space="preserve"> </v>
      </c>
      <c r="C54" s="174" t="str">
        <f>IF('Competitor List'!J40="Y","Y","N")</f>
        <v>N</v>
      </c>
      <c r="D54" s="174">
        <f>'Competitor List'!B40</f>
        <v>15</v>
      </c>
      <c r="E54" s="174" t="str">
        <f>IF('Competitor List'!E40=0," ",'Competitor List'!E40)</f>
        <v xml:space="preserve"> </v>
      </c>
      <c r="F54" s="253" t="str">
        <f>IF(C54="N","",'Light Gun'!R54)</f>
        <v/>
      </c>
      <c r="G54" s="184" t="str">
        <f>IF(C54="N","",'Heavy Gun'!R54)</f>
        <v/>
      </c>
      <c r="H54" s="184" t="str">
        <f t="shared" si="9"/>
        <v/>
      </c>
      <c r="I54" s="132" t="str">
        <f t="shared" si="10"/>
        <v>DQ</v>
      </c>
      <c r="J54" s="178" t="str">
        <f>IF($C54="N","",'Light Gun'!P54)</f>
        <v/>
      </c>
      <c r="K54" s="178" t="str">
        <f>IF($C54="N","",'Heavy Gun'!P54)</f>
        <v/>
      </c>
      <c r="L54" s="254" t="str">
        <f t="shared" si="11"/>
        <v/>
      </c>
      <c r="M54" s="239" t="str">
        <f t="shared" si="12"/>
        <v>DQ</v>
      </c>
      <c r="N54" s="180" t="str">
        <f>IF($C54="Y",'Light Gun'!Q54+'Heavy Gun'!Q54,"")</f>
        <v/>
      </c>
      <c r="O54" s="180" t="str">
        <f>IF($C54="N","",'Light Gun'!V54)</f>
        <v/>
      </c>
      <c r="P54" s="276" t="str">
        <f>IF($C54="N","",'Light Gun'!AL54)</f>
        <v/>
      </c>
      <c r="Q54" s="174" t="str">
        <f>IF($C54="N","",'Heavy Gun'!V54)</f>
        <v/>
      </c>
      <c r="R54" s="274" t="str">
        <f>IF($C54="N","",'Heavy Gun'!AL54)</f>
        <v/>
      </c>
      <c r="S54" s="180" t="str">
        <f t="shared" si="13"/>
        <v>DQ</v>
      </c>
      <c r="T54" s="240" t="str">
        <f t="shared" si="14"/>
        <v>DQ</v>
      </c>
      <c r="U54" s="241" t="str">
        <f>IF('Light Gun'!AX54=0,"",'Light Gun'!AX54)</f>
        <v/>
      </c>
      <c r="V54" s="242" t="str">
        <f>IF('Heavy Gun'!AX54=0,"",'Heavy Gun'!AX54)</f>
        <v/>
      </c>
      <c r="W54" s="243" t="str">
        <f t="shared" si="15"/>
        <v/>
      </c>
      <c r="Y54" s="10" t="str">
        <f>'Light Gun'!B54</f>
        <v xml:space="preserve"> </v>
      </c>
      <c r="Z54" s="140" t="str">
        <f>IF('Light Gun'!F54="","DQ",'Light Gun'!F54)</f>
        <v>DQ</v>
      </c>
      <c r="AA54" s="140" t="str">
        <f>IF('Light Gun'!G54="","DQ",'Light Gun'!G54)</f>
        <v>DQ</v>
      </c>
      <c r="AB54" s="141" t="str">
        <f>IF('Light Gun'!H54="","DQ",'Light Gun'!H54)</f>
        <v>DQ</v>
      </c>
      <c r="AC54" s="141">
        <f>'Light Gun'!Y54</f>
        <v>0</v>
      </c>
      <c r="AD54" s="140" t="str">
        <f t="shared" si="7"/>
        <v>DQ</v>
      </c>
      <c r="AE54" s="10" t="str">
        <f t="shared" si="8"/>
        <v>DQ</v>
      </c>
      <c r="AF54" s="137">
        <f>'Competitor List'!C40</f>
        <v>215</v>
      </c>
    </row>
    <row r="55" spans="1:32" s="126" customFormat="1" ht="12.2" customHeight="1" thickBot="1" x14ac:dyDescent="0.25">
      <c r="A55" s="367"/>
      <c r="B55" s="173" t="str">
        <f>IF('Competitor List'!G41="Y",'Competitor List'!D41, " ")</f>
        <v xml:space="preserve"> </v>
      </c>
      <c r="C55" s="174" t="str">
        <f>IF('Competitor List'!J41="Y","Y","N")</f>
        <v>N</v>
      </c>
      <c r="D55" s="174">
        <f>'Competitor List'!B41</f>
        <v>16</v>
      </c>
      <c r="E55" s="174" t="str">
        <f>IF('Competitor List'!E41=0," ",'Competitor List'!E41)</f>
        <v xml:space="preserve"> </v>
      </c>
      <c r="F55" s="253" t="str">
        <f>IF(C55="N","",'Light Gun'!R55)</f>
        <v/>
      </c>
      <c r="G55" s="184" t="str">
        <f>IF(C55="N","",'Heavy Gun'!R55)</f>
        <v/>
      </c>
      <c r="H55" s="184" t="str">
        <f t="shared" si="9"/>
        <v/>
      </c>
      <c r="I55" s="132" t="str">
        <f t="shared" si="10"/>
        <v>DQ</v>
      </c>
      <c r="J55" s="178" t="str">
        <f>IF($C55="N","",'Light Gun'!P55)</f>
        <v/>
      </c>
      <c r="K55" s="178" t="str">
        <f>IF($C55="N","",'Heavy Gun'!P55)</f>
        <v/>
      </c>
      <c r="L55" s="254" t="str">
        <f t="shared" si="11"/>
        <v/>
      </c>
      <c r="M55" s="239" t="str">
        <f t="shared" si="12"/>
        <v>DQ</v>
      </c>
      <c r="N55" s="180" t="str">
        <f>IF($C55="Y",'Light Gun'!Q55+'Heavy Gun'!Q55,"")</f>
        <v/>
      </c>
      <c r="O55" s="180" t="str">
        <f>IF($C55="N","",'Light Gun'!V55)</f>
        <v/>
      </c>
      <c r="P55" s="276" t="str">
        <f>IF($C55="N","",'Light Gun'!AL55)</f>
        <v/>
      </c>
      <c r="Q55" s="174" t="str">
        <f>IF($C55="N","",'Heavy Gun'!V55)</f>
        <v/>
      </c>
      <c r="R55" s="274" t="str">
        <f>IF($C55="N","",'Heavy Gun'!AL55)</f>
        <v/>
      </c>
      <c r="S55" s="180" t="str">
        <f t="shared" si="13"/>
        <v>DQ</v>
      </c>
      <c r="T55" s="240" t="str">
        <f t="shared" si="14"/>
        <v>DQ</v>
      </c>
      <c r="U55" s="241" t="str">
        <f>IF('Light Gun'!AX55=0,"",'Light Gun'!AX55)</f>
        <v/>
      </c>
      <c r="V55" s="242" t="str">
        <f>IF('Heavy Gun'!AX55=0,"",'Heavy Gun'!AX55)</f>
        <v/>
      </c>
      <c r="W55" s="243" t="str">
        <f t="shared" si="15"/>
        <v/>
      </c>
      <c r="Y55" s="10" t="str">
        <f>'Light Gun'!B55</f>
        <v xml:space="preserve"> </v>
      </c>
      <c r="Z55" s="140" t="str">
        <f>IF('Light Gun'!F55="","DQ",'Light Gun'!F55)</f>
        <v>DQ</v>
      </c>
      <c r="AA55" s="140" t="str">
        <f>IF('Light Gun'!G55="","DQ",'Light Gun'!G55)</f>
        <v>DQ</v>
      </c>
      <c r="AB55" s="141" t="str">
        <f>IF('Light Gun'!H55="","DQ",'Light Gun'!H55)</f>
        <v>DQ</v>
      </c>
      <c r="AC55" s="141">
        <f>'Light Gun'!Y55</f>
        <v>0</v>
      </c>
      <c r="AD55" s="140" t="str">
        <f t="shared" si="7"/>
        <v>DQ</v>
      </c>
      <c r="AE55" s="10" t="str">
        <f t="shared" si="8"/>
        <v>DQ</v>
      </c>
      <c r="AF55" s="137">
        <f>'Competitor List'!C41</f>
        <v>216</v>
      </c>
    </row>
    <row r="56" spans="1:32" s="126" customFormat="1" ht="12.2" customHeight="1" thickBot="1" x14ac:dyDescent="0.25">
      <c r="A56" s="367"/>
      <c r="B56" s="173" t="str">
        <f>IF('Competitor List'!G42="Y",'Competitor List'!D42, " ")</f>
        <v xml:space="preserve"> </v>
      </c>
      <c r="C56" s="174" t="str">
        <f>IF('Competitor List'!J42="Y","Y","N")</f>
        <v>N</v>
      </c>
      <c r="D56" s="174">
        <f>'Competitor List'!B42</f>
        <v>17</v>
      </c>
      <c r="E56" s="174" t="str">
        <f>IF('Competitor List'!E42=0," ",'Competitor List'!E42)</f>
        <v xml:space="preserve"> </v>
      </c>
      <c r="F56" s="253" t="str">
        <f>IF(C56="N","",'Light Gun'!R56)</f>
        <v/>
      </c>
      <c r="G56" s="184" t="str">
        <f>IF(C56="N","",'Heavy Gun'!R56)</f>
        <v/>
      </c>
      <c r="H56" s="184" t="str">
        <f t="shared" si="9"/>
        <v/>
      </c>
      <c r="I56" s="132" t="str">
        <f t="shared" si="10"/>
        <v>DQ</v>
      </c>
      <c r="J56" s="178" t="str">
        <f>IF($C56="N","",'Light Gun'!P56)</f>
        <v/>
      </c>
      <c r="K56" s="178" t="str">
        <f>IF($C56="N","",'Heavy Gun'!P56)</f>
        <v/>
      </c>
      <c r="L56" s="254" t="str">
        <f t="shared" si="11"/>
        <v/>
      </c>
      <c r="M56" s="239" t="str">
        <f t="shared" si="12"/>
        <v>DQ</v>
      </c>
      <c r="N56" s="180" t="str">
        <f>IF($C56="Y",'Light Gun'!Q56+'Heavy Gun'!Q56,"")</f>
        <v/>
      </c>
      <c r="O56" s="180" t="str">
        <f>IF($C56="N","",'Light Gun'!V56)</f>
        <v/>
      </c>
      <c r="P56" s="276" t="str">
        <f>IF($C56="N","",'Light Gun'!AL56)</f>
        <v/>
      </c>
      <c r="Q56" s="174" t="str">
        <f>IF($C56="N","",'Heavy Gun'!V56)</f>
        <v/>
      </c>
      <c r="R56" s="274" t="str">
        <f>IF($C56="N","",'Heavy Gun'!AL56)</f>
        <v/>
      </c>
      <c r="S56" s="180" t="str">
        <f t="shared" si="13"/>
        <v>DQ</v>
      </c>
      <c r="T56" s="240" t="str">
        <f t="shared" si="14"/>
        <v>DQ</v>
      </c>
      <c r="U56" s="241" t="str">
        <f>IF('Light Gun'!AX56=0,"",'Light Gun'!AX56)</f>
        <v/>
      </c>
      <c r="V56" s="242" t="str">
        <f>IF('Heavy Gun'!AX56=0,"",'Heavy Gun'!AX56)</f>
        <v/>
      </c>
      <c r="W56" s="243" t="str">
        <f t="shared" si="15"/>
        <v/>
      </c>
      <c r="Y56" s="10" t="str">
        <f>'Light Gun'!B56</f>
        <v xml:space="preserve"> </v>
      </c>
      <c r="Z56" s="140" t="str">
        <f>IF('Light Gun'!F56="","DQ",'Light Gun'!F56)</f>
        <v>DQ</v>
      </c>
      <c r="AA56" s="140" t="str">
        <f>IF('Light Gun'!G56="","DQ",'Light Gun'!G56)</f>
        <v>DQ</v>
      </c>
      <c r="AB56" s="141" t="str">
        <f>IF('Light Gun'!H56="","DQ",'Light Gun'!H56)</f>
        <v>DQ</v>
      </c>
      <c r="AC56" s="141">
        <f>'Light Gun'!Y56</f>
        <v>0</v>
      </c>
      <c r="AD56" s="140" t="str">
        <f t="shared" si="7"/>
        <v>DQ</v>
      </c>
      <c r="AE56" s="10" t="str">
        <f t="shared" si="8"/>
        <v>DQ</v>
      </c>
      <c r="AF56" s="137">
        <f>'Competitor List'!C42</f>
        <v>217</v>
      </c>
    </row>
    <row r="57" spans="1:32" s="126" customFormat="1" ht="12.2" customHeight="1" thickBot="1" x14ac:dyDescent="0.25">
      <c r="A57" s="367"/>
      <c r="B57" s="173" t="str">
        <f>IF('Competitor List'!G43="Y",'Competitor List'!D43, " ")</f>
        <v xml:space="preserve"> </v>
      </c>
      <c r="C57" s="174" t="str">
        <f>IF('Competitor List'!J43="Y","Y","N")</f>
        <v>N</v>
      </c>
      <c r="D57" s="174">
        <f>'Competitor List'!B43</f>
        <v>18</v>
      </c>
      <c r="E57" s="174" t="str">
        <f>IF('Competitor List'!E43=0," ",'Competitor List'!E43)</f>
        <v xml:space="preserve"> </v>
      </c>
      <c r="F57" s="253" t="str">
        <f>IF(C57="N","",'Light Gun'!R57)</f>
        <v/>
      </c>
      <c r="G57" s="184" t="str">
        <f>IF(C57="N","",'Heavy Gun'!R57)</f>
        <v/>
      </c>
      <c r="H57" s="184" t="str">
        <f t="shared" si="9"/>
        <v/>
      </c>
      <c r="I57" s="132" t="str">
        <f t="shared" si="10"/>
        <v>DQ</v>
      </c>
      <c r="J57" s="178" t="str">
        <f>IF($C57="N","",'Light Gun'!P57)</f>
        <v/>
      </c>
      <c r="K57" s="178" t="str">
        <f>IF($C57="N","",'Heavy Gun'!P57)</f>
        <v/>
      </c>
      <c r="L57" s="254" t="str">
        <f t="shared" si="11"/>
        <v/>
      </c>
      <c r="M57" s="239" t="str">
        <f t="shared" si="12"/>
        <v>DQ</v>
      </c>
      <c r="N57" s="180" t="str">
        <f>IF($C57="Y",'Light Gun'!Q57+'Heavy Gun'!Q57,"")</f>
        <v/>
      </c>
      <c r="O57" s="180" t="str">
        <f>IF($C57="N","",'Light Gun'!V57)</f>
        <v/>
      </c>
      <c r="P57" s="276" t="str">
        <f>IF($C57="N","",'Light Gun'!AL57)</f>
        <v/>
      </c>
      <c r="Q57" s="174" t="str">
        <f>IF($C57="N","",'Heavy Gun'!V57)</f>
        <v/>
      </c>
      <c r="R57" s="274" t="str">
        <f>IF($C57="N","",'Heavy Gun'!AL57)</f>
        <v/>
      </c>
      <c r="S57" s="180" t="str">
        <f t="shared" si="13"/>
        <v>DQ</v>
      </c>
      <c r="T57" s="240" t="str">
        <f t="shared" si="14"/>
        <v>DQ</v>
      </c>
      <c r="U57" s="241" t="str">
        <f>IF('Light Gun'!AX57=0,"",'Light Gun'!AX57)</f>
        <v/>
      </c>
      <c r="V57" s="242" t="str">
        <f>IF('Heavy Gun'!AX57=0,"",'Heavy Gun'!AX57)</f>
        <v/>
      </c>
      <c r="W57" s="243" t="str">
        <f t="shared" si="15"/>
        <v/>
      </c>
      <c r="Y57" s="10" t="str">
        <f>'Light Gun'!B57</f>
        <v xml:space="preserve"> </v>
      </c>
      <c r="Z57" s="140" t="str">
        <f>IF('Light Gun'!F57="","DQ",'Light Gun'!F57)</f>
        <v>DQ</v>
      </c>
      <c r="AA57" s="140" t="str">
        <f>IF('Light Gun'!G57="","DQ",'Light Gun'!G57)</f>
        <v>DQ</v>
      </c>
      <c r="AB57" s="141" t="str">
        <f>IF('Light Gun'!H57="","DQ",'Light Gun'!H57)</f>
        <v>DQ</v>
      </c>
      <c r="AC57" s="141">
        <f>'Light Gun'!Y57</f>
        <v>0</v>
      </c>
      <c r="AD57" s="140" t="str">
        <f t="shared" si="7"/>
        <v>DQ</v>
      </c>
      <c r="AE57" s="10" t="str">
        <f t="shared" si="8"/>
        <v>DQ</v>
      </c>
      <c r="AF57" s="137">
        <f>'Competitor List'!C43</f>
        <v>218</v>
      </c>
    </row>
    <row r="58" spans="1:32" s="126" customFormat="1" ht="12.2" customHeight="1" thickBot="1" x14ac:dyDescent="0.25">
      <c r="A58" s="367"/>
      <c r="B58" s="173" t="str">
        <f>IF('Competitor List'!G44="Y",'Competitor List'!D44, " ")</f>
        <v xml:space="preserve"> </v>
      </c>
      <c r="C58" s="174" t="str">
        <f>IF('Competitor List'!J44="Y","Y","N")</f>
        <v>N</v>
      </c>
      <c r="D58" s="174">
        <f>'Competitor List'!B44</f>
        <v>19</v>
      </c>
      <c r="E58" s="174" t="str">
        <f>IF('Competitor List'!E44=0," ",'Competitor List'!E44)</f>
        <v xml:space="preserve"> </v>
      </c>
      <c r="F58" s="253" t="str">
        <f>IF(C58="N","",'Light Gun'!R58)</f>
        <v/>
      </c>
      <c r="G58" s="184" t="str">
        <f>IF(C58="N","",'Heavy Gun'!R58)</f>
        <v/>
      </c>
      <c r="H58" s="184" t="str">
        <f t="shared" si="9"/>
        <v/>
      </c>
      <c r="I58" s="132" t="str">
        <f t="shared" si="10"/>
        <v>DQ</v>
      </c>
      <c r="J58" s="178" t="str">
        <f>IF($C58="N","",'Light Gun'!P58)</f>
        <v/>
      </c>
      <c r="K58" s="178" t="str">
        <f>IF($C58="N","",'Heavy Gun'!P58)</f>
        <v/>
      </c>
      <c r="L58" s="254" t="str">
        <f t="shared" si="11"/>
        <v/>
      </c>
      <c r="M58" s="239" t="str">
        <f t="shared" si="12"/>
        <v>DQ</v>
      </c>
      <c r="N58" s="180" t="str">
        <f>IF($C58="Y",'Light Gun'!Q58+'Heavy Gun'!Q58,"")</f>
        <v/>
      </c>
      <c r="O58" s="180" t="str">
        <f>IF($C58="N","",'Light Gun'!V58)</f>
        <v/>
      </c>
      <c r="P58" s="276" t="str">
        <f>IF($C58="N","",'Light Gun'!AL58)</f>
        <v/>
      </c>
      <c r="Q58" s="174" t="str">
        <f>IF($C58="N","",'Heavy Gun'!V58)</f>
        <v/>
      </c>
      <c r="R58" s="274" t="str">
        <f>IF($C58="N","",'Heavy Gun'!AL58)</f>
        <v/>
      </c>
      <c r="S58" s="180" t="str">
        <f t="shared" si="13"/>
        <v>DQ</v>
      </c>
      <c r="T58" s="240" t="str">
        <f t="shared" si="14"/>
        <v>DQ</v>
      </c>
      <c r="U58" s="241" t="str">
        <f>IF('Light Gun'!AX58=0,"",'Light Gun'!AX58)</f>
        <v/>
      </c>
      <c r="V58" s="242" t="str">
        <f>IF('Heavy Gun'!AX58=0,"",'Heavy Gun'!AX58)</f>
        <v/>
      </c>
      <c r="W58" s="243" t="str">
        <f t="shared" si="15"/>
        <v/>
      </c>
      <c r="Y58" s="10" t="str">
        <f>'Light Gun'!B58</f>
        <v xml:space="preserve"> </v>
      </c>
      <c r="Z58" s="140" t="str">
        <f>IF('Light Gun'!F58="","DQ",'Light Gun'!F58)</f>
        <v>DQ</v>
      </c>
      <c r="AA58" s="140" t="str">
        <f>IF('Light Gun'!G58="","DQ",'Light Gun'!G58)</f>
        <v>DQ</v>
      </c>
      <c r="AB58" s="141" t="str">
        <f>IF('Light Gun'!H58="","DQ",'Light Gun'!H58)</f>
        <v>DQ</v>
      </c>
      <c r="AC58" s="141">
        <f>'Light Gun'!Y58</f>
        <v>0</v>
      </c>
      <c r="AD58" s="140" t="str">
        <f t="shared" si="7"/>
        <v>DQ</v>
      </c>
      <c r="AE58" s="10" t="str">
        <f t="shared" si="8"/>
        <v>DQ</v>
      </c>
      <c r="AF58" s="137">
        <f>'Competitor List'!C44</f>
        <v>219</v>
      </c>
    </row>
    <row r="59" spans="1:32" s="126" customFormat="1" ht="12.2" customHeight="1" thickBot="1" x14ac:dyDescent="0.25">
      <c r="A59" s="367"/>
      <c r="B59" s="186" t="str">
        <f>IF('Competitor List'!G45="Y",'Competitor List'!D45, " ")</f>
        <v xml:space="preserve"> </v>
      </c>
      <c r="C59" s="187" t="str">
        <f>IF('Competitor List'!J45="Y","Y","N")</f>
        <v>N</v>
      </c>
      <c r="D59" s="187">
        <f>'Competitor List'!B45</f>
        <v>20</v>
      </c>
      <c r="E59" s="187" t="str">
        <f>IF('Competitor List'!E45=0," ",'Competitor List'!E45)</f>
        <v xml:space="preserve"> </v>
      </c>
      <c r="F59" s="255" t="str">
        <f>IF(C59="N","",'Light Gun'!R59)</f>
        <v/>
      </c>
      <c r="G59" s="197" t="str">
        <f>IF(C59="N","",'Heavy Gun'!R59)</f>
        <v/>
      </c>
      <c r="H59" s="197" t="str">
        <f t="shared" si="9"/>
        <v/>
      </c>
      <c r="I59" s="149" t="str">
        <f t="shared" si="10"/>
        <v>DQ</v>
      </c>
      <c r="J59" s="191" t="str">
        <f>IF($C59="N","",'Light Gun'!P59)</f>
        <v/>
      </c>
      <c r="K59" s="191" t="str">
        <f>IF($C59="N","",'Heavy Gun'!P59)</f>
        <v/>
      </c>
      <c r="L59" s="256" t="str">
        <f t="shared" si="11"/>
        <v/>
      </c>
      <c r="M59" s="246" t="str">
        <f t="shared" si="12"/>
        <v>DQ</v>
      </c>
      <c r="N59" s="193" t="str">
        <f>IF($C59="Y",'Light Gun'!Q59+'Heavy Gun'!Q59,"")</f>
        <v/>
      </c>
      <c r="O59" s="193" t="str">
        <f>IF($C59="N","",'Light Gun'!V59)</f>
        <v/>
      </c>
      <c r="P59" s="290" t="str">
        <f>IF($C59="N","",'Light Gun'!AL59)</f>
        <v/>
      </c>
      <c r="Q59" s="187" t="str">
        <f>IF($C59="N","",'Heavy Gun'!V59)</f>
        <v/>
      </c>
      <c r="R59" s="275" t="str">
        <f>IF($C59="N","",'Heavy Gun'!AL59)</f>
        <v/>
      </c>
      <c r="S59" s="193" t="str">
        <f t="shared" si="13"/>
        <v>DQ</v>
      </c>
      <c r="T59" s="247" t="str">
        <f t="shared" si="14"/>
        <v>DQ</v>
      </c>
      <c r="U59" s="248" t="str">
        <f>IF('Light Gun'!AX59=0,"",'Light Gun'!AX59)</f>
        <v/>
      </c>
      <c r="V59" s="249" t="str">
        <f>IF('Heavy Gun'!AX59=0,"",'Heavy Gun'!AX59)</f>
        <v/>
      </c>
      <c r="W59" s="250" t="str">
        <f t="shared" si="15"/>
        <v/>
      </c>
      <c r="Y59" s="10" t="str">
        <f>'Light Gun'!B59</f>
        <v xml:space="preserve"> </v>
      </c>
      <c r="Z59" s="140" t="str">
        <f>IF('Light Gun'!F59="","DQ",'Light Gun'!F59)</f>
        <v>DQ</v>
      </c>
      <c r="AA59" s="140" t="str">
        <f>IF('Light Gun'!G59="","DQ",'Light Gun'!G59)</f>
        <v>DQ</v>
      </c>
      <c r="AB59" s="141" t="str">
        <f>IF('Light Gun'!H59="","DQ",'Light Gun'!H59)</f>
        <v>DQ</v>
      </c>
      <c r="AC59" s="141">
        <f>'Light Gun'!Y59</f>
        <v>0</v>
      </c>
      <c r="AD59" s="140" t="str">
        <f t="shared" si="7"/>
        <v>DQ</v>
      </c>
      <c r="AE59" s="10" t="str">
        <f t="shared" si="8"/>
        <v>DQ</v>
      </c>
      <c r="AF59" s="154">
        <f>'Competitor List'!C45</f>
        <v>220</v>
      </c>
    </row>
    <row r="60" spans="1:32" s="126" customFormat="1" ht="12.2" customHeight="1" thickBot="1" x14ac:dyDescent="0.25">
      <c r="A60" s="368" t="s">
        <v>19</v>
      </c>
      <c r="B60" s="199" t="str">
        <f>IF('Competitor List'!G46="Y",'Competitor List'!D46, " ")</f>
        <v xml:space="preserve"> </v>
      </c>
      <c r="C60" s="200" t="str">
        <f>IF('Competitor List'!J46="Y","Y","N")</f>
        <v>N</v>
      </c>
      <c r="D60" s="200">
        <f>'Competitor List'!B46</f>
        <v>1</v>
      </c>
      <c r="E60" s="200" t="str">
        <f>IF('Competitor List'!E46=0," ",'Competitor List'!E46)</f>
        <v xml:space="preserve"> </v>
      </c>
      <c r="F60" s="230" t="str">
        <f>IF(C60="N","",'Light Gun'!R60)</f>
        <v/>
      </c>
      <c r="G60" s="124" t="str">
        <f>IF(C60="N","",'Heavy Gun'!R60)</f>
        <v/>
      </c>
      <c r="H60" s="124" t="str">
        <f t="shared" si="9"/>
        <v/>
      </c>
      <c r="I60" s="115" t="str">
        <f t="shared" si="10"/>
        <v>DQ</v>
      </c>
      <c r="J60" s="116" t="str">
        <f>IF($C60="N","",'Light Gun'!P60)</f>
        <v/>
      </c>
      <c r="K60" s="116" t="str">
        <f>IF($C60="N","",'Heavy Gun'!P60)</f>
        <v/>
      </c>
      <c r="L60" s="231" t="str">
        <f t="shared" si="11"/>
        <v/>
      </c>
      <c r="M60" s="232" t="str">
        <f t="shared" si="12"/>
        <v>DQ</v>
      </c>
      <c r="N60" s="120" t="str">
        <f>IF($C60="Y",'Light Gun'!Q60+'Heavy Gun'!Q60,"")</f>
        <v/>
      </c>
      <c r="O60" s="120" t="str">
        <f>IF($C60="N","",'Light Gun'!V60)</f>
        <v/>
      </c>
      <c r="P60" s="110" t="str">
        <f>IF($C60="N","",'Light Gun'!AL60)</f>
        <v/>
      </c>
      <c r="Q60" s="110" t="str">
        <f>IF($C60="N","",'Heavy Gun'!V60)</f>
        <v/>
      </c>
      <c r="R60" s="120" t="str">
        <f>IF($C60="N","",'Heavy Gun'!AL60)</f>
        <v/>
      </c>
      <c r="S60" s="120" t="str">
        <f t="shared" si="13"/>
        <v>DQ</v>
      </c>
      <c r="T60" s="233" t="str">
        <f t="shared" si="14"/>
        <v>DQ</v>
      </c>
      <c r="U60" s="234" t="str">
        <f>IF('Light Gun'!AX60=0,"",'Light Gun'!AX60)</f>
        <v/>
      </c>
      <c r="V60" s="235" t="str">
        <f>IF('Heavy Gun'!AX60=0,"",'Heavy Gun'!AX60)</f>
        <v/>
      </c>
      <c r="W60" s="236" t="str">
        <f t="shared" si="15"/>
        <v/>
      </c>
      <c r="Y60" s="10" t="str">
        <f>'Light Gun'!B60</f>
        <v xml:space="preserve"> </v>
      </c>
      <c r="Z60" s="140" t="str">
        <f>IF('Light Gun'!F60="","DQ",'Light Gun'!F60)</f>
        <v>DQ</v>
      </c>
      <c r="AA60" s="140" t="str">
        <f>IF('Light Gun'!G60="","DQ",'Light Gun'!G60)</f>
        <v>DQ</v>
      </c>
      <c r="AB60" s="141" t="str">
        <f>IF('Light Gun'!H60="","DQ",'Light Gun'!H60)</f>
        <v>DQ</v>
      </c>
      <c r="AC60" s="141">
        <f>'Light Gun'!Y60</f>
        <v>0</v>
      </c>
      <c r="AD60" s="140" t="str">
        <f t="shared" si="7"/>
        <v>DQ</v>
      </c>
      <c r="AE60" s="10" t="str">
        <f t="shared" si="8"/>
        <v>DQ</v>
      </c>
      <c r="AF60" s="120">
        <f>'Competitor List'!C46</f>
        <v>301</v>
      </c>
    </row>
    <row r="61" spans="1:32" s="126" customFormat="1" ht="12.2" customHeight="1" thickBot="1" x14ac:dyDescent="0.25">
      <c r="A61" s="368"/>
      <c r="B61" s="205" t="str">
        <f>IF('Competitor List'!G47="Y",'Competitor List'!D47, " ")</f>
        <v xml:space="preserve"> </v>
      </c>
      <c r="C61" s="71" t="str">
        <f>IF('Competitor List'!J47="Y","Y","N")</f>
        <v>N</v>
      </c>
      <c r="D61" s="71">
        <f>'Competitor List'!B47</f>
        <v>2</v>
      </c>
      <c r="E61" s="71" t="str">
        <f>IF('Competitor List'!E47=0," ",'Competitor List'!E47)</f>
        <v xml:space="preserve"> </v>
      </c>
      <c r="F61" s="237" t="str">
        <f>IF(C61="N","",'Light Gun'!R61)</f>
        <v/>
      </c>
      <c r="G61" s="141" t="str">
        <f>IF(C61="N","",'Heavy Gun'!R61)</f>
        <v/>
      </c>
      <c r="H61" s="141" t="str">
        <f t="shared" si="9"/>
        <v/>
      </c>
      <c r="I61" s="132" t="str">
        <f t="shared" si="10"/>
        <v>DQ</v>
      </c>
      <c r="J61" s="133" t="str">
        <f>IF($C61="N","",'Light Gun'!P61)</f>
        <v/>
      </c>
      <c r="K61" s="133" t="str">
        <f>IF($C61="N","",'Heavy Gun'!P61)</f>
        <v/>
      </c>
      <c r="L61" s="238" t="str">
        <f t="shared" si="11"/>
        <v/>
      </c>
      <c r="M61" s="239" t="str">
        <f t="shared" si="12"/>
        <v>DQ</v>
      </c>
      <c r="N61" s="137" t="str">
        <f>IF($C61="Y",'Light Gun'!Q61+'Heavy Gun'!Q61,"")</f>
        <v/>
      </c>
      <c r="O61" s="137" t="str">
        <f>IF($C61="N","",'Light Gun'!V61)</f>
        <v/>
      </c>
      <c r="P61" s="10" t="str">
        <f>IF($C61="N","",'Light Gun'!AL61)</f>
        <v/>
      </c>
      <c r="Q61" s="10" t="str">
        <f>IF($C61="N","",'Heavy Gun'!V61)</f>
        <v/>
      </c>
      <c r="R61" s="137" t="str">
        <f>IF($C61="N","",'Heavy Gun'!AL61)</f>
        <v/>
      </c>
      <c r="S61" s="137" t="str">
        <f t="shared" si="13"/>
        <v>DQ</v>
      </c>
      <c r="T61" s="240" t="str">
        <f t="shared" si="14"/>
        <v>DQ</v>
      </c>
      <c r="U61" s="241" t="str">
        <f>IF('Light Gun'!AX61=0,"",'Light Gun'!AX61)</f>
        <v/>
      </c>
      <c r="V61" s="242" t="str">
        <f>IF('Heavy Gun'!AX61=0,"",'Heavy Gun'!AX61)</f>
        <v/>
      </c>
      <c r="W61" s="243" t="str">
        <f t="shared" si="15"/>
        <v/>
      </c>
      <c r="Y61" s="10" t="str">
        <f>'Light Gun'!B61</f>
        <v xml:space="preserve"> </v>
      </c>
      <c r="Z61" s="140" t="str">
        <f>IF('Light Gun'!F61="","DQ",'Light Gun'!F61)</f>
        <v>DQ</v>
      </c>
      <c r="AA61" s="140" t="str">
        <f>IF('Light Gun'!G61="","DQ",'Light Gun'!G61)</f>
        <v>DQ</v>
      </c>
      <c r="AB61" s="141" t="str">
        <f>IF('Light Gun'!H61="","DQ",'Light Gun'!H61)</f>
        <v>DQ</v>
      </c>
      <c r="AC61" s="141">
        <f>'Light Gun'!Y61</f>
        <v>0</v>
      </c>
      <c r="AD61" s="140" t="str">
        <f t="shared" si="7"/>
        <v>DQ</v>
      </c>
      <c r="AE61" s="10" t="str">
        <f t="shared" si="8"/>
        <v>DQ</v>
      </c>
      <c r="AF61" s="137">
        <f>'Competitor List'!C47</f>
        <v>302</v>
      </c>
    </row>
    <row r="62" spans="1:32" s="126" customFormat="1" ht="12.2" customHeight="1" thickBot="1" x14ac:dyDescent="0.25">
      <c r="A62" s="368"/>
      <c r="B62" s="205" t="str">
        <f>IF('Competitor List'!G48="Y",'Competitor List'!D48, " ")</f>
        <v xml:space="preserve"> </v>
      </c>
      <c r="C62" s="71" t="str">
        <f>IF('Competitor List'!J48="Y","Y","N")</f>
        <v>N</v>
      </c>
      <c r="D62" s="71">
        <f>'Competitor List'!B48</f>
        <v>3</v>
      </c>
      <c r="E62" s="71" t="str">
        <f>IF('Competitor List'!E48=0," ",'Competitor List'!E48)</f>
        <v xml:space="preserve"> </v>
      </c>
      <c r="F62" s="237" t="str">
        <f>IF(C62="N","",'Light Gun'!R62)</f>
        <v/>
      </c>
      <c r="G62" s="141" t="str">
        <f>IF(C62="N","",'Heavy Gun'!R62)</f>
        <v/>
      </c>
      <c r="H62" s="141" t="str">
        <f t="shared" si="9"/>
        <v/>
      </c>
      <c r="I62" s="132" t="str">
        <f t="shared" si="10"/>
        <v>DQ</v>
      </c>
      <c r="J62" s="133" t="str">
        <f>IF($C62="N","",'Light Gun'!P62)</f>
        <v/>
      </c>
      <c r="K62" s="133" t="str">
        <f>IF($C62="N","",'Heavy Gun'!P62)</f>
        <v/>
      </c>
      <c r="L62" s="238" t="str">
        <f t="shared" si="11"/>
        <v/>
      </c>
      <c r="M62" s="239" t="str">
        <f t="shared" si="12"/>
        <v>DQ</v>
      </c>
      <c r="N62" s="137" t="str">
        <f>IF($C62="Y",'Light Gun'!Q62+'Heavy Gun'!Q62,"")</f>
        <v/>
      </c>
      <c r="O62" s="137" t="str">
        <f>IF($C62="N","",'Light Gun'!V62)</f>
        <v/>
      </c>
      <c r="P62" s="10" t="str">
        <f>IF($C62="N","",'Light Gun'!AL62)</f>
        <v/>
      </c>
      <c r="Q62" s="10" t="str">
        <f>IF($C62="N","",'Heavy Gun'!V62)</f>
        <v/>
      </c>
      <c r="R62" s="137" t="str">
        <f>IF($C62="N","",'Heavy Gun'!AL62)</f>
        <v/>
      </c>
      <c r="S62" s="137" t="str">
        <f t="shared" si="13"/>
        <v>DQ</v>
      </c>
      <c r="T62" s="240" t="str">
        <f t="shared" si="14"/>
        <v>DQ</v>
      </c>
      <c r="U62" s="241" t="str">
        <f>IF('Light Gun'!AX62=0,"",'Light Gun'!AX62)</f>
        <v/>
      </c>
      <c r="V62" s="242" t="str">
        <f>IF('Heavy Gun'!AX62=0,"",'Heavy Gun'!AX62)</f>
        <v/>
      </c>
      <c r="W62" s="243" t="str">
        <f t="shared" si="15"/>
        <v/>
      </c>
      <c r="Y62" s="10" t="str">
        <f>'Light Gun'!B62</f>
        <v xml:space="preserve"> </v>
      </c>
      <c r="Z62" s="140" t="str">
        <f>IF('Light Gun'!F62="","DQ",'Light Gun'!F62)</f>
        <v>DQ</v>
      </c>
      <c r="AA62" s="140" t="str">
        <f>IF('Light Gun'!G62="","DQ",'Light Gun'!G62)</f>
        <v>DQ</v>
      </c>
      <c r="AB62" s="141" t="str">
        <f>IF('Light Gun'!H62="","DQ",'Light Gun'!H62)</f>
        <v>DQ</v>
      </c>
      <c r="AC62" s="141">
        <f>'Light Gun'!Y62</f>
        <v>0</v>
      </c>
      <c r="AD62" s="140" t="str">
        <f t="shared" si="7"/>
        <v>DQ</v>
      </c>
      <c r="AE62" s="10" t="str">
        <f t="shared" si="8"/>
        <v>DQ</v>
      </c>
      <c r="AF62" s="137">
        <f>'Competitor List'!C48</f>
        <v>303</v>
      </c>
    </row>
    <row r="63" spans="1:32" s="126" customFormat="1" ht="12.2" customHeight="1" thickBot="1" x14ac:dyDescent="0.25">
      <c r="A63" s="368"/>
      <c r="B63" s="205" t="str">
        <f>IF('Competitor List'!G49="Y",'Competitor List'!D49, " ")</f>
        <v xml:space="preserve"> </v>
      </c>
      <c r="C63" s="71" t="str">
        <f>IF('Competitor List'!J49="Y","Y","N")</f>
        <v>N</v>
      </c>
      <c r="D63" s="71">
        <f>'Competitor List'!B49</f>
        <v>4</v>
      </c>
      <c r="E63" s="71" t="str">
        <f>IF('Competitor List'!E49=0," ",'Competitor List'!E49)</f>
        <v xml:space="preserve"> </v>
      </c>
      <c r="F63" s="237" t="str">
        <f>IF(C63="N","",'Light Gun'!R63)</f>
        <v/>
      </c>
      <c r="G63" s="141" t="str">
        <f>IF(C63="N","",'Heavy Gun'!R63)</f>
        <v/>
      </c>
      <c r="H63" s="141" t="str">
        <f t="shared" si="9"/>
        <v/>
      </c>
      <c r="I63" s="132" t="str">
        <f t="shared" si="10"/>
        <v>DQ</v>
      </c>
      <c r="J63" s="133" t="str">
        <f>IF($C63="N","",'Light Gun'!P63)</f>
        <v/>
      </c>
      <c r="K63" s="133" t="str">
        <f>IF($C63="N","",'Heavy Gun'!P63)</f>
        <v/>
      </c>
      <c r="L63" s="238" t="str">
        <f t="shared" si="11"/>
        <v/>
      </c>
      <c r="M63" s="239" t="str">
        <f t="shared" si="12"/>
        <v>DQ</v>
      </c>
      <c r="N63" s="137" t="str">
        <f>IF($C63="Y",'Light Gun'!Q63+'Heavy Gun'!Q63,"")</f>
        <v/>
      </c>
      <c r="O63" s="137" t="str">
        <f>IF($C63="N","",'Light Gun'!V63)</f>
        <v/>
      </c>
      <c r="P63" s="10" t="str">
        <f>IF($C63="N","",'Light Gun'!AL63)</f>
        <v/>
      </c>
      <c r="Q63" s="10" t="str">
        <f>IF($C63="N","",'Heavy Gun'!V63)</f>
        <v/>
      </c>
      <c r="R63" s="137" t="str">
        <f>IF($C63="N","",'Heavy Gun'!AL63)</f>
        <v/>
      </c>
      <c r="S63" s="137" t="str">
        <f t="shared" si="13"/>
        <v>DQ</v>
      </c>
      <c r="T63" s="240" t="str">
        <f t="shared" si="14"/>
        <v>DQ</v>
      </c>
      <c r="U63" s="241" t="str">
        <f>IF('Light Gun'!AX63=0,"",'Light Gun'!AX63)</f>
        <v/>
      </c>
      <c r="V63" s="242" t="str">
        <f>IF('Heavy Gun'!AX63=0,"",'Heavy Gun'!AX63)</f>
        <v/>
      </c>
      <c r="W63" s="243" t="str">
        <f t="shared" si="15"/>
        <v/>
      </c>
      <c r="Y63" s="10" t="str">
        <f>'Light Gun'!B63</f>
        <v xml:space="preserve"> </v>
      </c>
      <c r="Z63" s="140" t="str">
        <f>IF('Light Gun'!F63="","DQ",'Light Gun'!F63)</f>
        <v>DQ</v>
      </c>
      <c r="AA63" s="140" t="str">
        <f>IF('Light Gun'!G63="","DQ",'Light Gun'!G63)</f>
        <v>DQ</v>
      </c>
      <c r="AB63" s="141" t="str">
        <f>IF('Light Gun'!H63="","DQ",'Light Gun'!H63)</f>
        <v>DQ</v>
      </c>
      <c r="AC63" s="141">
        <f>'Light Gun'!Y63</f>
        <v>0</v>
      </c>
      <c r="AD63" s="140" t="str">
        <f t="shared" si="7"/>
        <v>DQ</v>
      </c>
      <c r="AE63" s="10" t="str">
        <f t="shared" si="8"/>
        <v>DQ</v>
      </c>
      <c r="AF63" s="137">
        <f>'Competitor List'!C49</f>
        <v>304</v>
      </c>
    </row>
    <row r="64" spans="1:32" s="126" customFormat="1" ht="12.2" customHeight="1" thickBot="1" x14ac:dyDescent="0.25">
      <c r="A64" s="368"/>
      <c r="B64" s="205" t="str">
        <f>IF('Competitor List'!G50="Y",'Competitor List'!D50, " ")</f>
        <v xml:space="preserve"> </v>
      </c>
      <c r="C64" s="71" t="str">
        <f>IF('Competitor List'!J50="Y","Y","N")</f>
        <v>N</v>
      </c>
      <c r="D64" s="71">
        <f>'Competitor List'!B50</f>
        <v>5</v>
      </c>
      <c r="E64" s="71" t="str">
        <f>IF('Competitor List'!E50=0," ",'Competitor List'!E50)</f>
        <v xml:space="preserve"> </v>
      </c>
      <c r="F64" s="237" t="str">
        <f>IF(C64="N","",'Light Gun'!R64)</f>
        <v/>
      </c>
      <c r="G64" s="141" t="str">
        <f>IF(C64="N","",'Heavy Gun'!R64)</f>
        <v/>
      </c>
      <c r="H64" s="141" t="str">
        <f t="shared" si="9"/>
        <v/>
      </c>
      <c r="I64" s="132" t="str">
        <f t="shared" si="10"/>
        <v>DQ</v>
      </c>
      <c r="J64" s="133" t="str">
        <f>IF($C64="N","",'Light Gun'!P64)</f>
        <v/>
      </c>
      <c r="K64" s="133" t="str">
        <f>IF($C64="N","",'Heavy Gun'!P64)</f>
        <v/>
      </c>
      <c r="L64" s="238" t="str">
        <f t="shared" si="11"/>
        <v/>
      </c>
      <c r="M64" s="239" t="str">
        <f t="shared" si="12"/>
        <v>DQ</v>
      </c>
      <c r="N64" s="137" t="str">
        <f>IF($C64="Y",'Light Gun'!Q64+'Heavy Gun'!Q64,"")</f>
        <v/>
      </c>
      <c r="O64" s="137" t="str">
        <f>IF($C64="N","",'Light Gun'!V64)</f>
        <v/>
      </c>
      <c r="P64" s="10" t="str">
        <f>IF($C64="N","",'Light Gun'!AL64)</f>
        <v/>
      </c>
      <c r="Q64" s="10" t="str">
        <f>IF($C64="N","",'Heavy Gun'!V64)</f>
        <v/>
      </c>
      <c r="R64" s="137" t="str">
        <f>IF($C64="N","",'Heavy Gun'!AL64)</f>
        <v/>
      </c>
      <c r="S64" s="137" t="str">
        <f t="shared" si="13"/>
        <v>DQ</v>
      </c>
      <c r="T64" s="240" t="str">
        <f t="shared" si="14"/>
        <v>DQ</v>
      </c>
      <c r="U64" s="241" t="str">
        <f>IF('Light Gun'!AX64=0,"",'Light Gun'!AX64)</f>
        <v/>
      </c>
      <c r="V64" s="242" t="str">
        <f>IF('Heavy Gun'!AX64=0,"",'Heavy Gun'!AX64)</f>
        <v/>
      </c>
      <c r="W64" s="243" t="str">
        <f t="shared" si="15"/>
        <v/>
      </c>
      <c r="Y64" s="10" t="str">
        <f>'Light Gun'!B64</f>
        <v xml:space="preserve"> </v>
      </c>
      <c r="Z64" s="140" t="str">
        <f>IF('Light Gun'!F64="","DQ",'Light Gun'!F64)</f>
        <v>DQ</v>
      </c>
      <c r="AA64" s="140" t="str">
        <f>IF('Light Gun'!G64="","DQ",'Light Gun'!G64)</f>
        <v>DQ</v>
      </c>
      <c r="AB64" s="141" t="str">
        <f>IF('Light Gun'!H64="","DQ",'Light Gun'!H64)</f>
        <v>DQ</v>
      </c>
      <c r="AC64" s="141">
        <f>'Light Gun'!Y64</f>
        <v>0</v>
      </c>
      <c r="AD64" s="140" t="str">
        <f t="shared" si="7"/>
        <v>DQ</v>
      </c>
      <c r="AE64" s="10" t="str">
        <f t="shared" si="8"/>
        <v>DQ</v>
      </c>
      <c r="AF64" s="137">
        <f>'Competitor List'!C50</f>
        <v>305</v>
      </c>
    </row>
    <row r="65" spans="1:32" s="126" customFormat="1" ht="12.2" customHeight="1" thickBot="1" x14ac:dyDescent="0.25">
      <c r="A65" s="368"/>
      <c r="B65" s="205" t="str">
        <f>IF('Competitor List'!G51="Y",'Competitor List'!D51, " ")</f>
        <v xml:space="preserve"> </v>
      </c>
      <c r="C65" s="71" t="str">
        <f>IF('Competitor List'!J51="Y","Y","N")</f>
        <v>N</v>
      </c>
      <c r="D65" s="71">
        <f>'Competitor List'!B51</f>
        <v>6</v>
      </c>
      <c r="E65" s="71" t="str">
        <f>IF('Competitor List'!E51=0," ",'Competitor List'!E51)</f>
        <v xml:space="preserve"> </v>
      </c>
      <c r="F65" s="237" t="str">
        <f>IF(C65="N","",'Light Gun'!R65)</f>
        <v/>
      </c>
      <c r="G65" s="141" t="str">
        <f>IF(C65="N","",'Heavy Gun'!R65)</f>
        <v/>
      </c>
      <c r="H65" s="141" t="str">
        <f t="shared" si="9"/>
        <v/>
      </c>
      <c r="I65" s="132" t="str">
        <f t="shared" si="10"/>
        <v>DQ</v>
      </c>
      <c r="J65" s="133" t="str">
        <f>IF($C65="N","",'Light Gun'!P65)</f>
        <v/>
      </c>
      <c r="K65" s="133" t="str">
        <f>IF($C65="N","",'Heavy Gun'!P65)</f>
        <v/>
      </c>
      <c r="L65" s="238" t="str">
        <f t="shared" si="11"/>
        <v/>
      </c>
      <c r="M65" s="239" t="str">
        <f t="shared" si="12"/>
        <v>DQ</v>
      </c>
      <c r="N65" s="137" t="str">
        <f>IF($C65="Y",'Light Gun'!Q65+'Heavy Gun'!Q65,"")</f>
        <v/>
      </c>
      <c r="O65" s="137" t="str">
        <f>IF($C65="N","",'Light Gun'!V65)</f>
        <v/>
      </c>
      <c r="P65" s="10" t="str">
        <f>IF($C65="N","",'Light Gun'!AL65)</f>
        <v/>
      </c>
      <c r="Q65" s="10" t="str">
        <f>IF($C65="N","",'Heavy Gun'!V65)</f>
        <v/>
      </c>
      <c r="R65" s="137" t="str">
        <f>IF($C65="N","",'Heavy Gun'!AL65)</f>
        <v/>
      </c>
      <c r="S65" s="137" t="str">
        <f t="shared" si="13"/>
        <v>DQ</v>
      </c>
      <c r="T65" s="240" t="str">
        <f t="shared" si="14"/>
        <v>DQ</v>
      </c>
      <c r="U65" s="241" t="str">
        <f>IF('Light Gun'!AX65=0,"",'Light Gun'!AX65)</f>
        <v/>
      </c>
      <c r="V65" s="242" t="str">
        <f>IF('Heavy Gun'!AX65=0,"",'Heavy Gun'!AX65)</f>
        <v/>
      </c>
      <c r="W65" s="243" t="str">
        <f t="shared" si="15"/>
        <v/>
      </c>
      <c r="Y65" s="10" t="str">
        <f>'Light Gun'!B65</f>
        <v xml:space="preserve"> </v>
      </c>
      <c r="Z65" s="140" t="str">
        <f>IF('Light Gun'!F65="","DQ",'Light Gun'!F65)</f>
        <v>DQ</v>
      </c>
      <c r="AA65" s="140" t="str">
        <f>IF('Light Gun'!G65="","DQ",'Light Gun'!G65)</f>
        <v>DQ</v>
      </c>
      <c r="AB65" s="141" t="str">
        <f>IF('Light Gun'!H65="","DQ",'Light Gun'!H65)</f>
        <v>DQ</v>
      </c>
      <c r="AC65" s="141">
        <f>'Light Gun'!Y65</f>
        <v>0</v>
      </c>
      <c r="AD65" s="140" t="str">
        <f t="shared" si="7"/>
        <v>DQ</v>
      </c>
      <c r="AE65" s="10" t="str">
        <f t="shared" si="8"/>
        <v>DQ</v>
      </c>
      <c r="AF65" s="137">
        <f>'Competitor List'!C51</f>
        <v>306</v>
      </c>
    </row>
    <row r="66" spans="1:32" s="126" customFormat="1" ht="12.2" customHeight="1" thickBot="1" x14ac:dyDescent="0.25">
      <c r="A66" s="368"/>
      <c r="B66" s="205" t="str">
        <f>IF('Competitor List'!G52="Y",'Competitor List'!D52, " ")</f>
        <v xml:space="preserve"> </v>
      </c>
      <c r="C66" s="71" t="str">
        <f>IF('Competitor List'!J52="Y","Y","N")</f>
        <v>N</v>
      </c>
      <c r="D66" s="71">
        <f>'Competitor List'!B52</f>
        <v>7</v>
      </c>
      <c r="E66" s="71" t="str">
        <f>IF('Competitor List'!E52=0," ",'Competitor List'!E52)</f>
        <v xml:space="preserve"> </v>
      </c>
      <c r="F66" s="237" t="str">
        <f>IF(C66="N","",'Light Gun'!R66)</f>
        <v/>
      </c>
      <c r="G66" s="141" t="str">
        <f>IF(C66="N","",'Heavy Gun'!R66)</f>
        <v/>
      </c>
      <c r="H66" s="141" t="str">
        <f t="shared" si="9"/>
        <v/>
      </c>
      <c r="I66" s="132" t="str">
        <f t="shared" si="10"/>
        <v>DQ</v>
      </c>
      <c r="J66" s="133" t="str">
        <f>IF($C66="N","",'Light Gun'!P66)</f>
        <v/>
      </c>
      <c r="K66" s="133" t="str">
        <f>IF($C66="N","",'Heavy Gun'!P66)</f>
        <v/>
      </c>
      <c r="L66" s="238" t="str">
        <f t="shared" si="11"/>
        <v/>
      </c>
      <c r="M66" s="239" t="str">
        <f t="shared" si="12"/>
        <v>DQ</v>
      </c>
      <c r="N66" s="137" t="str">
        <f>IF($C66="Y",'Light Gun'!Q66+'Heavy Gun'!Q66,"")</f>
        <v/>
      </c>
      <c r="O66" s="137" t="str">
        <f>IF($C66="N","",'Light Gun'!V66)</f>
        <v/>
      </c>
      <c r="P66" s="10" t="str">
        <f>IF($C66="N","",'Light Gun'!AL66)</f>
        <v/>
      </c>
      <c r="Q66" s="10" t="str">
        <f>IF($C66="N","",'Heavy Gun'!V66)</f>
        <v/>
      </c>
      <c r="R66" s="137" t="str">
        <f>IF($C66="N","",'Heavy Gun'!AL66)</f>
        <v/>
      </c>
      <c r="S66" s="137" t="str">
        <f t="shared" si="13"/>
        <v>DQ</v>
      </c>
      <c r="T66" s="240" t="str">
        <f t="shared" si="14"/>
        <v>DQ</v>
      </c>
      <c r="U66" s="241" t="str">
        <f>IF('Light Gun'!AX66=0,"",'Light Gun'!AX66)</f>
        <v/>
      </c>
      <c r="V66" s="242" t="str">
        <f>IF('Heavy Gun'!AX66=0,"",'Heavy Gun'!AX66)</f>
        <v/>
      </c>
      <c r="W66" s="243" t="str">
        <f t="shared" si="15"/>
        <v/>
      </c>
      <c r="Y66" s="10" t="str">
        <f>'Light Gun'!B66</f>
        <v xml:space="preserve"> </v>
      </c>
      <c r="Z66" s="140" t="str">
        <f>IF('Light Gun'!F66="","DQ",'Light Gun'!F66)</f>
        <v>DQ</v>
      </c>
      <c r="AA66" s="140" t="str">
        <f>IF('Light Gun'!G66="","DQ",'Light Gun'!G66)</f>
        <v>DQ</v>
      </c>
      <c r="AB66" s="141" t="str">
        <f>IF('Light Gun'!H66="","DQ",'Light Gun'!H66)</f>
        <v>DQ</v>
      </c>
      <c r="AC66" s="141">
        <f>'Light Gun'!Y66</f>
        <v>0</v>
      </c>
      <c r="AD66" s="140" t="str">
        <f t="shared" si="7"/>
        <v>DQ</v>
      </c>
      <c r="AE66" s="10" t="str">
        <f t="shared" si="8"/>
        <v>DQ</v>
      </c>
      <c r="AF66" s="137">
        <f>'Competitor List'!C52</f>
        <v>307</v>
      </c>
    </row>
    <row r="67" spans="1:32" s="126" customFormat="1" ht="12.2" customHeight="1" thickBot="1" x14ac:dyDescent="0.25">
      <c r="A67" s="368"/>
      <c r="B67" s="205" t="str">
        <f>IF('Competitor List'!G53="Y",'Competitor List'!D53, " ")</f>
        <v xml:space="preserve"> </v>
      </c>
      <c r="C67" s="71" t="str">
        <f>IF('Competitor List'!J53="Y","Y","N")</f>
        <v>N</v>
      </c>
      <c r="D67" s="71">
        <f>'Competitor List'!B53</f>
        <v>8</v>
      </c>
      <c r="E67" s="71" t="str">
        <f>IF('Competitor List'!E53=0," ",'Competitor List'!E53)</f>
        <v xml:space="preserve"> </v>
      </c>
      <c r="F67" s="237" t="str">
        <f>IF(C67="N","",'Light Gun'!R67)</f>
        <v/>
      </c>
      <c r="G67" s="141" t="str">
        <f>IF(C67="N","",'Heavy Gun'!R67)</f>
        <v/>
      </c>
      <c r="H67" s="141" t="str">
        <f t="shared" si="9"/>
        <v/>
      </c>
      <c r="I67" s="132" t="str">
        <f t="shared" si="10"/>
        <v>DQ</v>
      </c>
      <c r="J67" s="133" t="str">
        <f>IF($C67="N","",'Light Gun'!P67)</f>
        <v/>
      </c>
      <c r="K67" s="133" t="str">
        <f>IF($C67="N","",'Heavy Gun'!P67)</f>
        <v/>
      </c>
      <c r="L67" s="238" t="str">
        <f t="shared" si="11"/>
        <v/>
      </c>
      <c r="M67" s="239" t="str">
        <f t="shared" si="12"/>
        <v>DQ</v>
      </c>
      <c r="N67" s="137" t="str">
        <f>IF($C67="Y",'Light Gun'!Q67+'Heavy Gun'!Q67,"")</f>
        <v/>
      </c>
      <c r="O67" s="137" t="str">
        <f>IF($C67="N","",'Light Gun'!V67)</f>
        <v/>
      </c>
      <c r="P67" s="10" t="str">
        <f>IF($C67="N","",'Light Gun'!AL67)</f>
        <v/>
      </c>
      <c r="Q67" s="10" t="str">
        <f>IF($C67="N","",'Heavy Gun'!V67)</f>
        <v/>
      </c>
      <c r="R67" s="137" t="str">
        <f>IF($C67="N","",'Heavy Gun'!AL67)</f>
        <v/>
      </c>
      <c r="S67" s="137" t="str">
        <f t="shared" si="13"/>
        <v>DQ</v>
      </c>
      <c r="T67" s="240" t="str">
        <f t="shared" si="14"/>
        <v>DQ</v>
      </c>
      <c r="U67" s="241" t="str">
        <f>IF('Light Gun'!AX67=0,"",'Light Gun'!AX67)</f>
        <v/>
      </c>
      <c r="V67" s="242" t="str">
        <f>IF('Heavy Gun'!AX67=0,"",'Heavy Gun'!AX67)</f>
        <v/>
      </c>
      <c r="W67" s="243" t="str">
        <f t="shared" si="15"/>
        <v/>
      </c>
      <c r="Y67" s="10" t="str">
        <f>'Light Gun'!B67</f>
        <v xml:space="preserve"> </v>
      </c>
      <c r="Z67" s="140" t="str">
        <f>IF('Light Gun'!F67="","DQ",'Light Gun'!F67)</f>
        <v>DQ</v>
      </c>
      <c r="AA67" s="140" t="str">
        <f>IF('Light Gun'!G67="","DQ",'Light Gun'!G67)</f>
        <v>DQ</v>
      </c>
      <c r="AB67" s="141" t="str">
        <f>IF('Light Gun'!H67="","DQ",'Light Gun'!H67)</f>
        <v>DQ</v>
      </c>
      <c r="AC67" s="141">
        <f>'Light Gun'!Y67</f>
        <v>0</v>
      </c>
      <c r="AD67" s="140" t="str">
        <f t="shared" si="7"/>
        <v>DQ</v>
      </c>
      <c r="AE67" s="10" t="str">
        <f t="shared" si="8"/>
        <v>DQ</v>
      </c>
      <c r="AF67" s="137">
        <f>'Competitor List'!C53</f>
        <v>308</v>
      </c>
    </row>
    <row r="68" spans="1:32" s="126" customFormat="1" ht="12.2" customHeight="1" thickBot="1" x14ac:dyDescent="0.25">
      <c r="A68" s="368"/>
      <c r="B68" s="205" t="str">
        <f>IF('Competitor List'!G54="Y",'Competitor List'!D54, " ")</f>
        <v xml:space="preserve"> </v>
      </c>
      <c r="C68" s="71" t="str">
        <f>IF('Competitor List'!J54="Y","Y","N")</f>
        <v>N</v>
      </c>
      <c r="D68" s="71">
        <f>'Competitor List'!B54</f>
        <v>9</v>
      </c>
      <c r="E68" s="71" t="str">
        <f>IF('Competitor List'!E54=0," ",'Competitor List'!E54)</f>
        <v xml:space="preserve"> </v>
      </c>
      <c r="F68" s="237" t="str">
        <f>IF(C68="N","",'Light Gun'!R68)</f>
        <v/>
      </c>
      <c r="G68" s="141" t="str">
        <f>IF(C68="N","",'Heavy Gun'!R68)</f>
        <v/>
      </c>
      <c r="H68" s="141" t="str">
        <f t="shared" si="9"/>
        <v/>
      </c>
      <c r="I68" s="132" t="str">
        <f t="shared" si="10"/>
        <v>DQ</v>
      </c>
      <c r="J68" s="133" t="str">
        <f>IF($C68="N","",'Light Gun'!P68)</f>
        <v/>
      </c>
      <c r="K68" s="133" t="str">
        <f>IF($C68="N","",'Heavy Gun'!P68)</f>
        <v/>
      </c>
      <c r="L68" s="238" t="str">
        <f t="shared" si="11"/>
        <v/>
      </c>
      <c r="M68" s="239" t="str">
        <f t="shared" si="12"/>
        <v>DQ</v>
      </c>
      <c r="N68" s="137" t="str">
        <f>IF($C68="Y",'Light Gun'!Q68+'Heavy Gun'!Q68,"")</f>
        <v/>
      </c>
      <c r="O68" s="137" t="str">
        <f>IF($C68="N","",'Light Gun'!V68)</f>
        <v/>
      </c>
      <c r="P68" s="10" t="str">
        <f>IF($C68="N","",'Light Gun'!AL68)</f>
        <v/>
      </c>
      <c r="Q68" s="10" t="str">
        <f>IF($C68="N","",'Heavy Gun'!V68)</f>
        <v/>
      </c>
      <c r="R68" s="137" t="str">
        <f>IF($C68="N","",'Heavy Gun'!AL68)</f>
        <v/>
      </c>
      <c r="S68" s="137" t="str">
        <f t="shared" si="13"/>
        <v>DQ</v>
      </c>
      <c r="T68" s="240" t="str">
        <f t="shared" si="14"/>
        <v>DQ</v>
      </c>
      <c r="U68" s="241" t="str">
        <f>IF('Light Gun'!AX68=0,"",'Light Gun'!AX68)</f>
        <v/>
      </c>
      <c r="V68" s="242" t="str">
        <f>IF('Heavy Gun'!AX68=0,"",'Heavy Gun'!AX68)</f>
        <v/>
      </c>
      <c r="W68" s="243" t="str">
        <f t="shared" si="15"/>
        <v/>
      </c>
      <c r="Y68" s="10" t="str">
        <f>'Light Gun'!B68</f>
        <v xml:space="preserve"> </v>
      </c>
      <c r="Z68" s="140" t="str">
        <f>IF('Light Gun'!F68="","DQ",'Light Gun'!F68)</f>
        <v>DQ</v>
      </c>
      <c r="AA68" s="140" t="str">
        <f>IF('Light Gun'!G68="","DQ",'Light Gun'!G68)</f>
        <v>DQ</v>
      </c>
      <c r="AB68" s="141" t="str">
        <f>IF('Light Gun'!H68="","DQ",'Light Gun'!H68)</f>
        <v>DQ</v>
      </c>
      <c r="AC68" s="141">
        <f>'Light Gun'!Y68</f>
        <v>0</v>
      </c>
      <c r="AD68" s="140" t="str">
        <f t="shared" si="7"/>
        <v>DQ</v>
      </c>
      <c r="AE68" s="10" t="str">
        <f t="shared" si="8"/>
        <v>DQ</v>
      </c>
      <c r="AF68" s="137">
        <f>'Competitor List'!C54</f>
        <v>309</v>
      </c>
    </row>
    <row r="69" spans="1:32" s="126" customFormat="1" ht="12.2" customHeight="1" thickBot="1" x14ac:dyDescent="0.25">
      <c r="A69" s="368"/>
      <c r="B69" s="205" t="str">
        <f>IF('Competitor List'!G55="Y",'Competitor List'!D55, " ")</f>
        <v xml:space="preserve"> </v>
      </c>
      <c r="C69" s="71" t="str">
        <f>IF('Competitor List'!J55="Y","Y","N")</f>
        <v>N</v>
      </c>
      <c r="D69" s="71">
        <f>'Competitor List'!B55</f>
        <v>10</v>
      </c>
      <c r="E69" s="71" t="str">
        <f>IF('Competitor List'!E55=0," ",'Competitor List'!E55)</f>
        <v xml:space="preserve"> </v>
      </c>
      <c r="F69" s="237" t="str">
        <f>IF(C69="N","",'Light Gun'!R69)</f>
        <v/>
      </c>
      <c r="G69" s="141" t="str">
        <f>IF(C69="N","",'Heavy Gun'!R69)</f>
        <v/>
      </c>
      <c r="H69" s="141" t="str">
        <f t="shared" si="9"/>
        <v/>
      </c>
      <c r="I69" s="132" t="str">
        <f t="shared" si="10"/>
        <v>DQ</v>
      </c>
      <c r="J69" s="133" t="str">
        <f>IF($C69="N","",'Light Gun'!P69)</f>
        <v/>
      </c>
      <c r="K69" s="133" t="str">
        <f>IF($C69="N","",'Heavy Gun'!P69)</f>
        <v/>
      </c>
      <c r="L69" s="238" t="str">
        <f t="shared" si="11"/>
        <v/>
      </c>
      <c r="M69" s="239" t="str">
        <f t="shared" si="12"/>
        <v>DQ</v>
      </c>
      <c r="N69" s="137" t="str">
        <f>IF($C69="Y",'Light Gun'!Q69+'Heavy Gun'!Q69,"")</f>
        <v/>
      </c>
      <c r="O69" s="137" t="str">
        <f>IF($C69="N","",'Light Gun'!V69)</f>
        <v/>
      </c>
      <c r="P69" s="10" t="str">
        <f>IF($C69="N","",'Light Gun'!AL69)</f>
        <v/>
      </c>
      <c r="Q69" s="10" t="str">
        <f>IF($C69="N","",'Heavy Gun'!V69)</f>
        <v/>
      </c>
      <c r="R69" s="137" t="str">
        <f>IF($C69="N","",'Heavy Gun'!AL69)</f>
        <v/>
      </c>
      <c r="S69" s="137" t="str">
        <f t="shared" si="13"/>
        <v>DQ</v>
      </c>
      <c r="T69" s="240" t="str">
        <f t="shared" si="14"/>
        <v>DQ</v>
      </c>
      <c r="U69" s="241" t="str">
        <f>IF('Light Gun'!AX69=0,"",'Light Gun'!AX69)</f>
        <v/>
      </c>
      <c r="V69" s="242" t="str">
        <f>IF('Heavy Gun'!AX69=0,"",'Heavy Gun'!AX69)</f>
        <v/>
      </c>
      <c r="W69" s="243" t="str">
        <f t="shared" si="15"/>
        <v/>
      </c>
      <c r="Y69" s="10" t="str">
        <f>'Light Gun'!B69</f>
        <v xml:space="preserve"> </v>
      </c>
      <c r="Z69" s="140" t="str">
        <f>IF('Light Gun'!F69="","DQ",'Light Gun'!F69)</f>
        <v>DQ</v>
      </c>
      <c r="AA69" s="140" t="str">
        <f>IF('Light Gun'!G69="","DQ",'Light Gun'!G69)</f>
        <v>DQ</v>
      </c>
      <c r="AB69" s="141" t="str">
        <f>IF('Light Gun'!H69="","DQ",'Light Gun'!H69)</f>
        <v>DQ</v>
      </c>
      <c r="AC69" s="141">
        <f>'Light Gun'!Y69</f>
        <v>0</v>
      </c>
      <c r="AD69" s="140" t="str">
        <f t="shared" si="7"/>
        <v>DQ</v>
      </c>
      <c r="AE69" s="10" t="str">
        <f t="shared" si="8"/>
        <v>DQ</v>
      </c>
      <c r="AF69" s="137">
        <f>'Competitor List'!C55</f>
        <v>310</v>
      </c>
    </row>
    <row r="70" spans="1:32" s="126" customFormat="1" ht="12.2" customHeight="1" thickBot="1" x14ac:dyDescent="0.25">
      <c r="A70" s="368"/>
      <c r="B70" s="205" t="str">
        <f>IF('Competitor List'!G56="Y",'Competitor List'!D56, " ")</f>
        <v xml:space="preserve"> </v>
      </c>
      <c r="C70" s="71" t="str">
        <f>IF('Competitor List'!J56="Y","Y","N")</f>
        <v>N</v>
      </c>
      <c r="D70" s="71">
        <f>'Competitor List'!B56</f>
        <v>11</v>
      </c>
      <c r="E70" s="71" t="str">
        <f>IF('Competitor List'!E56=0," ",'Competitor List'!E56)</f>
        <v xml:space="preserve"> </v>
      </c>
      <c r="F70" s="237" t="str">
        <f>IF(C70="N","",'Light Gun'!R70)</f>
        <v/>
      </c>
      <c r="G70" s="141" t="str">
        <f>IF(C70="N","",'Heavy Gun'!R70)</f>
        <v/>
      </c>
      <c r="H70" s="141" t="str">
        <f t="shared" si="9"/>
        <v/>
      </c>
      <c r="I70" s="132" t="str">
        <f t="shared" si="10"/>
        <v>DQ</v>
      </c>
      <c r="J70" s="133" t="str">
        <f>IF($C70="N","",'Light Gun'!P70)</f>
        <v/>
      </c>
      <c r="K70" s="133" t="str">
        <f>IF($C70="N","",'Heavy Gun'!P70)</f>
        <v/>
      </c>
      <c r="L70" s="238" t="str">
        <f t="shared" si="11"/>
        <v/>
      </c>
      <c r="M70" s="239" t="str">
        <f t="shared" si="12"/>
        <v>DQ</v>
      </c>
      <c r="N70" s="137" t="str">
        <f>IF($C70="Y",'Light Gun'!Q70+'Heavy Gun'!Q70,"")</f>
        <v/>
      </c>
      <c r="O70" s="137" t="str">
        <f>IF($C70="N","",'Light Gun'!V70)</f>
        <v/>
      </c>
      <c r="P70" s="10" t="str">
        <f>IF($C70="N","",'Light Gun'!AL70)</f>
        <v/>
      </c>
      <c r="Q70" s="10" t="str">
        <f>IF($C70="N","",'Heavy Gun'!V70)</f>
        <v/>
      </c>
      <c r="R70" s="137" t="str">
        <f>IF($C70="N","",'Heavy Gun'!AL70)</f>
        <v/>
      </c>
      <c r="S70" s="137" t="str">
        <f t="shared" si="13"/>
        <v>DQ</v>
      </c>
      <c r="T70" s="240" t="str">
        <f t="shared" si="14"/>
        <v>DQ</v>
      </c>
      <c r="U70" s="241" t="str">
        <f>IF('Light Gun'!AX70=0,"",'Light Gun'!AX70)</f>
        <v/>
      </c>
      <c r="V70" s="242" t="str">
        <f>IF('Heavy Gun'!AX70=0,"",'Heavy Gun'!AX70)</f>
        <v/>
      </c>
      <c r="W70" s="243" t="str">
        <f t="shared" si="15"/>
        <v/>
      </c>
      <c r="Y70" s="10" t="str">
        <f>'Light Gun'!B70</f>
        <v xml:space="preserve"> </v>
      </c>
      <c r="Z70" s="140" t="str">
        <f>IF('Light Gun'!F70="","DQ",'Light Gun'!F70)</f>
        <v>DQ</v>
      </c>
      <c r="AA70" s="140" t="str">
        <f>IF('Light Gun'!G70="","DQ",'Light Gun'!G70)</f>
        <v>DQ</v>
      </c>
      <c r="AB70" s="141" t="str">
        <f>IF('Light Gun'!H70="","DQ",'Light Gun'!H70)</f>
        <v>DQ</v>
      </c>
      <c r="AC70" s="141">
        <f>'Light Gun'!Y70</f>
        <v>0</v>
      </c>
      <c r="AD70" s="140" t="str">
        <f t="shared" si="7"/>
        <v>DQ</v>
      </c>
      <c r="AE70" s="10" t="str">
        <f t="shared" si="8"/>
        <v>DQ</v>
      </c>
      <c r="AF70" s="137">
        <f>'Competitor List'!C56</f>
        <v>311</v>
      </c>
    </row>
    <row r="71" spans="1:32" s="126" customFormat="1" ht="12.2" customHeight="1" thickBot="1" x14ac:dyDescent="0.25">
      <c r="A71" s="368"/>
      <c r="B71" s="205" t="str">
        <f>IF('Competitor List'!G57="Y",'Competitor List'!D57, " ")</f>
        <v xml:space="preserve"> </v>
      </c>
      <c r="C71" s="71" t="str">
        <f>IF('Competitor List'!J57="Y","Y","N")</f>
        <v>N</v>
      </c>
      <c r="D71" s="71">
        <f>'Competitor List'!B57</f>
        <v>12</v>
      </c>
      <c r="E71" s="71" t="str">
        <f>IF('Competitor List'!E57=0," ",'Competitor List'!E57)</f>
        <v xml:space="preserve"> </v>
      </c>
      <c r="F71" s="237" t="str">
        <f>IF(C71="N","",'Light Gun'!R71)</f>
        <v/>
      </c>
      <c r="G71" s="141" t="str">
        <f>IF(C71="N","",'Heavy Gun'!R71)</f>
        <v/>
      </c>
      <c r="H71" s="141" t="str">
        <f t="shared" si="9"/>
        <v/>
      </c>
      <c r="I71" s="132" t="str">
        <f t="shared" si="10"/>
        <v>DQ</v>
      </c>
      <c r="J71" s="133" t="str">
        <f>IF($C71="N","",'Light Gun'!P71)</f>
        <v/>
      </c>
      <c r="K71" s="133" t="str">
        <f>IF($C71="N","",'Heavy Gun'!P71)</f>
        <v/>
      </c>
      <c r="L71" s="238" t="str">
        <f t="shared" si="11"/>
        <v/>
      </c>
      <c r="M71" s="239" t="str">
        <f t="shared" si="12"/>
        <v>DQ</v>
      </c>
      <c r="N71" s="137" t="str">
        <f>IF($C71="Y",'Light Gun'!Q71+'Heavy Gun'!Q71,"")</f>
        <v/>
      </c>
      <c r="O71" s="137" t="str">
        <f>IF($C71="N","",'Light Gun'!V71)</f>
        <v/>
      </c>
      <c r="P71" s="10" t="str">
        <f>IF($C71="N","",'Light Gun'!AL71)</f>
        <v/>
      </c>
      <c r="Q71" s="10" t="str">
        <f>IF($C71="N","",'Heavy Gun'!V71)</f>
        <v/>
      </c>
      <c r="R71" s="137" t="str">
        <f>IF($C71="N","",'Heavy Gun'!AL71)</f>
        <v/>
      </c>
      <c r="S71" s="137" t="str">
        <f t="shared" si="13"/>
        <v>DQ</v>
      </c>
      <c r="T71" s="240" t="str">
        <f t="shared" si="14"/>
        <v>DQ</v>
      </c>
      <c r="U71" s="241" t="str">
        <f>IF('Light Gun'!AX71=0,"",'Light Gun'!AX71)</f>
        <v/>
      </c>
      <c r="V71" s="242" t="str">
        <f>IF('Heavy Gun'!AX71=0,"",'Heavy Gun'!AX71)</f>
        <v/>
      </c>
      <c r="W71" s="243" t="str">
        <f t="shared" si="15"/>
        <v/>
      </c>
      <c r="Y71" s="10" t="str">
        <f>'Light Gun'!B71</f>
        <v xml:space="preserve"> </v>
      </c>
      <c r="Z71" s="140" t="str">
        <f>IF('Light Gun'!F71="","DQ",'Light Gun'!F71)</f>
        <v>DQ</v>
      </c>
      <c r="AA71" s="140" t="str">
        <f>IF('Light Gun'!G71="","DQ",'Light Gun'!G71)</f>
        <v>DQ</v>
      </c>
      <c r="AB71" s="141" t="str">
        <f>IF('Light Gun'!H71="","DQ",'Light Gun'!H71)</f>
        <v>DQ</v>
      </c>
      <c r="AC71" s="141">
        <f>'Light Gun'!Y71</f>
        <v>0</v>
      </c>
      <c r="AD71" s="140" t="str">
        <f t="shared" si="7"/>
        <v>DQ</v>
      </c>
      <c r="AE71" s="10" t="str">
        <f t="shared" si="8"/>
        <v>DQ</v>
      </c>
      <c r="AF71" s="137">
        <f>'Competitor List'!C57</f>
        <v>312</v>
      </c>
    </row>
    <row r="72" spans="1:32" s="126" customFormat="1" ht="12.2" customHeight="1" thickBot="1" x14ac:dyDescent="0.25">
      <c r="A72" s="368"/>
      <c r="B72" s="205" t="str">
        <f>IF('Competitor List'!G58="Y",'Competitor List'!D58, " ")</f>
        <v xml:space="preserve"> </v>
      </c>
      <c r="C72" s="71" t="str">
        <f>IF('Competitor List'!J58="Y","Y","N")</f>
        <v>N</v>
      </c>
      <c r="D72" s="71">
        <f>'Competitor List'!B58</f>
        <v>13</v>
      </c>
      <c r="E72" s="71" t="str">
        <f>IF('Competitor List'!E58=0," ",'Competitor List'!E58)</f>
        <v xml:space="preserve"> </v>
      </c>
      <c r="F72" s="237" t="str">
        <f>IF(C72="N","",'Light Gun'!R72)</f>
        <v/>
      </c>
      <c r="G72" s="141" t="str">
        <f>IF(C72="N","",'Heavy Gun'!R72)</f>
        <v/>
      </c>
      <c r="H72" s="141" t="str">
        <f t="shared" si="9"/>
        <v/>
      </c>
      <c r="I72" s="132" t="str">
        <f t="shared" si="10"/>
        <v>DQ</v>
      </c>
      <c r="J72" s="133" t="str">
        <f>IF($C72="N","",'Light Gun'!P72)</f>
        <v/>
      </c>
      <c r="K72" s="133" t="str">
        <f>IF($C72="N","",'Heavy Gun'!P72)</f>
        <v/>
      </c>
      <c r="L72" s="238" t="str">
        <f t="shared" si="11"/>
        <v/>
      </c>
      <c r="M72" s="239" t="str">
        <f t="shared" si="12"/>
        <v>DQ</v>
      </c>
      <c r="N72" s="137" t="str">
        <f>IF($C72="Y",'Light Gun'!Q72+'Heavy Gun'!Q72,"")</f>
        <v/>
      </c>
      <c r="O72" s="137" t="str">
        <f>IF($C72="N","",'Light Gun'!V72)</f>
        <v/>
      </c>
      <c r="P72" s="10" t="str">
        <f>IF($C72="N","",'Light Gun'!AL72)</f>
        <v/>
      </c>
      <c r="Q72" s="10" t="str">
        <f>IF($C72="N","",'Heavy Gun'!V72)</f>
        <v/>
      </c>
      <c r="R72" s="137" t="str">
        <f>IF($C72="N","",'Heavy Gun'!AL72)</f>
        <v/>
      </c>
      <c r="S72" s="137" t="str">
        <f t="shared" si="13"/>
        <v>DQ</v>
      </c>
      <c r="T72" s="240" t="str">
        <f t="shared" si="14"/>
        <v>DQ</v>
      </c>
      <c r="U72" s="241" t="str">
        <f>IF('Light Gun'!AX72=0,"",'Light Gun'!AX72)</f>
        <v/>
      </c>
      <c r="V72" s="242" t="str">
        <f>IF('Heavy Gun'!AX72=0,"",'Heavy Gun'!AX72)</f>
        <v/>
      </c>
      <c r="W72" s="243" t="str">
        <f t="shared" si="15"/>
        <v/>
      </c>
      <c r="Y72" s="10" t="str">
        <f>'Light Gun'!B72</f>
        <v xml:space="preserve"> </v>
      </c>
      <c r="Z72" s="140" t="str">
        <f>IF('Light Gun'!F72="","DQ",'Light Gun'!F72)</f>
        <v>DQ</v>
      </c>
      <c r="AA72" s="140" t="str">
        <f>IF('Light Gun'!G72="","DQ",'Light Gun'!G72)</f>
        <v>DQ</v>
      </c>
      <c r="AB72" s="141" t="str">
        <f>IF('Light Gun'!H72="","DQ",'Light Gun'!H72)</f>
        <v>DQ</v>
      </c>
      <c r="AC72" s="141">
        <f>'Light Gun'!Y72</f>
        <v>0</v>
      </c>
      <c r="AD72" s="140" t="str">
        <f t="shared" si="7"/>
        <v>DQ</v>
      </c>
      <c r="AE72" s="10" t="str">
        <f t="shared" si="8"/>
        <v>DQ</v>
      </c>
      <c r="AF72" s="137">
        <f>'Competitor List'!C58</f>
        <v>313</v>
      </c>
    </row>
    <row r="73" spans="1:32" s="126" customFormat="1" ht="12.2" customHeight="1" thickBot="1" x14ac:dyDescent="0.25">
      <c r="A73" s="368"/>
      <c r="B73" s="205" t="str">
        <f>IF('Competitor List'!G59="Y",'Competitor List'!D59, " ")</f>
        <v xml:space="preserve"> </v>
      </c>
      <c r="C73" s="71" t="str">
        <f>IF('Competitor List'!J59="Y","Y","N")</f>
        <v>N</v>
      </c>
      <c r="D73" s="71">
        <f>'Competitor List'!B59</f>
        <v>14</v>
      </c>
      <c r="E73" s="71" t="str">
        <f>IF('Competitor List'!E59=0," ",'Competitor List'!E59)</f>
        <v xml:space="preserve"> </v>
      </c>
      <c r="F73" s="237" t="str">
        <f>IF(C73="N","",'Light Gun'!R73)</f>
        <v/>
      </c>
      <c r="G73" s="141" t="str">
        <f>IF(C73="N","",'Heavy Gun'!R73)</f>
        <v/>
      </c>
      <c r="H73" s="141" t="str">
        <f t="shared" si="9"/>
        <v/>
      </c>
      <c r="I73" s="132" t="str">
        <f t="shared" si="10"/>
        <v>DQ</v>
      </c>
      <c r="J73" s="133" t="str">
        <f>IF($C73="N","",'Light Gun'!P73)</f>
        <v/>
      </c>
      <c r="K73" s="133" t="str">
        <f>IF($C73="N","",'Heavy Gun'!P73)</f>
        <v/>
      </c>
      <c r="L73" s="238" t="str">
        <f t="shared" si="11"/>
        <v/>
      </c>
      <c r="M73" s="239" t="str">
        <f t="shared" si="12"/>
        <v>DQ</v>
      </c>
      <c r="N73" s="137" t="str">
        <f>IF($C73="Y",'Light Gun'!Q73+'Heavy Gun'!Q73,"")</f>
        <v/>
      </c>
      <c r="O73" s="137" t="str">
        <f>IF($C73="N","",'Light Gun'!V73)</f>
        <v/>
      </c>
      <c r="P73" s="10" t="str">
        <f>IF($C73="N","",'Light Gun'!AL73)</f>
        <v/>
      </c>
      <c r="Q73" s="10" t="str">
        <f>IF($C73="N","",'Heavy Gun'!V73)</f>
        <v/>
      </c>
      <c r="R73" s="137" t="str">
        <f>IF($C73="N","",'Heavy Gun'!AL73)</f>
        <v/>
      </c>
      <c r="S73" s="137" t="str">
        <f t="shared" si="13"/>
        <v>DQ</v>
      </c>
      <c r="T73" s="240" t="str">
        <f t="shared" si="14"/>
        <v>DQ</v>
      </c>
      <c r="U73" s="241" t="str">
        <f>IF('Light Gun'!AX73=0,"",'Light Gun'!AX73)</f>
        <v/>
      </c>
      <c r="V73" s="242" t="str">
        <f>IF('Heavy Gun'!AX73=0,"",'Heavy Gun'!AX73)</f>
        <v/>
      </c>
      <c r="W73" s="243" t="str">
        <f t="shared" si="15"/>
        <v/>
      </c>
      <c r="Y73" s="10" t="str">
        <f>'Light Gun'!B73</f>
        <v xml:space="preserve"> </v>
      </c>
      <c r="Z73" s="140" t="str">
        <f>IF('Light Gun'!F73="","DQ",'Light Gun'!F73)</f>
        <v>DQ</v>
      </c>
      <c r="AA73" s="140" t="str">
        <f>IF('Light Gun'!G73="","DQ",'Light Gun'!G73)</f>
        <v>DQ</v>
      </c>
      <c r="AB73" s="141" t="str">
        <f>IF('Light Gun'!H73="","DQ",'Light Gun'!H73)</f>
        <v>DQ</v>
      </c>
      <c r="AC73" s="141">
        <f>'Light Gun'!Y73</f>
        <v>0</v>
      </c>
      <c r="AD73" s="140" t="str">
        <f t="shared" si="7"/>
        <v>DQ</v>
      </c>
      <c r="AE73" s="10" t="str">
        <f t="shared" si="8"/>
        <v>DQ</v>
      </c>
      <c r="AF73" s="137">
        <f>'Competitor List'!C59</f>
        <v>314</v>
      </c>
    </row>
    <row r="74" spans="1:32" s="126" customFormat="1" ht="12.2" customHeight="1" thickBot="1" x14ac:dyDescent="0.25">
      <c r="A74" s="368"/>
      <c r="B74" s="205" t="str">
        <f>IF('Competitor List'!G60="Y",'Competitor List'!D60, " ")</f>
        <v xml:space="preserve"> </v>
      </c>
      <c r="C74" s="71" t="str">
        <f>IF('Competitor List'!J60="Y","Y","N")</f>
        <v>N</v>
      </c>
      <c r="D74" s="71">
        <f>'Competitor List'!B60</f>
        <v>15</v>
      </c>
      <c r="E74" s="71" t="str">
        <f>IF('Competitor List'!E60=0," ",'Competitor List'!E60)</f>
        <v xml:space="preserve"> </v>
      </c>
      <c r="F74" s="237" t="str">
        <f>IF(C74="N","",'Light Gun'!R74)</f>
        <v/>
      </c>
      <c r="G74" s="141" t="str">
        <f>IF(C74="N","",'Heavy Gun'!R74)</f>
        <v/>
      </c>
      <c r="H74" s="141" t="str">
        <f t="shared" si="9"/>
        <v/>
      </c>
      <c r="I74" s="132" t="str">
        <f t="shared" si="10"/>
        <v>DQ</v>
      </c>
      <c r="J74" s="133" t="str">
        <f>IF($C74="N","",'Light Gun'!P74)</f>
        <v/>
      </c>
      <c r="K74" s="133" t="str">
        <f>IF($C74="N","",'Heavy Gun'!P74)</f>
        <v/>
      </c>
      <c r="L74" s="238" t="str">
        <f t="shared" si="11"/>
        <v/>
      </c>
      <c r="M74" s="239" t="str">
        <f t="shared" si="12"/>
        <v>DQ</v>
      </c>
      <c r="N74" s="137" t="str">
        <f>IF($C74="Y",'Light Gun'!Q74+'Heavy Gun'!Q74,"")</f>
        <v/>
      </c>
      <c r="O74" s="137" t="str">
        <f>IF($C74="N","",'Light Gun'!V74)</f>
        <v/>
      </c>
      <c r="P74" s="10" t="str">
        <f>IF($C74="N","",'Light Gun'!AL74)</f>
        <v/>
      </c>
      <c r="Q74" s="10" t="str">
        <f>IF($C74="N","",'Heavy Gun'!V74)</f>
        <v/>
      </c>
      <c r="R74" s="137" t="str">
        <f>IF($C74="N","",'Heavy Gun'!AL74)</f>
        <v/>
      </c>
      <c r="S74" s="137" t="str">
        <f t="shared" si="13"/>
        <v>DQ</v>
      </c>
      <c r="T74" s="240" t="str">
        <f t="shared" si="14"/>
        <v>DQ</v>
      </c>
      <c r="U74" s="241" t="str">
        <f>IF('Light Gun'!AX74=0,"",'Light Gun'!AX74)</f>
        <v/>
      </c>
      <c r="V74" s="242" t="str">
        <f>IF('Heavy Gun'!AX74=0,"",'Heavy Gun'!AX74)</f>
        <v/>
      </c>
      <c r="W74" s="243" t="str">
        <f t="shared" si="15"/>
        <v/>
      </c>
      <c r="Y74" s="10" t="str">
        <f>'Light Gun'!B74</f>
        <v xml:space="preserve"> </v>
      </c>
      <c r="Z74" s="140" t="str">
        <f>IF('Light Gun'!F74="","DQ",'Light Gun'!F74)</f>
        <v>DQ</v>
      </c>
      <c r="AA74" s="140" t="str">
        <f>IF('Light Gun'!G74="","DQ",'Light Gun'!G74)</f>
        <v>DQ</v>
      </c>
      <c r="AB74" s="141" t="str">
        <f>IF('Light Gun'!H74="","DQ",'Light Gun'!H74)</f>
        <v>DQ</v>
      </c>
      <c r="AC74" s="141">
        <f>'Light Gun'!Y74</f>
        <v>0</v>
      </c>
      <c r="AD74" s="140" t="str">
        <f t="shared" si="7"/>
        <v>DQ</v>
      </c>
      <c r="AE74" s="10" t="str">
        <f t="shared" si="8"/>
        <v>DQ</v>
      </c>
      <c r="AF74" s="137">
        <f>'Competitor List'!C60</f>
        <v>315</v>
      </c>
    </row>
    <row r="75" spans="1:32" s="126" customFormat="1" ht="12.2" customHeight="1" thickBot="1" x14ac:dyDescent="0.25">
      <c r="A75" s="368"/>
      <c r="B75" s="205" t="str">
        <f>IF('Competitor List'!G61="Y",'Competitor List'!D61, " ")</f>
        <v xml:space="preserve"> </v>
      </c>
      <c r="C75" s="71" t="str">
        <f>IF('Competitor List'!J61="Y","Y","N")</f>
        <v>N</v>
      </c>
      <c r="D75" s="71">
        <f>'Competitor List'!B61</f>
        <v>16</v>
      </c>
      <c r="E75" s="71" t="str">
        <f>IF('Competitor List'!E61=0," ",'Competitor List'!E61)</f>
        <v xml:space="preserve"> </v>
      </c>
      <c r="F75" s="237" t="str">
        <f>IF(C75="N","",'Light Gun'!R75)</f>
        <v/>
      </c>
      <c r="G75" s="141" t="str">
        <f>IF(C75="N","",'Heavy Gun'!R75)</f>
        <v/>
      </c>
      <c r="H75" s="141" t="str">
        <f t="shared" si="9"/>
        <v/>
      </c>
      <c r="I75" s="132" t="str">
        <f t="shared" si="10"/>
        <v>DQ</v>
      </c>
      <c r="J75" s="133" t="str">
        <f>IF($C75="N","",'Light Gun'!P75)</f>
        <v/>
      </c>
      <c r="K75" s="133" t="str">
        <f>IF($C75="N","",'Heavy Gun'!P75)</f>
        <v/>
      </c>
      <c r="L75" s="238" t="str">
        <f t="shared" si="11"/>
        <v/>
      </c>
      <c r="M75" s="239" t="str">
        <f t="shared" si="12"/>
        <v>DQ</v>
      </c>
      <c r="N75" s="137" t="str">
        <f>IF($C75="Y",'Light Gun'!Q75+'Heavy Gun'!Q75,"")</f>
        <v/>
      </c>
      <c r="O75" s="137" t="str">
        <f>IF($C75="N","",'Light Gun'!V75)</f>
        <v/>
      </c>
      <c r="P75" s="10" t="str">
        <f>IF($C75="N","",'Light Gun'!AL75)</f>
        <v/>
      </c>
      <c r="Q75" s="10" t="str">
        <f>IF($C75="N","",'Heavy Gun'!V75)</f>
        <v/>
      </c>
      <c r="R75" s="137" t="str">
        <f>IF($C75="N","",'Heavy Gun'!AL75)</f>
        <v/>
      </c>
      <c r="S75" s="137" t="str">
        <f t="shared" si="13"/>
        <v>DQ</v>
      </c>
      <c r="T75" s="240" t="str">
        <f t="shared" si="14"/>
        <v>DQ</v>
      </c>
      <c r="U75" s="241" t="str">
        <f>IF('Light Gun'!AX75=0,"",'Light Gun'!AX75)</f>
        <v/>
      </c>
      <c r="V75" s="242" t="str">
        <f>IF('Heavy Gun'!AX75=0,"",'Heavy Gun'!AX75)</f>
        <v/>
      </c>
      <c r="W75" s="243" t="str">
        <f t="shared" si="15"/>
        <v/>
      </c>
      <c r="Y75" s="10" t="str">
        <f>'Light Gun'!B75</f>
        <v xml:space="preserve"> </v>
      </c>
      <c r="Z75" s="140" t="str">
        <f>IF('Light Gun'!F75="","DQ",'Light Gun'!F75)</f>
        <v>DQ</v>
      </c>
      <c r="AA75" s="140" t="str">
        <f>IF('Light Gun'!G75="","DQ",'Light Gun'!G75)</f>
        <v>DQ</v>
      </c>
      <c r="AB75" s="141" t="str">
        <f>IF('Light Gun'!H75="","DQ",'Light Gun'!H75)</f>
        <v>DQ</v>
      </c>
      <c r="AC75" s="141">
        <f>'Light Gun'!Y75</f>
        <v>0</v>
      </c>
      <c r="AD75" s="140" t="str">
        <f t="shared" si="7"/>
        <v>DQ</v>
      </c>
      <c r="AE75" s="10" t="str">
        <f t="shared" si="8"/>
        <v>DQ</v>
      </c>
      <c r="AF75" s="137">
        <f>'Competitor List'!C61</f>
        <v>316</v>
      </c>
    </row>
    <row r="76" spans="1:32" s="126" customFormat="1" ht="12.2" customHeight="1" thickBot="1" x14ac:dyDescent="0.25">
      <c r="A76" s="368"/>
      <c r="B76" s="205" t="str">
        <f>IF('Competitor List'!G62="Y",'Competitor List'!D62, " ")</f>
        <v xml:space="preserve"> </v>
      </c>
      <c r="C76" s="71" t="str">
        <f>IF('Competitor List'!J62="Y","Y","N")</f>
        <v>N</v>
      </c>
      <c r="D76" s="71">
        <f>'Competitor List'!B62</f>
        <v>17</v>
      </c>
      <c r="E76" s="71" t="str">
        <f>IF('Competitor List'!E62=0," ",'Competitor List'!E62)</f>
        <v xml:space="preserve"> </v>
      </c>
      <c r="F76" s="237" t="str">
        <f>IF(C76="N","",'Light Gun'!R76)</f>
        <v/>
      </c>
      <c r="G76" s="141" t="str">
        <f>IF(C76="N","",'Heavy Gun'!R76)</f>
        <v/>
      </c>
      <c r="H76" s="141" t="str">
        <f t="shared" si="9"/>
        <v/>
      </c>
      <c r="I76" s="132" t="str">
        <f t="shared" si="10"/>
        <v>DQ</v>
      </c>
      <c r="J76" s="133" t="str">
        <f>IF($C76="N","",'Light Gun'!P76)</f>
        <v/>
      </c>
      <c r="K76" s="133" t="str">
        <f>IF($C76="N","",'Heavy Gun'!P76)</f>
        <v/>
      </c>
      <c r="L76" s="238" t="str">
        <f t="shared" si="11"/>
        <v/>
      </c>
      <c r="M76" s="239" t="str">
        <f t="shared" si="12"/>
        <v>DQ</v>
      </c>
      <c r="N76" s="137" t="str">
        <f>IF($C76="Y",'Light Gun'!Q76+'Heavy Gun'!Q76,"")</f>
        <v/>
      </c>
      <c r="O76" s="137" t="str">
        <f>IF($C76="N","",'Light Gun'!V76)</f>
        <v/>
      </c>
      <c r="P76" s="10" t="str">
        <f>IF($C76="N","",'Light Gun'!AL76)</f>
        <v/>
      </c>
      <c r="Q76" s="10" t="str">
        <f>IF($C76="N","",'Heavy Gun'!V76)</f>
        <v/>
      </c>
      <c r="R76" s="137" t="str">
        <f>IF($C76="N","",'Heavy Gun'!AL76)</f>
        <v/>
      </c>
      <c r="S76" s="137" t="str">
        <f t="shared" si="13"/>
        <v>DQ</v>
      </c>
      <c r="T76" s="240" t="str">
        <f t="shared" si="14"/>
        <v>DQ</v>
      </c>
      <c r="U76" s="241" t="str">
        <f>IF('Light Gun'!AX76=0,"",'Light Gun'!AX76)</f>
        <v/>
      </c>
      <c r="V76" s="242" t="str">
        <f>IF('Heavy Gun'!AX76=0,"",'Heavy Gun'!AX76)</f>
        <v/>
      </c>
      <c r="W76" s="243" t="str">
        <f t="shared" si="15"/>
        <v/>
      </c>
      <c r="Y76" s="10" t="str">
        <f>'Light Gun'!B76</f>
        <v xml:space="preserve"> </v>
      </c>
      <c r="Z76" s="140" t="str">
        <f>IF('Light Gun'!F76="","DQ",'Light Gun'!F76)</f>
        <v>DQ</v>
      </c>
      <c r="AA76" s="140" t="str">
        <f>IF('Light Gun'!G76="","DQ",'Light Gun'!G76)</f>
        <v>DQ</v>
      </c>
      <c r="AB76" s="141" t="str">
        <f>IF('Light Gun'!H76="","DQ",'Light Gun'!H76)</f>
        <v>DQ</v>
      </c>
      <c r="AC76" s="141">
        <f>'Light Gun'!Y76</f>
        <v>0</v>
      </c>
      <c r="AD76" s="140" t="str">
        <f t="shared" si="7"/>
        <v>DQ</v>
      </c>
      <c r="AE76" s="10" t="str">
        <f t="shared" si="8"/>
        <v>DQ</v>
      </c>
      <c r="AF76" s="137">
        <f>'Competitor List'!C62</f>
        <v>317</v>
      </c>
    </row>
    <row r="77" spans="1:32" s="126" customFormat="1" ht="12.2" customHeight="1" thickBot="1" x14ac:dyDescent="0.25">
      <c r="A77" s="368"/>
      <c r="B77" s="205" t="str">
        <f>IF('Competitor List'!G63="Y",'Competitor List'!D63, " ")</f>
        <v xml:space="preserve"> </v>
      </c>
      <c r="C77" s="71" t="str">
        <f>IF('Competitor List'!J63="Y","Y","N")</f>
        <v>N</v>
      </c>
      <c r="D77" s="71">
        <f>'Competitor List'!B63</f>
        <v>18</v>
      </c>
      <c r="E77" s="71" t="str">
        <f>IF('Competitor List'!E63=0," ",'Competitor List'!E63)</f>
        <v xml:space="preserve"> </v>
      </c>
      <c r="F77" s="237" t="str">
        <f>IF(C77="N","",'Light Gun'!R77)</f>
        <v/>
      </c>
      <c r="G77" s="141" t="str">
        <f>IF(C77="N","",'Heavy Gun'!R77)</f>
        <v/>
      </c>
      <c r="H77" s="141" t="str">
        <f t="shared" si="9"/>
        <v/>
      </c>
      <c r="I77" s="132" t="str">
        <f t="shared" si="10"/>
        <v>DQ</v>
      </c>
      <c r="J77" s="133" t="str">
        <f>IF($C77="N","",'Light Gun'!P77)</f>
        <v/>
      </c>
      <c r="K77" s="133" t="str">
        <f>IF($C77="N","",'Heavy Gun'!P77)</f>
        <v/>
      </c>
      <c r="L77" s="238" t="str">
        <f t="shared" si="11"/>
        <v/>
      </c>
      <c r="M77" s="239" t="str">
        <f t="shared" si="12"/>
        <v>DQ</v>
      </c>
      <c r="N77" s="137" t="str">
        <f>IF($C77="Y",'Light Gun'!Q77+'Heavy Gun'!Q77,"")</f>
        <v/>
      </c>
      <c r="O77" s="137" t="str">
        <f>IF($C77="N","",'Light Gun'!V77)</f>
        <v/>
      </c>
      <c r="P77" s="10" t="str">
        <f>IF($C77="N","",'Light Gun'!AL77)</f>
        <v/>
      </c>
      <c r="Q77" s="10" t="str">
        <f>IF($C77="N","",'Heavy Gun'!V77)</f>
        <v/>
      </c>
      <c r="R77" s="137" t="str">
        <f>IF($C77="N","",'Heavy Gun'!AL77)</f>
        <v/>
      </c>
      <c r="S77" s="137" t="str">
        <f t="shared" si="13"/>
        <v>DQ</v>
      </c>
      <c r="T77" s="240" t="str">
        <f t="shared" si="14"/>
        <v>DQ</v>
      </c>
      <c r="U77" s="241" t="str">
        <f>IF('Light Gun'!AX77=0,"",'Light Gun'!AX77)</f>
        <v/>
      </c>
      <c r="V77" s="242" t="str">
        <f>IF('Heavy Gun'!AX77=0,"",'Heavy Gun'!AX77)</f>
        <v/>
      </c>
      <c r="W77" s="243" t="str">
        <f t="shared" si="15"/>
        <v/>
      </c>
      <c r="Y77" s="10" t="str">
        <f>'Light Gun'!B77</f>
        <v xml:space="preserve"> </v>
      </c>
      <c r="Z77" s="140" t="str">
        <f>IF('Light Gun'!F77="","DQ",'Light Gun'!F77)</f>
        <v>DQ</v>
      </c>
      <c r="AA77" s="140" t="str">
        <f>IF('Light Gun'!G77="","DQ",'Light Gun'!G77)</f>
        <v>DQ</v>
      </c>
      <c r="AB77" s="141" t="str">
        <f>IF('Light Gun'!H77="","DQ",'Light Gun'!H77)</f>
        <v>DQ</v>
      </c>
      <c r="AC77" s="141">
        <f>'Light Gun'!Y77</f>
        <v>0</v>
      </c>
      <c r="AD77" s="140" t="str">
        <f t="shared" si="7"/>
        <v>DQ</v>
      </c>
      <c r="AE77" s="10" t="str">
        <f t="shared" si="8"/>
        <v>DQ</v>
      </c>
      <c r="AF77" s="137">
        <f>'Competitor List'!C63</f>
        <v>318</v>
      </c>
    </row>
    <row r="78" spans="1:32" s="126" customFormat="1" ht="12.2" customHeight="1" thickBot="1" x14ac:dyDescent="0.25">
      <c r="A78" s="368"/>
      <c r="B78" s="205" t="str">
        <f>IF('Competitor List'!G64="Y",'Competitor List'!D64, " ")</f>
        <v xml:space="preserve"> </v>
      </c>
      <c r="C78" s="71" t="str">
        <f>IF('Competitor List'!J64="Y","Y","N")</f>
        <v>N</v>
      </c>
      <c r="D78" s="71">
        <f>'Competitor List'!B64</f>
        <v>19</v>
      </c>
      <c r="E78" s="71" t="str">
        <f>IF('Competitor List'!E64=0," ",'Competitor List'!E64)</f>
        <v xml:space="preserve"> </v>
      </c>
      <c r="F78" s="237" t="str">
        <f>IF(C78="N","",'Light Gun'!R78)</f>
        <v/>
      </c>
      <c r="G78" s="141" t="str">
        <f>IF(C78="N","",'Heavy Gun'!R78)</f>
        <v/>
      </c>
      <c r="H78" s="141" t="str">
        <f t="shared" si="9"/>
        <v/>
      </c>
      <c r="I78" s="132" t="str">
        <f t="shared" si="10"/>
        <v>DQ</v>
      </c>
      <c r="J78" s="133" t="str">
        <f>IF($C78="N","",'Light Gun'!P78)</f>
        <v/>
      </c>
      <c r="K78" s="133" t="str">
        <f>IF($C78="N","",'Heavy Gun'!P78)</f>
        <v/>
      </c>
      <c r="L78" s="238" t="str">
        <f t="shared" si="11"/>
        <v/>
      </c>
      <c r="M78" s="239" t="str">
        <f t="shared" si="12"/>
        <v>DQ</v>
      </c>
      <c r="N78" s="137" t="str">
        <f>IF($C78="Y",'Light Gun'!Q78+'Heavy Gun'!Q78,"")</f>
        <v/>
      </c>
      <c r="O78" s="137" t="str">
        <f>IF($C78="N","",'Light Gun'!V78)</f>
        <v/>
      </c>
      <c r="P78" s="10" t="str">
        <f>IF($C78="N","",'Light Gun'!AL78)</f>
        <v/>
      </c>
      <c r="Q78" s="10" t="str">
        <f>IF($C78="N","",'Heavy Gun'!V78)</f>
        <v/>
      </c>
      <c r="R78" s="137" t="str">
        <f>IF($C78="N","",'Heavy Gun'!AL78)</f>
        <v/>
      </c>
      <c r="S78" s="137" t="str">
        <f t="shared" si="13"/>
        <v>DQ</v>
      </c>
      <c r="T78" s="240" t="str">
        <f t="shared" si="14"/>
        <v>DQ</v>
      </c>
      <c r="U78" s="241" t="str">
        <f>IF('Light Gun'!AX78=0,"",'Light Gun'!AX78)</f>
        <v/>
      </c>
      <c r="V78" s="242" t="str">
        <f>IF('Heavy Gun'!AX78=0,"",'Heavy Gun'!AX78)</f>
        <v/>
      </c>
      <c r="W78" s="243" t="str">
        <f t="shared" si="15"/>
        <v/>
      </c>
      <c r="Y78" s="10" t="str">
        <f>'Light Gun'!B78</f>
        <v xml:space="preserve"> </v>
      </c>
      <c r="Z78" s="140" t="str">
        <f>IF('Light Gun'!F78="","DQ",'Light Gun'!F78)</f>
        <v>DQ</v>
      </c>
      <c r="AA78" s="140" t="str">
        <f>IF('Light Gun'!G78="","DQ",'Light Gun'!G78)</f>
        <v>DQ</v>
      </c>
      <c r="AB78" s="141" t="str">
        <f>IF('Light Gun'!H78="","DQ",'Light Gun'!H78)</f>
        <v>DQ</v>
      </c>
      <c r="AC78" s="141">
        <f>'Light Gun'!Y78</f>
        <v>0</v>
      </c>
      <c r="AD78" s="140" t="str">
        <f t="shared" si="7"/>
        <v>DQ</v>
      </c>
      <c r="AE78" s="10" t="str">
        <f t="shared" si="8"/>
        <v>DQ</v>
      </c>
      <c r="AF78" s="137">
        <f>'Competitor List'!C64</f>
        <v>319</v>
      </c>
    </row>
    <row r="79" spans="1:32" s="126" customFormat="1" ht="12.2" customHeight="1" thickBot="1" x14ac:dyDescent="0.25">
      <c r="A79" s="368"/>
      <c r="B79" s="210" t="str">
        <f>IF('Competitor List'!G65="Y",'Competitor List'!D65, " ")</f>
        <v xml:space="preserve"> </v>
      </c>
      <c r="C79" s="211" t="str">
        <f>IF('Competitor List'!J65="Y","Y","N")</f>
        <v>N</v>
      </c>
      <c r="D79" s="211">
        <f>'Competitor List'!B65</f>
        <v>20</v>
      </c>
      <c r="E79" s="211" t="str">
        <f>IF('Competitor List'!E65=0," ",'Competitor List'!E65)</f>
        <v xml:space="preserve"> </v>
      </c>
      <c r="F79" s="244" t="str">
        <f>IF(C79="N","",'Light Gun'!R79)</f>
        <v/>
      </c>
      <c r="G79" s="158" t="str">
        <f>IF(C79="N","",'Heavy Gun'!R79)</f>
        <v/>
      </c>
      <c r="H79" s="158" t="str">
        <f t="shared" si="9"/>
        <v/>
      </c>
      <c r="I79" s="149" t="str">
        <f t="shared" si="10"/>
        <v>DQ</v>
      </c>
      <c r="J79" s="150" t="str">
        <f>IF($C79="N","",'Light Gun'!P79)</f>
        <v/>
      </c>
      <c r="K79" s="150" t="str">
        <f>IF($C79="N","",'Heavy Gun'!P79)</f>
        <v/>
      </c>
      <c r="L79" s="245" t="str">
        <f t="shared" si="11"/>
        <v/>
      </c>
      <c r="M79" s="246" t="str">
        <f t="shared" si="12"/>
        <v>DQ</v>
      </c>
      <c r="N79" s="154" t="str">
        <f>IF($C79="Y",'Light Gun'!Q79+'Heavy Gun'!Q79,"")</f>
        <v/>
      </c>
      <c r="O79" s="154" t="str">
        <f>IF($C79="N","",'Light Gun'!V79)</f>
        <v/>
      </c>
      <c r="P79" s="277" t="str">
        <f>IF($C79="N","",'Light Gun'!AL79)</f>
        <v/>
      </c>
      <c r="Q79" s="144" t="str">
        <f>IF($C79="N","",'Heavy Gun'!V79)</f>
        <v/>
      </c>
      <c r="R79" s="270" t="str">
        <f>IF($C79="N","",'Heavy Gun'!AL79)</f>
        <v/>
      </c>
      <c r="S79" s="154" t="str">
        <f t="shared" si="13"/>
        <v>DQ</v>
      </c>
      <c r="T79" s="247" t="str">
        <f t="shared" si="14"/>
        <v>DQ</v>
      </c>
      <c r="U79" s="248" t="str">
        <f>IF('Light Gun'!AX79=0,"",'Light Gun'!AX79)</f>
        <v/>
      </c>
      <c r="V79" s="249" t="str">
        <f>IF('Heavy Gun'!AX79=0,"",'Heavy Gun'!AX79)</f>
        <v/>
      </c>
      <c r="W79" s="250" t="str">
        <f t="shared" si="15"/>
        <v/>
      </c>
      <c r="Y79" s="10" t="str">
        <f>'Light Gun'!B79</f>
        <v xml:space="preserve"> </v>
      </c>
      <c r="Z79" s="140" t="str">
        <f>IF('Light Gun'!F79="","DQ",'Light Gun'!F79)</f>
        <v>DQ</v>
      </c>
      <c r="AA79" s="140" t="str">
        <f>IF('Light Gun'!G79="","DQ",'Light Gun'!G79)</f>
        <v>DQ</v>
      </c>
      <c r="AB79" s="141" t="str">
        <f>IF('Light Gun'!H79="","DQ",'Light Gun'!H79)</f>
        <v>DQ</v>
      </c>
      <c r="AC79" s="141">
        <f>'Light Gun'!Y79</f>
        <v>0</v>
      </c>
      <c r="AD79" s="140" t="str">
        <f t="shared" si="7"/>
        <v>DQ</v>
      </c>
      <c r="AE79" s="10" t="str">
        <f t="shared" si="8"/>
        <v>DQ</v>
      </c>
      <c r="AF79" s="154">
        <f>'Competitor List'!C65</f>
        <v>320</v>
      </c>
    </row>
    <row r="80" spans="1:32" s="126" customFormat="1" ht="12.2" customHeight="1" thickBot="1" x14ac:dyDescent="0.25">
      <c r="A80" s="363" t="s">
        <v>20</v>
      </c>
      <c r="B80" s="160" t="str">
        <f>IF('Competitor List'!G66="Y",'Competitor List'!D66, " ")</f>
        <v xml:space="preserve"> </v>
      </c>
      <c r="C80" s="161" t="str">
        <f>IF('Competitor List'!J66="Y","Y","N")</f>
        <v>N</v>
      </c>
      <c r="D80" s="161">
        <f>'Competitor List'!B66</f>
        <v>1</v>
      </c>
      <c r="E80" s="161" t="str">
        <f>IF('Competitor List'!E66=0," ",'Competitor List'!E66)</f>
        <v xml:space="preserve"> </v>
      </c>
      <c r="F80" s="251" t="str">
        <f>IF(C80="N","",'Light Gun'!R80)</f>
        <v/>
      </c>
      <c r="G80" s="171" t="str">
        <f>IF(C80="N","",'Heavy Gun'!R80)</f>
        <v/>
      </c>
      <c r="H80" s="171" t="str">
        <f t="shared" si="9"/>
        <v/>
      </c>
      <c r="I80" s="115" t="str">
        <f t="shared" si="10"/>
        <v>DQ</v>
      </c>
      <c r="J80" s="165" t="str">
        <f>IF($C80="N","",'Light Gun'!P80)</f>
        <v/>
      </c>
      <c r="K80" s="165" t="str">
        <f>IF($C80="N","",'Heavy Gun'!P80)</f>
        <v/>
      </c>
      <c r="L80" s="252" t="str">
        <f t="shared" si="11"/>
        <v/>
      </c>
      <c r="M80" s="232" t="str">
        <f t="shared" si="12"/>
        <v>DQ</v>
      </c>
      <c r="N80" s="282" t="str">
        <f>IF($C80="Y",'Light Gun'!Q80+'Heavy Gun'!Q80,"")</f>
        <v/>
      </c>
      <c r="O80" s="282" t="str">
        <f>IF($C80="N","",'Light Gun'!V80)</f>
        <v/>
      </c>
      <c r="P80" s="278" t="str">
        <f>IF($C80="N","",'Light Gun'!AL80)</f>
        <v/>
      </c>
      <c r="Q80" s="283" t="str">
        <f>IF($C80="N","",'Heavy Gun'!V80)</f>
        <v/>
      </c>
      <c r="R80" s="279" t="str">
        <f>IF($C80="N","",'Heavy Gun'!AL80)</f>
        <v/>
      </c>
      <c r="S80" s="282" t="str">
        <f t="shared" si="13"/>
        <v>DQ</v>
      </c>
      <c r="T80" s="233" t="str">
        <f t="shared" si="14"/>
        <v>DQ</v>
      </c>
      <c r="U80" s="234" t="str">
        <f>IF('Light Gun'!AX80=0,"",'Light Gun'!AX80)</f>
        <v/>
      </c>
      <c r="V80" s="235" t="str">
        <f>IF('Heavy Gun'!AX80=0,"",'Heavy Gun'!AX80)</f>
        <v/>
      </c>
      <c r="W80" s="236" t="str">
        <f t="shared" si="15"/>
        <v/>
      </c>
      <c r="Y80" s="10" t="str">
        <f>'Light Gun'!B80</f>
        <v xml:space="preserve"> </v>
      </c>
      <c r="Z80" s="140" t="str">
        <f>IF('Light Gun'!F80="","DQ",'Light Gun'!F80)</f>
        <v>DQ</v>
      </c>
      <c r="AA80" s="140" t="str">
        <f>IF('Light Gun'!G80="","DQ",'Light Gun'!G80)</f>
        <v>DQ</v>
      </c>
      <c r="AB80" s="141" t="str">
        <f>IF('Light Gun'!H80="","DQ",'Light Gun'!H80)</f>
        <v>DQ</v>
      </c>
      <c r="AC80" s="141">
        <f>'Light Gun'!Y80</f>
        <v>0</v>
      </c>
      <c r="AD80" s="140" t="str">
        <f t="shared" si="7"/>
        <v>DQ</v>
      </c>
      <c r="AE80" s="10" t="str">
        <f t="shared" si="8"/>
        <v>DQ</v>
      </c>
      <c r="AF80" s="120">
        <f>'Competitor List'!C66</f>
        <v>401</v>
      </c>
    </row>
    <row r="81" spans="1:32" s="126" customFormat="1" ht="12.2" customHeight="1" thickBot="1" x14ac:dyDescent="0.25">
      <c r="A81" s="363"/>
      <c r="B81" s="173" t="str">
        <f>IF('Competitor List'!G67="Y",'Competitor List'!D67, " ")</f>
        <v xml:space="preserve"> </v>
      </c>
      <c r="C81" s="174" t="str">
        <f>IF('Competitor List'!J67="Y","Y","N")</f>
        <v>N</v>
      </c>
      <c r="D81" s="174">
        <f>'Competitor List'!B67</f>
        <v>2</v>
      </c>
      <c r="E81" s="174" t="str">
        <f>IF('Competitor List'!E67=0," ",'Competitor List'!E67)</f>
        <v xml:space="preserve"> </v>
      </c>
      <c r="F81" s="253" t="str">
        <f>IF(C81="N","",'Light Gun'!R81)</f>
        <v/>
      </c>
      <c r="G81" s="184" t="str">
        <f>IF(C81="N","",'Heavy Gun'!R81)</f>
        <v/>
      </c>
      <c r="H81" s="184" t="str">
        <f t="shared" si="9"/>
        <v/>
      </c>
      <c r="I81" s="132" t="str">
        <f t="shared" si="10"/>
        <v>DQ</v>
      </c>
      <c r="J81" s="178" t="str">
        <f>IF($C81="N","",'Light Gun'!P81)</f>
        <v/>
      </c>
      <c r="K81" s="178" t="str">
        <f>IF($C81="N","",'Heavy Gun'!P81)</f>
        <v/>
      </c>
      <c r="L81" s="254" t="str">
        <f t="shared" si="11"/>
        <v/>
      </c>
      <c r="M81" s="239" t="str">
        <f t="shared" si="12"/>
        <v>DQ</v>
      </c>
      <c r="N81" s="284" t="str">
        <f>IF($C81="Y",'Light Gun'!Q81+'Heavy Gun'!Q81,"")</f>
        <v/>
      </c>
      <c r="O81" s="284" t="str">
        <f>IF($C81="N","",'Light Gun'!V81)</f>
        <v/>
      </c>
      <c r="P81" s="272" t="str">
        <f>IF($C81="N","",'Light Gun'!AL81)</f>
        <v/>
      </c>
      <c r="Q81" s="285" t="str">
        <f>IF($C81="N","",'Heavy Gun'!V81)</f>
        <v/>
      </c>
      <c r="R81" s="280" t="str">
        <f>IF($C81="N","",'Heavy Gun'!AL81)</f>
        <v/>
      </c>
      <c r="S81" s="284" t="str">
        <f t="shared" si="13"/>
        <v>DQ</v>
      </c>
      <c r="T81" s="240" t="str">
        <f t="shared" si="14"/>
        <v>DQ</v>
      </c>
      <c r="U81" s="241" t="str">
        <f>IF('Light Gun'!AX81=0,"",'Light Gun'!AX81)</f>
        <v/>
      </c>
      <c r="V81" s="242" t="str">
        <f>IF('Heavy Gun'!AX81=0,"",'Heavy Gun'!AX81)</f>
        <v/>
      </c>
      <c r="W81" s="243" t="str">
        <f t="shared" si="15"/>
        <v/>
      </c>
      <c r="Y81" s="10" t="str">
        <f>'Light Gun'!B81</f>
        <v xml:space="preserve"> </v>
      </c>
      <c r="Z81" s="140" t="str">
        <f>IF('Light Gun'!F81="","DQ",'Light Gun'!F81)</f>
        <v>DQ</v>
      </c>
      <c r="AA81" s="140" t="str">
        <f>IF('Light Gun'!G81="","DQ",'Light Gun'!G81)</f>
        <v>DQ</v>
      </c>
      <c r="AB81" s="141" t="str">
        <f>IF('Light Gun'!H81="","DQ",'Light Gun'!H81)</f>
        <v>DQ</v>
      </c>
      <c r="AC81" s="141">
        <f>'Light Gun'!Y81</f>
        <v>0</v>
      </c>
      <c r="AD81" s="140" t="str">
        <f t="shared" si="7"/>
        <v>DQ</v>
      </c>
      <c r="AE81" s="10" t="str">
        <f t="shared" si="8"/>
        <v>DQ</v>
      </c>
      <c r="AF81" s="137">
        <f>'Competitor List'!C67</f>
        <v>402</v>
      </c>
    </row>
    <row r="82" spans="1:32" s="126" customFormat="1" ht="12.2" customHeight="1" thickBot="1" x14ac:dyDescent="0.25">
      <c r="A82" s="363"/>
      <c r="B82" s="173" t="str">
        <f>IF('Competitor List'!G68="Y",'Competitor List'!D68, " ")</f>
        <v xml:space="preserve"> </v>
      </c>
      <c r="C82" s="174" t="str">
        <f>IF('Competitor List'!J68="Y","Y","N")</f>
        <v>N</v>
      </c>
      <c r="D82" s="174">
        <f>'Competitor List'!B68</f>
        <v>3</v>
      </c>
      <c r="E82" s="174" t="str">
        <f>IF('Competitor List'!E68=0," ",'Competitor List'!E68)</f>
        <v xml:space="preserve"> </v>
      </c>
      <c r="F82" s="253" t="str">
        <f>IF(C82="N","",'Light Gun'!R82)</f>
        <v/>
      </c>
      <c r="G82" s="184" t="str">
        <f>IF(C82="N","",'Heavy Gun'!R82)</f>
        <v/>
      </c>
      <c r="H82" s="184" t="str">
        <f t="shared" si="9"/>
        <v/>
      </c>
      <c r="I82" s="132" t="str">
        <f t="shared" si="10"/>
        <v>DQ</v>
      </c>
      <c r="J82" s="178" t="str">
        <f>IF($C82="N","",'Light Gun'!P82)</f>
        <v/>
      </c>
      <c r="K82" s="178" t="str">
        <f>IF($C82="N","",'Heavy Gun'!P82)</f>
        <v/>
      </c>
      <c r="L82" s="254" t="str">
        <f t="shared" si="11"/>
        <v/>
      </c>
      <c r="M82" s="239" t="str">
        <f t="shared" si="12"/>
        <v>DQ</v>
      </c>
      <c r="N82" s="284" t="str">
        <f>IF($C82="Y",'Light Gun'!Q82+'Heavy Gun'!Q82,"")</f>
        <v/>
      </c>
      <c r="O82" s="284" t="str">
        <f>IF($C82="N","",'Light Gun'!V82)</f>
        <v/>
      </c>
      <c r="P82" s="272" t="str">
        <f>IF($C82="N","",'Light Gun'!AL82)</f>
        <v/>
      </c>
      <c r="Q82" s="285" t="str">
        <f>IF($C82="N","",'Heavy Gun'!V82)</f>
        <v/>
      </c>
      <c r="R82" s="280" t="str">
        <f>IF($C82="N","",'Heavy Gun'!AL82)</f>
        <v/>
      </c>
      <c r="S82" s="284" t="str">
        <f t="shared" si="13"/>
        <v>DQ</v>
      </c>
      <c r="T82" s="240" t="str">
        <f t="shared" si="14"/>
        <v>DQ</v>
      </c>
      <c r="U82" s="241" t="str">
        <f>IF('Light Gun'!AX82=0,"",'Light Gun'!AX82)</f>
        <v/>
      </c>
      <c r="V82" s="242" t="str">
        <f>IF('Heavy Gun'!AX82=0,"",'Heavy Gun'!AX82)</f>
        <v/>
      </c>
      <c r="W82" s="243" t="str">
        <f t="shared" si="15"/>
        <v/>
      </c>
      <c r="Y82" s="10" t="str">
        <f>'Light Gun'!B82</f>
        <v xml:space="preserve"> </v>
      </c>
      <c r="Z82" s="140" t="str">
        <f>IF('Light Gun'!F82="","DQ",'Light Gun'!F82)</f>
        <v>DQ</v>
      </c>
      <c r="AA82" s="140" t="str">
        <f>IF('Light Gun'!G82="","DQ",'Light Gun'!G82)</f>
        <v>DQ</v>
      </c>
      <c r="AB82" s="141" t="str">
        <f>IF('Light Gun'!H82="","DQ",'Light Gun'!H82)</f>
        <v>DQ</v>
      </c>
      <c r="AC82" s="141">
        <f>'Light Gun'!Y82</f>
        <v>0</v>
      </c>
      <c r="AD82" s="140" t="str">
        <f t="shared" si="7"/>
        <v>DQ</v>
      </c>
      <c r="AE82" s="10" t="str">
        <f t="shared" si="8"/>
        <v>DQ</v>
      </c>
      <c r="AF82" s="137">
        <f>'Competitor List'!C68</f>
        <v>403</v>
      </c>
    </row>
    <row r="83" spans="1:32" s="126" customFormat="1" ht="12.2" customHeight="1" thickBot="1" x14ac:dyDescent="0.25">
      <c r="A83" s="363"/>
      <c r="B83" s="173" t="str">
        <f>IF('Competitor List'!G69="Y",'Competitor List'!D69, " ")</f>
        <v xml:space="preserve"> </v>
      </c>
      <c r="C83" s="174" t="str">
        <f>IF('Competitor List'!J69="Y","Y","N")</f>
        <v>N</v>
      </c>
      <c r="D83" s="174">
        <f>'Competitor List'!B69</f>
        <v>4</v>
      </c>
      <c r="E83" s="174" t="str">
        <f>IF('Competitor List'!E69=0," ",'Competitor List'!E69)</f>
        <v xml:space="preserve"> </v>
      </c>
      <c r="F83" s="253" t="str">
        <f>IF(C83="N","",'Light Gun'!R83)</f>
        <v/>
      </c>
      <c r="G83" s="184" t="str">
        <f>IF(C83="N","",'Heavy Gun'!R83)</f>
        <v/>
      </c>
      <c r="H83" s="184" t="str">
        <f t="shared" si="9"/>
        <v/>
      </c>
      <c r="I83" s="132" t="str">
        <f t="shared" si="10"/>
        <v>DQ</v>
      </c>
      <c r="J83" s="178" t="str">
        <f>IF($C83="N","",'Light Gun'!P83)</f>
        <v/>
      </c>
      <c r="K83" s="178" t="str">
        <f>IF($C83="N","",'Heavy Gun'!P83)</f>
        <v/>
      </c>
      <c r="L83" s="254" t="str">
        <f t="shared" si="11"/>
        <v/>
      </c>
      <c r="M83" s="239" t="str">
        <f t="shared" si="12"/>
        <v>DQ</v>
      </c>
      <c r="N83" s="284" t="str">
        <f>IF($C83="Y",'Light Gun'!Q83+'Heavy Gun'!Q83,"")</f>
        <v/>
      </c>
      <c r="O83" s="284" t="str">
        <f>IF($C83="N","",'Light Gun'!V83)</f>
        <v/>
      </c>
      <c r="P83" s="272" t="str">
        <f>IF($C83="N","",'Light Gun'!AL83)</f>
        <v/>
      </c>
      <c r="Q83" s="285" t="str">
        <f>IF($C83="N","",'Heavy Gun'!V83)</f>
        <v/>
      </c>
      <c r="R83" s="280" t="str">
        <f>IF($C83="N","",'Heavy Gun'!AL83)</f>
        <v/>
      </c>
      <c r="S83" s="284" t="str">
        <f t="shared" si="13"/>
        <v>DQ</v>
      </c>
      <c r="T83" s="240" t="str">
        <f t="shared" si="14"/>
        <v>DQ</v>
      </c>
      <c r="U83" s="241" t="str">
        <f>IF('Light Gun'!AX83=0,"",'Light Gun'!AX83)</f>
        <v/>
      </c>
      <c r="V83" s="242" t="str">
        <f>IF('Heavy Gun'!AX83=0,"",'Heavy Gun'!AX83)</f>
        <v/>
      </c>
      <c r="W83" s="243" t="str">
        <f t="shared" si="15"/>
        <v/>
      </c>
      <c r="Y83" s="10" t="str">
        <f>'Light Gun'!B83</f>
        <v xml:space="preserve"> </v>
      </c>
      <c r="Z83" s="140" t="str">
        <f>IF('Light Gun'!F83="","DQ",'Light Gun'!F83)</f>
        <v>DQ</v>
      </c>
      <c r="AA83" s="140" t="str">
        <f>IF('Light Gun'!G83="","DQ",'Light Gun'!G83)</f>
        <v>DQ</v>
      </c>
      <c r="AB83" s="141" t="str">
        <f>IF('Light Gun'!H83="","DQ",'Light Gun'!H83)</f>
        <v>DQ</v>
      </c>
      <c r="AC83" s="141">
        <f>'Light Gun'!Y83</f>
        <v>0</v>
      </c>
      <c r="AD83" s="140" t="str">
        <f t="shared" si="7"/>
        <v>DQ</v>
      </c>
      <c r="AE83" s="10" t="str">
        <f t="shared" si="8"/>
        <v>DQ</v>
      </c>
      <c r="AF83" s="137">
        <f>'Competitor List'!C69</f>
        <v>404</v>
      </c>
    </row>
    <row r="84" spans="1:32" s="126" customFormat="1" ht="12.2" customHeight="1" thickBot="1" x14ac:dyDescent="0.25">
      <c r="A84" s="363"/>
      <c r="B84" s="173" t="str">
        <f>IF('Competitor List'!G70="Y",'Competitor List'!D70, " ")</f>
        <v xml:space="preserve"> </v>
      </c>
      <c r="C84" s="174" t="str">
        <f>IF('Competitor List'!J70="Y","Y","N")</f>
        <v>N</v>
      </c>
      <c r="D84" s="174">
        <f>'Competitor List'!B70</f>
        <v>5</v>
      </c>
      <c r="E84" s="174" t="str">
        <f>IF('Competitor List'!E70=0," ",'Competitor List'!E70)</f>
        <v xml:space="preserve"> </v>
      </c>
      <c r="F84" s="253" t="str">
        <f>IF(C84="N","",'Light Gun'!R84)</f>
        <v/>
      </c>
      <c r="G84" s="184" t="str">
        <f>IF(C84="N","",'Heavy Gun'!R84)</f>
        <v/>
      </c>
      <c r="H84" s="184" t="str">
        <f t="shared" ref="H84:H99" si="16">IF(AND(ISNUMBER(F84),ISNUMBER(G84)),AVERAGE(F84,G84),"")</f>
        <v/>
      </c>
      <c r="I84" s="132" t="str">
        <f t="shared" ref="I84:I99" si="17">IF(AND(ISNUMBER(H84)),RANK(H84,$H$20:$H$99,1)+SUMPRODUCT(($H$20:$H$99=H84)*($L$20:$L$99&gt;L84))+SUMPRODUCT(($H$20:$H$99=H84)*($L$20:$L$99=L84)*($N$20:$N$99&gt;N84))+SUMPRODUCT(($H$20:$H$99=H84)*($L$20:$L$99=L84)*($N$20:$N$99=N84)*($D$20:$D$99&lt;D84)),"DQ")</f>
        <v>DQ</v>
      </c>
      <c r="J84" s="178" t="str">
        <f>IF($C84="N","",'Light Gun'!P84)</f>
        <v/>
      </c>
      <c r="K84" s="178" t="str">
        <f>IF($C84="N","",'Heavy Gun'!P84)</f>
        <v/>
      </c>
      <c r="L84" s="254" t="str">
        <f t="shared" ref="L84:L99" si="18">IF(AND(ISNUMBER(J84),ISNUMBER(K84)),AVERAGE(J84,K84),"")</f>
        <v/>
      </c>
      <c r="M84" s="239" t="str">
        <f t="shared" ref="M84:M99" si="19">IF(AND(ISNUMBER(L84)),RANK(L84,$L$20:$L$99,0)+SUMPRODUCT(($L$20:$L$99=L84)*($H$20:$H$99&lt;H84))+SUMPRODUCT(($L$20:$L$99=L84)*($H$20:$H$99=H84)*($N$20:$N$99&gt;N84))+SUMPRODUCT(($L$20:$L$99=L84)*($H$20:$H$99=H84)*($N$20:$N$99=N84)*($D$20:$D$99&lt;D84)),"DQ")</f>
        <v>DQ</v>
      </c>
      <c r="N84" s="284" t="str">
        <f>IF($C84="Y",'Light Gun'!Q84+'Heavy Gun'!Q84,"")</f>
        <v/>
      </c>
      <c r="O84" s="284" t="str">
        <f>IF($C84="N","",'Light Gun'!V84)</f>
        <v/>
      </c>
      <c r="P84" s="272" t="str">
        <f>IF($C84="N","",'Light Gun'!AL84)</f>
        <v/>
      </c>
      <c r="Q84" s="285" t="str">
        <f>IF($C84="N","",'Heavy Gun'!V84)</f>
        <v/>
      </c>
      <c r="R84" s="280" t="str">
        <f>IF($C84="N","",'Heavy Gun'!AL84)</f>
        <v/>
      </c>
      <c r="S84" s="284" t="str">
        <f t="shared" ref="S84:S99" si="20">IF(AND(ISNUMBER(O84),ISNUMBER(P84),ISNUMBER(Q84),ISNUMBER(R84)),SUM(O84:R84),"DQ")</f>
        <v>DQ</v>
      </c>
      <c r="T84" s="240" t="str">
        <f t="shared" ref="T84:T99" si="21">IF(AND(ISNUMBER(S84)),RANK(S84,$S$20:$S$99,1)+SUMPRODUCT(($S$20:$S$99=S84)*($H$20:$H$99&lt;H84))+SUMPRODUCT(($S$20:$S$99=S84)*($H$20:$H$99=H84)*($L$20:$L$99&gt;L84))+SUMPRODUCT(($S$20:$S$99=S84)*($H$20:$H$99=H84)*($L$20:$L$99=L84)*($N$20:$N$99&gt;N84))+SUMPRODUCT(($S$20:$S$99=S84)*($H$20:$H$99=H84)*($L$20:$L$99=L84)*($N$20:$N$99=N84)*($D$20:$D$99&lt;D84)),"DQ")</f>
        <v>DQ</v>
      </c>
      <c r="U84" s="241" t="str">
        <f>IF('Light Gun'!AX84=0,"",'Light Gun'!AX84)</f>
        <v/>
      </c>
      <c r="V84" s="242" t="str">
        <f>IF('Heavy Gun'!AX84=0,"",'Heavy Gun'!AX84)</f>
        <v/>
      </c>
      <c r="W84" s="243" t="str">
        <f t="shared" ref="W84:W99" si="22">IF(AND(ISNUMBER(U84),ISNUMBER(V84)),U84+V84,"")</f>
        <v/>
      </c>
      <c r="Y84" s="10" t="str">
        <f>'Light Gun'!B84</f>
        <v xml:space="preserve"> </v>
      </c>
      <c r="Z84" s="140" t="str">
        <f>IF('Light Gun'!F84="","DQ",'Light Gun'!F84)</f>
        <v>DQ</v>
      </c>
      <c r="AA84" s="140" t="str">
        <f>IF('Light Gun'!G84="","DQ",'Light Gun'!G84)</f>
        <v>DQ</v>
      </c>
      <c r="AB84" s="141" t="str">
        <f>IF('Light Gun'!H84="","DQ",'Light Gun'!H84)</f>
        <v>DQ</v>
      </c>
      <c r="AC84" s="141">
        <f>'Light Gun'!Y84</f>
        <v>0</v>
      </c>
      <c r="AD84" s="140" t="str">
        <f t="shared" ref="AD84:AD147" si="23">IF(ISTEXT(Z84),"DQ",RANK(Z84,Z$20:Z$299,0)+SUMPRODUCT((Z$20:Z$299=Z84)*(AA$20:AA$299&gt;AA84))+SUMPRODUCT((Z$20:Z$299=Z84)*(AA$20:AA$299=AA84)*(AB$20:AB$299&lt;AB84))+SUMPRODUCT((Z$20:Z$299=Z84)*(AA$20:AA$299=AA84)*(AB$20:AB$299=AB84)*(AC$20:AC$299&lt;AC84)))</f>
        <v>DQ</v>
      </c>
      <c r="AE84" s="10" t="str">
        <f t="shared" ref="AE84:AE147" si="24">IF(ISTEXT(AB84),"DQ",RANK(AB84,AB$20:AB$299,1)+SUMPRODUCT((AB$20:AB$299=AB84)*(Z$20:Z$299&gt;Z84))+SUMPRODUCT((AB$20:AB$299=AB84)*(Z$20:Z$299=Z84)*(AA$20:AA$299&gt;AA84))+SUMPRODUCT((AB$20:AB$299=AB84)*(Z$20:Z$299=Z84)*(AA$20:AA$299=AA84)*($AC$20:$AC$299&lt;$AC84)))</f>
        <v>DQ</v>
      </c>
      <c r="AF84" s="137">
        <f>'Competitor List'!C70</f>
        <v>405</v>
      </c>
    </row>
    <row r="85" spans="1:32" s="126" customFormat="1" ht="12.2" customHeight="1" thickBot="1" x14ac:dyDescent="0.25">
      <c r="A85" s="363"/>
      <c r="B85" s="173" t="str">
        <f>IF('Competitor List'!G71="Y",'Competitor List'!D71, " ")</f>
        <v xml:space="preserve"> </v>
      </c>
      <c r="C85" s="174" t="str">
        <f>IF('Competitor List'!J71="Y","Y","N")</f>
        <v>N</v>
      </c>
      <c r="D85" s="174">
        <f>'Competitor List'!B71</f>
        <v>6</v>
      </c>
      <c r="E85" s="174" t="str">
        <f>IF('Competitor List'!E71=0," ",'Competitor List'!E71)</f>
        <v xml:space="preserve"> </v>
      </c>
      <c r="F85" s="253" t="str">
        <f>IF(C85="N","",'Light Gun'!R85)</f>
        <v/>
      </c>
      <c r="G85" s="184" t="str">
        <f>IF(C85="N","",'Heavy Gun'!R85)</f>
        <v/>
      </c>
      <c r="H85" s="184" t="str">
        <f t="shared" si="16"/>
        <v/>
      </c>
      <c r="I85" s="132" t="str">
        <f t="shared" si="17"/>
        <v>DQ</v>
      </c>
      <c r="J85" s="178" t="str">
        <f>IF($C85="N","",'Light Gun'!P85)</f>
        <v/>
      </c>
      <c r="K85" s="178" t="str">
        <f>IF($C85="N","",'Heavy Gun'!P85)</f>
        <v/>
      </c>
      <c r="L85" s="254" t="str">
        <f t="shared" si="18"/>
        <v/>
      </c>
      <c r="M85" s="239" t="str">
        <f t="shared" si="19"/>
        <v>DQ</v>
      </c>
      <c r="N85" s="284" t="str">
        <f>IF($C85="Y",'Light Gun'!Q85+'Heavy Gun'!Q85,"")</f>
        <v/>
      </c>
      <c r="O85" s="284" t="str">
        <f>IF($C85="N","",'Light Gun'!V85)</f>
        <v/>
      </c>
      <c r="P85" s="272" t="str">
        <f>IF($C85="N","",'Light Gun'!AL85)</f>
        <v/>
      </c>
      <c r="Q85" s="285" t="str">
        <f>IF($C85="N","",'Heavy Gun'!V85)</f>
        <v/>
      </c>
      <c r="R85" s="280" t="str">
        <f>IF($C85="N","",'Heavy Gun'!AL85)</f>
        <v/>
      </c>
      <c r="S85" s="284" t="str">
        <f t="shared" si="20"/>
        <v>DQ</v>
      </c>
      <c r="T85" s="240" t="str">
        <f t="shared" si="21"/>
        <v>DQ</v>
      </c>
      <c r="U85" s="241" t="str">
        <f>IF('Light Gun'!AX85=0,"",'Light Gun'!AX85)</f>
        <v/>
      </c>
      <c r="V85" s="242" t="str">
        <f>IF('Heavy Gun'!AX85=0,"",'Heavy Gun'!AX85)</f>
        <v/>
      </c>
      <c r="W85" s="243" t="str">
        <f t="shared" si="22"/>
        <v/>
      </c>
      <c r="Y85" s="10" t="str">
        <f>'Light Gun'!B85</f>
        <v xml:space="preserve"> </v>
      </c>
      <c r="Z85" s="140" t="str">
        <f>IF('Light Gun'!F85="","DQ",'Light Gun'!F85)</f>
        <v>DQ</v>
      </c>
      <c r="AA85" s="140" t="str">
        <f>IF('Light Gun'!G85="","DQ",'Light Gun'!G85)</f>
        <v>DQ</v>
      </c>
      <c r="AB85" s="141" t="str">
        <f>IF('Light Gun'!H85="","DQ",'Light Gun'!H85)</f>
        <v>DQ</v>
      </c>
      <c r="AC85" s="141">
        <f>'Light Gun'!Y85</f>
        <v>0</v>
      </c>
      <c r="AD85" s="140" t="str">
        <f t="shared" si="23"/>
        <v>DQ</v>
      </c>
      <c r="AE85" s="10" t="str">
        <f t="shared" si="24"/>
        <v>DQ</v>
      </c>
      <c r="AF85" s="137">
        <f>'Competitor List'!C71</f>
        <v>406</v>
      </c>
    </row>
    <row r="86" spans="1:32" s="126" customFormat="1" ht="12.2" customHeight="1" thickBot="1" x14ac:dyDescent="0.25">
      <c r="A86" s="363"/>
      <c r="B86" s="173" t="str">
        <f>IF('Competitor List'!G72="Y",'Competitor List'!D72, " ")</f>
        <v xml:space="preserve"> </v>
      </c>
      <c r="C86" s="174" t="str">
        <f>IF('Competitor List'!J72="Y","Y","N")</f>
        <v>N</v>
      </c>
      <c r="D86" s="174">
        <f>'Competitor List'!B72</f>
        <v>7</v>
      </c>
      <c r="E86" s="174" t="str">
        <f>IF('Competitor List'!E72=0," ",'Competitor List'!E72)</f>
        <v xml:space="preserve"> </v>
      </c>
      <c r="F86" s="253" t="str">
        <f>IF(C86="N","",'Light Gun'!R86)</f>
        <v/>
      </c>
      <c r="G86" s="184" t="str">
        <f>IF(C86="N","",'Heavy Gun'!R86)</f>
        <v/>
      </c>
      <c r="H86" s="184" t="str">
        <f t="shared" si="16"/>
        <v/>
      </c>
      <c r="I86" s="132" t="str">
        <f t="shared" si="17"/>
        <v>DQ</v>
      </c>
      <c r="J86" s="178" t="str">
        <f>IF($C86="N","",'Light Gun'!P86)</f>
        <v/>
      </c>
      <c r="K86" s="178" t="str">
        <f>IF($C86="N","",'Heavy Gun'!P86)</f>
        <v/>
      </c>
      <c r="L86" s="254" t="str">
        <f t="shared" si="18"/>
        <v/>
      </c>
      <c r="M86" s="239" t="str">
        <f t="shared" si="19"/>
        <v>DQ</v>
      </c>
      <c r="N86" s="284" t="str">
        <f>IF($C86="Y",'Light Gun'!Q86+'Heavy Gun'!Q86,"")</f>
        <v/>
      </c>
      <c r="O86" s="284" t="str">
        <f>IF($C86="N","",'Light Gun'!V86)</f>
        <v/>
      </c>
      <c r="P86" s="272" t="str">
        <f>IF($C86="N","",'Light Gun'!AL86)</f>
        <v/>
      </c>
      <c r="Q86" s="285" t="str">
        <f>IF($C86="N","",'Heavy Gun'!V86)</f>
        <v/>
      </c>
      <c r="R86" s="280" t="str">
        <f>IF($C86="N","",'Heavy Gun'!AL86)</f>
        <v/>
      </c>
      <c r="S86" s="284" t="str">
        <f t="shared" si="20"/>
        <v>DQ</v>
      </c>
      <c r="T86" s="240" t="str">
        <f t="shared" si="21"/>
        <v>DQ</v>
      </c>
      <c r="U86" s="241" t="str">
        <f>IF('Light Gun'!AX86=0,"",'Light Gun'!AX86)</f>
        <v/>
      </c>
      <c r="V86" s="242" t="str">
        <f>IF('Heavy Gun'!AX86=0,"",'Heavy Gun'!AX86)</f>
        <v/>
      </c>
      <c r="W86" s="243" t="str">
        <f t="shared" si="22"/>
        <v/>
      </c>
      <c r="Y86" s="10" t="str">
        <f>'Light Gun'!B86</f>
        <v xml:space="preserve"> </v>
      </c>
      <c r="Z86" s="140" t="str">
        <f>IF('Light Gun'!F86="","DQ",'Light Gun'!F86)</f>
        <v>DQ</v>
      </c>
      <c r="AA86" s="140" t="str">
        <f>IF('Light Gun'!G86="","DQ",'Light Gun'!G86)</f>
        <v>DQ</v>
      </c>
      <c r="AB86" s="141" t="str">
        <f>IF('Light Gun'!H86="","DQ",'Light Gun'!H86)</f>
        <v>DQ</v>
      </c>
      <c r="AC86" s="141">
        <f>'Light Gun'!Y86</f>
        <v>0</v>
      </c>
      <c r="AD86" s="140" t="str">
        <f t="shared" si="23"/>
        <v>DQ</v>
      </c>
      <c r="AE86" s="10" t="str">
        <f t="shared" si="24"/>
        <v>DQ</v>
      </c>
      <c r="AF86" s="137">
        <f>'Competitor List'!C72</f>
        <v>407</v>
      </c>
    </row>
    <row r="87" spans="1:32" s="126" customFormat="1" ht="12.2" customHeight="1" thickBot="1" x14ac:dyDescent="0.25">
      <c r="A87" s="363"/>
      <c r="B87" s="173" t="str">
        <f>IF('Competitor List'!G73="Y",'Competitor List'!D73, " ")</f>
        <v xml:space="preserve"> </v>
      </c>
      <c r="C87" s="174" t="str">
        <f>IF('Competitor List'!J73="Y","Y","N")</f>
        <v>N</v>
      </c>
      <c r="D87" s="174">
        <f>'Competitor List'!B73</f>
        <v>8</v>
      </c>
      <c r="E87" s="174" t="str">
        <f>IF('Competitor List'!E73=0," ",'Competitor List'!E73)</f>
        <v xml:space="preserve"> </v>
      </c>
      <c r="F87" s="253" t="str">
        <f>IF(C87="N","",'Light Gun'!R87)</f>
        <v/>
      </c>
      <c r="G87" s="184" t="str">
        <f>IF(C87="N","",'Heavy Gun'!R87)</f>
        <v/>
      </c>
      <c r="H87" s="184" t="str">
        <f t="shared" si="16"/>
        <v/>
      </c>
      <c r="I87" s="132" t="str">
        <f t="shared" si="17"/>
        <v>DQ</v>
      </c>
      <c r="J87" s="178" t="str">
        <f>IF($C87="N","",'Light Gun'!P87)</f>
        <v/>
      </c>
      <c r="K87" s="178" t="str">
        <f>IF($C87="N","",'Heavy Gun'!P87)</f>
        <v/>
      </c>
      <c r="L87" s="254" t="str">
        <f t="shared" si="18"/>
        <v/>
      </c>
      <c r="M87" s="239" t="str">
        <f t="shared" si="19"/>
        <v>DQ</v>
      </c>
      <c r="N87" s="284" t="str">
        <f>IF($C87="Y",'Light Gun'!Q87+'Heavy Gun'!Q87,"")</f>
        <v/>
      </c>
      <c r="O87" s="284" t="str">
        <f>IF($C87="N","",'Light Gun'!V87)</f>
        <v/>
      </c>
      <c r="P87" s="272" t="str">
        <f>IF($C87="N","",'Light Gun'!AL87)</f>
        <v/>
      </c>
      <c r="Q87" s="285" t="str">
        <f>IF($C87="N","",'Heavy Gun'!V87)</f>
        <v/>
      </c>
      <c r="R87" s="280" t="str">
        <f>IF($C87="N","",'Heavy Gun'!AL87)</f>
        <v/>
      </c>
      <c r="S87" s="284" t="str">
        <f t="shared" si="20"/>
        <v>DQ</v>
      </c>
      <c r="T87" s="240" t="str">
        <f t="shared" si="21"/>
        <v>DQ</v>
      </c>
      <c r="U87" s="241" t="str">
        <f>IF('Light Gun'!AX87=0,"",'Light Gun'!AX87)</f>
        <v/>
      </c>
      <c r="V87" s="242" t="str">
        <f>IF('Heavy Gun'!AX87=0,"",'Heavy Gun'!AX87)</f>
        <v/>
      </c>
      <c r="W87" s="243" t="str">
        <f t="shared" si="22"/>
        <v/>
      </c>
      <c r="Y87" s="10" t="str">
        <f>'Light Gun'!B87</f>
        <v xml:space="preserve"> </v>
      </c>
      <c r="Z87" s="140" t="str">
        <f>IF('Light Gun'!F87="","DQ",'Light Gun'!F87)</f>
        <v>DQ</v>
      </c>
      <c r="AA87" s="140" t="str">
        <f>IF('Light Gun'!G87="","DQ",'Light Gun'!G87)</f>
        <v>DQ</v>
      </c>
      <c r="AB87" s="141" t="str">
        <f>IF('Light Gun'!H87="","DQ",'Light Gun'!H87)</f>
        <v>DQ</v>
      </c>
      <c r="AC87" s="141">
        <f>'Light Gun'!Y87</f>
        <v>0</v>
      </c>
      <c r="AD87" s="140" t="str">
        <f t="shared" si="23"/>
        <v>DQ</v>
      </c>
      <c r="AE87" s="10" t="str">
        <f t="shared" si="24"/>
        <v>DQ</v>
      </c>
      <c r="AF87" s="137">
        <f>'Competitor List'!C73</f>
        <v>408</v>
      </c>
    </row>
    <row r="88" spans="1:32" s="126" customFormat="1" ht="12.2" customHeight="1" thickBot="1" x14ac:dyDescent="0.25">
      <c r="A88" s="363"/>
      <c r="B88" s="173" t="str">
        <f>IF('Competitor List'!G74="Y",'Competitor List'!D74, " ")</f>
        <v xml:space="preserve"> </v>
      </c>
      <c r="C88" s="174" t="str">
        <f>IF('Competitor List'!J74="Y","Y","N")</f>
        <v>N</v>
      </c>
      <c r="D88" s="174">
        <f>'Competitor List'!B74</f>
        <v>9</v>
      </c>
      <c r="E88" s="174" t="str">
        <f>IF('Competitor List'!E74=0," ",'Competitor List'!E74)</f>
        <v xml:space="preserve"> </v>
      </c>
      <c r="F88" s="253" t="str">
        <f>IF(C88="N","",'Light Gun'!R88)</f>
        <v/>
      </c>
      <c r="G88" s="184" t="str">
        <f>IF(C88="N","",'Heavy Gun'!R88)</f>
        <v/>
      </c>
      <c r="H88" s="184" t="str">
        <f t="shared" si="16"/>
        <v/>
      </c>
      <c r="I88" s="132" t="str">
        <f t="shared" si="17"/>
        <v>DQ</v>
      </c>
      <c r="J88" s="178" t="str">
        <f>IF($C88="N","",'Light Gun'!P88)</f>
        <v/>
      </c>
      <c r="K88" s="178" t="str">
        <f>IF($C88="N","",'Heavy Gun'!P88)</f>
        <v/>
      </c>
      <c r="L88" s="254" t="str">
        <f t="shared" si="18"/>
        <v/>
      </c>
      <c r="M88" s="239" t="str">
        <f t="shared" si="19"/>
        <v>DQ</v>
      </c>
      <c r="N88" s="284" t="str">
        <f>IF($C88="Y",'Light Gun'!Q88+'Heavy Gun'!Q88,"")</f>
        <v/>
      </c>
      <c r="O88" s="284" t="str">
        <f>IF($C88="N","",'Light Gun'!V88)</f>
        <v/>
      </c>
      <c r="P88" s="272" t="str">
        <f>IF($C88="N","",'Light Gun'!AL88)</f>
        <v/>
      </c>
      <c r="Q88" s="285" t="str">
        <f>IF($C88="N","",'Heavy Gun'!V88)</f>
        <v/>
      </c>
      <c r="R88" s="280" t="str">
        <f>IF($C88="N","",'Heavy Gun'!AL88)</f>
        <v/>
      </c>
      <c r="S88" s="284" t="str">
        <f t="shared" si="20"/>
        <v>DQ</v>
      </c>
      <c r="T88" s="240" t="str">
        <f t="shared" si="21"/>
        <v>DQ</v>
      </c>
      <c r="U88" s="241" t="str">
        <f>IF('Light Gun'!AX88=0,"",'Light Gun'!AX88)</f>
        <v/>
      </c>
      <c r="V88" s="242" t="str">
        <f>IF('Heavy Gun'!AX88=0,"",'Heavy Gun'!AX88)</f>
        <v/>
      </c>
      <c r="W88" s="243" t="str">
        <f t="shared" si="22"/>
        <v/>
      </c>
      <c r="Y88" s="10" t="str">
        <f>'Light Gun'!B88</f>
        <v xml:space="preserve"> </v>
      </c>
      <c r="Z88" s="140" t="str">
        <f>IF('Light Gun'!F88="","DQ",'Light Gun'!F88)</f>
        <v>DQ</v>
      </c>
      <c r="AA88" s="140" t="str">
        <f>IF('Light Gun'!G88="","DQ",'Light Gun'!G88)</f>
        <v>DQ</v>
      </c>
      <c r="AB88" s="141" t="str">
        <f>IF('Light Gun'!H88="","DQ",'Light Gun'!H88)</f>
        <v>DQ</v>
      </c>
      <c r="AC88" s="141">
        <f>'Light Gun'!Y88</f>
        <v>0</v>
      </c>
      <c r="AD88" s="140" t="str">
        <f t="shared" si="23"/>
        <v>DQ</v>
      </c>
      <c r="AE88" s="10" t="str">
        <f t="shared" si="24"/>
        <v>DQ</v>
      </c>
      <c r="AF88" s="137">
        <f>'Competitor List'!C74</f>
        <v>409</v>
      </c>
    </row>
    <row r="89" spans="1:32" s="126" customFormat="1" ht="12.2" customHeight="1" thickBot="1" x14ac:dyDescent="0.25">
      <c r="A89" s="363"/>
      <c r="B89" s="173" t="str">
        <f>IF('Competitor List'!G75="Y",'Competitor List'!D75, " ")</f>
        <v xml:space="preserve"> </v>
      </c>
      <c r="C89" s="174" t="str">
        <f>IF('Competitor List'!J75="Y","Y","N")</f>
        <v>N</v>
      </c>
      <c r="D89" s="174">
        <f>'Competitor List'!B75</f>
        <v>10</v>
      </c>
      <c r="E89" s="174" t="str">
        <f>IF('Competitor List'!E75=0," ",'Competitor List'!E75)</f>
        <v xml:space="preserve"> </v>
      </c>
      <c r="F89" s="253" t="str">
        <f>IF(C89="N","",'Light Gun'!R89)</f>
        <v/>
      </c>
      <c r="G89" s="184" t="str">
        <f>IF(C89="N","",'Heavy Gun'!R89)</f>
        <v/>
      </c>
      <c r="H89" s="184" t="str">
        <f t="shared" si="16"/>
        <v/>
      </c>
      <c r="I89" s="132" t="str">
        <f t="shared" si="17"/>
        <v>DQ</v>
      </c>
      <c r="J89" s="178" t="str">
        <f>IF($C89="N","",'Light Gun'!P89)</f>
        <v/>
      </c>
      <c r="K89" s="178" t="str">
        <f>IF($C89="N","",'Heavy Gun'!P89)</f>
        <v/>
      </c>
      <c r="L89" s="254" t="str">
        <f t="shared" si="18"/>
        <v/>
      </c>
      <c r="M89" s="239" t="str">
        <f t="shared" si="19"/>
        <v>DQ</v>
      </c>
      <c r="N89" s="284" t="str">
        <f>IF($C89="Y",'Light Gun'!Q89+'Heavy Gun'!Q89,"")</f>
        <v/>
      </c>
      <c r="O89" s="284" t="str">
        <f>IF($C89="N","",'Light Gun'!V89)</f>
        <v/>
      </c>
      <c r="P89" s="272" t="str">
        <f>IF($C89="N","",'Light Gun'!AL89)</f>
        <v/>
      </c>
      <c r="Q89" s="285" t="str">
        <f>IF($C89="N","",'Heavy Gun'!V89)</f>
        <v/>
      </c>
      <c r="R89" s="280" t="str">
        <f>IF($C89="N","",'Heavy Gun'!AL89)</f>
        <v/>
      </c>
      <c r="S89" s="284" t="str">
        <f t="shared" si="20"/>
        <v>DQ</v>
      </c>
      <c r="T89" s="240" t="str">
        <f t="shared" si="21"/>
        <v>DQ</v>
      </c>
      <c r="U89" s="241" t="str">
        <f>IF('Light Gun'!AX89=0,"",'Light Gun'!AX89)</f>
        <v/>
      </c>
      <c r="V89" s="242" t="str">
        <f>IF('Heavy Gun'!AX89=0,"",'Heavy Gun'!AX89)</f>
        <v/>
      </c>
      <c r="W89" s="243" t="str">
        <f t="shared" si="22"/>
        <v/>
      </c>
      <c r="Y89" s="10" t="str">
        <f>'Light Gun'!B89</f>
        <v xml:space="preserve"> </v>
      </c>
      <c r="Z89" s="140" t="str">
        <f>IF('Light Gun'!F89="","DQ",'Light Gun'!F89)</f>
        <v>DQ</v>
      </c>
      <c r="AA89" s="140" t="str">
        <f>IF('Light Gun'!G89="","DQ",'Light Gun'!G89)</f>
        <v>DQ</v>
      </c>
      <c r="AB89" s="141" t="str">
        <f>IF('Light Gun'!H89="","DQ",'Light Gun'!H89)</f>
        <v>DQ</v>
      </c>
      <c r="AC89" s="141">
        <f>'Light Gun'!Y89</f>
        <v>0</v>
      </c>
      <c r="AD89" s="140" t="str">
        <f t="shared" si="23"/>
        <v>DQ</v>
      </c>
      <c r="AE89" s="10" t="str">
        <f t="shared" si="24"/>
        <v>DQ</v>
      </c>
      <c r="AF89" s="137">
        <f>'Competitor List'!C75</f>
        <v>410</v>
      </c>
    </row>
    <row r="90" spans="1:32" s="126" customFormat="1" ht="12.2" customHeight="1" thickBot="1" x14ac:dyDescent="0.25">
      <c r="A90" s="363"/>
      <c r="B90" s="173" t="str">
        <f>IF('Competitor List'!G76="Y",'Competitor List'!D76, " ")</f>
        <v xml:space="preserve"> </v>
      </c>
      <c r="C90" s="174" t="str">
        <f>IF('Competitor List'!J76="Y","Y","N")</f>
        <v>N</v>
      </c>
      <c r="D90" s="174">
        <f>'Competitor List'!B76</f>
        <v>11</v>
      </c>
      <c r="E90" s="174" t="str">
        <f>IF('Competitor List'!E76=0," ",'Competitor List'!E76)</f>
        <v xml:space="preserve"> </v>
      </c>
      <c r="F90" s="253" t="str">
        <f>IF(C90="N","",'Light Gun'!R90)</f>
        <v/>
      </c>
      <c r="G90" s="184" t="str">
        <f>IF(C90="N","",'Heavy Gun'!R90)</f>
        <v/>
      </c>
      <c r="H90" s="184" t="str">
        <f t="shared" si="16"/>
        <v/>
      </c>
      <c r="I90" s="132" t="str">
        <f t="shared" si="17"/>
        <v>DQ</v>
      </c>
      <c r="J90" s="178" t="str">
        <f>IF($C90="N","",'Light Gun'!P90)</f>
        <v/>
      </c>
      <c r="K90" s="178" t="str">
        <f>IF($C90="N","",'Heavy Gun'!P90)</f>
        <v/>
      </c>
      <c r="L90" s="254" t="str">
        <f t="shared" si="18"/>
        <v/>
      </c>
      <c r="M90" s="239" t="str">
        <f t="shared" si="19"/>
        <v>DQ</v>
      </c>
      <c r="N90" s="284" t="str">
        <f>IF($C90="Y",'Light Gun'!Q90+'Heavy Gun'!Q90,"")</f>
        <v/>
      </c>
      <c r="O90" s="284" t="str">
        <f>IF($C90="N","",'Light Gun'!V90)</f>
        <v/>
      </c>
      <c r="P90" s="272" t="str">
        <f>IF($C90="N","",'Light Gun'!AL90)</f>
        <v/>
      </c>
      <c r="Q90" s="285" t="str">
        <f>IF($C90="N","",'Heavy Gun'!V90)</f>
        <v/>
      </c>
      <c r="R90" s="280" t="str">
        <f>IF($C90="N","",'Heavy Gun'!AL90)</f>
        <v/>
      </c>
      <c r="S90" s="284" t="str">
        <f t="shared" si="20"/>
        <v>DQ</v>
      </c>
      <c r="T90" s="240" t="str">
        <f t="shared" si="21"/>
        <v>DQ</v>
      </c>
      <c r="U90" s="241" t="str">
        <f>IF('Light Gun'!AX90=0,"",'Light Gun'!AX90)</f>
        <v/>
      </c>
      <c r="V90" s="242" t="str">
        <f>IF('Heavy Gun'!AX90=0,"",'Heavy Gun'!AX90)</f>
        <v/>
      </c>
      <c r="W90" s="243" t="str">
        <f t="shared" si="22"/>
        <v/>
      </c>
      <c r="Y90" s="10" t="str">
        <f>'Light Gun'!B90</f>
        <v xml:space="preserve"> </v>
      </c>
      <c r="Z90" s="140" t="str">
        <f>IF('Light Gun'!F90="","DQ",'Light Gun'!F90)</f>
        <v>DQ</v>
      </c>
      <c r="AA90" s="140" t="str">
        <f>IF('Light Gun'!G90="","DQ",'Light Gun'!G90)</f>
        <v>DQ</v>
      </c>
      <c r="AB90" s="141" t="str">
        <f>IF('Light Gun'!H90="","DQ",'Light Gun'!H90)</f>
        <v>DQ</v>
      </c>
      <c r="AC90" s="141">
        <f>'Light Gun'!Y90</f>
        <v>0</v>
      </c>
      <c r="AD90" s="140" t="str">
        <f t="shared" si="23"/>
        <v>DQ</v>
      </c>
      <c r="AE90" s="10" t="str">
        <f t="shared" si="24"/>
        <v>DQ</v>
      </c>
      <c r="AF90" s="137">
        <f>'Competitor List'!C76</f>
        <v>411</v>
      </c>
    </row>
    <row r="91" spans="1:32" s="126" customFormat="1" ht="12.2" customHeight="1" thickBot="1" x14ac:dyDescent="0.25">
      <c r="A91" s="363"/>
      <c r="B91" s="173" t="str">
        <f>IF('Competitor List'!G77="Y",'Competitor List'!D77, " ")</f>
        <v xml:space="preserve"> </v>
      </c>
      <c r="C91" s="174" t="str">
        <f>IF('Competitor List'!J77="Y","Y","N")</f>
        <v>N</v>
      </c>
      <c r="D91" s="174">
        <f>'Competitor List'!B77</f>
        <v>12</v>
      </c>
      <c r="E91" s="174" t="str">
        <f>IF('Competitor List'!E77=0," ",'Competitor List'!E77)</f>
        <v xml:space="preserve"> </v>
      </c>
      <c r="F91" s="253" t="str">
        <f>IF(C91="N","",'Light Gun'!R91)</f>
        <v/>
      </c>
      <c r="G91" s="184" t="str">
        <f>IF(C91="N","",'Heavy Gun'!R91)</f>
        <v/>
      </c>
      <c r="H91" s="184" t="str">
        <f t="shared" si="16"/>
        <v/>
      </c>
      <c r="I91" s="132" t="str">
        <f t="shared" si="17"/>
        <v>DQ</v>
      </c>
      <c r="J91" s="178" t="str">
        <f>IF($C91="N","",'Light Gun'!P91)</f>
        <v/>
      </c>
      <c r="K91" s="178" t="str">
        <f>IF($C91="N","",'Heavy Gun'!P91)</f>
        <v/>
      </c>
      <c r="L91" s="254" t="str">
        <f t="shared" si="18"/>
        <v/>
      </c>
      <c r="M91" s="239" t="str">
        <f t="shared" si="19"/>
        <v>DQ</v>
      </c>
      <c r="N91" s="284" t="str">
        <f>IF($C91="Y",'Light Gun'!Q91+'Heavy Gun'!Q91,"")</f>
        <v/>
      </c>
      <c r="O91" s="284" t="str">
        <f>IF($C91="N","",'Light Gun'!V91)</f>
        <v/>
      </c>
      <c r="P91" s="272" t="str">
        <f>IF($C91="N","",'Light Gun'!AL91)</f>
        <v/>
      </c>
      <c r="Q91" s="285" t="str">
        <f>IF($C91="N","",'Heavy Gun'!V91)</f>
        <v/>
      </c>
      <c r="R91" s="280" t="str">
        <f>IF($C91="N","",'Heavy Gun'!AL91)</f>
        <v/>
      </c>
      <c r="S91" s="284" t="str">
        <f t="shared" si="20"/>
        <v>DQ</v>
      </c>
      <c r="T91" s="240" t="str">
        <f t="shared" si="21"/>
        <v>DQ</v>
      </c>
      <c r="U91" s="241" t="str">
        <f>IF('Light Gun'!AX91=0,"",'Light Gun'!AX91)</f>
        <v/>
      </c>
      <c r="V91" s="242" t="str">
        <f>IF('Heavy Gun'!AX91=0,"",'Heavy Gun'!AX91)</f>
        <v/>
      </c>
      <c r="W91" s="243" t="str">
        <f t="shared" si="22"/>
        <v/>
      </c>
      <c r="Y91" s="10" t="str">
        <f>'Light Gun'!B91</f>
        <v xml:space="preserve"> </v>
      </c>
      <c r="Z91" s="140" t="str">
        <f>IF('Light Gun'!F91="","DQ",'Light Gun'!F91)</f>
        <v>DQ</v>
      </c>
      <c r="AA91" s="140" t="str">
        <f>IF('Light Gun'!G91="","DQ",'Light Gun'!G91)</f>
        <v>DQ</v>
      </c>
      <c r="AB91" s="141" t="str">
        <f>IF('Light Gun'!H91="","DQ",'Light Gun'!H91)</f>
        <v>DQ</v>
      </c>
      <c r="AC91" s="141">
        <f>'Light Gun'!Y91</f>
        <v>0</v>
      </c>
      <c r="AD91" s="140" t="str">
        <f t="shared" si="23"/>
        <v>DQ</v>
      </c>
      <c r="AE91" s="10" t="str">
        <f t="shared" si="24"/>
        <v>DQ</v>
      </c>
      <c r="AF91" s="137">
        <f>'Competitor List'!C77</f>
        <v>412</v>
      </c>
    </row>
    <row r="92" spans="1:32" s="126" customFormat="1" ht="12.2" customHeight="1" thickBot="1" x14ac:dyDescent="0.25">
      <c r="A92" s="363"/>
      <c r="B92" s="173" t="str">
        <f>IF('Competitor List'!G78="Y",'Competitor List'!D78, " ")</f>
        <v xml:space="preserve"> </v>
      </c>
      <c r="C92" s="174" t="str">
        <f>IF('Competitor List'!J78="Y","Y","N")</f>
        <v>N</v>
      </c>
      <c r="D92" s="174">
        <f>'Competitor List'!B78</f>
        <v>13</v>
      </c>
      <c r="E92" s="174" t="str">
        <f>IF('Competitor List'!E78=0," ",'Competitor List'!E78)</f>
        <v xml:space="preserve"> </v>
      </c>
      <c r="F92" s="253" t="str">
        <f>IF(C92="N","",'Light Gun'!R92)</f>
        <v/>
      </c>
      <c r="G92" s="184" t="str">
        <f>IF(C92="N","",'Heavy Gun'!R92)</f>
        <v/>
      </c>
      <c r="H92" s="184" t="str">
        <f t="shared" si="16"/>
        <v/>
      </c>
      <c r="I92" s="132" t="str">
        <f t="shared" si="17"/>
        <v>DQ</v>
      </c>
      <c r="J92" s="178" t="str">
        <f>IF($C92="N","",'Light Gun'!P92)</f>
        <v/>
      </c>
      <c r="K92" s="178" t="str">
        <f>IF($C92="N","",'Heavy Gun'!P92)</f>
        <v/>
      </c>
      <c r="L92" s="254" t="str">
        <f t="shared" si="18"/>
        <v/>
      </c>
      <c r="M92" s="239" t="str">
        <f t="shared" si="19"/>
        <v>DQ</v>
      </c>
      <c r="N92" s="284" t="str">
        <f>IF($C92="Y",'Light Gun'!Q92+'Heavy Gun'!Q92,"")</f>
        <v/>
      </c>
      <c r="O92" s="284" t="str">
        <f>IF($C92="N","",'Light Gun'!V92)</f>
        <v/>
      </c>
      <c r="P92" s="272" t="str">
        <f>IF($C92="N","",'Light Gun'!AL92)</f>
        <v/>
      </c>
      <c r="Q92" s="285" t="str">
        <f>IF($C92="N","",'Heavy Gun'!V92)</f>
        <v/>
      </c>
      <c r="R92" s="280" t="str">
        <f>IF($C92="N","",'Heavy Gun'!AL92)</f>
        <v/>
      </c>
      <c r="S92" s="284" t="str">
        <f t="shared" si="20"/>
        <v>DQ</v>
      </c>
      <c r="T92" s="240" t="str">
        <f t="shared" si="21"/>
        <v>DQ</v>
      </c>
      <c r="U92" s="241" t="str">
        <f>IF('Light Gun'!AX92=0,"",'Light Gun'!AX92)</f>
        <v/>
      </c>
      <c r="V92" s="242" t="str">
        <f>IF('Heavy Gun'!AX92=0,"",'Heavy Gun'!AX92)</f>
        <v/>
      </c>
      <c r="W92" s="243" t="str">
        <f t="shared" si="22"/>
        <v/>
      </c>
      <c r="Y92" s="10" t="str">
        <f>'Light Gun'!B92</f>
        <v xml:space="preserve"> </v>
      </c>
      <c r="Z92" s="140" t="str">
        <f>IF('Light Gun'!F92="","DQ",'Light Gun'!F92)</f>
        <v>DQ</v>
      </c>
      <c r="AA92" s="140" t="str">
        <f>IF('Light Gun'!G92="","DQ",'Light Gun'!G92)</f>
        <v>DQ</v>
      </c>
      <c r="AB92" s="141" t="str">
        <f>IF('Light Gun'!H92="","DQ",'Light Gun'!H92)</f>
        <v>DQ</v>
      </c>
      <c r="AC92" s="141">
        <f>'Light Gun'!Y92</f>
        <v>0</v>
      </c>
      <c r="AD92" s="140" t="str">
        <f t="shared" si="23"/>
        <v>DQ</v>
      </c>
      <c r="AE92" s="10" t="str">
        <f t="shared" si="24"/>
        <v>DQ</v>
      </c>
      <c r="AF92" s="137">
        <f>'Competitor List'!C78</f>
        <v>413</v>
      </c>
    </row>
    <row r="93" spans="1:32" s="126" customFormat="1" ht="12.2" customHeight="1" thickBot="1" x14ac:dyDescent="0.25">
      <c r="A93" s="363"/>
      <c r="B93" s="173" t="str">
        <f>IF('Competitor List'!G79="Y",'Competitor List'!D79, " ")</f>
        <v xml:space="preserve"> </v>
      </c>
      <c r="C93" s="174" t="str">
        <f>IF('Competitor List'!J79="Y","Y","N")</f>
        <v>N</v>
      </c>
      <c r="D93" s="174">
        <f>'Competitor List'!B79</f>
        <v>14</v>
      </c>
      <c r="E93" s="174" t="str">
        <f>IF('Competitor List'!E79=0," ",'Competitor List'!E79)</f>
        <v xml:space="preserve"> </v>
      </c>
      <c r="F93" s="253" t="str">
        <f>IF(C93="N","",'Light Gun'!R93)</f>
        <v/>
      </c>
      <c r="G93" s="184" t="str">
        <f>IF(C93="N","",'Heavy Gun'!R93)</f>
        <v/>
      </c>
      <c r="H93" s="184" t="str">
        <f t="shared" si="16"/>
        <v/>
      </c>
      <c r="I93" s="132" t="str">
        <f t="shared" si="17"/>
        <v>DQ</v>
      </c>
      <c r="J93" s="178" t="str">
        <f>IF($C93="N","",'Light Gun'!P93)</f>
        <v/>
      </c>
      <c r="K93" s="178" t="str">
        <f>IF($C93="N","",'Heavy Gun'!P93)</f>
        <v/>
      </c>
      <c r="L93" s="254" t="str">
        <f t="shared" si="18"/>
        <v/>
      </c>
      <c r="M93" s="239" t="str">
        <f t="shared" si="19"/>
        <v>DQ</v>
      </c>
      <c r="N93" s="284" t="str">
        <f>IF($C93="Y",'Light Gun'!Q93+'Heavy Gun'!Q93,"")</f>
        <v/>
      </c>
      <c r="O93" s="284" t="str">
        <f>IF($C93="N","",'Light Gun'!V93)</f>
        <v/>
      </c>
      <c r="P93" s="272" t="str">
        <f>IF($C93="N","",'Light Gun'!AL93)</f>
        <v/>
      </c>
      <c r="Q93" s="285" t="str">
        <f>IF($C93="N","",'Heavy Gun'!V93)</f>
        <v/>
      </c>
      <c r="R93" s="280" t="str">
        <f>IF($C93="N","",'Heavy Gun'!AL93)</f>
        <v/>
      </c>
      <c r="S93" s="284" t="str">
        <f t="shared" si="20"/>
        <v>DQ</v>
      </c>
      <c r="T93" s="240" t="str">
        <f t="shared" si="21"/>
        <v>DQ</v>
      </c>
      <c r="U93" s="241" t="str">
        <f>IF('Light Gun'!AX93=0,"",'Light Gun'!AX93)</f>
        <v/>
      </c>
      <c r="V93" s="242" t="str">
        <f>IF('Heavy Gun'!AX93=0,"",'Heavy Gun'!AX93)</f>
        <v/>
      </c>
      <c r="W93" s="243" t="str">
        <f t="shared" si="22"/>
        <v/>
      </c>
      <c r="Y93" s="10" t="str">
        <f>'Light Gun'!B93</f>
        <v xml:space="preserve"> </v>
      </c>
      <c r="Z93" s="140" t="str">
        <f>IF('Light Gun'!F93="","DQ",'Light Gun'!F93)</f>
        <v>DQ</v>
      </c>
      <c r="AA93" s="140" t="str">
        <f>IF('Light Gun'!G93="","DQ",'Light Gun'!G93)</f>
        <v>DQ</v>
      </c>
      <c r="AB93" s="141" t="str">
        <f>IF('Light Gun'!H93="","DQ",'Light Gun'!H93)</f>
        <v>DQ</v>
      </c>
      <c r="AC93" s="141">
        <f>'Light Gun'!Y93</f>
        <v>0</v>
      </c>
      <c r="AD93" s="140" t="str">
        <f t="shared" si="23"/>
        <v>DQ</v>
      </c>
      <c r="AE93" s="10" t="str">
        <f t="shared" si="24"/>
        <v>DQ</v>
      </c>
      <c r="AF93" s="137">
        <f>'Competitor List'!C79</f>
        <v>414</v>
      </c>
    </row>
    <row r="94" spans="1:32" s="126" customFormat="1" ht="12.2" customHeight="1" thickBot="1" x14ac:dyDescent="0.25">
      <c r="A94" s="363"/>
      <c r="B94" s="173" t="str">
        <f>IF('Competitor List'!G80="Y",'Competitor List'!D80, " ")</f>
        <v xml:space="preserve"> </v>
      </c>
      <c r="C94" s="174" t="str">
        <f>IF('Competitor List'!J80="Y","Y","N")</f>
        <v>N</v>
      </c>
      <c r="D94" s="174">
        <f>'Competitor List'!B80</f>
        <v>15</v>
      </c>
      <c r="E94" s="174" t="str">
        <f>IF('Competitor List'!E80=0," ",'Competitor List'!E80)</f>
        <v xml:space="preserve"> </v>
      </c>
      <c r="F94" s="253" t="str">
        <f>IF(C94="N","",'Light Gun'!R94)</f>
        <v/>
      </c>
      <c r="G94" s="184" t="str">
        <f>IF(C94="N","",'Heavy Gun'!R94)</f>
        <v/>
      </c>
      <c r="H94" s="184" t="str">
        <f t="shared" si="16"/>
        <v/>
      </c>
      <c r="I94" s="132" t="str">
        <f t="shared" si="17"/>
        <v>DQ</v>
      </c>
      <c r="J94" s="178" t="str">
        <f>IF($C94="N","",'Light Gun'!P94)</f>
        <v/>
      </c>
      <c r="K94" s="178" t="str">
        <f>IF($C94="N","",'Heavy Gun'!P94)</f>
        <v/>
      </c>
      <c r="L94" s="254" t="str">
        <f t="shared" si="18"/>
        <v/>
      </c>
      <c r="M94" s="239" t="str">
        <f t="shared" si="19"/>
        <v>DQ</v>
      </c>
      <c r="N94" s="284" t="str">
        <f>IF($C94="Y",'Light Gun'!Q94+'Heavy Gun'!Q94,"")</f>
        <v/>
      </c>
      <c r="O94" s="284" t="str">
        <f>IF($C94="N","",'Light Gun'!V94)</f>
        <v/>
      </c>
      <c r="P94" s="272" t="str">
        <f>IF($C94="N","",'Light Gun'!AL94)</f>
        <v/>
      </c>
      <c r="Q94" s="285" t="str">
        <f>IF($C94="N","",'Heavy Gun'!V94)</f>
        <v/>
      </c>
      <c r="R94" s="280" t="str">
        <f>IF($C94="N","",'Heavy Gun'!AL94)</f>
        <v/>
      </c>
      <c r="S94" s="284" t="str">
        <f t="shared" si="20"/>
        <v>DQ</v>
      </c>
      <c r="T94" s="240" t="str">
        <f t="shared" si="21"/>
        <v>DQ</v>
      </c>
      <c r="U94" s="241" t="str">
        <f>IF('Light Gun'!AX94=0,"",'Light Gun'!AX94)</f>
        <v/>
      </c>
      <c r="V94" s="242" t="str">
        <f>IF('Heavy Gun'!AX94=0,"",'Heavy Gun'!AX94)</f>
        <v/>
      </c>
      <c r="W94" s="243" t="str">
        <f t="shared" si="22"/>
        <v/>
      </c>
      <c r="Y94" s="10" t="str">
        <f>'Light Gun'!B94</f>
        <v xml:space="preserve"> </v>
      </c>
      <c r="Z94" s="140" t="str">
        <f>IF('Light Gun'!F94="","DQ",'Light Gun'!F94)</f>
        <v>DQ</v>
      </c>
      <c r="AA94" s="140" t="str">
        <f>IF('Light Gun'!G94="","DQ",'Light Gun'!G94)</f>
        <v>DQ</v>
      </c>
      <c r="AB94" s="141" t="str">
        <f>IF('Light Gun'!H94="","DQ",'Light Gun'!H94)</f>
        <v>DQ</v>
      </c>
      <c r="AC94" s="141">
        <f>'Light Gun'!Y94</f>
        <v>0</v>
      </c>
      <c r="AD94" s="140" t="str">
        <f t="shared" si="23"/>
        <v>DQ</v>
      </c>
      <c r="AE94" s="10" t="str">
        <f t="shared" si="24"/>
        <v>DQ</v>
      </c>
      <c r="AF94" s="137">
        <f>'Competitor List'!C80</f>
        <v>415</v>
      </c>
    </row>
    <row r="95" spans="1:32" s="126" customFormat="1" ht="12.2" customHeight="1" thickBot="1" x14ac:dyDescent="0.25">
      <c r="A95" s="363"/>
      <c r="B95" s="173" t="str">
        <f>IF('Competitor List'!G81="Y",'Competitor List'!D81, " ")</f>
        <v xml:space="preserve"> </v>
      </c>
      <c r="C95" s="174" t="str">
        <f>IF('Competitor List'!J81="Y","Y","N")</f>
        <v>N</v>
      </c>
      <c r="D95" s="174">
        <f>'Competitor List'!B81</f>
        <v>16</v>
      </c>
      <c r="E95" s="174" t="str">
        <f>IF('Competitor List'!E81=0," ",'Competitor List'!E81)</f>
        <v xml:space="preserve"> </v>
      </c>
      <c r="F95" s="253" t="str">
        <f>IF(C95="N","",'Light Gun'!R95)</f>
        <v/>
      </c>
      <c r="G95" s="184" t="str">
        <f>IF(C95="N","",'Heavy Gun'!R95)</f>
        <v/>
      </c>
      <c r="H95" s="184" t="str">
        <f t="shared" si="16"/>
        <v/>
      </c>
      <c r="I95" s="132" t="str">
        <f t="shared" si="17"/>
        <v>DQ</v>
      </c>
      <c r="J95" s="178" t="str">
        <f>IF($C95="N","",'Light Gun'!P95)</f>
        <v/>
      </c>
      <c r="K95" s="178" t="str">
        <f>IF($C95="N","",'Heavy Gun'!P95)</f>
        <v/>
      </c>
      <c r="L95" s="254" t="str">
        <f t="shared" si="18"/>
        <v/>
      </c>
      <c r="M95" s="239" t="str">
        <f t="shared" si="19"/>
        <v>DQ</v>
      </c>
      <c r="N95" s="284" t="str">
        <f>IF($C95="Y",'Light Gun'!Q95+'Heavy Gun'!Q95,"")</f>
        <v/>
      </c>
      <c r="O95" s="284" t="str">
        <f>IF($C95="N","",'Light Gun'!V95)</f>
        <v/>
      </c>
      <c r="P95" s="272" t="str">
        <f>IF($C95="N","",'Light Gun'!AL95)</f>
        <v/>
      </c>
      <c r="Q95" s="285" t="str">
        <f>IF($C95="N","",'Heavy Gun'!V95)</f>
        <v/>
      </c>
      <c r="R95" s="280" t="str">
        <f>IF($C95="N","",'Heavy Gun'!AL95)</f>
        <v/>
      </c>
      <c r="S95" s="284" t="str">
        <f t="shared" si="20"/>
        <v>DQ</v>
      </c>
      <c r="T95" s="240" t="str">
        <f t="shared" si="21"/>
        <v>DQ</v>
      </c>
      <c r="U95" s="241" t="str">
        <f>IF('Light Gun'!AX95=0,"",'Light Gun'!AX95)</f>
        <v/>
      </c>
      <c r="V95" s="242" t="str">
        <f>IF('Heavy Gun'!AX95=0,"",'Heavy Gun'!AX95)</f>
        <v/>
      </c>
      <c r="W95" s="243" t="str">
        <f t="shared" si="22"/>
        <v/>
      </c>
      <c r="Y95" s="10" t="str">
        <f>'Light Gun'!B95</f>
        <v xml:space="preserve"> </v>
      </c>
      <c r="Z95" s="140" t="str">
        <f>IF('Light Gun'!F95="","DQ",'Light Gun'!F95)</f>
        <v>DQ</v>
      </c>
      <c r="AA95" s="140" t="str">
        <f>IF('Light Gun'!G95="","DQ",'Light Gun'!G95)</f>
        <v>DQ</v>
      </c>
      <c r="AB95" s="141" t="str">
        <f>IF('Light Gun'!H95="","DQ",'Light Gun'!H95)</f>
        <v>DQ</v>
      </c>
      <c r="AC95" s="141">
        <f>'Light Gun'!Y95</f>
        <v>0</v>
      </c>
      <c r="AD95" s="140" t="str">
        <f t="shared" si="23"/>
        <v>DQ</v>
      </c>
      <c r="AE95" s="10" t="str">
        <f t="shared" si="24"/>
        <v>DQ</v>
      </c>
      <c r="AF95" s="137">
        <f>'Competitor List'!C81</f>
        <v>416</v>
      </c>
    </row>
    <row r="96" spans="1:32" s="126" customFormat="1" ht="12.2" customHeight="1" thickBot="1" x14ac:dyDescent="0.25">
      <c r="A96" s="363"/>
      <c r="B96" s="173" t="str">
        <f>IF('Competitor List'!G82="Y",'Competitor List'!D82, " ")</f>
        <v xml:space="preserve"> </v>
      </c>
      <c r="C96" s="174" t="str">
        <f>IF('Competitor List'!J82="Y","Y","N")</f>
        <v>N</v>
      </c>
      <c r="D96" s="174">
        <f>'Competitor List'!B82</f>
        <v>17</v>
      </c>
      <c r="E96" s="174" t="str">
        <f>IF('Competitor List'!E82=0," ",'Competitor List'!E82)</f>
        <v xml:space="preserve"> </v>
      </c>
      <c r="F96" s="253" t="str">
        <f>IF(C96="N","",'Light Gun'!R96)</f>
        <v/>
      </c>
      <c r="G96" s="184" t="str">
        <f>IF(C96="N","",'Heavy Gun'!R96)</f>
        <v/>
      </c>
      <c r="H96" s="184" t="str">
        <f t="shared" si="16"/>
        <v/>
      </c>
      <c r="I96" s="132" t="str">
        <f t="shared" si="17"/>
        <v>DQ</v>
      </c>
      <c r="J96" s="178" t="str">
        <f>IF($C96="N","",'Light Gun'!P96)</f>
        <v/>
      </c>
      <c r="K96" s="178" t="str">
        <f>IF($C96="N","",'Heavy Gun'!P96)</f>
        <v/>
      </c>
      <c r="L96" s="254" t="str">
        <f t="shared" si="18"/>
        <v/>
      </c>
      <c r="M96" s="239" t="str">
        <f t="shared" si="19"/>
        <v>DQ</v>
      </c>
      <c r="N96" s="284" t="str">
        <f>IF($C96="Y",'Light Gun'!Q96+'Heavy Gun'!Q96,"")</f>
        <v/>
      </c>
      <c r="O96" s="284" t="str">
        <f>IF($C96="N","",'Light Gun'!V96)</f>
        <v/>
      </c>
      <c r="P96" s="272" t="str">
        <f>IF($C96="N","",'Light Gun'!AL96)</f>
        <v/>
      </c>
      <c r="Q96" s="285" t="str">
        <f>IF($C96="N","",'Heavy Gun'!V96)</f>
        <v/>
      </c>
      <c r="R96" s="280" t="str">
        <f>IF($C96="N","",'Heavy Gun'!AL96)</f>
        <v/>
      </c>
      <c r="S96" s="284" t="str">
        <f t="shared" si="20"/>
        <v>DQ</v>
      </c>
      <c r="T96" s="240" t="str">
        <f t="shared" si="21"/>
        <v>DQ</v>
      </c>
      <c r="U96" s="241" t="str">
        <f>IF('Light Gun'!AX96=0,"",'Light Gun'!AX96)</f>
        <v/>
      </c>
      <c r="V96" s="242" t="str">
        <f>IF('Heavy Gun'!AX96=0,"",'Heavy Gun'!AX96)</f>
        <v/>
      </c>
      <c r="W96" s="243" t="str">
        <f t="shared" si="22"/>
        <v/>
      </c>
      <c r="Y96" s="10" t="str">
        <f>'Light Gun'!B96</f>
        <v xml:space="preserve"> </v>
      </c>
      <c r="Z96" s="140" t="str">
        <f>IF('Light Gun'!F96="","DQ",'Light Gun'!F96)</f>
        <v>DQ</v>
      </c>
      <c r="AA96" s="140" t="str">
        <f>IF('Light Gun'!G96="","DQ",'Light Gun'!G96)</f>
        <v>DQ</v>
      </c>
      <c r="AB96" s="141" t="str">
        <f>IF('Light Gun'!H96="","DQ",'Light Gun'!H96)</f>
        <v>DQ</v>
      </c>
      <c r="AC96" s="141">
        <f>'Light Gun'!Y96</f>
        <v>0</v>
      </c>
      <c r="AD96" s="140" t="str">
        <f t="shared" si="23"/>
        <v>DQ</v>
      </c>
      <c r="AE96" s="10" t="str">
        <f t="shared" si="24"/>
        <v>DQ</v>
      </c>
      <c r="AF96" s="137">
        <f>'Competitor List'!C82</f>
        <v>417</v>
      </c>
    </row>
    <row r="97" spans="1:32" s="126" customFormat="1" ht="12.2" customHeight="1" thickBot="1" x14ac:dyDescent="0.25">
      <c r="A97" s="363"/>
      <c r="B97" s="173" t="str">
        <f>IF('Competitor List'!G83="Y",'Competitor List'!D83, " ")</f>
        <v xml:space="preserve"> </v>
      </c>
      <c r="C97" s="174" t="str">
        <f>IF('Competitor List'!J83="Y","Y","N")</f>
        <v>N</v>
      </c>
      <c r="D97" s="174">
        <f>'Competitor List'!B83</f>
        <v>18</v>
      </c>
      <c r="E97" s="174" t="str">
        <f>IF('Competitor List'!E83=0," ",'Competitor List'!E83)</f>
        <v xml:space="preserve"> </v>
      </c>
      <c r="F97" s="253" t="str">
        <f>IF(C97="N","",'Light Gun'!R97)</f>
        <v/>
      </c>
      <c r="G97" s="184" t="str">
        <f>IF(C97="N","",'Heavy Gun'!R97)</f>
        <v/>
      </c>
      <c r="H97" s="184" t="str">
        <f t="shared" si="16"/>
        <v/>
      </c>
      <c r="I97" s="132" t="str">
        <f t="shared" si="17"/>
        <v>DQ</v>
      </c>
      <c r="J97" s="178" t="str">
        <f>IF($C97="N","",'Light Gun'!P97)</f>
        <v/>
      </c>
      <c r="K97" s="178" t="str">
        <f>IF($C97="N","",'Heavy Gun'!P97)</f>
        <v/>
      </c>
      <c r="L97" s="254" t="str">
        <f t="shared" si="18"/>
        <v/>
      </c>
      <c r="M97" s="239" t="str">
        <f t="shared" si="19"/>
        <v>DQ</v>
      </c>
      <c r="N97" s="284" t="str">
        <f>IF($C97="Y",'Light Gun'!Q97+'Heavy Gun'!Q97,"")</f>
        <v/>
      </c>
      <c r="O97" s="284" t="str">
        <f>IF($C97="N","",'Light Gun'!V97)</f>
        <v/>
      </c>
      <c r="P97" s="272" t="str">
        <f>IF($C97="N","",'Light Gun'!AL97)</f>
        <v/>
      </c>
      <c r="Q97" s="285" t="str">
        <f>IF($C97="N","",'Heavy Gun'!V97)</f>
        <v/>
      </c>
      <c r="R97" s="280" t="str">
        <f>IF($C97="N","",'Heavy Gun'!AL97)</f>
        <v/>
      </c>
      <c r="S97" s="284" t="str">
        <f t="shared" si="20"/>
        <v>DQ</v>
      </c>
      <c r="T97" s="240" t="str">
        <f t="shared" si="21"/>
        <v>DQ</v>
      </c>
      <c r="U97" s="241" t="str">
        <f>IF('Light Gun'!AX97=0,"",'Light Gun'!AX97)</f>
        <v/>
      </c>
      <c r="V97" s="242" t="str">
        <f>IF('Heavy Gun'!AX97=0,"",'Heavy Gun'!AX97)</f>
        <v/>
      </c>
      <c r="W97" s="243" t="str">
        <f t="shared" si="22"/>
        <v/>
      </c>
      <c r="Y97" s="10" t="str">
        <f>'Light Gun'!B97</f>
        <v xml:space="preserve"> </v>
      </c>
      <c r="Z97" s="140" t="str">
        <f>IF('Light Gun'!F97="","DQ",'Light Gun'!F97)</f>
        <v>DQ</v>
      </c>
      <c r="AA97" s="140" t="str">
        <f>IF('Light Gun'!G97="","DQ",'Light Gun'!G97)</f>
        <v>DQ</v>
      </c>
      <c r="AB97" s="141" t="str">
        <f>IF('Light Gun'!H97="","DQ",'Light Gun'!H97)</f>
        <v>DQ</v>
      </c>
      <c r="AC97" s="141">
        <f>'Light Gun'!Y97</f>
        <v>0</v>
      </c>
      <c r="AD97" s="140" t="str">
        <f t="shared" si="23"/>
        <v>DQ</v>
      </c>
      <c r="AE97" s="10" t="str">
        <f t="shared" si="24"/>
        <v>DQ</v>
      </c>
      <c r="AF97" s="137">
        <f>'Competitor List'!C83</f>
        <v>418</v>
      </c>
    </row>
    <row r="98" spans="1:32" s="126" customFormat="1" ht="12.2" customHeight="1" thickBot="1" x14ac:dyDescent="0.25">
      <c r="A98" s="363"/>
      <c r="B98" s="173" t="str">
        <f>IF('Competitor List'!G84="Y",'Competitor List'!D84, " ")</f>
        <v xml:space="preserve"> </v>
      </c>
      <c r="C98" s="174" t="str">
        <f>IF('Competitor List'!J84="Y","Y","N")</f>
        <v>N</v>
      </c>
      <c r="D98" s="174">
        <f>'Competitor List'!B84</f>
        <v>19</v>
      </c>
      <c r="E98" s="174" t="str">
        <f>IF('Competitor List'!E84=0," ",'Competitor List'!E84)</f>
        <v xml:space="preserve"> </v>
      </c>
      <c r="F98" s="253" t="str">
        <f>IF(C98="N","",'Light Gun'!R98)</f>
        <v/>
      </c>
      <c r="G98" s="184" t="str">
        <f>IF(C98="N","",'Heavy Gun'!R98)</f>
        <v/>
      </c>
      <c r="H98" s="184" t="str">
        <f t="shared" si="16"/>
        <v/>
      </c>
      <c r="I98" s="132" t="str">
        <f t="shared" si="17"/>
        <v>DQ</v>
      </c>
      <c r="J98" s="178" t="str">
        <f>IF($C98="N","",'Light Gun'!P98)</f>
        <v/>
      </c>
      <c r="K98" s="178" t="str">
        <f>IF($C98="N","",'Heavy Gun'!P98)</f>
        <v/>
      </c>
      <c r="L98" s="254" t="str">
        <f t="shared" si="18"/>
        <v/>
      </c>
      <c r="M98" s="239" t="str">
        <f t="shared" si="19"/>
        <v>DQ</v>
      </c>
      <c r="N98" s="284" t="str">
        <f>IF($C98="Y",'Light Gun'!Q98+'Heavy Gun'!Q98,"")</f>
        <v/>
      </c>
      <c r="O98" s="284" t="str">
        <f>IF($C98="N","",'Light Gun'!V98)</f>
        <v/>
      </c>
      <c r="P98" s="272" t="str">
        <f>IF($C98="N","",'Light Gun'!AL98)</f>
        <v/>
      </c>
      <c r="Q98" s="285" t="str">
        <f>IF($C98="N","",'Heavy Gun'!V98)</f>
        <v/>
      </c>
      <c r="R98" s="280" t="str">
        <f>IF($C98="N","",'Heavy Gun'!AL98)</f>
        <v/>
      </c>
      <c r="S98" s="284" t="str">
        <f t="shared" si="20"/>
        <v>DQ</v>
      </c>
      <c r="T98" s="240" t="str">
        <f t="shared" si="21"/>
        <v>DQ</v>
      </c>
      <c r="U98" s="241" t="str">
        <f>IF('Light Gun'!AX98=0,"",'Light Gun'!AX98)</f>
        <v/>
      </c>
      <c r="V98" s="242" t="str">
        <f>IF('Heavy Gun'!AX98=0,"",'Heavy Gun'!AX98)</f>
        <v/>
      </c>
      <c r="W98" s="243" t="str">
        <f t="shared" si="22"/>
        <v/>
      </c>
      <c r="Y98" s="10" t="str">
        <f>'Light Gun'!B98</f>
        <v xml:space="preserve"> </v>
      </c>
      <c r="Z98" s="140" t="str">
        <f>IF('Light Gun'!F98="","DQ",'Light Gun'!F98)</f>
        <v>DQ</v>
      </c>
      <c r="AA98" s="140" t="str">
        <f>IF('Light Gun'!G98="","DQ",'Light Gun'!G98)</f>
        <v>DQ</v>
      </c>
      <c r="AB98" s="141" t="str">
        <f>IF('Light Gun'!H98="","DQ",'Light Gun'!H98)</f>
        <v>DQ</v>
      </c>
      <c r="AC98" s="141">
        <f>'Light Gun'!Y98</f>
        <v>0</v>
      </c>
      <c r="AD98" s="140" t="str">
        <f t="shared" si="23"/>
        <v>DQ</v>
      </c>
      <c r="AE98" s="10" t="str">
        <f t="shared" si="24"/>
        <v>DQ</v>
      </c>
      <c r="AF98" s="137">
        <f>'Competitor List'!C84</f>
        <v>419</v>
      </c>
    </row>
    <row r="99" spans="1:32" s="126" customFormat="1" ht="12.2" customHeight="1" thickBot="1" x14ac:dyDescent="0.25">
      <c r="A99" s="363"/>
      <c r="B99" s="186" t="str">
        <f>IF('Competitor List'!G85="Y",'Competitor List'!D85, " ")</f>
        <v xml:space="preserve"> </v>
      </c>
      <c r="C99" s="187" t="str">
        <f>IF('Competitor List'!J85="Y","Y","N")</f>
        <v>N</v>
      </c>
      <c r="D99" s="187">
        <f>'Competitor List'!B85</f>
        <v>20</v>
      </c>
      <c r="E99" s="187" t="str">
        <f>IF('Competitor List'!E85=0," ",'Competitor List'!E85)</f>
        <v xml:space="preserve"> </v>
      </c>
      <c r="F99" s="255" t="str">
        <f>IF(C99="N","",'Light Gun'!R99)</f>
        <v/>
      </c>
      <c r="G99" s="197" t="str">
        <f>IF(C99="N","",'Heavy Gun'!R99)</f>
        <v/>
      </c>
      <c r="H99" s="197" t="str">
        <f t="shared" si="16"/>
        <v/>
      </c>
      <c r="I99" s="149" t="str">
        <f t="shared" si="17"/>
        <v>DQ</v>
      </c>
      <c r="J99" s="191" t="str">
        <f>IF($C99="N","",'Light Gun'!P99)</f>
        <v/>
      </c>
      <c r="K99" s="191" t="str">
        <f>IF($C99="N","",'Heavy Gun'!P99)</f>
        <v/>
      </c>
      <c r="L99" s="256" t="str">
        <f t="shared" si="18"/>
        <v/>
      </c>
      <c r="M99" s="246" t="str">
        <f t="shared" si="19"/>
        <v>DQ</v>
      </c>
      <c r="N99" s="286" t="str">
        <f>IF($C99="Y",'Light Gun'!Q99+'Heavy Gun'!Q99,"")</f>
        <v/>
      </c>
      <c r="O99" s="286" t="str">
        <f>IF($C99="N","",'Light Gun'!V99)</f>
        <v/>
      </c>
      <c r="P99" s="288" t="str">
        <f>IF($C99="N","",'Light Gun'!AL99)</f>
        <v/>
      </c>
      <c r="Q99" s="287" t="str">
        <f>IF($C99="N","",'Heavy Gun'!V99)</f>
        <v/>
      </c>
      <c r="R99" s="281" t="str">
        <f>IF($C99="N","",'Heavy Gun'!AL99)</f>
        <v/>
      </c>
      <c r="S99" s="286" t="str">
        <f t="shared" si="20"/>
        <v>DQ</v>
      </c>
      <c r="T99" s="247" t="str">
        <f t="shared" si="21"/>
        <v>DQ</v>
      </c>
      <c r="U99" s="248" t="str">
        <f>IF('Light Gun'!AX99=0,"",'Light Gun'!AX99)</f>
        <v/>
      </c>
      <c r="V99" s="249" t="str">
        <f>IF('Heavy Gun'!AX99=0,"",'Heavy Gun'!AX99)</f>
        <v/>
      </c>
      <c r="W99" s="250" t="str">
        <f t="shared" si="22"/>
        <v/>
      </c>
      <c r="Y99" s="10" t="str">
        <f>'Light Gun'!B99</f>
        <v xml:space="preserve"> </v>
      </c>
      <c r="Z99" s="140" t="str">
        <f>IF('Light Gun'!F99="","DQ",'Light Gun'!F99)</f>
        <v>DQ</v>
      </c>
      <c r="AA99" s="140" t="str">
        <f>IF('Light Gun'!G99="","DQ",'Light Gun'!G99)</f>
        <v>DQ</v>
      </c>
      <c r="AB99" s="141" t="str">
        <f>IF('Light Gun'!H99="","DQ",'Light Gun'!H99)</f>
        <v>DQ</v>
      </c>
      <c r="AC99" s="141">
        <f>'Light Gun'!Y99</f>
        <v>0</v>
      </c>
      <c r="AD99" s="140" t="str">
        <f t="shared" si="23"/>
        <v>DQ</v>
      </c>
      <c r="AE99" s="10" t="str">
        <f t="shared" si="24"/>
        <v>DQ</v>
      </c>
      <c r="AF99" s="154">
        <f>'Competitor List'!C85</f>
        <v>420</v>
      </c>
    </row>
    <row r="100" spans="1:32" s="126" customFormat="1" ht="12.2" customHeight="1" x14ac:dyDescent="0.2">
      <c r="B100" s="216"/>
      <c r="C100" s="217"/>
      <c r="D100" s="216"/>
      <c r="E100" s="216"/>
      <c r="F100" s="216"/>
      <c r="G100" s="216"/>
      <c r="H100" s="216"/>
      <c r="I100" s="216"/>
      <c r="J100" s="216"/>
      <c r="K100" s="216"/>
      <c r="L100" s="257"/>
      <c r="M100" s="216"/>
      <c r="N100" s="216"/>
      <c r="O100" s="216"/>
      <c r="P100" s="289"/>
      <c r="Q100" s="216"/>
      <c r="R100" s="271"/>
      <c r="S100" s="216"/>
      <c r="T100" s="216"/>
      <c r="U100" s="216"/>
      <c r="V100" s="216"/>
      <c r="W100" s="216"/>
      <c r="Y100" s="258" t="str">
        <f>'Light Gun'!B20</f>
        <v xml:space="preserve"> </v>
      </c>
      <c r="Z100" s="259" t="str">
        <f>IF('Light Gun'!K20="","DQ",'Light Gun'!K20)</f>
        <v>DQ</v>
      </c>
      <c r="AA100" s="259" t="str">
        <f>IF('Light Gun'!L20="","DQ",'Light Gun'!L20)</f>
        <v>DQ</v>
      </c>
      <c r="AB100" s="260" t="str">
        <f>IF('Light Gun'!M20="","DQ",'Light Gun'!M20)</f>
        <v>DQ</v>
      </c>
      <c r="AC100" s="260">
        <f>'Light Gun'!Y20</f>
        <v>0</v>
      </c>
      <c r="AD100" s="258" t="str">
        <f t="shared" si="23"/>
        <v>DQ</v>
      </c>
      <c r="AE100" s="258" t="str">
        <f t="shared" si="24"/>
        <v>DQ</v>
      </c>
      <c r="AF100" s="216"/>
    </row>
    <row r="101" spans="1:32" s="126" customFormat="1" ht="12.2" customHeight="1" x14ac:dyDescent="0.2">
      <c r="B101" s="216"/>
      <c r="C101" s="217"/>
      <c r="D101" s="216"/>
      <c r="E101" s="216"/>
      <c r="F101" s="216"/>
      <c r="G101" s="216"/>
      <c r="H101" s="216"/>
      <c r="I101" s="216"/>
      <c r="J101" s="216"/>
      <c r="K101" s="216"/>
      <c r="L101" s="216"/>
      <c r="M101" s="216"/>
      <c r="N101" s="216"/>
      <c r="O101" s="216"/>
      <c r="P101" s="216"/>
      <c r="Q101" s="216"/>
      <c r="R101" s="265"/>
      <c r="S101" s="216"/>
      <c r="T101" s="216"/>
      <c r="U101" s="216"/>
      <c r="V101" s="216"/>
      <c r="W101" s="216"/>
      <c r="Y101" s="258" t="str">
        <f>'Light Gun'!B21</f>
        <v xml:space="preserve"> </v>
      </c>
      <c r="Z101" s="259" t="str">
        <f>IF('Light Gun'!K21="","DQ",'Light Gun'!K21)</f>
        <v>DQ</v>
      </c>
      <c r="AA101" s="259" t="str">
        <f>IF('Light Gun'!L21="","DQ",'Light Gun'!L21)</f>
        <v>DQ</v>
      </c>
      <c r="AB101" s="260" t="str">
        <f>IF('Light Gun'!M21="","DQ",'Light Gun'!M21)</f>
        <v>DQ</v>
      </c>
      <c r="AC101" s="260">
        <f>'Light Gun'!Y21</f>
        <v>0</v>
      </c>
      <c r="AD101" s="258" t="str">
        <f t="shared" si="23"/>
        <v>DQ</v>
      </c>
      <c r="AE101" s="258" t="str">
        <f t="shared" si="24"/>
        <v>DQ</v>
      </c>
    </row>
    <row r="102" spans="1:32" s="126" customFormat="1" ht="12.2" customHeight="1" x14ac:dyDescent="0.2">
      <c r="B102" s="216"/>
      <c r="C102" s="217"/>
      <c r="D102" s="216"/>
      <c r="E102" s="216"/>
      <c r="F102" s="216"/>
      <c r="G102" s="216"/>
      <c r="H102" s="216"/>
      <c r="I102" s="216"/>
      <c r="J102" s="216"/>
      <c r="K102" s="216"/>
      <c r="L102" s="216"/>
      <c r="M102" s="216"/>
      <c r="N102" s="216"/>
      <c r="O102" s="216"/>
      <c r="P102" s="216"/>
      <c r="Q102" s="216"/>
      <c r="R102" s="265"/>
      <c r="S102" s="216"/>
      <c r="T102" s="216"/>
      <c r="U102" s="216"/>
      <c r="V102" s="216"/>
      <c r="W102" s="216"/>
      <c r="Y102" s="258" t="str">
        <f>'Light Gun'!B22</f>
        <v xml:space="preserve"> </v>
      </c>
      <c r="Z102" s="259" t="str">
        <f>IF('Light Gun'!K22="","DQ",'Light Gun'!K22)</f>
        <v>DQ</v>
      </c>
      <c r="AA102" s="259" t="str">
        <f>IF('Light Gun'!L22="","DQ",'Light Gun'!L22)</f>
        <v>DQ</v>
      </c>
      <c r="AB102" s="260" t="str">
        <f>IF('Light Gun'!M22="","DQ",'Light Gun'!M22)</f>
        <v>DQ</v>
      </c>
      <c r="AC102" s="260">
        <f>'Light Gun'!Y22</f>
        <v>0</v>
      </c>
      <c r="AD102" s="258" t="str">
        <f t="shared" si="23"/>
        <v>DQ</v>
      </c>
      <c r="AE102" s="258" t="str">
        <f t="shared" si="24"/>
        <v>DQ</v>
      </c>
    </row>
    <row r="103" spans="1:32" s="126" customFormat="1" ht="12.2" customHeight="1" x14ac:dyDescent="0.2">
      <c r="B103" s="216"/>
      <c r="C103" s="217"/>
      <c r="D103" s="216"/>
      <c r="E103" s="216"/>
      <c r="F103" s="216"/>
      <c r="G103" s="216"/>
      <c r="H103" s="216"/>
      <c r="I103" s="216"/>
      <c r="J103" s="216"/>
      <c r="K103" s="216"/>
      <c r="L103" s="216"/>
      <c r="M103" s="216"/>
      <c r="N103" s="216"/>
      <c r="O103" s="216"/>
      <c r="P103" s="216"/>
      <c r="Q103" s="216"/>
      <c r="R103" s="265"/>
      <c r="S103" s="216"/>
      <c r="T103" s="216"/>
      <c r="U103" s="216"/>
      <c r="V103" s="216"/>
      <c r="W103" s="216"/>
      <c r="Y103" s="258" t="str">
        <f>'Light Gun'!B23</f>
        <v xml:space="preserve"> </v>
      </c>
      <c r="Z103" s="259" t="str">
        <f>IF('Light Gun'!K23="","DQ",'Light Gun'!K23)</f>
        <v>DQ</v>
      </c>
      <c r="AA103" s="259" t="str">
        <f>IF('Light Gun'!L23="","DQ",'Light Gun'!L23)</f>
        <v>DQ</v>
      </c>
      <c r="AB103" s="260" t="str">
        <f>IF('Light Gun'!M23="","DQ",'Light Gun'!M23)</f>
        <v>DQ</v>
      </c>
      <c r="AC103" s="260">
        <f>'Light Gun'!Y23</f>
        <v>0</v>
      </c>
      <c r="AD103" s="258" t="str">
        <f t="shared" si="23"/>
        <v>DQ</v>
      </c>
      <c r="AE103" s="258" t="str">
        <f t="shared" si="24"/>
        <v>DQ</v>
      </c>
    </row>
    <row r="104" spans="1:32" s="126" customFormat="1" ht="12.2" customHeight="1" x14ac:dyDescent="0.2">
      <c r="B104" s="216"/>
      <c r="C104" s="217"/>
      <c r="D104" s="216"/>
      <c r="E104" s="216"/>
      <c r="F104" s="216"/>
      <c r="G104" s="216"/>
      <c r="H104" s="216"/>
      <c r="I104" s="216"/>
      <c r="J104" s="216"/>
      <c r="K104" s="216"/>
      <c r="L104" s="216"/>
      <c r="M104" s="216"/>
      <c r="N104" s="216"/>
      <c r="O104" s="216"/>
      <c r="P104" s="216"/>
      <c r="Q104" s="216"/>
      <c r="R104" s="265"/>
      <c r="S104" s="216"/>
      <c r="T104" s="216"/>
      <c r="U104" s="216"/>
      <c r="V104" s="216"/>
      <c r="W104" s="216"/>
      <c r="Y104" s="258" t="str">
        <f>'Light Gun'!B24</f>
        <v xml:space="preserve"> </v>
      </c>
      <c r="Z104" s="259" t="str">
        <f>IF('Light Gun'!K24="","DQ",'Light Gun'!K24)</f>
        <v>DQ</v>
      </c>
      <c r="AA104" s="259" t="str">
        <f>IF('Light Gun'!L24="","DQ",'Light Gun'!L24)</f>
        <v>DQ</v>
      </c>
      <c r="AB104" s="260" t="str">
        <f>IF('Light Gun'!M24="","DQ",'Light Gun'!M24)</f>
        <v>DQ</v>
      </c>
      <c r="AC104" s="260">
        <f>'Light Gun'!Y24</f>
        <v>0</v>
      </c>
      <c r="AD104" s="258" t="str">
        <f t="shared" si="23"/>
        <v>DQ</v>
      </c>
      <c r="AE104" s="258" t="str">
        <f t="shared" si="24"/>
        <v>DQ</v>
      </c>
    </row>
    <row r="105" spans="1:32" s="126" customFormat="1" ht="12.2" customHeight="1" x14ac:dyDescent="0.2">
      <c r="B105" s="216"/>
      <c r="C105" s="217"/>
      <c r="D105" s="216"/>
      <c r="E105" s="216"/>
      <c r="F105" s="216"/>
      <c r="G105" s="216"/>
      <c r="H105" s="216"/>
      <c r="I105" s="216"/>
      <c r="J105" s="216"/>
      <c r="K105" s="216"/>
      <c r="L105" s="216"/>
      <c r="M105" s="216"/>
      <c r="N105" s="216"/>
      <c r="O105" s="216"/>
      <c r="P105" s="216"/>
      <c r="Q105" s="216"/>
      <c r="R105" s="265"/>
      <c r="S105" s="216"/>
      <c r="T105" s="216"/>
      <c r="U105" s="216"/>
      <c r="V105" s="216"/>
      <c r="W105" s="216"/>
      <c r="Y105" s="258" t="str">
        <f>'Light Gun'!B25</f>
        <v xml:space="preserve"> </v>
      </c>
      <c r="Z105" s="259" t="str">
        <f>IF('Light Gun'!K25="","DQ",'Light Gun'!K25)</f>
        <v>DQ</v>
      </c>
      <c r="AA105" s="259" t="str">
        <f>IF('Light Gun'!L25="","DQ",'Light Gun'!L25)</f>
        <v>DQ</v>
      </c>
      <c r="AB105" s="260" t="str">
        <f>IF('Light Gun'!M25="","DQ",'Light Gun'!M25)</f>
        <v>DQ</v>
      </c>
      <c r="AC105" s="260">
        <f>'Light Gun'!Y25</f>
        <v>0</v>
      </c>
      <c r="AD105" s="258" t="str">
        <f t="shared" si="23"/>
        <v>DQ</v>
      </c>
      <c r="AE105" s="258" t="str">
        <f t="shared" si="24"/>
        <v>DQ</v>
      </c>
    </row>
    <row r="106" spans="1:32" s="126" customFormat="1" ht="12.2" customHeight="1" x14ac:dyDescent="0.2">
      <c r="B106" s="216"/>
      <c r="C106" s="217"/>
      <c r="D106" s="216"/>
      <c r="E106" s="216"/>
      <c r="F106" s="216"/>
      <c r="G106" s="216"/>
      <c r="H106" s="216"/>
      <c r="I106" s="216"/>
      <c r="J106" s="216"/>
      <c r="K106" s="216"/>
      <c r="L106" s="216"/>
      <c r="M106" s="216"/>
      <c r="N106" s="216"/>
      <c r="O106" s="216"/>
      <c r="P106" s="216"/>
      <c r="Q106" s="216"/>
      <c r="R106" s="265"/>
      <c r="S106" s="216"/>
      <c r="T106" s="216"/>
      <c r="U106" s="216"/>
      <c r="V106" s="216"/>
      <c r="W106" s="216"/>
      <c r="Y106" s="258" t="str">
        <f>'Light Gun'!B26</f>
        <v xml:space="preserve"> </v>
      </c>
      <c r="Z106" s="259" t="str">
        <f>IF('Light Gun'!K26="","DQ",'Light Gun'!K26)</f>
        <v>DQ</v>
      </c>
      <c r="AA106" s="259" t="str">
        <f>IF('Light Gun'!L26="","DQ",'Light Gun'!L26)</f>
        <v>DQ</v>
      </c>
      <c r="AB106" s="260" t="str">
        <f>IF('Light Gun'!M26="","DQ",'Light Gun'!M26)</f>
        <v>DQ</v>
      </c>
      <c r="AC106" s="260">
        <f>'Light Gun'!Y26</f>
        <v>0</v>
      </c>
      <c r="AD106" s="258" t="str">
        <f t="shared" si="23"/>
        <v>DQ</v>
      </c>
      <c r="AE106" s="258" t="str">
        <f t="shared" si="24"/>
        <v>DQ</v>
      </c>
    </row>
    <row r="107" spans="1:32" s="126" customFormat="1" ht="12.2" customHeight="1" x14ac:dyDescent="0.2">
      <c r="B107" s="216"/>
      <c r="C107" s="217"/>
      <c r="D107" s="216"/>
      <c r="E107" s="216"/>
      <c r="F107" s="216"/>
      <c r="G107" s="216"/>
      <c r="H107" s="216"/>
      <c r="I107" s="216"/>
      <c r="J107" s="216"/>
      <c r="K107" s="216"/>
      <c r="L107" s="216"/>
      <c r="M107" s="216"/>
      <c r="N107" s="216"/>
      <c r="O107" s="216"/>
      <c r="P107" s="216"/>
      <c r="Q107" s="216"/>
      <c r="R107" s="265"/>
      <c r="S107" s="216"/>
      <c r="T107" s="216"/>
      <c r="U107" s="216"/>
      <c r="V107" s="216"/>
      <c r="W107" s="216"/>
      <c r="Y107" s="258" t="str">
        <f>'Light Gun'!B27</f>
        <v xml:space="preserve"> </v>
      </c>
      <c r="Z107" s="259" t="str">
        <f>IF('Light Gun'!K27="","DQ",'Light Gun'!K27)</f>
        <v>DQ</v>
      </c>
      <c r="AA107" s="259" t="str">
        <f>IF('Light Gun'!L27="","DQ",'Light Gun'!L27)</f>
        <v>DQ</v>
      </c>
      <c r="AB107" s="260" t="str">
        <f>IF('Light Gun'!M27="","DQ",'Light Gun'!M27)</f>
        <v>DQ</v>
      </c>
      <c r="AC107" s="260">
        <f>'Light Gun'!Y27</f>
        <v>0</v>
      </c>
      <c r="AD107" s="258" t="str">
        <f t="shared" si="23"/>
        <v>DQ</v>
      </c>
      <c r="AE107" s="258" t="str">
        <f t="shared" si="24"/>
        <v>DQ</v>
      </c>
    </row>
    <row r="108" spans="1:32" s="126" customFormat="1" ht="12.2" customHeight="1" x14ac:dyDescent="0.2">
      <c r="B108" s="216"/>
      <c r="C108" s="217"/>
      <c r="D108" s="216"/>
      <c r="E108" s="216"/>
      <c r="F108" s="216"/>
      <c r="G108" s="216"/>
      <c r="H108" s="216"/>
      <c r="I108" s="216"/>
      <c r="J108" s="216"/>
      <c r="K108" s="216"/>
      <c r="L108" s="216"/>
      <c r="M108" s="216"/>
      <c r="N108" s="216"/>
      <c r="O108" s="216"/>
      <c r="P108" s="216"/>
      <c r="Q108" s="216"/>
      <c r="R108" s="265"/>
      <c r="S108" s="216"/>
      <c r="T108" s="216"/>
      <c r="U108" s="216"/>
      <c r="V108" s="216"/>
      <c r="W108" s="216"/>
      <c r="Y108" s="258" t="str">
        <f>'Light Gun'!B28</f>
        <v xml:space="preserve"> </v>
      </c>
      <c r="Z108" s="259" t="str">
        <f>IF('Light Gun'!K28="","DQ",'Light Gun'!K28)</f>
        <v>DQ</v>
      </c>
      <c r="AA108" s="259" t="str">
        <f>IF('Light Gun'!L28="","DQ",'Light Gun'!L28)</f>
        <v>DQ</v>
      </c>
      <c r="AB108" s="260" t="str">
        <f>IF('Light Gun'!M28="","DQ",'Light Gun'!M28)</f>
        <v>DQ</v>
      </c>
      <c r="AC108" s="260">
        <f>'Light Gun'!Y28</f>
        <v>0</v>
      </c>
      <c r="AD108" s="258" t="str">
        <f t="shared" si="23"/>
        <v>DQ</v>
      </c>
      <c r="AE108" s="258" t="str">
        <f t="shared" si="24"/>
        <v>DQ</v>
      </c>
    </row>
    <row r="109" spans="1:32" s="126" customFormat="1" ht="12.2" customHeight="1" x14ac:dyDescent="0.2">
      <c r="B109" s="216"/>
      <c r="C109" s="217"/>
      <c r="D109" s="216"/>
      <c r="E109" s="216"/>
      <c r="F109" s="216"/>
      <c r="G109" s="216"/>
      <c r="H109" s="216"/>
      <c r="I109" s="216"/>
      <c r="J109" s="216"/>
      <c r="K109" s="216"/>
      <c r="L109" s="216"/>
      <c r="M109" s="216"/>
      <c r="N109" s="216"/>
      <c r="O109" s="216"/>
      <c r="P109" s="216"/>
      <c r="Q109" s="216"/>
      <c r="R109" s="265"/>
      <c r="S109" s="216"/>
      <c r="T109" s="216"/>
      <c r="U109" s="216"/>
      <c r="V109" s="216"/>
      <c r="W109" s="216"/>
      <c r="Y109" s="258" t="str">
        <f>'Light Gun'!B39</f>
        <v xml:space="preserve"> </v>
      </c>
      <c r="Z109" s="259" t="str">
        <f>IF('Light Gun'!K39="","DQ",'Light Gun'!K39)</f>
        <v>DQ</v>
      </c>
      <c r="AA109" s="259" t="str">
        <f>IF('Light Gun'!L39="","DQ",'Light Gun'!L39)</f>
        <v>DQ</v>
      </c>
      <c r="AB109" s="260" t="str">
        <f>IF('Light Gun'!M39="","DQ",'Light Gun'!M39)</f>
        <v>DQ</v>
      </c>
      <c r="AC109" s="260">
        <f>'Light Gun'!Y39</f>
        <v>0</v>
      </c>
      <c r="AD109" s="258" t="str">
        <f t="shared" si="23"/>
        <v>DQ</v>
      </c>
      <c r="AE109" s="258" t="str">
        <f t="shared" si="24"/>
        <v>DQ</v>
      </c>
    </row>
    <row r="110" spans="1:32" s="126" customFormat="1" ht="12.2" customHeight="1" x14ac:dyDescent="0.2">
      <c r="B110" s="216"/>
      <c r="C110" s="217"/>
      <c r="D110" s="216"/>
      <c r="E110" s="216"/>
      <c r="F110" s="216"/>
      <c r="G110" s="216"/>
      <c r="H110" s="216"/>
      <c r="I110" s="216"/>
      <c r="J110" s="216"/>
      <c r="K110" s="216"/>
      <c r="L110" s="216"/>
      <c r="M110" s="216"/>
      <c r="N110" s="216"/>
      <c r="O110" s="216"/>
      <c r="P110" s="216"/>
      <c r="Q110" s="216"/>
      <c r="R110" s="216"/>
      <c r="S110" s="216"/>
      <c r="T110" s="216"/>
      <c r="U110" s="216"/>
      <c r="V110" s="216"/>
      <c r="W110" s="216"/>
      <c r="Y110" s="258" t="str">
        <f>'Light Gun'!B40</f>
        <v xml:space="preserve"> </v>
      </c>
      <c r="Z110" s="259" t="str">
        <f>IF('Light Gun'!K40="","DQ",'Light Gun'!K40)</f>
        <v>DQ</v>
      </c>
      <c r="AA110" s="259" t="str">
        <f>IF('Light Gun'!L40="","DQ",'Light Gun'!L40)</f>
        <v>DQ</v>
      </c>
      <c r="AB110" s="260" t="str">
        <f>IF('Light Gun'!M40="","DQ",'Light Gun'!M40)</f>
        <v>DQ</v>
      </c>
      <c r="AC110" s="260">
        <f>'Light Gun'!Y40</f>
        <v>0</v>
      </c>
      <c r="AD110" s="258" t="str">
        <f t="shared" si="23"/>
        <v>DQ</v>
      </c>
      <c r="AE110" s="258" t="str">
        <f t="shared" si="24"/>
        <v>DQ</v>
      </c>
    </row>
    <row r="111" spans="1:32" s="126" customFormat="1" ht="12.2" customHeight="1" x14ac:dyDescent="0.2">
      <c r="B111" s="216"/>
      <c r="C111" s="217"/>
      <c r="D111" s="216"/>
      <c r="E111" s="216"/>
      <c r="F111" s="216"/>
      <c r="G111" s="216"/>
      <c r="H111" s="216"/>
      <c r="I111" s="216"/>
      <c r="J111" s="216"/>
      <c r="K111" s="216"/>
      <c r="L111" s="216"/>
      <c r="M111" s="216"/>
      <c r="N111" s="216"/>
      <c r="O111" s="216"/>
      <c r="P111" s="216"/>
      <c r="Q111" s="216"/>
      <c r="R111" s="216"/>
      <c r="S111" s="216"/>
      <c r="T111" s="216"/>
      <c r="U111" s="216"/>
      <c r="V111" s="216"/>
      <c r="W111" s="216"/>
      <c r="Y111" s="258" t="str">
        <f>'Light Gun'!B41</f>
        <v xml:space="preserve"> </v>
      </c>
      <c r="Z111" s="259" t="str">
        <f>IF('Light Gun'!K41="","DQ",'Light Gun'!K41)</f>
        <v>DQ</v>
      </c>
      <c r="AA111" s="259" t="str">
        <f>IF('Light Gun'!L41="","DQ",'Light Gun'!L41)</f>
        <v>DQ</v>
      </c>
      <c r="AB111" s="260" t="str">
        <f>IF('Light Gun'!M41="","DQ",'Light Gun'!M41)</f>
        <v>DQ</v>
      </c>
      <c r="AC111" s="260">
        <f>'Light Gun'!Y41</f>
        <v>0</v>
      </c>
      <c r="AD111" s="258" t="str">
        <f t="shared" si="23"/>
        <v>DQ</v>
      </c>
      <c r="AE111" s="258" t="str">
        <f t="shared" si="24"/>
        <v>DQ</v>
      </c>
    </row>
    <row r="112" spans="1:32" s="126" customFormat="1" ht="12.2" customHeight="1" x14ac:dyDescent="0.2">
      <c r="B112" s="216"/>
      <c r="C112" s="217"/>
      <c r="D112" s="216"/>
      <c r="E112" s="216"/>
      <c r="F112" s="216"/>
      <c r="G112" s="216"/>
      <c r="H112" s="216"/>
      <c r="I112" s="216"/>
      <c r="J112" s="216"/>
      <c r="K112" s="216"/>
      <c r="L112" s="216"/>
      <c r="M112" s="216"/>
      <c r="N112" s="216"/>
      <c r="O112" s="216"/>
      <c r="P112" s="216"/>
      <c r="Q112" s="216"/>
      <c r="R112" s="216"/>
      <c r="S112" s="216"/>
      <c r="T112" s="216"/>
      <c r="U112" s="216"/>
      <c r="V112" s="216"/>
      <c r="W112" s="216"/>
      <c r="Y112" s="258" t="str">
        <f>'Light Gun'!B42</f>
        <v xml:space="preserve"> </v>
      </c>
      <c r="Z112" s="259" t="str">
        <f>IF('Light Gun'!K42="","DQ",'Light Gun'!K42)</f>
        <v>DQ</v>
      </c>
      <c r="AA112" s="259" t="str">
        <f>IF('Light Gun'!L42="","DQ",'Light Gun'!L42)</f>
        <v>DQ</v>
      </c>
      <c r="AB112" s="260" t="str">
        <f>IF('Light Gun'!M42="","DQ",'Light Gun'!M42)</f>
        <v>DQ</v>
      </c>
      <c r="AC112" s="260">
        <f>'Light Gun'!Y42</f>
        <v>0</v>
      </c>
      <c r="AD112" s="258" t="str">
        <f t="shared" si="23"/>
        <v>DQ</v>
      </c>
      <c r="AE112" s="258" t="str">
        <f t="shared" si="24"/>
        <v>DQ</v>
      </c>
    </row>
    <row r="113" spans="2:31" s="126" customFormat="1" ht="12.2" customHeight="1" x14ac:dyDescent="0.2">
      <c r="B113" s="216"/>
      <c r="C113" s="217"/>
      <c r="D113" s="216"/>
      <c r="E113" s="216"/>
      <c r="F113" s="216"/>
      <c r="G113" s="216"/>
      <c r="H113" s="216"/>
      <c r="I113" s="216"/>
      <c r="J113" s="216"/>
      <c r="K113" s="216"/>
      <c r="L113" s="216"/>
      <c r="M113" s="216"/>
      <c r="N113" s="216"/>
      <c r="O113" s="216"/>
      <c r="P113" s="216"/>
      <c r="Q113" s="216"/>
      <c r="R113" s="216"/>
      <c r="S113" s="216"/>
      <c r="T113" s="216"/>
      <c r="U113" s="216"/>
      <c r="V113" s="216"/>
      <c r="W113" s="216"/>
      <c r="Y113" s="258" t="str">
        <f>'Light Gun'!B43</f>
        <v xml:space="preserve"> </v>
      </c>
      <c r="Z113" s="259" t="str">
        <f>IF('Light Gun'!K43="","DQ",'Light Gun'!K43)</f>
        <v>DQ</v>
      </c>
      <c r="AA113" s="259" t="str">
        <f>IF('Light Gun'!L43="","DQ",'Light Gun'!L43)</f>
        <v>DQ</v>
      </c>
      <c r="AB113" s="260" t="str">
        <f>IF('Light Gun'!M43="","DQ",'Light Gun'!M43)</f>
        <v>DQ</v>
      </c>
      <c r="AC113" s="260">
        <f>'Light Gun'!Y43</f>
        <v>0</v>
      </c>
      <c r="AD113" s="258" t="str">
        <f t="shared" si="23"/>
        <v>DQ</v>
      </c>
      <c r="AE113" s="258" t="str">
        <f t="shared" si="24"/>
        <v>DQ</v>
      </c>
    </row>
    <row r="114" spans="2:31" s="126" customFormat="1" ht="12.2" customHeight="1" x14ac:dyDescent="0.2">
      <c r="B114" s="216"/>
      <c r="C114" s="217"/>
      <c r="D114" s="216"/>
      <c r="E114" s="216"/>
      <c r="F114" s="216"/>
      <c r="G114" s="216"/>
      <c r="H114" s="216"/>
      <c r="I114" s="216"/>
      <c r="J114" s="216"/>
      <c r="K114" s="216"/>
      <c r="L114" s="216"/>
      <c r="M114" s="216"/>
      <c r="N114" s="216"/>
      <c r="O114" s="216"/>
      <c r="P114" s="216"/>
      <c r="Q114" s="216"/>
      <c r="R114" s="216"/>
      <c r="S114" s="216"/>
      <c r="T114" s="216"/>
      <c r="U114" s="216"/>
      <c r="V114" s="216"/>
      <c r="W114" s="216"/>
      <c r="Y114" s="258" t="str">
        <f>'Light Gun'!B44</f>
        <v xml:space="preserve"> </v>
      </c>
      <c r="Z114" s="259" t="str">
        <f>IF('Light Gun'!K44="","DQ",'Light Gun'!K44)</f>
        <v>DQ</v>
      </c>
      <c r="AA114" s="259" t="str">
        <f>IF('Light Gun'!L44="","DQ",'Light Gun'!L44)</f>
        <v>DQ</v>
      </c>
      <c r="AB114" s="260" t="str">
        <f>IF('Light Gun'!M44="","DQ",'Light Gun'!M44)</f>
        <v>DQ</v>
      </c>
      <c r="AC114" s="260">
        <f>'Light Gun'!Y44</f>
        <v>0</v>
      </c>
      <c r="AD114" s="258" t="str">
        <f t="shared" si="23"/>
        <v>DQ</v>
      </c>
      <c r="AE114" s="258" t="str">
        <f t="shared" si="24"/>
        <v>DQ</v>
      </c>
    </row>
    <row r="115" spans="2:31" s="126" customFormat="1" ht="12.2" customHeight="1" x14ac:dyDescent="0.2">
      <c r="B115" s="216"/>
      <c r="C115" s="217"/>
      <c r="D115" s="216"/>
      <c r="E115" s="216"/>
      <c r="F115" s="216"/>
      <c r="G115" s="216"/>
      <c r="H115" s="216"/>
      <c r="I115" s="216"/>
      <c r="J115" s="216"/>
      <c r="K115" s="216"/>
      <c r="L115" s="216"/>
      <c r="M115" s="216"/>
      <c r="N115" s="216"/>
      <c r="O115" s="216"/>
      <c r="P115" s="216"/>
      <c r="Q115" s="216"/>
      <c r="R115" s="216"/>
      <c r="S115" s="216"/>
      <c r="T115" s="216"/>
      <c r="U115" s="216"/>
      <c r="V115" s="216"/>
      <c r="W115" s="216"/>
      <c r="Y115" s="258" t="str">
        <f>'Light Gun'!B45</f>
        <v xml:space="preserve"> </v>
      </c>
      <c r="Z115" s="259" t="str">
        <f>IF('Light Gun'!K45="","DQ",'Light Gun'!K45)</f>
        <v>DQ</v>
      </c>
      <c r="AA115" s="259" t="str">
        <f>IF('Light Gun'!L45="","DQ",'Light Gun'!L45)</f>
        <v>DQ</v>
      </c>
      <c r="AB115" s="260" t="str">
        <f>IF('Light Gun'!M45="","DQ",'Light Gun'!M45)</f>
        <v>DQ</v>
      </c>
      <c r="AC115" s="260">
        <f>'Light Gun'!Y45</f>
        <v>0</v>
      </c>
      <c r="AD115" s="258" t="str">
        <f t="shared" si="23"/>
        <v>DQ</v>
      </c>
      <c r="AE115" s="258" t="str">
        <f t="shared" si="24"/>
        <v>DQ</v>
      </c>
    </row>
    <row r="116" spans="2:31" s="126" customFormat="1" ht="12.2" customHeight="1" x14ac:dyDescent="0.2">
      <c r="B116" s="216"/>
      <c r="C116" s="217"/>
      <c r="D116" s="216"/>
      <c r="E116" s="216"/>
      <c r="F116" s="216"/>
      <c r="G116" s="216"/>
      <c r="H116" s="216"/>
      <c r="I116" s="216"/>
      <c r="J116" s="216"/>
      <c r="K116" s="216"/>
      <c r="L116" s="216"/>
      <c r="M116" s="216"/>
      <c r="N116" s="216"/>
      <c r="O116" s="216"/>
      <c r="P116" s="216"/>
      <c r="Q116" s="216"/>
      <c r="R116" s="216"/>
      <c r="S116" s="216"/>
      <c r="T116" s="216"/>
      <c r="U116" s="216"/>
      <c r="V116" s="216"/>
      <c r="W116" s="216"/>
      <c r="Y116" s="258" t="str">
        <f>'Light Gun'!B46</f>
        <v xml:space="preserve"> </v>
      </c>
      <c r="Z116" s="259" t="str">
        <f>IF('Light Gun'!K46="","DQ",'Light Gun'!K46)</f>
        <v>DQ</v>
      </c>
      <c r="AA116" s="259" t="str">
        <f>IF('Light Gun'!L46="","DQ",'Light Gun'!L46)</f>
        <v>DQ</v>
      </c>
      <c r="AB116" s="260" t="str">
        <f>IF('Light Gun'!M46="","DQ",'Light Gun'!M46)</f>
        <v>DQ</v>
      </c>
      <c r="AC116" s="260">
        <f>'Light Gun'!Y46</f>
        <v>0</v>
      </c>
      <c r="AD116" s="258" t="str">
        <f t="shared" si="23"/>
        <v>DQ</v>
      </c>
      <c r="AE116" s="258" t="str">
        <f t="shared" si="24"/>
        <v>DQ</v>
      </c>
    </row>
    <row r="117" spans="2:31" s="126" customFormat="1" ht="12.2" customHeight="1" x14ac:dyDescent="0.2">
      <c r="B117" s="216"/>
      <c r="C117" s="217"/>
      <c r="D117" s="216"/>
      <c r="E117" s="216"/>
      <c r="F117" s="216"/>
      <c r="G117" s="216"/>
      <c r="H117" s="216"/>
      <c r="I117" s="216"/>
      <c r="J117" s="216"/>
      <c r="K117" s="216"/>
      <c r="L117" s="216"/>
      <c r="M117" s="216"/>
      <c r="N117" s="216"/>
      <c r="O117" s="216"/>
      <c r="P117" s="216"/>
      <c r="Q117" s="216"/>
      <c r="R117" s="216"/>
      <c r="S117" s="216"/>
      <c r="T117" s="216"/>
      <c r="U117" s="216"/>
      <c r="V117" s="216"/>
      <c r="W117" s="216"/>
      <c r="Y117" s="258" t="str">
        <f>'Light Gun'!B47</f>
        <v xml:space="preserve"> </v>
      </c>
      <c r="Z117" s="259" t="str">
        <f>IF('Light Gun'!K47="","DQ",'Light Gun'!K47)</f>
        <v>DQ</v>
      </c>
      <c r="AA117" s="259" t="str">
        <f>IF('Light Gun'!L47="","DQ",'Light Gun'!L47)</f>
        <v>DQ</v>
      </c>
      <c r="AB117" s="260" t="str">
        <f>IF('Light Gun'!M47="","DQ",'Light Gun'!M47)</f>
        <v>DQ</v>
      </c>
      <c r="AC117" s="260">
        <f>'Light Gun'!Y47</f>
        <v>0</v>
      </c>
      <c r="AD117" s="258" t="str">
        <f t="shared" si="23"/>
        <v>DQ</v>
      </c>
      <c r="AE117" s="258" t="str">
        <f t="shared" si="24"/>
        <v>DQ</v>
      </c>
    </row>
    <row r="118" spans="2:31" s="126" customFormat="1" ht="12.2" customHeight="1" x14ac:dyDescent="0.2">
      <c r="B118" s="216"/>
      <c r="C118" s="217"/>
      <c r="D118" s="216"/>
      <c r="E118" s="216"/>
      <c r="F118" s="216"/>
      <c r="G118" s="216"/>
      <c r="H118" s="216"/>
      <c r="I118" s="216"/>
      <c r="J118" s="216"/>
      <c r="K118" s="216"/>
      <c r="L118" s="216"/>
      <c r="M118" s="216"/>
      <c r="N118" s="216"/>
      <c r="O118" s="216"/>
      <c r="P118" s="216"/>
      <c r="Q118" s="216"/>
      <c r="R118" s="216"/>
      <c r="S118" s="216"/>
      <c r="T118" s="216"/>
      <c r="U118" s="216"/>
      <c r="V118" s="216"/>
      <c r="W118" s="216"/>
      <c r="Y118" s="258" t="str">
        <f>'Light Gun'!B48</f>
        <v xml:space="preserve"> </v>
      </c>
      <c r="Z118" s="259" t="str">
        <f>IF('Light Gun'!K48="","DQ",'Light Gun'!K48)</f>
        <v>DQ</v>
      </c>
      <c r="AA118" s="259" t="str">
        <f>IF('Light Gun'!L48="","DQ",'Light Gun'!L48)</f>
        <v>DQ</v>
      </c>
      <c r="AB118" s="260" t="str">
        <f>IF('Light Gun'!M48="","DQ",'Light Gun'!M48)</f>
        <v>DQ</v>
      </c>
      <c r="AC118" s="260">
        <f>'Light Gun'!Y48</f>
        <v>0</v>
      </c>
      <c r="AD118" s="258" t="str">
        <f t="shared" si="23"/>
        <v>DQ</v>
      </c>
      <c r="AE118" s="258" t="str">
        <f t="shared" si="24"/>
        <v>DQ</v>
      </c>
    </row>
    <row r="119" spans="2:31" s="126" customFormat="1" ht="12.2" customHeight="1" x14ac:dyDescent="0.2">
      <c r="B119" s="216"/>
      <c r="C119" s="217"/>
      <c r="D119" s="216"/>
      <c r="E119" s="216"/>
      <c r="F119" s="216"/>
      <c r="G119" s="216"/>
      <c r="H119" s="216"/>
      <c r="I119" s="216"/>
      <c r="J119" s="216"/>
      <c r="K119" s="216"/>
      <c r="L119" s="216"/>
      <c r="M119" s="216"/>
      <c r="N119" s="216"/>
      <c r="O119" s="216"/>
      <c r="P119" s="216"/>
      <c r="Q119" s="216"/>
      <c r="R119" s="216"/>
      <c r="S119" s="216"/>
      <c r="T119" s="216"/>
      <c r="U119" s="216"/>
      <c r="V119" s="216"/>
      <c r="W119" s="216"/>
      <c r="Y119" s="258" t="str">
        <f>'Light Gun'!B59</f>
        <v xml:space="preserve"> </v>
      </c>
      <c r="Z119" s="259" t="str">
        <f>IF('Light Gun'!K59="","DQ",'Light Gun'!K59)</f>
        <v>DQ</v>
      </c>
      <c r="AA119" s="259" t="str">
        <f>IF('Light Gun'!L59="","DQ",'Light Gun'!L59)</f>
        <v>DQ</v>
      </c>
      <c r="AB119" s="260" t="str">
        <f>IF('Light Gun'!M59="","DQ",'Light Gun'!M59)</f>
        <v>DQ</v>
      </c>
      <c r="AC119" s="260">
        <f>'Light Gun'!Y59</f>
        <v>0</v>
      </c>
      <c r="AD119" s="258" t="str">
        <f t="shared" si="23"/>
        <v>DQ</v>
      </c>
      <c r="AE119" s="258" t="str">
        <f t="shared" si="24"/>
        <v>DQ</v>
      </c>
    </row>
    <row r="120" spans="2:31" s="126" customFormat="1" ht="12.2" customHeight="1" x14ac:dyDescent="0.2">
      <c r="B120" s="216"/>
      <c r="C120" s="217"/>
      <c r="D120" s="216"/>
      <c r="E120" s="216"/>
      <c r="F120" s="216"/>
      <c r="G120" s="216"/>
      <c r="H120" s="216"/>
      <c r="I120" s="216"/>
      <c r="J120" s="216"/>
      <c r="K120" s="216"/>
      <c r="L120" s="216"/>
      <c r="M120" s="216"/>
      <c r="N120" s="216"/>
      <c r="O120" s="216"/>
      <c r="P120" s="216"/>
      <c r="Q120" s="216"/>
      <c r="R120" s="216"/>
      <c r="S120" s="216"/>
      <c r="T120" s="216"/>
      <c r="U120" s="216"/>
      <c r="V120" s="216"/>
      <c r="W120" s="216"/>
      <c r="Y120" s="258" t="str">
        <f>'Light Gun'!B60</f>
        <v xml:space="preserve"> </v>
      </c>
      <c r="Z120" s="259" t="str">
        <f>IF('Light Gun'!K60="","DQ",'Light Gun'!K60)</f>
        <v>DQ</v>
      </c>
      <c r="AA120" s="259" t="str">
        <f>IF('Light Gun'!L60="","DQ",'Light Gun'!L60)</f>
        <v>DQ</v>
      </c>
      <c r="AB120" s="260" t="str">
        <f>IF('Light Gun'!M60="","DQ",'Light Gun'!M60)</f>
        <v>DQ</v>
      </c>
      <c r="AC120" s="260">
        <f>'Light Gun'!Y60</f>
        <v>0</v>
      </c>
      <c r="AD120" s="258" t="str">
        <f t="shared" si="23"/>
        <v>DQ</v>
      </c>
      <c r="AE120" s="258" t="str">
        <f t="shared" si="24"/>
        <v>DQ</v>
      </c>
    </row>
    <row r="121" spans="2:31" s="126" customFormat="1" ht="12.2" customHeight="1" x14ac:dyDescent="0.2">
      <c r="B121" s="216"/>
      <c r="C121" s="217"/>
      <c r="D121" s="216"/>
      <c r="E121" s="216"/>
      <c r="F121" s="216"/>
      <c r="G121" s="216"/>
      <c r="H121" s="216"/>
      <c r="I121" s="216"/>
      <c r="J121" s="216"/>
      <c r="K121" s="216"/>
      <c r="L121" s="216"/>
      <c r="M121" s="216"/>
      <c r="N121" s="216"/>
      <c r="O121" s="216"/>
      <c r="P121" s="216"/>
      <c r="Q121" s="216"/>
      <c r="R121" s="216"/>
      <c r="S121" s="216"/>
      <c r="T121" s="216"/>
      <c r="U121" s="216"/>
      <c r="V121" s="216"/>
      <c r="W121" s="216"/>
      <c r="Y121" s="258" t="str">
        <f>'Light Gun'!B61</f>
        <v xml:space="preserve"> </v>
      </c>
      <c r="Z121" s="259" t="str">
        <f>IF('Light Gun'!K61="","DQ",'Light Gun'!K61)</f>
        <v>DQ</v>
      </c>
      <c r="AA121" s="259" t="str">
        <f>IF('Light Gun'!L61="","DQ",'Light Gun'!L61)</f>
        <v>DQ</v>
      </c>
      <c r="AB121" s="260" t="str">
        <f>IF('Light Gun'!M61="","DQ",'Light Gun'!M61)</f>
        <v>DQ</v>
      </c>
      <c r="AC121" s="260">
        <f>'Light Gun'!Y61</f>
        <v>0</v>
      </c>
      <c r="AD121" s="258" t="str">
        <f t="shared" si="23"/>
        <v>DQ</v>
      </c>
      <c r="AE121" s="258" t="str">
        <f t="shared" si="24"/>
        <v>DQ</v>
      </c>
    </row>
    <row r="122" spans="2:31" s="126" customFormat="1" ht="12.2" customHeight="1" x14ac:dyDescent="0.2">
      <c r="B122" s="216"/>
      <c r="C122" s="217"/>
      <c r="D122" s="216"/>
      <c r="E122" s="216"/>
      <c r="F122" s="216"/>
      <c r="G122" s="216"/>
      <c r="H122" s="216"/>
      <c r="I122" s="216"/>
      <c r="J122" s="216"/>
      <c r="K122" s="216"/>
      <c r="L122" s="216"/>
      <c r="M122" s="216"/>
      <c r="N122" s="216"/>
      <c r="O122" s="216"/>
      <c r="P122" s="216"/>
      <c r="Q122" s="216"/>
      <c r="R122" s="216"/>
      <c r="S122" s="216"/>
      <c r="T122" s="216"/>
      <c r="U122" s="216"/>
      <c r="V122" s="216"/>
      <c r="W122" s="216"/>
      <c r="Y122" s="258" t="str">
        <f>'Light Gun'!B62</f>
        <v xml:space="preserve"> </v>
      </c>
      <c r="Z122" s="259" t="str">
        <f>IF('Light Gun'!K62="","DQ",'Light Gun'!K62)</f>
        <v>DQ</v>
      </c>
      <c r="AA122" s="259" t="str">
        <f>IF('Light Gun'!L62="","DQ",'Light Gun'!L62)</f>
        <v>DQ</v>
      </c>
      <c r="AB122" s="260" t="str">
        <f>IF('Light Gun'!M62="","DQ",'Light Gun'!M62)</f>
        <v>DQ</v>
      </c>
      <c r="AC122" s="260">
        <f>'Light Gun'!Y62</f>
        <v>0</v>
      </c>
      <c r="AD122" s="258" t="str">
        <f t="shared" si="23"/>
        <v>DQ</v>
      </c>
      <c r="AE122" s="258" t="str">
        <f t="shared" si="24"/>
        <v>DQ</v>
      </c>
    </row>
    <row r="123" spans="2:31" s="126" customFormat="1" ht="12.2" customHeight="1" x14ac:dyDescent="0.2">
      <c r="B123" s="216"/>
      <c r="C123" s="217"/>
      <c r="D123" s="216"/>
      <c r="E123" s="216"/>
      <c r="F123" s="216"/>
      <c r="G123" s="216"/>
      <c r="H123" s="216"/>
      <c r="I123" s="216"/>
      <c r="J123" s="216"/>
      <c r="K123" s="216"/>
      <c r="L123" s="216"/>
      <c r="M123" s="216"/>
      <c r="N123" s="216"/>
      <c r="O123" s="216"/>
      <c r="P123" s="216"/>
      <c r="Q123" s="216"/>
      <c r="R123" s="216"/>
      <c r="S123" s="216"/>
      <c r="T123" s="216"/>
      <c r="U123" s="216"/>
      <c r="V123" s="216"/>
      <c r="W123" s="216"/>
      <c r="Y123" s="258" t="str">
        <f>'Light Gun'!B63</f>
        <v xml:space="preserve"> </v>
      </c>
      <c r="Z123" s="259" t="str">
        <f>IF('Light Gun'!K63="","DQ",'Light Gun'!K63)</f>
        <v>DQ</v>
      </c>
      <c r="AA123" s="259" t="str">
        <f>IF('Light Gun'!L63="","DQ",'Light Gun'!L63)</f>
        <v>DQ</v>
      </c>
      <c r="AB123" s="260" t="str">
        <f>IF('Light Gun'!M63="","DQ",'Light Gun'!M63)</f>
        <v>DQ</v>
      </c>
      <c r="AC123" s="260">
        <f>'Light Gun'!Y63</f>
        <v>0</v>
      </c>
      <c r="AD123" s="258" t="str">
        <f t="shared" si="23"/>
        <v>DQ</v>
      </c>
      <c r="AE123" s="258" t="str">
        <f t="shared" si="24"/>
        <v>DQ</v>
      </c>
    </row>
    <row r="124" spans="2:31" s="126" customFormat="1" ht="12.2" customHeight="1" x14ac:dyDescent="0.2">
      <c r="B124" s="216"/>
      <c r="C124" s="217"/>
      <c r="D124" s="216"/>
      <c r="E124" s="216"/>
      <c r="F124" s="216"/>
      <c r="G124" s="216"/>
      <c r="H124" s="216"/>
      <c r="I124" s="216"/>
      <c r="J124" s="216"/>
      <c r="K124" s="216"/>
      <c r="L124" s="216"/>
      <c r="M124" s="216"/>
      <c r="N124" s="216"/>
      <c r="O124" s="216"/>
      <c r="P124" s="216"/>
      <c r="Q124" s="216"/>
      <c r="R124" s="216"/>
      <c r="S124" s="216"/>
      <c r="T124" s="216"/>
      <c r="U124" s="216"/>
      <c r="V124" s="216"/>
      <c r="W124" s="216"/>
      <c r="Y124" s="258" t="str">
        <f>'Light Gun'!B64</f>
        <v xml:space="preserve"> </v>
      </c>
      <c r="Z124" s="259" t="str">
        <f>IF('Light Gun'!K64="","DQ",'Light Gun'!K64)</f>
        <v>DQ</v>
      </c>
      <c r="AA124" s="259" t="str">
        <f>IF('Light Gun'!L64="","DQ",'Light Gun'!L64)</f>
        <v>DQ</v>
      </c>
      <c r="AB124" s="260" t="str">
        <f>IF('Light Gun'!M64="","DQ",'Light Gun'!M64)</f>
        <v>DQ</v>
      </c>
      <c r="AC124" s="260">
        <f>'Light Gun'!Y64</f>
        <v>0</v>
      </c>
      <c r="AD124" s="258" t="str">
        <f t="shared" si="23"/>
        <v>DQ</v>
      </c>
      <c r="AE124" s="258" t="str">
        <f t="shared" si="24"/>
        <v>DQ</v>
      </c>
    </row>
    <row r="125" spans="2:31" s="126" customFormat="1" ht="12.2" customHeight="1" x14ac:dyDescent="0.2">
      <c r="B125" s="216"/>
      <c r="C125" s="217"/>
      <c r="D125" s="216"/>
      <c r="E125" s="216"/>
      <c r="F125" s="216"/>
      <c r="G125" s="216"/>
      <c r="H125" s="216"/>
      <c r="I125" s="216"/>
      <c r="J125" s="216"/>
      <c r="K125" s="216"/>
      <c r="L125" s="216"/>
      <c r="M125" s="216"/>
      <c r="N125" s="216"/>
      <c r="O125" s="216"/>
      <c r="P125" s="216"/>
      <c r="Q125" s="216"/>
      <c r="R125" s="216"/>
      <c r="S125" s="216"/>
      <c r="T125" s="216"/>
      <c r="U125" s="216"/>
      <c r="V125" s="216"/>
      <c r="W125" s="216"/>
      <c r="Y125" s="258" t="str">
        <f>'Light Gun'!B65</f>
        <v xml:space="preserve"> </v>
      </c>
      <c r="Z125" s="259" t="str">
        <f>IF('Light Gun'!K65="","DQ",'Light Gun'!K65)</f>
        <v>DQ</v>
      </c>
      <c r="AA125" s="259" t="str">
        <f>IF('Light Gun'!L65="","DQ",'Light Gun'!L65)</f>
        <v>DQ</v>
      </c>
      <c r="AB125" s="260" t="str">
        <f>IF('Light Gun'!M65="","DQ",'Light Gun'!M65)</f>
        <v>DQ</v>
      </c>
      <c r="AC125" s="260">
        <f>'Light Gun'!Y65</f>
        <v>0</v>
      </c>
      <c r="AD125" s="258" t="str">
        <f t="shared" si="23"/>
        <v>DQ</v>
      </c>
      <c r="AE125" s="258" t="str">
        <f t="shared" si="24"/>
        <v>DQ</v>
      </c>
    </row>
    <row r="126" spans="2:31" s="126" customFormat="1" ht="12.2" customHeight="1" x14ac:dyDescent="0.2">
      <c r="B126" s="216"/>
      <c r="C126" s="217"/>
      <c r="D126" s="216"/>
      <c r="E126" s="216"/>
      <c r="F126" s="216"/>
      <c r="G126" s="216"/>
      <c r="H126" s="216"/>
      <c r="I126" s="216"/>
      <c r="J126" s="216"/>
      <c r="K126" s="216"/>
      <c r="L126" s="216"/>
      <c r="M126" s="216"/>
      <c r="N126" s="216"/>
      <c r="O126" s="216"/>
      <c r="P126" s="216"/>
      <c r="Q126" s="216"/>
      <c r="R126" s="216"/>
      <c r="S126" s="216"/>
      <c r="T126" s="216"/>
      <c r="U126" s="216"/>
      <c r="V126" s="216"/>
      <c r="W126" s="216"/>
      <c r="Y126" s="258" t="str">
        <f>'Light Gun'!B66</f>
        <v xml:space="preserve"> </v>
      </c>
      <c r="Z126" s="259" t="str">
        <f>IF('Light Gun'!K66="","DQ",'Light Gun'!K66)</f>
        <v>DQ</v>
      </c>
      <c r="AA126" s="259" t="str">
        <f>IF('Light Gun'!L66="","DQ",'Light Gun'!L66)</f>
        <v>DQ</v>
      </c>
      <c r="AB126" s="260" t="str">
        <f>IF('Light Gun'!M66="","DQ",'Light Gun'!M66)</f>
        <v>DQ</v>
      </c>
      <c r="AC126" s="260">
        <f>'Light Gun'!Y66</f>
        <v>0</v>
      </c>
      <c r="AD126" s="258" t="str">
        <f t="shared" si="23"/>
        <v>DQ</v>
      </c>
      <c r="AE126" s="258" t="str">
        <f t="shared" si="24"/>
        <v>DQ</v>
      </c>
    </row>
    <row r="127" spans="2:31" s="126" customFormat="1" ht="12.2" customHeight="1" x14ac:dyDescent="0.2">
      <c r="B127" s="216"/>
      <c r="C127" s="217"/>
      <c r="D127" s="216"/>
      <c r="E127" s="216"/>
      <c r="F127" s="216"/>
      <c r="G127" s="216"/>
      <c r="H127" s="216"/>
      <c r="I127" s="216"/>
      <c r="J127" s="216"/>
      <c r="K127" s="216"/>
      <c r="L127" s="216"/>
      <c r="M127" s="216"/>
      <c r="N127" s="216"/>
      <c r="O127" s="216"/>
      <c r="P127" s="216"/>
      <c r="Q127" s="216"/>
      <c r="R127" s="216"/>
      <c r="S127" s="216"/>
      <c r="T127" s="216"/>
      <c r="U127" s="216"/>
      <c r="V127" s="216"/>
      <c r="W127" s="216"/>
      <c r="Y127" s="258" t="str">
        <f>'Light Gun'!B67</f>
        <v xml:space="preserve"> </v>
      </c>
      <c r="Z127" s="259" t="str">
        <f>IF('Light Gun'!K67="","DQ",'Light Gun'!K67)</f>
        <v>DQ</v>
      </c>
      <c r="AA127" s="259" t="str">
        <f>IF('Light Gun'!L67="","DQ",'Light Gun'!L67)</f>
        <v>DQ</v>
      </c>
      <c r="AB127" s="260" t="str">
        <f>IF('Light Gun'!M67="","DQ",'Light Gun'!M67)</f>
        <v>DQ</v>
      </c>
      <c r="AC127" s="260">
        <f>'Light Gun'!Y67</f>
        <v>0</v>
      </c>
      <c r="AD127" s="258" t="str">
        <f t="shared" si="23"/>
        <v>DQ</v>
      </c>
      <c r="AE127" s="258" t="str">
        <f t="shared" si="24"/>
        <v>DQ</v>
      </c>
    </row>
    <row r="128" spans="2:31" s="126" customFormat="1" ht="12.2" customHeight="1" x14ac:dyDescent="0.2">
      <c r="B128" s="216"/>
      <c r="C128" s="217"/>
      <c r="D128" s="216"/>
      <c r="E128" s="216"/>
      <c r="F128" s="216"/>
      <c r="G128" s="216"/>
      <c r="H128" s="216"/>
      <c r="I128" s="216"/>
      <c r="J128" s="216"/>
      <c r="K128" s="216"/>
      <c r="L128" s="216"/>
      <c r="M128" s="216"/>
      <c r="N128" s="216"/>
      <c r="O128" s="216"/>
      <c r="P128" s="216"/>
      <c r="Q128" s="216"/>
      <c r="R128" s="216"/>
      <c r="S128" s="216"/>
      <c r="T128" s="216"/>
      <c r="U128" s="216"/>
      <c r="V128" s="216"/>
      <c r="W128" s="216"/>
      <c r="Y128" s="258" t="str">
        <f>'Light Gun'!B68</f>
        <v xml:space="preserve"> </v>
      </c>
      <c r="Z128" s="259" t="str">
        <f>IF('Light Gun'!K68="","DQ",'Light Gun'!K68)</f>
        <v>DQ</v>
      </c>
      <c r="AA128" s="259" t="str">
        <f>IF('Light Gun'!L68="","DQ",'Light Gun'!L68)</f>
        <v>DQ</v>
      </c>
      <c r="AB128" s="260" t="str">
        <f>IF('Light Gun'!M68="","DQ",'Light Gun'!M68)</f>
        <v>DQ</v>
      </c>
      <c r="AC128" s="260">
        <f>'Light Gun'!Y68</f>
        <v>0</v>
      </c>
      <c r="AD128" s="258" t="str">
        <f t="shared" si="23"/>
        <v>DQ</v>
      </c>
      <c r="AE128" s="258" t="str">
        <f t="shared" si="24"/>
        <v>DQ</v>
      </c>
    </row>
    <row r="129" spans="2:31" s="126" customFormat="1" ht="12.2" customHeight="1" x14ac:dyDescent="0.2">
      <c r="B129" s="216"/>
      <c r="C129" s="217"/>
      <c r="D129" s="216"/>
      <c r="E129" s="216"/>
      <c r="F129" s="216"/>
      <c r="G129" s="216"/>
      <c r="H129" s="216"/>
      <c r="I129" s="216"/>
      <c r="J129" s="216"/>
      <c r="K129" s="216"/>
      <c r="L129" s="216"/>
      <c r="M129" s="216"/>
      <c r="N129" s="216"/>
      <c r="O129" s="216"/>
      <c r="P129" s="216"/>
      <c r="Q129" s="216"/>
      <c r="R129" s="216"/>
      <c r="S129" s="216"/>
      <c r="T129" s="216"/>
      <c r="U129" s="216"/>
      <c r="V129" s="216"/>
      <c r="W129" s="216"/>
      <c r="Y129" s="258" t="str">
        <f>'Light Gun'!B79</f>
        <v xml:space="preserve"> </v>
      </c>
      <c r="Z129" s="259" t="str">
        <f>IF('Light Gun'!K79="","DQ",'Light Gun'!K79)</f>
        <v>DQ</v>
      </c>
      <c r="AA129" s="259" t="str">
        <f>IF('Light Gun'!L79="","DQ",'Light Gun'!L79)</f>
        <v>DQ</v>
      </c>
      <c r="AB129" s="260" t="str">
        <f>IF('Light Gun'!M79="","DQ",'Light Gun'!M79)</f>
        <v>DQ</v>
      </c>
      <c r="AC129" s="260">
        <f>'Light Gun'!Y79</f>
        <v>0</v>
      </c>
      <c r="AD129" s="258" t="str">
        <f t="shared" si="23"/>
        <v>DQ</v>
      </c>
      <c r="AE129" s="258" t="str">
        <f t="shared" si="24"/>
        <v>DQ</v>
      </c>
    </row>
    <row r="130" spans="2:31" s="126" customFormat="1" ht="12.2" customHeight="1" x14ac:dyDescent="0.2">
      <c r="B130" s="216"/>
      <c r="C130" s="217"/>
      <c r="D130" s="216"/>
      <c r="E130" s="216"/>
      <c r="F130" s="216"/>
      <c r="G130" s="216"/>
      <c r="H130" s="216"/>
      <c r="I130" s="216"/>
      <c r="J130" s="216"/>
      <c r="K130" s="216"/>
      <c r="L130" s="216"/>
      <c r="M130" s="216"/>
      <c r="N130" s="216"/>
      <c r="O130" s="216"/>
      <c r="P130" s="216"/>
      <c r="Q130" s="216"/>
      <c r="R130" s="216"/>
      <c r="S130" s="216"/>
      <c r="T130" s="216"/>
      <c r="U130" s="216"/>
      <c r="V130" s="216"/>
      <c r="W130" s="216"/>
      <c r="Y130" s="258" t="str">
        <f>'Light Gun'!B80</f>
        <v xml:space="preserve"> </v>
      </c>
      <c r="Z130" s="259" t="str">
        <f>IF('Light Gun'!K80="","DQ",'Light Gun'!K80)</f>
        <v>DQ</v>
      </c>
      <c r="AA130" s="259" t="str">
        <f>IF('Light Gun'!L80="","DQ",'Light Gun'!L80)</f>
        <v>DQ</v>
      </c>
      <c r="AB130" s="260" t="str">
        <f>IF('Light Gun'!M80="","DQ",'Light Gun'!M80)</f>
        <v>DQ</v>
      </c>
      <c r="AC130" s="260">
        <f>'Light Gun'!Y80</f>
        <v>0</v>
      </c>
      <c r="AD130" s="258" t="str">
        <f t="shared" si="23"/>
        <v>DQ</v>
      </c>
      <c r="AE130" s="258" t="str">
        <f t="shared" si="24"/>
        <v>DQ</v>
      </c>
    </row>
    <row r="131" spans="2:31" s="126" customFormat="1" ht="12.2" customHeight="1" x14ac:dyDescent="0.2">
      <c r="B131" s="216"/>
      <c r="C131" s="217"/>
      <c r="D131" s="216"/>
      <c r="E131" s="216"/>
      <c r="F131" s="216"/>
      <c r="G131" s="216"/>
      <c r="H131" s="216"/>
      <c r="I131" s="216"/>
      <c r="J131" s="216"/>
      <c r="K131" s="216"/>
      <c r="L131" s="216"/>
      <c r="M131" s="216"/>
      <c r="N131" s="216"/>
      <c r="O131" s="216"/>
      <c r="P131" s="216"/>
      <c r="Q131" s="216"/>
      <c r="R131" s="216"/>
      <c r="S131" s="216"/>
      <c r="T131" s="216"/>
      <c r="U131" s="216"/>
      <c r="V131" s="216"/>
      <c r="W131" s="216"/>
      <c r="Y131" s="258" t="str">
        <f>'Light Gun'!B81</f>
        <v xml:space="preserve"> </v>
      </c>
      <c r="Z131" s="259" t="str">
        <f>IF('Light Gun'!K81="","DQ",'Light Gun'!K81)</f>
        <v>DQ</v>
      </c>
      <c r="AA131" s="259" t="str">
        <f>IF('Light Gun'!L81="","DQ",'Light Gun'!L81)</f>
        <v>DQ</v>
      </c>
      <c r="AB131" s="260" t="str">
        <f>IF('Light Gun'!M81="","DQ",'Light Gun'!M81)</f>
        <v>DQ</v>
      </c>
      <c r="AC131" s="260">
        <f>'Light Gun'!Y81</f>
        <v>0</v>
      </c>
      <c r="AD131" s="258" t="str">
        <f t="shared" si="23"/>
        <v>DQ</v>
      </c>
      <c r="AE131" s="258" t="str">
        <f t="shared" si="24"/>
        <v>DQ</v>
      </c>
    </row>
    <row r="132" spans="2:31" s="126" customFormat="1" ht="12.2" customHeight="1" x14ac:dyDescent="0.2">
      <c r="B132" s="216"/>
      <c r="C132" s="217"/>
      <c r="D132" s="216"/>
      <c r="E132" s="216"/>
      <c r="F132" s="216"/>
      <c r="G132" s="216"/>
      <c r="H132" s="216"/>
      <c r="I132" s="216"/>
      <c r="J132" s="216"/>
      <c r="K132" s="216"/>
      <c r="L132" s="216"/>
      <c r="M132" s="216"/>
      <c r="N132" s="216"/>
      <c r="O132" s="216"/>
      <c r="P132" s="216"/>
      <c r="Q132" s="216"/>
      <c r="R132" s="216"/>
      <c r="S132" s="216"/>
      <c r="T132" s="216"/>
      <c r="U132" s="216"/>
      <c r="V132" s="216"/>
      <c r="W132" s="216"/>
      <c r="Y132" s="258" t="str">
        <f>'Light Gun'!B82</f>
        <v xml:space="preserve"> </v>
      </c>
      <c r="Z132" s="259" t="str">
        <f>IF('Light Gun'!K82="","DQ",'Light Gun'!K82)</f>
        <v>DQ</v>
      </c>
      <c r="AA132" s="259" t="str">
        <f>IF('Light Gun'!L82="","DQ",'Light Gun'!L82)</f>
        <v>DQ</v>
      </c>
      <c r="AB132" s="260" t="str">
        <f>IF('Light Gun'!M82="","DQ",'Light Gun'!M82)</f>
        <v>DQ</v>
      </c>
      <c r="AC132" s="260">
        <f>'Light Gun'!Y82</f>
        <v>0</v>
      </c>
      <c r="AD132" s="258" t="str">
        <f t="shared" si="23"/>
        <v>DQ</v>
      </c>
      <c r="AE132" s="258" t="str">
        <f t="shared" si="24"/>
        <v>DQ</v>
      </c>
    </row>
    <row r="133" spans="2:31" s="126" customFormat="1" ht="12.2" customHeight="1" x14ac:dyDescent="0.2">
      <c r="B133" s="216"/>
      <c r="C133" s="217"/>
      <c r="D133" s="216"/>
      <c r="E133" s="216"/>
      <c r="F133" s="216"/>
      <c r="G133" s="216"/>
      <c r="H133" s="216"/>
      <c r="I133" s="216"/>
      <c r="J133" s="216"/>
      <c r="K133" s="216"/>
      <c r="L133" s="216"/>
      <c r="M133" s="216"/>
      <c r="N133" s="216"/>
      <c r="O133" s="216"/>
      <c r="P133" s="216"/>
      <c r="Q133" s="216"/>
      <c r="R133" s="216"/>
      <c r="S133" s="216"/>
      <c r="T133" s="216"/>
      <c r="U133" s="216"/>
      <c r="V133" s="216"/>
      <c r="W133" s="216"/>
      <c r="Y133" s="258" t="str">
        <f>'Light Gun'!B83</f>
        <v xml:space="preserve"> </v>
      </c>
      <c r="Z133" s="259" t="str">
        <f>IF('Light Gun'!K83="","DQ",'Light Gun'!K83)</f>
        <v>DQ</v>
      </c>
      <c r="AA133" s="259" t="str">
        <f>IF('Light Gun'!L83="","DQ",'Light Gun'!L83)</f>
        <v>DQ</v>
      </c>
      <c r="AB133" s="260" t="str">
        <f>IF('Light Gun'!M83="","DQ",'Light Gun'!M83)</f>
        <v>DQ</v>
      </c>
      <c r="AC133" s="260">
        <f>'Light Gun'!Y83</f>
        <v>0</v>
      </c>
      <c r="AD133" s="258" t="str">
        <f t="shared" si="23"/>
        <v>DQ</v>
      </c>
      <c r="AE133" s="258" t="str">
        <f t="shared" si="24"/>
        <v>DQ</v>
      </c>
    </row>
    <row r="134" spans="2:31" s="126" customFormat="1" ht="12.2" customHeight="1" x14ac:dyDescent="0.2">
      <c r="B134" s="216"/>
      <c r="C134" s="217"/>
      <c r="D134" s="216"/>
      <c r="E134" s="216"/>
      <c r="F134" s="216"/>
      <c r="G134" s="216"/>
      <c r="H134" s="216"/>
      <c r="I134" s="216"/>
      <c r="J134" s="216"/>
      <c r="K134" s="216"/>
      <c r="L134" s="216"/>
      <c r="M134" s="216"/>
      <c r="N134" s="216"/>
      <c r="O134" s="216"/>
      <c r="P134" s="216"/>
      <c r="Q134" s="216"/>
      <c r="R134" s="216"/>
      <c r="S134" s="216"/>
      <c r="T134" s="216"/>
      <c r="U134" s="216"/>
      <c r="V134" s="216"/>
      <c r="W134" s="216"/>
      <c r="Y134" s="258" t="str">
        <f>'Light Gun'!B84</f>
        <v xml:space="preserve"> </v>
      </c>
      <c r="Z134" s="259" t="str">
        <f>IF('Light Gun'!K84="","DQ",'Light Gun'!K84)</f>
        <v>DQ</v>
      </c>
      <c r="AA134" s="259" t="str">
        <f>IF('Light Gun'!L84="","DQ",'Light Gun'!L84)</f>
        <v>DQ</v>
      </c>
      <c r="AB134" s="260" t="str">
        <f>IF('Light Gun'!M84="","DQ",'Light Gun'!M84)</f>
        <v>DQ</v>
      </c>
      <c r="AC134" s="260">
        <f>'Light Gun'!Y84</f>
        <v>0</v>
      </c>
      <c r="AD134" s="258" t="str">
        <f t="shared" si="23"/>
        <v>DQ</v>
      </c>
      <c r="AE134" s="258" t="str">
        <f t="shared" si="24"/>
        <v>DQ</v>
      </c>
    </row>
    <row r="135" spans="2:31" s="126" customFormat="1" ht="12.2" customHeight="1" x14ac:dyDescent="0.2">
      <c r="B135" s="216"/>
      <c r="C135" s="217"/>
      <c r="D135" s="216"/>
      <c r="E135" s="216"/>
      <c r="F135" s="216"/>
      <c r="G135" s="216"/>
      <c r="H135" s="216"/>
      <c r="I135" s="216"/>
      <c r="J135" s="216"/>
      <c r="K135" s="216"/>
      <c r="L135" s="216"/>
      <c r="M135" s="216"/>
      <c r="N135" s="216"/>
      <c r="O135" s="216"/>
      <c r="P135" s="216"/>
      <c r="Q135" s="216"/>
      <c r="R135" s="216"/>
      <c r="S135" s="216"/>
      <c r="T135" s="216"/>
      <c r="U135" s="216"/>
      <c r="V135" s="216"/>
      <c r="W135" s="216"/>
      <c r="Y135" s="258" t="str">
        <f>'Light Gun'!B85</f>
        <v xml:space="preserve"> </v>
      </c>
      <c r="Z135" s="259" t="str">
        <f>IF('Light Gun'!K85="","DQ",'Light Gun'!K85)</f>
        <v>DQ</v>
      </c>
      <c r="AA135" s="259" t="str">
        <f>IF('Light Gun'!L85="","DQ",'Light Gun'!L85)</f>
        <v>DQ</v>
      </c>
      <c r="AB135" s="260" t="str">
        <f>IF('Light Gun'!M85="","DQ",'Light Gun'!M85)</f>
        <v>DQ</v>
      </c>
      <c r="AC135" s="260">
        <f>'Light Gun'!Y85</f>
        <v>0</v>
      </c>
      <c r="AD135" s="258" t="str">
        <f t="shared" si="23"/>
        <v>DQ</v>
      </c>
      <c r="AE135" s="258" t="str">
        <f t="shared" si="24"/>
        <v>DQ</v>
      </c>
    </row>
    <row r="136" spans="2:31" s="126" customFormat="1" ht="12.2" customHeight="1" x14ac:dyDescent="0.2">
      <c r="B136" s="216"/>
      <c r="C136" s="217"/>
      <c r="D136" s="216"/>
      <c r="E136" s="216"/>
      <c r="F136" s="216"/>
      <c r="G136" s="216"/>
      <c r="H136" s="216"/>
      <c r="I136" s="216"/>
      <c r="J136" s="216"/>
      <c r="K136" s="216"/>
      <c r="L136" s="216"/>
      <c r="M136" s="216"/>
      <c r="N136" s="216"/>
      <c r="O136" s="216"/>
      <c r="P136" s="216"/>
      <c r="Q136" s="216"/>
      <c r="R136" s="216"/>
      <c r="S136" s="216"/>
      <c r="T136" s="216"/>
      <c r="U136" s="216"/>
      <c r="V136" s="216"/>
      <c r="W136" s="216"/>
      <c r="Y136" s="258" t="str">
        <f>'Light Gun'!B86</f>
        <v xml:space="preserve"> </v>
      </c>
      <c r="Z136" s="259" t="str">
        <f>IF('Light Gun'!K86="","DQ",'Light Gun'!K86)</f>
        <v>DQ</v>
      </c>
      <c r="AA136" s="259" t="str">
        <f>IF('Light Gun'!L86="","DQ",'Light Gun'!L86)</f>
        <v>DQ</v>
      </c>
      <c r="AB136" s="260" t="str">
        <f>IF('Light Gun'!M86="","DQ",'Light Gun'!M86)</f>
        <v>DQ</v>
      </c>
      <c r="AC136" s="260">
        <f>'Light Gun'!Y86</f>
        <v>0</v>
      </c>
      <c r="AD136" s="258" t="str">
        <f t="shared" si="23"/>
        <v>DQ</v>
      </c>
      <c r="AE136" s="258" t="str">
        <f t="shared" si="24"/>
        <v>DQ</v>
      </c>
    </row>
    <row r="137" spans="2:31" s="126" customFormat="1" ht="12.2" customHeight="1" x14ac:dyDescent="0.2">
      <c r="B137" s="216"/>
      <c r="C137" s="217"/>
      <c r="D137" s="216"/>
      <c r="E137" s="216"/>
      <c r="F137" s="216"/>
      <c r="G137" s="216"/>
      <c r="H137" s="216"/>
      <c r="I137" s="216"/>
      <c r="J137" s="216"/>
      <c r="K137" s="216"/>
      <c r="L137" s="216"/>
      <c r="M137" s="216"/>
      <c r="N137" s="216"/>
      <c r="O137" s="216"/>
      <c r="P137" s="216"/>
      <c r="Q137" s="216"/>
      <c r="R137" s="216"/>
      <c r="S137" s="216"/>
      <c r="T137" s="216"/>
      <c r="U137" s="216"/>
      <c r="V137" s="216"/>
      <c r="W137" s="216"/>
      <c r="Y137" s="258" t="str">
        <f>'Light Gun'!B87</f>
        <v xml:space="preserve"> </v>
      </c>
      <c r="Z137" s="259" t="str">
        <f>IF('Light Gun'!K87="","DQ",'Light Gun'!K87)</f>
        <v>DQ</v>
      </c>
      <c r="AA137" s="259" t="str">
        <f>IF('Light Gun'!L87="","DQ",'Light Gun'!L87)</f>
        <v>DQ</v>
      </c>
      <c r="AB137" s="260" t="str">
        <f>IF('Light Gun'!M87="","DQ",'Light Gun'!M87)</f>
        <v>DQ</v>
      </c>
      <c r="AC137" s="260">
        <f>'Light Gun'!Y87</f>
        <v>0</v>
      </c>
      <c r="AD137" s="258" t="str">
        <f t="shared" si="23"/>
        <v>DQ</v>
      </c>
      <c r="AE137" s="258" t="str">
        <f t="shared" si="24"/>
        <v>DQ</v>
      </c>
    </row>
    <row r="138" spans="2:31" s="126" customFormat="1" ht="12.2" customHeight="1" x14ac:dyDescent="0.2">
      <c r="B138" s="216"/>
      <c r="C138" s="217"/>
      <c r="D138" s="216"/>
      <c r="E138" s="216"/>
      <c r="F138" s="216"/>
      <c r="G138" s="216"/>
      <c r="H138" s="216"/>
      <c r="I138" s="216"/>
      <c r="J138" s="216"/>
      <c r="K138" s="216"/>
      <c r="L138" s="216"/>
      <c r="M138" s="216"/>
      <c r="N138" s="216"/>
      <c r="O138" s="216"/>
      <c r="P138" s="216"/>
      <c r="Q138" s="216"/>
      <c r="R138" s="216"/>
      <c r="S138" s="216"/>
      <c r="T138" s="216"/>
      <c r="U138" s="216"/>
      <c r="V138" s="216"/>
      <c r="W138" s="216"/>
      <c r="Y138" s="258" t="str">
        <f>'Light Gun'!B88</f>
        <v xml:space="preserve"> </v>
      </c>
      <c r="Z138" s="259" t="str">
        <f>IF('Light Gun'!K88="","DQ",'Light Gun'!K88)</f>
        <v>DQ</v>
      </c>
      <c r="AA138" s="259" t="str">
        <f>IF('Light Gun'!L88="","DQ",'Light Gun'!L88)</f>
        <v>DQ</v>
      </c>
      <c r="AB138" s="260" t="str">
        <f>IF('Light Gun'!M88="","DQ",'Light Gun'!M88)</f>
        <v>DQ</v>
      </c>
      <c r="AC138" s="260">
        <f>'Light Gun'!Y88</f>
        <v>0</v>
      </c>
      <c r="AD138" s="258" t="str">
        <f t="shared" si="23"/>
        <v>DQ</v>
      </c>
      <c r="AE138" s="258" t="str">
        <f t="shared" si="24"/>
        <v>DQ</v>
      </c>
    </row>
    <row r="139" spans="2:31" s="126" customFormat="1" ht="12.2" customHeight="1" x14ac:dyDescent="0.2">
      <c r="B139" s="216"/>
      <c r="C139" s="217"/>
      <c r="D139" s="216"/>
      <c r="E139" s="216"/>
      <c r="F139" s="216"/>
      <c r="G139" s="216"/>
      <c r="H139" s="216"/>
      <c r="I139" s="216"/>
      <c r="J139" s="216"/>
      <c r="K139" s="216"/>
      <c r="L139" s="216"/>
      <c r="M139" s="216"/>
      <c r="N139" s="216"/>
      <c r="O139" s="216"/>
      <c r="P139" s="216"/>
      <c r="Q139" s="216"/>
      <c r="R139" s="216"/>
      <c r="S139" s="216"/>
      <c r="T139" s="216"/>
      <c r="U139" s="216"/>
      <c r="V139" s="216"/>
      <c r="W139" s="216"/>
      <c r="Y139" s="258" t="str">
        <f>'Light Gun'!B99</f>
        <v xml:space="preserve"> </v>
      </c>
      <c r="Z139" s="259" t="str">
        <f>IF('Light Gun'!K99="","DQ",'Light Gun'!K99)</f>
        <v>DQ</v>
      </c>
      <c r="AA139" s="259" t="str">
        <f>IF('Light Gun'!L99="","DQ",'Light Gun'!L99)</f>
        <v>DQ</v>
      </c>
      <c r="AB139" s="260" t="str">
        <f>IF('Light Gun'!M99="","DQ",'Light Gun'!M99)</f>
        <v>DQ</v>
      </c>
      <c r="AC139" s="260">
        <f>'Light Gun'!Y99</f>
        <v>0</v>
      </c>
      <c r="AD139" s="258" t="str">
        <f t="shared" si="23"/>
        <v>DQ</v>
      </c>
      <c r="AE139" s="258" t="str">
        <f t="shared" si="24"/>
        <v>DQ</v>
      </c>
    </row>
    <row r="140" spans="2:31" x14ac:dyDescent="0.2">
      <c r="Y140" s="10" t="str">
        <f>'Heavy Gun'!B20</f>
        <v xml:space="preserve"> </v>
      </c>
      <c r="Z140" s="140" t="str">
        <f>IF('Heavy Gun'!F20="","DQ",'Heavy Gun'!F20)</f>
        <v>DQ</v>
      </c>
      <c r="AA140" s="140" t="str">
        <f>IF('Heavy Gun'!G20="","DQ",'Heavy Gun'!G20)</f>
        <v>DQ</v>
      </c>
      <c r="AB140" s="140" t="str">
        <f>IF('Heavy Gun'!H20="","DQ",'Heavy Gun'!H20)</f>
        <v>DQ</v>
      </c>
      <c r="AC140" s="141" t="str">
        <f>'Heavy Gun'!Z20</f>
        <v>DQ</v>
      </c>
      <c r="AD140" s="10" t="str">
        <f t="shared" si="23"/>
        <v>DQ</v>
      </c>
      <c r="AE140" s="10" t="str">
        <f t="shared" si="24"/>
        <v>DQ</v>
      </c>
    </row>
    <row r="141" spans="2:31" x14ac:dyDescent="0.2">
      <c r="Y141" s="10" t="str">
        <f>'Heavy Gun'!B21</f>
        <v xml:space="preserve"> </v>
      </c>
      <c r="Z141" s="140" t="str">
        <f>IF('Heavy Gun'!F21="","DQ",'Heavy Gun'!F21)</f>
        <v>DQ</v>
      </c>
      <c r="AA141" s="140" t="str">
        <f>IF('Heavy Gun'!G21="","DQ",'Heavy Gun'!G21)</f>
        <v>DQ</v>
      </c>
      <c r="AB141" s="141" t="str">
        <f>IF('Heavy Gun'!H21="","DQ",'Heavy Gun'!H21)</f>
        <v>DQ</v>
      </c>
      <c r="AC141" s="141" t="str">
        <f>'Heavy Gun'!Z21</f>
        <v>DQ</v>
      </c>
      <c r="AD141" s="10" t="str">
        <f t="shared" si="23"/>
        <v>DQ</v>
      </c>
      <c r="AE141" s="10" t="str">
        <f t="shared" si="24"/>
        <v>DQ</v>
      </c>
    </row>
    <row r="142" spans="2:31" x14ac:dyDescent="0.2">
      <c r="Y142" s="10" t="str">
        <f>'Heavy Gun'!B22</f>
        <v xml:space="preserve"> </v>
      </c>
      <c r="Z142" s="140" t="str">
        <f>IF('Heavy Gun'!F22="","DQ",'Heavy Gun'!F22)</f>
        <v>DQ</v>
      </c>
      <c r="AA142" s="140" t="str">
        <f>IF('Heavy Gun'!G22="","DQ",'Heavy Gun'!G22)</f>
        <v>DQ</v>
      </c>
      <c r="AB142" s="141" t="str">
        <f>IF('Heavy Gun'!H22="","DQ",'Heavy Gun'!H22)</f>
        <v>DQ</v>
      </c>
      <c r="AC142" s="141" t="str">
        <f>'Heavy Gun'!Z22</f>
        <v>DQ</v>
      </c>
      <c r="AD142" s="10" t="str">
        <f t="shared" si="23"/>
        <v>DQ</v>
      </c>
      <c r="AE142" s="10" t="str">
        <f t="shared" si="24"/>
        <v>DQ</v>
      </c>
    </row>
    <row r="143" spans="2:31" x14ac:dyDescent="0.2">
      <c r="Y143" s="10" t="str">
        <f>'Heavy Gun'!B23</f>
        <v xml:space="preserve"> </v>
      </c>
      <c r="Z143" s="140" t="str">
        <f>IF('Heavy Gun'!F23="","DQ",'Heavy Gun'!F23)</f>
        <v>DQ</v>
      </c>
      <c r="AA143" s="140" t="str">
        <f>IF('Heavy Gun'!G23="","DQ",'Heavy Gun'!G23)</f>
        <v>DQ</v>
      </c>
      <c r="AB143" s="141" t="str">
        <f>IF('Heavy Gun'!H23="","DQ",'Heavy Gun'!H23)</f>
        <v>DQ</v>
      </c>
      <c r="AC143" s="141" t="str">
        <f>'Heavy Gun'!Z23</f>
        <v>DQ</v>
      </c>
      <c r="AD143" s="10" t="str">
        <f t="shared" si="23"/>
        <v>DQ</v>
      </c>
      <c r="AE143" s="10" t="str">
        <f t="shared" si="24"/>
        <v>DQ</v>
      </c>
    </row>
    <row r="144" spans="2:31" x14ac:dyDescent="0.2">
      <c r="Y144" s="10" t="str">
        <f>'Heavy Gun'!B24</f>
        <v xml:space="preserve"> </v>
      </c>
      <c r="Z144" s="140" t="str">
        <f>IF('Heavy Gun'!F24="","DQ",'Heavy Gun'!F24)</f>
        <v>DQ</v>
      </c>
      <c r="AA144" s="140" t="str">
        <f>IF('Heavy Gun'!G24="","DQ",'Heavy Gun'!G24)</f>
        <v>DQ</v>
      </c>
      <c r="AB144" s="141" t="str">
        <f>IF('Heavy Gun'!H24="","DQ",'Heavy Gun'!H24)</f>
        <v>DQ</v>
      </c>
      <c r="AC144" s="141" t="str">
        <f>'Heavy Gun'!Z24</f>
        <v>DQ</v>
      </c>
      <c r="AD144" s="10" t="str">
        <f t="shared" si="23"/>
        <v>DQ</v>
      </c>
      <c r="AE144" s="10" t="str">
        <f t="shared" si="24"/>
        <v>DQ</v>
      </c>
    </row>
    <row r="145" spans="25:31" x14ac:dyDescent="0.2">
      <c r="Y145" s="10" t="str">
        <f>'Heavy Gun'!B25</f>
        <v xml:space="preserve"> </v>
      </c>
      <c r="Z145" s="140" t="str">
        <f>IF('Heavy Gun'!F25="","DQ",'Heavy Gun'!F25)</f>
        <v>DQ</v>
      </c>
      <c r="AA145" s="140" t="str">
        <f>IF('Heavy Gun'!G25="","DQ",'Heavy Gun'!G25)</f>
        <v>DQ</v>
      </c>
      <c r="AB145" s="141" t="str">
        <f>IF('Heavy Gun'!H25="","DQ",'Heavy Gun'!H25)</f>
        <v>DQ</v>
      </c>
      <c r="AC145" s="141" t="str">
        <f>'Heavy Gun'!Z25</f>
        <v>DQ</v>
      </c>
      <c r="AD145" s="10" t="str">
        <f t="shared" si="23"/>
        <v>DQ</v>
      </c>
      <c r="AE145" s="10" t="str">
        <f t="shared" si="24"/>
        <v>DQ</v>
      </c>
    </row>
    <row r="146" spans="25:31" x14ac:dyDescent="0.2">
      <c r="Y146" s="10" t="str">
        <f>'Heavy Gun'!B26</f>
        <v xml:space="preserve"> </v>
      </c>
      <c r="Z146" s="140" t="str">
        <f>IF('Heavy Gun'!F26="","DQ",'Heavy Gun'!F26)</f>
        <v>DQ</v>
      </c>
      <c r="AA146" s="140" t="str">
        <f>IF('Heavy Gun'!G26="","DQ",'Heavy Gun'!G26)</f>
        <v>DQ</v>
      </c>
      <c r="AB146" s="141" t="str">
        <f>IF('Heavy Gun'!H26="","DQ",'Heavy Gun'!H26)</f>
        <v>DQ</v>
      </c>
      <c r="AC146" s="141" t="str">
        <f>'Heavy Gun'!Z26</f>
        <v>DQ</v>
      </c>
      <c r="AD146" s="10" t="str">
        <f t="shared" si="23"/>
        <v>DQ</v>
      </c>
      <c r="AE146" s="10" t="str">
        <f t="shared" si="24"/>
        <v>DQ</v>
      </c>
    </row>
    <row r="147" spans="25:31" x14ac:dyDescent="0.2">
      <c r="Y147" s="10" t="str">
        <f>'Heavy Gun'!B27</f>
        <v xml:space="preserve"> </v>
      </c>
      <c r="Z147" s="140" t="str">
        <f>IF('Heavy Gun'!F27="","DQ",'Heavy Gun'!F27)</f>
        <v>DQ</v>
      </c>
      <c r="AA147" s="140" t="str">
        <f>IF('Heavy Gun'!G27="","DQ",'Heavy Gun'!G27)</f>
        <v>DQ</v>
      </c>
      <c r="AB147" s="141" t="str">
        <f>IF('Heavy Gun'!H27="","DQ",'Heavy Gun'!H27)</f>
        <v>DQ</v>
      </c>
      <c r="AC147" s="141" t="str">
        <f>'Heavy Gun'!Z27</f>
        <v>DQ</v>
      </c>
      <c r="AD147" s="10" t="str">
        <f t="shared" si="23"/>
        <v>DQ</v>
      </c>
      <c r="AE147" s="10" t="str">
        <f t="shared" si="24"/>
        <v>DQ</v>
      </c>
    </row>
    <row r="148" spans="25:31" x14ac:dyDescent="0.2">
      <c r="Y148" s="10" t="str">
        <f>'Heavy Gun'!B28</f>
        <v xml:space="preserve"> </v>
      </c>
      <c r="Z148" s="140" t="str">
        <f>IF('Heavy Gun'!F28="","DQ",'Heavy Gun'!F28)</f>
        <v>DQ</v>
      </c>
      <c r="AA148" s="140" t="str">
        <f>IF('Heavy Gun'!G28="","DQ",'Heavy Gun'!G28)</f>
        <v>DQ</v>
      </c>
      <c r="AB148" s="141" t="str">
        <f>IF('Heavy Gun'!H28="","DQ",'Heavy Gun'!H28)</f>
        <v>DQ</v>
      </c>
      <c r="AC148" s="141" t="str">
        <f>'Heavy Gun'!Z28</f>
        <v>DQ</v>
      </c>
      <c r="AD148" s="10" t="str">
        <f t="shared" ref="AD148:AD211" si="25">IF(ISTEXT(Z148),"DQ",RANK(Z148,Z$20:Z$299,0)+SUMPRODUCT((Z$20:Z$299=Z148)*(AA$20:AA$299&gt;AA148))+SUMPRODUCT((Z$20:Z$299=Z148)*(AA$20:AA$299=AA148)*(AB$20:AB$299&lt;AB148))+SUMPRODUCT((Z$20:Z$299=Z148)*(AA$20:AA$299=AA148)*(AB$20:AB$299=AB148)*(AC$20:AC$299&lt;AC148)))</f>
        <v>DQ</v>
      </c>
      <c r="AE148" s="10" t="str">
        <f t="shared" ref="AE148:AE211" si="26">IF(ISTEXT(AB148),"DQ",RANK(AB148,AB$20:AB$299,1)+SUMPRODUCT((AB$20:AB$299=AB148)*(Z$20:Z$299&gt;Z148))+SUMPRODUCT((AB$20:AB$299=AB148)*(Z$20:Z$299=Z148)*(AA$20:AA$299&gt;AA148))+SUMPRODUCT((AB$20:AB$299=AB148)*(Z$20:Z$299=Z148)*(AA$20:AA$299=AA148)*($AC$20:$AC$299&lt;$AC148)))</f>
        <v>DQ</v>
      </c>
    </row>
    <row r="149" spans="25:31" x14ac:dyDescent="0.2">
      <c r="Y149" s="10" t="str">
        <f>'Heavy Gun'!B29</f>
        <v xml:space="preserve"> </v>
      </c>
      <c r="Z149" s="140" t="str">
        <f>IF('Heavy Gun'!F29="","DQ",'Heavy Gun'!F29)</f>
        <v>DQ</v>
      </c>
      <c r="AA149" s="140" t="str">
        <f>IF('Heavy Gun'!G29="","DQ",'Heavy Gun'!G29)</f>
        <v>DQ</v>
      </c>
      <c r="AB149" s="141" t="str">
        <f>IF('Heavy Gun'!H29="","DQ",'Heavy Gun'!H29)</f>
        <v>DQ</v>
      </c>
      <c r="AC149" s="141" t="str">
        <f>'Heavy Gun'!Z29</f>
        <v>DQ</v>
      </c>
      <c r="AD149" s="10" t="str">
        <f t="shared" si="25"/>
        <v>DQ</v>
      </c>
      <c r="AE149" s="10" t="str">
        <f t="shared" si="26"/>
        <v>DQ</v>
      </c>
    </row>
    <row r="150" spans="25:31" x14ac:dyDescent="0.2">
      <c r="Y150" s="10" t="str">
        <f>'Heavy Gun'!B30</f>
        <v xml:space="preserve"> </v>
      </c>
      <c r="Z150" s="140" t="str">
        <f>IF('Heavy Gun'!F30="","DQ",'Heavy Gun'!F30)</f>
        <v>DQ</v>
      </c>
      <c r="AA150" s="140" t="str">
        <f>IF('Heavy Gun'!G30="","DQ",'Heavy Gun'!G30)</f>
        <v>DQ</v>
      </c>
      <c r="AB150" s="141" t="str">
        <f>IF('Heavy Gun'!H30="","DQ",'Heavy Gun'!H30)</f>
        <v>DQ</v>
      </c>
      <c r="AC150" s="141" t="str">
        <f>'Heavy Gun'!Z30</f>
        <v>DQ</v>
      </c>
      <c r="AD150" s="10" t="str">
        <f t="shared" si="25"/>
        <v>DQ</v>
      </c>
      <c r="AE150" s="10" t="str">
        <f t="shared" si="26"/>
        <v>DQ</v>
      </c>
    </row>
    <row r="151" spans="25:31" x14ac:dyDescent="0.2">
      <c r="Y151" s="10" t="str">
        <f>'Heavy Gun'!B31</f>
        <v xml:space="preserve"> </v>
      </c>
      <c r="Z151" s="140" t="str">
        <f>IF('Heavy Gun'!F31="","DQ",'Heavy Gun'!F31)</f>
        <v>DQ</v>
      </c>
      <c r="AA151" s="140" t="str">
        <f>IF('Heavy Gun'!G31="","DQ",'Heavy Gun'!G31)</f>
        <v>DQ</v>
      </c>
      <c r="AB151" s="141" t="str">
        <f>IF('Heavy Gun'!H31="","DQ",'Heavy Gun'!H31)</f>
        <v>DQ</v>
      </c>
      <c r="AC151" s="141" t="str">
        <f>'Heavy Gun'!Z31</f>
        <v>DQ</v>
      </c>
      <c r="AD151" s="10" t="str">
        <f t="shared" si="25"/>
        <v>DQ</v>
      </c>
      <c r="AE151" s="10" t="str">
        <f t="shared" si="26"/>
        <v>DQ</v>
      </c>
    </row>
    <row r="152" spans="25:31" x14ac:dyDescent="0.2">
      <c r="Y152" s="10" t="str">
        <f>'Heavy Gun'!B32</f>
        <v xml:space="preserve"> </v>
      </c>
      <c r="Z152" s="140" t="str">
        <f>IF('Heavy Gun'!F32="","DQ",'Heavy Gun'!F32)</f>
        <v>DQ</v>
      </c>
      <c r="AA152" s="140" t="str">
        <f>IF('Heavy Gun'!G32="","DQ",'Heavy Gun'!G32)</f>
        <v>DQ</v>
      </c>
      <c r="AB152" s="141" t="str">
        <f>IF('Heavy Gun'!H32="","DQ",'Heavy Gun'!H32)</f>
        <v>DQ</v>
      </c>
      <c r="AC152" s="141" t="str">
        <f>'Heavy Gun'!Z32</f>
        <v>DQ</v>
      </c>
      <c r="AD152" s="10" t="str">
        <f t="shared" si="25"/>
        <v>DQ</v>
      </c>
      <c r="AE152" s="10" t="str">
        <f t="shared" si="26"/>
        <v>DQ</v>
      </c>
    </row>
    <row r="153" spans="25:31" x14ac:dyDescent="0.2">
      <c r="Y153" s="10" t="str">
        <f>'Heavy Gun'!B33</f>
        <v xml:space="preserve"> </v>
      </c>
      <c r="Z153" s="140" t="str">
        <f>IF('Heavy Gun'!F33="","DQ",'Heavy Gun'!F33)</f>
        <v>DQ</v>
      </c>
      <c r="AA153" s="140" t="str">
        <f>IF('Heavy Gun'!G33="","DQ",'Heavy Gun'!G33)</f>
        <v>DQ</v>
      </c>
      <c r="AB153" s="141" t="str">
        <f>IF('Heavy Gun'!H33="","DQ",'Heavy Gun'!H33)</f>
        <v>DQ</v>
      </c>
      <c r="AC153" s="141" t="str">
        <f>'Heavy Gun'!Z33</f>
        <v>DQ</v>
      </c>
      <c r="AD153" s="10" t="str">
        <f t="shared" si="25"/>
        <v>DQ</v>
      </c>
      <c r="AE153" s="10" t="str">
        <f t="shared" si="26"/>
        <v>DQ</v>
      </c>
    </row>
    <row r="154" spans="25:31" x14ac:dyDescent="0.2">
      <c r="Y154" s="10" t="str">
        <f>'Heavy Gun'!B34</f>
        <v xml:space="preserve"> </v>
      </c>
      <c r="Z154" s="140" t="str">
        <f>IF('Heavy Gun'!F34="","DQ",'Heavy Gun'!F34)</f>
        <v>DQ</v>
      </c>
      <c r="AA154" s="140" t="str">
        <f>IF('Heavy Gun'!G34="","DQ",'Heavy Gun'!G34)</f>
        <v>DQ</v>
      </c>
      <c r="AB154" s="141" t="str">
        <f>IF('Heavy Gun'!H34="","DQ",'Heavy Gun'!H34)</f>
        <v>DQ</v>
      </c>
      <c r="AC154" s="141" t="str">
        <f>'Heavy Gun'!Z34</f>
        <v>DQ</v>
      </c>
      <c r="AD154" s="10" t="str">
        <f t="shared" si="25"/>
        <v>DQ</v>
      </c>
      <c r="AE154" s="10" t="str">
        <f t="shared" si="26"/>
        <v>DQ</v>
      </c>
    </row>
    <row r="155" spans="25:31" x14ac:dyDescent="0.2">
      <c r="Y155" s="10" t="str">
        <f>'Heavy Gun'!B35</f>
        <v xml:space="preserve"> </v>
      </c>
      <c r="Z155" s="140" t="str">
        <f>IF('Heavy Gun'!F35="","DQ",'Heavy Gun'!F35)</f>
        <v>DQ</v>
      </c>
      <c r="AA155" s="140" t="str">
        <f>IF('Heavy Gun'!G35="","DQ",'Heavy Gun'!G35)</f>
        <v>DQ</v>
      </c>
      <c r="AB155" s="141" t="str">
        <f>IF('Heavy Gun'!H35="","DQ",'Heavy Gun'!H35)</f>
        <v>DQ</v>
      </c>
      <c r="AC155" s="141" t="str">
        <f>'Heavy Gun'!Z35</f>
        <v>DQ</v>
      </c>
      <c r="AD155" s="10" t="str">
        <f t="shared" si="25"/>
        <v>DQ</v>
      </c>
      <c r="AE155" s="10" t="str">
        <f t="shared" si="26"/>
        <v>DQ</v>
      </c>
    </row>
    <row r="156" spans="25:31" x14ac:dyDescent="0.2">
      <c r="Y156" s="10" t="str">
        <f>'Heavy Gun'!B36</f>
        <v xml:space="preserve"> </v>
      </c>
      <c r="Z156" s="140" t="str">
        <f>IF('Heavy Gun'!F36="","DQ",'Heavy Gun'!F36)</f>
        <v>DQ</v>
      </c>
      <c r="AA156" s="140" t="str">
        <f>IF('Heavy Gun'!G36="","DQ",'Heavy Gun'!G36)</f>
        <v>DQ</v>
      </c>
      <c r="AB156" s="141" t="str">
        <f>IF('Heavy Gun'!H36="","DQ",'Heavy Gun'!H36)</f>
        <v>DQ</v>
      </c>
      <c r="AC156" s="141" t="str">
        <f>'Heavy Gun'!Z36</f>
        <v>DQ</v>
      </c>
      <c r="AD156" s="10" t="str">
        <f t="shared" si="25"/>
        <v>DQ</v>
      </c>
      <c r="AE156" s="10" t="str">
        <f t="shared" si="26"/>
        <v>DQ</v>
      </c>
    </row>
    <row r="157" spans="25:31" x14ac:dyDescent="0.2">
      <c r="Y157" s="10" t="str">
        <f>'Heavy Gun'!B37</f>
        <v xml:space="preserve"> </v>
      </c>
      <c r="Z157" s="140" t="str">
        <f>IF('Heavy Gun'!F37="","DQ",'Heavy Gun'!F37)</f>
        <v>DQ</v>
      </c>
      <c r="AA157" s="140" t="str">
        <f>IF('Heavy Gun'!G37="","DQ",'Heavy Gun'!G37)</f>
        <v>DQ</v>
      </c>
      <c r="AB157" s="141" t="str">
        <f>IF('Heavy Gun'!H37="","DQ",'Heavy Gun'!H37)</f>
        <v>DQ</v>
      </c>
      <c r="AC157" s="141" t="str">
        <f>'Heavy Gun'!Z37</f>
        <v>DQ</v>
      </c>
      <c r="AD157" s="10" t="str">
        <f t="shared" si="25"/>
        <v>DQ</v>
      </c>
      <c r="AE157" s="10" t="str">
        <f t="shared" si="26"/>
        <v>DQ</v>
      </c>
    </row>
    <row r="158" spans="25:31" x14ac:dyDescent="0.2">
      <c r="Y158" s="10" t="str">
        <f>'Heavy Gun'!B38</f>
        <v xml:space="preserve"> </v>
      </c>
      <c r="Z158" s="140" t="str">
        <f>IF('Heavy Gun'!F38="","DQ",'Heavy Gun'!F38)</f>
        <v>DQ</v>
      </c>
      <c r="AA158" s="140" t="str">
        <f>IF('Heavy Gun'!G38="","DQ",'Heavy Gun'!G38)</f>
        <v>DQ</v>
      </c>
      <c r="AB158" s="141" t="str">
        <f>IF('Heavy Gun'!H38="","DQ",'Heavy Gun'!H38)</f>
        <v>DQ</v>
      </c>
      <c r="AC158" s="141" t="str">
        <f>'Heavy Gun'!Z38</f>
        <v>DQ</v>
      </c>
      <c r="AD158" s="10" t="str">
        <f t="shared" si="25"/>
        <v>DQ</v>
      </c>
      <c r="AE158" s="10" t="str">
        <f t="shared" si="26"/>
        <v>DQ</v>
      </c>
    </row>
    <row r="159" spans="25:31" x14ac:dyDescent="0.2">
      <c r="Y159" s="10" t="str">
        <f>'Heavy Gun'!B39</f>
        <v xml:space="preserve"> </v>
      </c>
      <c r="Z159" s="140" t="str">
        <f>IF('Heavy Gun'!F39="","DQ",'Heavy Gun'!F39)</f>
        <v>DQ</v>
      </c>
      <c r="AA159" s="140" t="str">
        <f>IF('Heavy Gun'!G39="","DQ",'Heavy Gun'!G39)</f>
        <v>DQ</v>
      </c>
      <c r="AB159" s="141" t="str">
        <f>IF('Heavy Gun'!H39="","DQ",'Heavy Gun'!H39)</f>
        <v>DQ</v>
      </c>
      <c r="AC159" s="141" t="str">
        <f>'Heavy Gun'!Z39</f>
        <v>DQ</v>
      </c>
      <c r="AD159" s="10" t="str">
        <f t="shared" si="25"/>
        <v>DQ</v>
      </c>
      <c r="AE159" s="10" t="str">
        <f t="shared" si="26"/>
        <v>DQ</v>
      </c>
    </row>
    <row r="160" spans="25:31" x14ac:dyDescent="0.2">
      <c r="Y160" s="10" t="str">
        <f>'Heavy Gun'!B40</f>
        <v xml:space="preserve"> </v>
      </c>
      <c r="Z160" s="140" t="str">
        <f>IF('Heavy Gun'!F40="","DQ",'Heavy Gun'!F40)</f>
        <v>DQ</v>
      </c>
      <c r="AA160" s="140" t="str">
        <f>IF('Heavy Gun'!G40="","DQ",'Heavy Gun'!G40)</f>
        <v>DQ</v>
      </c>
      <c r="AB160" s="141" t="str">
        <f>IF('Heavy Gun'!H40="","DQ",'Heavy Gun'!H40)</f>
        <v>DQ</v>
      </c>
      <c r="AC160" s="141" t="str">
        <f>'Heavy Gun'!Z40</f>
        <v>DQ</v>
      </c>
      <c r="AD160" s="10" t="str">
        <f t="shared" si="25"/>
        <v>DQ</v>
      </c>
      <c r="AE160" s="10" t="str">
        <f t="shared" si="26"/>
        <v>DQ</v>
      </c>
    </row>
    <row r="161" spans="25:31" x14ac:dyDescent="0.2">
      <c r="Y161" s="10" t="str">
        <f>'Heavy Gun'!B41</f>
        <v xml:space="preserve"> </v>
      </c>
      <c r="Z161" s="140" t="str">
        <f>IF('Heavy Gun'!F41="","DQ",'Heavy Gun'!F41)</f>
        <v>DQ</v>
      </c>
      <c r="AA161" s="140" t="str">
        <f>IF('Heavy Gun'!G41="","DQ",'Heavy Gun'!G41)</f>
        <v>DQ</v>
      </c>
      <c r="AB161" s="141" t="str">
        <f>IF('Heavy Gun'!H41="","DQ",'Heavy Gun'!H41)</f>
        <v>DQ</v>
      </c>
      <c r="AC161" s="141" t="str">
        <f>'Heavy Gun'!Z41</f>
        <v>DQ</v>
      </c>
      <c r="AD161" s="10" t="str">
        <f t="shared" si="25"/>
        <v>DQ</v>
      </c>
      <c r="AE161" s="10" t="str">
        <f t="shared" si="26"/>
        <v>DQ</v>
      </c>
    </row>
    <row r="162" spans="25:31" x14ac:dyDescent="0.2">
      <c r="Y162" s="10" t="str">
        <f>'Heavy Gun'!B42</f>
        <v xml:space="preserve"> </v>
      </c>
      <c r="Z162" s="140" t="str">
        <f>IF('Heavy Gun'!F42="","DQ",'Heavy Gun'!F42)</f>
        <v>DQ</v>
      </c>
      <c r="AA162" s="140" t="str">
        <f>IF('Heavy Gun'!G42="","DQ",'Heavy Gun'!G42)</f>
        <v>DQ</v>
      </c>
      <c r="AB162" s="141" t="str">
        <f>IF('Heavy Gun'!H42="","DQ",'Heavy Gun'!H42)</f>
        <v>DQ</v>
      </c>
      <c r="AC162" s="141" t="str">
        <f>'Heavy Gun'!Z42</f>
        <v>DQ</v>
      </c>
      <c r="AD162" s="10" t="str">
        <f t="shared" si="25"/>
        <v>DQ</v>
      </c>
      <c r="AE162" s="10" t="str">
        <f t="shared" si="26"/>
        <v>DQ</v>
      </c>
    </row>
    <row r="163" spans="25:31" x14ac:dyDescent="0.2">
      <c r="Y163" s="10" t="str">
        <f>'Heavy Gun'!B43</f>
        <v xml:space="preserve"> </v>
      </c>
      <c r="Z163" s="140" t="str">
        <f>IF('Heavy Gun'!F43="","DQ",'Heavy Gun'!F43)</f>
        <v>DQ</v>
      </c>
      <c r="AA163" s="140" t="str">
        <f>IF('Heavy Gun'!G43="","DQ",'Heavy Gun'!G43)</f>
        <v>DQ</v>
      </c>
      <c r="AB163" s="141" t="str">
        <f>IF('Heavy Gun'!H43="","DQ",'Heavy Gun'!H43)</f>
        <v>DQ</v>
      </c>
      <c r="AC163" s="141" t="str">
        <f>'Heavy Gun'!Z43</f>
        <v>DQ</v>
      </c>
      <c r="AD163" s="10" t="str">
        <f t="shared" si="25"/>
        <v>DQ</v>
      </c>
      <c r="AE163" s="10" t="str">
        <f t="shared" si="26"/>
        <v>DQ</v>
      </c>
    </row>
    <row r="164" spans="25:31" x14ac:dyDescent="0.2">
      <c r="Y164" s="10" t="str">
        <f>'Heavy Gun'!B44</f>
        <v xml:space="preserve"> </v>
      </c>
      <c r="Z164" s="140" t="str">
        <f>IF('Heavy Gun'!F44="","DQ",'Heavy Gun'!F44)</f>
        <v>DQ</v>
      </c>
      <c r="AA164" s="140" t="str">
        <f>IF('Heavy Gun'!G44="","DQ",'Heavy Gun'!G44)</f>
        <v>DQ</v>
      </c>
      <c r="AB164" s="141" t="str">
        <f>IF('Heavy Gun'!H44="","DQ",'Heavy Gun'!H44)</f>
        <v>DQ</v>
      </c>
      <c r="AC164" s="141" t="str">
        <f>'Heavy Gun'!Z44</f>
        <v>DQ</v>
      </c>
      <c r="AD164" s="10" t="str">
        <f t="shared" si="25"/>
        <v>DQ</v>
      </c>
      <c r="AE164" s="10" t="str">
        <f t="shared" si="26"/>
        <v>DQ</v>
      </c>
    </row>
    <row r="165" spans="25:31" x14ac:dyDescent="0.2">
      <c r="Y165" s="10" t="str">
        <f>'Heavy Gun'!B45</f>
        <v xml:space="preserve"> </v>
      </c>
      <c r="Z165" s="140" t="str">
        <f>IF('Heavy Gun'!F45="","DQ",'Heavy Gun'!F45)</f>
        <v>DQ</v>
      </c>
      <c r="AA165" s="140" t="str">
        <f>IF('Heavy Gun'!G45="","DQ",'Heavy Gun'!G45)</f>
        <v>DQ</v>
      </c>
      <c r="AB165" s="141" t="str">
        <f>IF('Heavy Gun'!H45="","DQ",'Heavy Gun'!H45)</f>
        <v>DQ</v>
      </c>
      <c r="AC165" s="141" t="str">
        <f>'Heavy Gun'!Z45</f>
        <v>DQ</v>
      </c>
      <c r="AD165" s="10" t="str">
        <f t="shared" si="25"/>
        <v>DQ</v>
      </c>
      <c r="AE165" s="10" t="str">
        <f t="shared" si="26"/>
        <v>DQ</v>
      </c>
    </row>
    <row r="166" spans="25:31" x14ac:dyDescent="0.2">
      <c r="Y166" s="10" t="str">
        <f>'Heavy Gun'!B46</f>
        <v xml:space="preserve"> </v>
      </c>
      <c r="Z166" s="140" t="str">
        <f>IF('Heavy Gun'!F46="","DQ",'Heavy Gun'!F46)</f>
        <v>DQ</v>
      </c>
      <c r="AA166" s="140" t="str">
        <f>IF('Heavy Gun'!G46="","DQ",'Heavy Gun'!G46)</f>
        <v>DQ</v>
      </c>
      <c r="AB166" s="141" t="str">
        <f>IF('Heavy Gun'!H46="","DQ",'Heavy Gun'!H46)</f>
        <v>DQ</v>
      </c>
      <c r="AC166" s="141" t="str">
        <f>'Heavy Gun'!Z46</f>
        <v>DQ</v>
      </c>
      <c r="AD166" s="10" t="str">
        <f t="shared" si="25"/>
        <v>DQ</v>
      </c>
      <c r="AE166" s="10" t="str">
        <f t="shared" si="26"/>
        <v>DQ</v>
      </c>
    </row>
    <row r="167" spans="25:31" x14ac:dyDescent="0.2">
      <c r="Y167" s="10" t="str">
        <f>'Heavy Gun'!B47</f>
        <v xml:space="preserve"> </v>
      </c>
      <c r="Z167" s="140" t="str">
        <f>IF('Heavy Gun'!F47="","DQ",'Heavy Gun'!F47)</f>
        <v>DQ</v>
      </c>
      <c r="AA167" s="140" t="str">
        <f>IF('Heavy Gun'!G47="","DQ",'Heavy Gun'!G47)</f>
        <v>DQ</v>
      </c>
      <c r="AB167" s="141" t="str">
        <f>IF('Heavy Gun'!H47="","DQ",'Heavy Gun'!H47)</f>
        <v>DQ</v>
      </c>
      <c r="AC167" s="141" t="str">
        <f>'Heavy Gun'!Z47</f>
        <v>DQ</v>
      </c>
      <c r="AD167" s="10" t="str">
        <f t="shared" si="25"/>
        <v>DQ</v>
      </c>
      <c r="AE167" s="10" t="str">
        <f t="shared" si="26"/>
        <v>DQ</v>
      </c>
    </row>
    <row r="168" spans="25:31" x14ac:dyDescent="0.2">
      <c r="Y168" s="10" t="str">
        <f>'Heavy Gun'!B48</f>
        <v xml:space="preserve"> </v>
      </c>
      <c r="Z168" s="140" t="str">
        <f>IF('Heavy Gun'!F48="","DQ",'Heavy Gun'!F48)</f>
        <v>DQ</v>
      </c>
      <c r="AA168" s="140" t="str">
        <f>IF('Heavy Gun'!G48="","DQ",'Heavy Gun'!G48)</f>
        <v>DQ</v>
      </c>
      <c r="AB168" s="141" t="str">
        <f>IF('Heavy Gun'!H48="","DQ",'Heavy Gun'!H48)</f>
        <v>DQ</v>
      </c>
      <c r="AC168" s="141" t="str">
        <f>'Heavy Gun'!Z48</f>
        <v>DQ</v>
      </c>
      <c r="AD168" s="10" t="str">
        <f t="shared" si="25"/>
        <v>DQ</v>
      </c>
      <c r="AE168" s="10" t="str">
        <f t="shared" si="26"/>
        <v>DQ</v>
      </c>
    </row>
    <row r="169" spans="25:31" x14ac:dyDescent="0.2">
      <c r="Y169" s="10" t="str">
        <f>'Heavy Gun'!B49</f>
        <v xml:space="preserve"> </v>
      </c>
      <c r="Z169" s="140" t="str">
        <f>IF('Heavy Gun'!F49="","DQ",'Heavy Gun'!F49)</f>
        <v>DQ</v>
      </c>
      <c r="AA169" s="140" t="str">
        <f>IF('Heavy Gun'!G49="","DQ",'Heavy Gun'!G49)</f>
        <v>DQ</v>
      </c>
      <c r="AB169" s="141" t="str">
        <f>IF('Heavy Gun'!H49="","DQ",'Heavy Gun'!H49)</f>
        <v>DQ</v>
      </c>
      <c r="AC169" s="141" t="str">
        <f>'Heavy Gun'!Z49</f>
        <v>DQ</v>
      </c>
      <c r="AD169" s="10" t="str">
        <f t="shared" si="25"/>
        <v>DQ</v>
      </c>
      <c r="AE169" s="10" t="str">
        <f t="shared" si="26"/>
        <v>DQ</v>
      </c>
    </row>
    <row r="170" spans="25:31" x14ac:dyDescent="0.2">
      <c r="Y170" s="10" t="str">
        <f>'Heavy Gun'!B50</f>
        <v xml:space="preserve"> </v>
      </c>
      <c r="Z170" s="140" t="str">
        <f>IF('Heavy Gun'!F50="","DQ",'Heavy Gun'!F50)</f>
        <v>DQ</v>
      </c>
      <c r="AA170" s="140" t="str">
        <f>IF('Heavy Gun'!G50="","DQ",'Heavy Gun'!G50)</f>
        <v>DQ</v>
      </c>
      <c r="AB170" s="141" t="str">
        <f>IF('Heavy Gun'!H50="","DQ",'Heavy Gun'!H50)</f>
        <v>DQ</v>
      </c>
      <c r="AC170" s="141" t="str">
        <f>'Heavy Gun'!Z50</f>
        <v>DQ</v>
      </c>
      <c r="AD170" s="10" t="str">
        <f t="shared" si="25"/>
        <v>DQ</v>
      </c>
      <c r="AE170" s="10" t="str">
        <f t="shared" si="26"/>
        <v>DQ</v>
      </c>
    </row>
    <row r="171" spans="25:31" x14ac:dyDescent="0.2">
      <c r="Y171" s="10" t="str">
        <f>'Heavy Gun'!B51</f>
        <v xml:space="preserve"> </v>
      </c>
      <c r="Z171" s="140" t="str">
        <f>IF('Heavy Gun'!F51="","DQ",'Heavy Gun'!F51)</f>
        <v>DQ</v>
      </c>
      <c r="AA171" s="140" t="str">
        <f>IF('Heavy Gun'!G51="","DQ",'Heavy Gun'!G51)</f>
        <v>DQ</v>
      </c>
      <c r="AB171" s="141" t="str">
        <f>IF('Heavy Gun'!H51="","DQ",'Heavy Gun'!H51)</f>
        <v>DQ</v>
      </c>
      <c r="AC171" s="141" t="str">
        <f>'Heavy Gun'!Z51</f>
        <v>DQ</v>
      </c>
      <c r="AD171" s="10" t="str">
        <f t="shared" si="25"/>
        <v>DQ</v>
      </c>
      <c r="AE171" s="10" t="str">
        <f t="shared" si="26"/>
        <v>DQ</v>
      </c>
    </row>
    <row r="172" spans="25:31" x14ac:dyDescent="0.2">
      <c r="Y172" s="10" t="str">
        <f>'Heavy Gun'!B52</f>
        <v xml:space="preserve"> </v>
      </c>
      <c r="Z172" s="140" t="str">
        <f>IF('Heavy Gun'!F52="","DQ",'Heavy Gun'!F52)</f>
        <v>DQ</v>
      </c>
      <c r="AA172" s="140" t="str">
        <f>IF('Heavy Gun'!G52="","DQ",'Heavy Gun'!G52)</f>
        <v>DQ</v>
      </c>
      <c r="AB172" s="141" t="str">
        <f>IF('Heavy Gun'!H52="","DQ",'Heavy Gun'!H52)</f>
        <v>DQ</v>
      </c>
      <c r="AC172" s="141" t="str">
        <f>'Heavy Gun'!Z52</f>
        <v>DQ</v>
      </c>
      <c r="AD172" s="10" t="str">
        <f t="shared" si="25"/>
        <v>DQ</v>
      </c>
      <c r="AE172" s="10" t="str">
        <f t="shared" si="26"/>
        <v>DQ</v>
      </c>
    </row>
    <row r="173" spans="25:31" x14ac:dyDescent="0.2">
      <c r="Y173" s="10" t="str">
        <f>'Heavy Gun'!B53</f>
        <v xml:space="preserve"> </v>
      </c>
      <c r="Z173" s="140" t="str">
        <f>IF('Heavy Gun'!F53="","DQ",'Heavy Gun'!F53)</f>
        <v>DQ</v>
      </c>
      <c r="AA173" s="140" t="str">
        <f>IF('Heavy Gun'!G53="","DQ",'Heavy Gun'!G53)</f>
        <v>DQ</v>
      </c>
      <c r="AB173" s="141" t="str">
        <f>IF('Heavy Gun'!H53="","DQ",'Heavy Gun'!H53)</f>
        <v>DQ</v>
      </c>
      <c r="AC173" s="141" t="str">
        <f>'Heavy Gun'!Z53</f>
        <v>DQ</v>
      </c>
      <c r="AD173" s="10" t="str">
        <f t="shared" si="25"/>
        <v>DQ</v>
      </c>
      <c r="AE173" s="10" t="str">
        <f t="shared" si="26"/>
        <v>DQ</v>
      </c>
    </row>
    <row r="174" spans="25:31" x14ac:dyDescent="0.2">
      <c r="Y174" s="10" t="str">
        <f>'Heavy Gun'!B54</f>
        <v xml:space="preserve"> </v>
      </c>
      <c r="Z174" s="140" t="str">
        <f>IF('Heavy Gun'!F54="","DQ",'Heavy Gun'!F54)</f>
        <v>DQ</v>
      </c>
      <c r="AA174" s="140" t="str">
        <f>IF('Heavy Gun'!G54="","DQ",'Heavy Gun'!G54)</f>
        <v>DQ</v>
      </c>
      <c r="AB174" s="141" t="str">
        <f>IF('Heavy Gun'!H54="","DQ",'Heavy Gun'!H54)</f>
        <v>DQ</v>
      </c>
      <c r="AC174" s="141" t="str">
        <f>'Heavy Gun'!Z54</f>
        <v>DQ</v>
      </c>
      <c r="AD174" s="10" t="str">
        <f t="shared" si="25"/>
        <v>DQ</v>
      </c>
      <c r="AE174" s="10" t="str">
        <f t="shared" si="26"/>
        <v>DQ</v>
      </c>
    </row>
    <row r="175" spans="25:31" x14ac:dyDescent="0.2">
      <c r="Y175" s="10" t="str">
        <f>'Heavy Gun'!B55</f>
        <v xml:space="preserve"> </v>
      </c>
      <c r="Z175" s="140" t="str">
        <f>IF('Heavy Gun'!F55="","DQ",'Heavy Gun'!F55)</f>
        <v>DQ</v>
      </c>
      <c r="AA175" s="140" t="str">
        <f>IF('Heavy Gun'!G55="","DQ",'Heavy Gun'!G55)</f>
        <v>DQ</v>
      </c>
      <c r="AB175" s="141" t="str">
        <f>IF('Heavy Gun'!H55="","DQ",'Heavy Gun'!H55)</f>
        <v>DQ</v>
      </c>
      <c r="AC175" s="141" t="str">
        <f>'Heavy Gun'!Z55</f>
        <v>DQ</v>
      </c>
      <c r="AD175" s="10" t="str">
        <f t="shared" si="25"/>
        <v>DQ</v>
      </c>
      <c r="AE175" s="10" t="str">
        <f t="shared" si="26"/>
        <v>DQ</v>
      </c>
    </row>
    <row r="176" spans="25:31" x14ac:dyDescent="0.2">
      <c r="Y176" s="10" t="str">
        <f>'Heavy Gun'!B56</f>
        <v xml:space="preserve"> </v>
      </c>
      <c r="Z176" s="140" t="str">
        <f>IF('Heavy Gun'!F56="","DQ",'Heavy Gun'!F56)</f>
        <v>DQ</v>
      </c>
      <c r="AA176" s="140" t="str">
        <f>IF('Heavy Gun'!G56="","DQ",'Heavy Gun'!G56)</f>
        <v>DQ</v>
      </c>
      <c r="AB176" s="141" t="str">
        <f>IF('Heavy Gun'!H56="","DQ",'Heavy Gun'!H56)</f>
        <v>DQ</v>
      </c>
      <c r="AC176" s="141" t="str">
        <f>'Heavy Gun'!Z56</f>
        <v>DQ</v>
      </c>
      <c r="AD176" s="10" t="str">
        <f t="shared" si="25"/>
        <v>DQ</v>
      </c>
      <c r="AE176" s="10" t="str">
        <f t="shared" si="26"/>
        <v>DQ</v>
      </c>
    </row>
    <row r="177" spans="25:31" x14ac:dyDescent="0.2">
      <c r="Y177" s="10" t="str">
        <f>'Heavy Gun'!B57</f>
        <v xml:space="preserve"> </v>
      </c>
      <c r="Z177" s="140" t="str">
        <f>IF('Heavy Gun'!F57="","DQ",'Heavy Gun'!F57)</f>
        <v>DQ</v>
      </c>
      <c r="AA177" s="140" t="str">
        <f>IF('Heavy Gun'!G57="","DQ",'Heavy Gun'!G57)</f>
        <v>DQ</v>
      </c>
      <c r="AB177" s="141" t="str">
        <f>IF('Heavy Gun'!H57="","DQ",'Heavy Gun'!H57)</f>
        <v>DQ</v>
      </c>
      <c r="AC177" s="141" t="str">
        <f>'Heavy Gun'!Z57</f>
        <v>DQ</v>
      </c>
      <c r="AD177" s="10" t="str">
        <f t="shared" si="25"/>
        <v>DQ</v>
      </c>
      <c r="AE177" s="10" t="str">
        <f t="shared" si="26"/>
        <v>DQ</v>
      </c>
    </row>
    <row r="178" spans="25:31" x14ac:dyDescent="0.2">
      <c r="Y178" s="10" t="str">
        <f>'Heavy Gun'!B58</f>
        <v xml:space="preserve"> </v>
      </c>
      <c r="Z178" s="140" t="str">
        <f>IF('Heavy Gun'!F58="","DQ",'Heavy Gun'!F58)</f>
        <v>DQ</v>
      </c>
      <c r="AA178" s="140" t="str">
        <f>IF('Heavy Gun'!G58="","DQ",'Heavy Gun'!G58)</f>
        <v>DQ</v>
      </c>
      <c r="AB178" s="141" t="str">
        <f>IF('Heavy Gun'!H58="","DQ",'Heavy Gun'!H58)</f>
        <v>DQ</v>
      </c>
      <c r="AC178" s="141" t="str">
        <f>'Heavy Gun'!Z58</f>
        <v>DQ</v>
      </c>
      <c r="AD178" s="10" t="str">
        <f t="shared" si="25"/>
        <v>DQ</v>
      </c>
      <c r="AE178" s="10" t="str">
        <f t="shared" si="26"/>
        <v>DQ</v>
      </c>
    </row>
    <row r="179" spans="25:31" x14ac:dyDescent="0.2">
      <c r="Y179" s="10" t="str">
        <f>'Heavy Gun'!B59</f>
        <v xml:space="preserve"> </v>
      </c>
      <c r="Z179" s="140" t="str">
        <f>IF('Heavy Gun'!F59="","DQ",'Heavy Gun'!F59)</f>
        <v>DQ</v>
      </c>
      <c r="AA179" s="140" t="str">
        <f>IF('Heavy Gun'!G59="","DQ",'Heavy Gun'!G59)</f>
        <v>DQ</v>
      </c>
      <c r="AB179" s="141" t="str">
        <f>IF('Heavy Gun'!H59="","DQ",'Heavy Gun'!H59)</f>
        <v>DQ</v>
      </c>
      <c r="AC179" s="141" t="str">
        <f>'Heavy Gun'!Z59</f>
        <v>DQ</v>
      </c>
      <c r="AD179" s="10" t="str">
        <f t="shared" si="25"/>
        <v>DQ</v>
      </c>
      <c r="AE179" s="10" t="str">
        <f t="shared" si="26"/>
        <v>DQ</v>
      </c>
    </row>
    <row r="180" spans="25:31" x14ac:dyDescent="0.2">
      <c r="Y180" s="10" t="str">
        <f>'Heavy Gun'!B60</f>
        <v xml:space="preserve"> </v>
      </c>
      <c r="Z180" s="140" t="str">
        <f>IF('Heavy Gun'!F60="","DQ",'Heavy Gun'!F60)</f>
        <v>DQ</v>
      </c>
      <c r="AA180" s="140" t="str">
        <f>IF('Heavy Gun'!G60="","DQ",'Heavy Gun'!G60)</f>
        <v>DQ</v>
      </c>
      <c r="AB180" s="141" t="str">
        <f>IF('Heavy Gun'!H60="","DQ",'Heavy Gun'!H60)</f>
        <v>DQ</v>
      </c>
      <c r="AC180" s="141" t="str">
        <f>'Heavy Gun'!Z60</f>
        <v>DQ</v>
      </c>
      <c r="AD180" s="10" t="str">
        <f t="shared" si="25"/>
        <v>DQ</v>
      </c>
      <c r="AE180" s="10" t="str">
        <f t="shared" si="26"/>
        <v>DQ</v>
      </c>
    </row>
    <row r="181" spans="25:31" x14ac:dyDescent="0.2">
      <c r="Y181" s="10" t="str">
        <f>'Heavy Gun'!B61</f>
        <v xml:space="preserve"> </v>
      </c>
      <c r="Z181" s="140" t="str">
        <f>IF('Heavy Gun'!F61="","DQ",'Heavy Gun'!F61)</f>
        <v>DQ</v>
      </c>
      <c r="AA181" s="140" t="str">
        <f>IF('Heavy Gun'!G61="","DQ",'Heavy Gun'!G61)</f>
        <v>DQ</v>
      </c>
      <c r="AB181" s="141" t="str">
        <f>IF('Heavy Gun'!H61="","DQ",'Heavy Gun'!H61)</f>
        <v>DQ</v>
      </c>
      <c r="AC181" s="141" t="str">
        <f>'Heavy Gun'!Z61</f>
        <v>DQ</v>
      </c>
      <c r="AD181" s="10" t="str">
        <f t="shared" si="25"/>
        <v>DQ</v>
      </c>
      <c r="AE181" s="10" t="str">
        <f t="shared" si="26"/>
        <v>DQ</v>
      </c>
    </row>
    <row r="182" spans="25:31" x14ac:dyDescent="0.2">
      <c r="Y182" s="10" t="str">
        <f>'Heavy Gun'!B62</f>
        <v xml:space="preserve"> </v>
      </c>
      <c r="Z182" s="140" t="str">
        <f>IF('Heavy Gun'!F62="","DQ",'Heavy Gun'!F62)</f>
        <v>DQ</v>
      </c>
      <c r="AA182" s="140" t="str">
        <f>IF('Heavy Gun'!G62="","DQ",'Heavy Gun'!G62)</f>
        <v>DQ</v>
      </c>
      <c r="AB182" s="141" t="str">
        <f>IF('Heavy Gun'!H62="","DQ",'Heavy Gun'!H62)</f>
        <v>DQ</v>
      </c>
      <c r="AC182" s="141" t="str">
        <f>'Heavy Gun'!Z62</f>
        <v>DQ</v>
      </c>
      <c r="AD182" s="10" t="str">
        <f t="shared" si="25"/>
        <v>DQ</v>
      </c>
      <c r="AE182" s="10" t="str">
        <f t="shared" si="26"/>
        <v>DQ</v>
      </c>
    </row>
    <row r="183" spans="25:31" x14ac:dyDescent="0.2">
      <c r="Y183" s="10" t="str">
        <f>'Heavy Gun'!B63</f>
        <v xml:space="preserve"> </v>
      </c>
      <c r="Z183" s="140" t="str">
        <f>IF('Heavy Gun'!F63="","DQ",'Heavy Gun'!F63)</f>
        <v>DQ</v>
      </c>
      <c r="AA183" s="140" t="str">
        <f>IF('Heavy Gun'!G63="","DQ",'Heavy Gun'!G63)</f>
        <v>DQ</v>
      </c>
      <c r="AB183" s="141" t="str">
        <f>IF('Heavy Gun'!H63="","DQ",'Heavy Gun'!H63)</f>
        <v>DQ</v>
      </c>
      <c r="AC183" s="141" t="str">
        <f>'Heavy Gun'!Z63</f>
        <v>DQ</v>
      </c>
      <c r="AD183" s="10" t="str">
        <f t="shared" si="25"/>
        <v>DQ</v>
      </c>
      <c r="AE183" s="10" t="str">
        <f t="shared" si="26"/>
        <v>DQ</v>
      </c>
    </row>
    <row r="184" spans="25:31" x14ac:dyDescent="0.2">
      <c r="Y184" s="10" t="str">
        <f>'Heavy Gun'!B64</f>
        <v xml:space="preserve"> </v>
      </c>
      <c r="Z184" s="140" t="str">
        <f>IF('Heavy Gun'!F64="","DQ",'Heavy Gun'!F64)</f>
        <v>DQ</v>
      </c>
      <c r="AA184" s="140" t="str">
        <f>IF('Heavy Gun'!G64="","DQ",'Heavy Gun'!G64)</f>
        <v>DQ</v>
      </c>
      <c r="AB184" s="141" t="str">
        <f>IF('Heavy Gun'!H64="","DQ",'Heavy Gun'!H64)</f>
        <v>DQ</v>
      </c>
      <c r="AC184" s="141" t="str">
        <f>'Heavy Gun'!Z64</f>
        <v>DQ</v>
      </c>
      <c r="AD184" s="10" t="str">
        <f t="shared" si="25"/>
        <v>DQ</v>
      </c>
      <c r="AE184" s="10" t="str">
        <f t="shared" si="26"/>
        <v>DQ</v>
      </c>
    </row>
    <row r="185" spans="25:31" x14ac:dyDescent="0.2">
      <c r="Y185" s="10" t="str">
        <f>'Heavy Gun'!B65</f>
        <v xml:space="preserve"> </v>
      </c>
      <c r="Z185" s="140" t="str">
        <f>IF('Heavy Gun'!F65="","DQ",'Heavy Gun'!F65)</f>
        <v>DQ</v>
      </c>
      <c r="AA185" s="140" t="str">
        <f>IF('Heavy Gun'!G65="","DQ",'Heavy Gun'!G65)</f>
        <v>DQ</v>
      </c>
      <c r="AB185" s="141" t="str">
        <f>IF('Heavy Gun'!H65="","DQ",'Heavy Gun'!H65)</f>
        <v>DQ</v>
      </c>
      <c r="AC185" s="141" t="str">
        <f>'Heavy Gun'!Z65</f>
        <v>DQ</v>
      </c>
      <c r="AD185" s="10" t="str">
        <f t="shared" si="25"/>
        <v>DQ</v>
      </c>
      <c r="AE185" s="10" t="str">
        <f t="shared" si="26"/>
        <v>DQ</v>
      </c>
    </row>
    <row r="186" spans="25:31" x14ac:dyDescent="0.2">
      <c r="Y186" s="10" t="str">
        <f>'Heavy Gun'!B66</f>
        <v xml:space="preserve"> </v>
      </c>
      <c r="Z186" s="140" t="str">
        <f>IF('Heavy Gun'!F66="","DQ",'Heavy Gun'!F66)</f>
        <v>DQ</v>
      </c>
      <c r="AA186" s="140" t="str">
        <f>IF('Heavy Gun'!G66="","DQ",'Heavy Gun'!G66)</f>
        <v>DQ</v>
      </c>
      <c r="AB186" s="141" t="str">
        <f>IF('Heavy Gun'!H66="","DQ",'Heavy Gun'!H66)</f>
        <v>DQ</v>
      </c>
      <c r="AC186" s="141" t="str">
        <f>'Heavy Gun'!Z66</f>
        <v>DQ</v>
      </c>
      <c r="AD186" s="10" t="str">
        <f t="shared" si="25"/>
        <v>DQ</v>
      </c>
      <c r="AE186" s="10" t="str">
        <f t="shared" si="26"/>
        <v>DQ</v>
      </c>
    </row>
    <row r="187" spans="25:31" x14ac:dyDescent="0.2">
      <c r="Y187" s="10" t="str">
        <f>'Heavy Gun'!B67</f>
        <v xml:space="preserve"> </v>
      </c>
      <c r="Z187" s="140" t="str">
        <f>IF('Heavy Gun'!F67="","DQ",'Heavy Gun'!F67)</f>
        <v>DQ</v>
      </c>
      <c r="AA187" s="140" t="str">
        <f>IF('Heavy Gun'!G67="","DQ",'Heavy Gun'!G67)</f>
        <v>DQ</v>
      </c>
      <c r="AB187" s="141" t="str">
        <f>IF('Heavy Gun'!H67="","DQ",'Heavy Gun'!H67)</f>
        <v>DQ</v>
      </c>
      <c r="AC187" s="141" t="str">
        <f>'Heavy Gun'!Z67</f>
        <v>DQ</v>
      </c>
      <c r="AD187" s="10" t="str">
        <f t="shared" si="25"/>
        <v>DQ</v>
      </c>
      <c r="AE187" s="10" t="str">
        <f t="shared" si="26"/>
        <v>DQ</v>
      </c>
    </row>
    <row r="188" spans="25:31" x14ac:dyDescent="0.2">
      <c r="Y188" s="10" t="str">
        <f>'Heavy Gun'!B68</f>
        <v xml:space="preserve"> </v>
      </c>
      <c r="Z188" s="140" t="str">
        <f>IF('Heavy Gun'!F68="","DQ",'Heavy Gun'!F68)</f>
        <v>DQ</v>
      </c>
      <c r="AA188" s="140" t="str">
        <f>IF('Heavy Gun'!G68="","DQ",'Heavy Gun'!G68)</f>
        <v>DQ</v>
      </c>
      <c r="AB188" s="141" t="str">
        <f>IF('Heavy Gun'!H68="","DQ",'Heavy Gun'!H68)</f>
        <v>DQ</v>
      </c>
      <c r="AC188" s="141" t="str">
        <f>'Heavy Gun'!Z68</f>
        <v>DQ</v>
      </c>
      <c r="AD188" s="10" t="str">
        <f t="shared" si="25"/>
        <v>DQ</v>
      </c>
      <c r="AE188" s="10" t="str">
        <f t="shared" si="26"/>
        <v>DQ</v>
      </c>
    </row>
    <row r="189" spans="25:31" x14ac:dyDescent="0.2">
      <c r="Y189" s="10" t="str">
        <f>'Heavy Gun'!B69</f>
        <v xml:space="preserve"> </v>
      </c>
      <c r="Z189" s="140" t="str">
        <f>IF('Heavy Gun'!F69="","DQ",'Heavy Gun'!F69)</f>
        <v>DQ</v>
      </c>
      <c r="AA189" s="140" t="str">
        <f>IF('Heavy Gun'!G69="","DQ",'Heavy Gun'!G69)</f>
        <v>DQ</v>
      </c>
      <c r="AB189" s="141" t="str">
        <f>IF('Heavy Gun'!H69="","DQ",'Heavy Gun'!H69)</f>
        <v>DQ</v>
      </c>
      <c r="AC189" s="141" t="str">
        <f>'Heavy Gun'!Z69</f>
        <v>DQ</v>
      </c>
      <c r="AD189" s="10" t="str">
        <f t="shared" si="25"/>
        <v>DQ</v>
      </c>
      <c r="AE189" s="10" t="str">
        <f t="shared" si="26"/>
        <v>DQ</v>
      </c>
    </row>
    <row r="190" spans="25:31" x14ac:dyDescent="0.2">
      <c r="Y190" s="10" t="str">
        <f>'Heavy Gun'!B70</f>
        <v xml:space="preserve"> </v>
      </c>
      <c r="Z190" s="140" t="str">
        <f>IF('Heavy Gun'!F70="","DQ",'Heavy Gun'!F70)</f>
        <v>DQ</v>
      </c>
      <c r="AA190" s="140" t="str">
        <f>IF('Heavy Gun'!G70="","DQ",'Heavy Gun'!G70)</f>
        <v>DQ</v>
      </c>
      <c r="AB190" s="141" t="str">
        <f>IF('Heavy Gun'!H70="","DQ",'Heavy Gun'!H70)</f>
        <v>DQ</v>
      </c>
      <c r="AC190" s="141" t="str">
        <f>'Heavy Gun'!Z70</f>
        <v>DQ</v>
      </c>
      <c r="AD190" s="10" t="str">
        <f t="shared" si="25"/>
        <v>DQ</v>
      </c>
      <c r="AE190" s="10" t="str">
        <f t="shared" si="26"/>
        <v>DQ</v>
      </c>
    </row>
    <row r="191" spans="25:31" x14ac:dyDescent="0.2">
      <c r="Y191" s="10" t="str">
        <f>'Heavy Gun'!B71</f>
        <v xml:space="preserve"> </v>
      </c>
      <c r="Z191" s="140" t="str">
        <f>IF('Heavy Gun'!F71="","DQ",'Heavy Gun'!F71)</f>
        <v>DQ</v>
      </c>
      <c r="AA191" s="140" t="str">
        <f>IF('Heavy Gun'!G71="","DQ",'Heavy Gun'!G71)</f>
        <v>DQ</v>
      </c>
      <c r="AB191" s="141" t="str">
        <f>IF('Heavy Gun'!H71="","DQ",'Heavy Gun'!H71)</f>
        <v>DQ</v>
      </c>
      <c r="AC191" s="141" t="str">
        <f>'Heavy Gun'!Z71</f>
        <v>DQ</v>
      </c>
      <c r="AD191" s="10" t="str">
        <f t="shared" si="25"/>
        <v>DQ</v>
      </c>
      <c r="AE191" s="10" t="str">
        <f t="shared" si="26"/>
        <v>DQ</v>
      </c>
    </row>
    <row r="192" spans="25:31" x14ac:dyDescent="0.2">
      <c r="Y192" s="10" t="str">
        <f>'Heavy Gun'!B72</f>
        <v xml:space="preserve"> </v>
      </c>
      <c r="Z192" s="140" t="str">
        <f>IF('Heavy Gun'!F72="","DQ",'Heavy Gun'!F72)</f>
        <v>DQ</v>
      </c>
      <c r="AA192" s="140" t="str">
        <f>IF('Heavy Gun'!G72="","DQ",'Heavy Gun'!G72)</f>
        <v>DQ</v>
      </c>
      <c r="AB192" s="141" t="str">
        <f>IF('Heavy Gun'!H72="","DQ",'Heavy Gun'!H72)</f>
        <v>DQ</v>
      </c>
      <c r="AC192" s="141" t="str">
        <f>'Heavy Gun'!Z72</f>
        <v>DQ</v>
      </c>
      <c r="AD192" s="10" t="str">
        <f t="shared" si="25"/>
        <v>DQ</v>
      </c>
      <c r="AE192" s="10" t="str">
        <f t="shared" si="26"/>
        <v>DQ</v>
      </c>
    </row>
    <row r="193" spans="25:31" x14ac:dyDescent="0.2">
      <c r="Y193" s="10" t="str">
        <f>'Heavy Gun'!B73</f>
        <v xml:space="preserve"> </v>
      </c>
      <c r="Z193" s="140" t="str">
        <f>IF('Heavy Gun'!F73="","DQ",'Heavy Gun'!F73)</f>
        <v>DQ</v>
      </c>
      <c r="AA193" s="140" t="str">
        <f>IF('Heavy Gun'!G73="","DQ",'Heavy Gun'!G73)</f>
        <v>DQ</v>
      </c>
      <c r="AB193" s="141" t="str">
        <f>IF('Heavy Gun'!H73="","DQ",'Heavy Gun'!H73)</f>
        <v>DQ</v>
      </c>
      <c r="AC193" s="141" t="str">
        <f>'Heavy Gun'!Z73</f>
        <v>DQ</v>
      </c>
      <c r="AD193" s="10" t="str">
        <f t="shared" si="25"/>
        <v>DQ</v>
      </c>
      <c r="AE193" s="10" t="str">
        <f t="shared" si="26"/>
        <v>DQ</v>
      </c>
    </row>
    <row r="194" spans="25:31" x14ac:dyDescent="0.2">
      <c r="Y194" s="10" t="str">
        <f>'Heavy Gun'!B74</f>
        <v xml:space="preserve"> </v>
      </c>
      <c r="Z194" s="140" t="str">
        <f>IF('Heavy Gun'!F74="","DQ",'Heavy Gun'!F74)</f>
        <v>DQ</v>
      </c>
      <c r="AA194" s="140" t="str">
        <f>IF('Heavy Gun'!G74="","DQ",'Heavy Gun'!G74)</f>
        <v>DQ</v>
      </c>
      <c r="AB194" s="141" t="str">
        <f>IF('Heavy Gun'!H74="","DQ",'Heavy Gun'!H74)</f>
        <v>DQ</v>
      </c>
      <c r="AC194" s="141" t="str">
        <f>'Heavy Gun'!Z74</f>
        <v>DQ</v>
      </c>
      <c r="AD194" s="10" t="str">
        <f t="shared" si="25"/>
        <v>DQ</v>
      </c>
      <c r="AE194" s="10" t="str">
        <f t="shared" si="26"/>
        <v>DQ</v>
      </c>
    </row>
    <row r="195" spans="25:31" x14ac:dyDescent="0.2">
      <c r="Y195" s="10" t="str">
        <f>'Heavy Gun'!B75</f>
        <v xml:space="preserve"> </v>
      </c>
      <c r="Z195" s="140" t="str">
        <f>IF('Heavy Gun'!F75="","DQ",'Heavy Gun'!F75)</f>
        <v>DQ</v>
      </c>
      <c r="AA195" s="140" t="str">
        <f>IF('Heavy Gun'!G75="","DQ",'Heavy Gun'!G75)</f>
        <v>DQ</v>
      </c>
      <c r="AB195" s="141" t="str">
        <f>IF('Heavy Gun'!H75="","DQ",'Heavy Gun'!H75)</f>
        <v>DQ</v>
      </c>
      <c r="AC195" s="141" t="str">
        <f>'Heavy Gun'!Z75</f>
        <v>DQ</v>
      </c>
      <c r="AD195" s="10" t="str">
        <f t="shared" si="25"/>
        <v>DQ</v>
      </c>
      <c r="AE195" s="10" t="str">
        <f t="shared" si="26"/>
        <v>DQ</v>
      </c>
    </row>
    <row r="196" spans="25:31" x14ac:dyDescent="0.2">
      <c r="Y196" s="10" t="str">
        <f>'Heavy Gun'!B76</f>
        <v xml:space="preserve"> </v>
      </c>
      <c r="Z196" s="140" t="str">
        <f>IF('Heavy Gun'!F76="","DQ",'Heavy Gun'!F76)</f>
        <v>DQ</v>
      </c>
      <c r="AA196" s="140" t="str">
        <f>IF('Heavy Gun'!G76="","DQ",'Heavy Gun'!G76)</f>
        <v>DQ</v>
      </c>
      <c r="AB196" s="141" t="str">
        <f>IF('Heavy Gun'!H76="","DQ",'Heavy Gun'!H76)</f>
        <v>DQ</v>
      </c>
      <c r="AC196" s="141" t="str">
        <f>'Heavy Gun'!Z76</f>
        <v>DQ</v>
      </c>
      <c r="AD196" s="10" t="str">
        <f t="shared" si="25"/>
        <v>DQ</v>
      </c>
      <c r="AE196" s="10" t="str">
        <f t="shared" si="26"/>
        <v>DQ</v>
      </c>
    </row>
    <row r="197" spans="25:31" x14ac:dyDescent="0.2">
      <c r="Y197" s="10" t="str">
        <f>'Heavy Gun'!B77</f>
        <v xml:space="preserve"> </v>
      </c>
      <c r="Z197" s="140" t="str">
        <f>IF('Heavy Gun'!F77="","DQ",'Heavy Gun'!F77)</f>
        <v>DQ</v>
      </c>
      <c r="AA197" s="140" t="str">
        <f>IF('Heavy Gun'!G77="","DQ",'Heavy Gun'!G77)</f>
        <v>DQ</v>
      </c>
      <c r="AB197" s="141" t="str">
        <f>IF('Heavy Gun'!H77="","DQ",'Heavy Gun'!H77)</f>
        <v>DQ</v>
      </c>
      <c r="AC197" s="141" t="str">
        <f>'Heavy Gun'!Z77</f>
        <v>DQ</v>
      </c>
      <c r="AD197" s="10" t="str">
        <f t="shared" si="25"/>
        <v>DQ</v>
      </c>
      <c r="AE197" s="10" t="str">
        <f t="shared" si="26"/>
        <v>DQ</v>
      </c>
    </row>
    <row r="198" spans="25:31" x14ac:dyDescent="0.2">
      <c r="Y198" s="10" t="str">
        <f>'Heavy Gun'!B78</f>
        <v xml:space="preserve"> </v>
      </c>
      <c r="Z198" s="140" t="str">
        <f>IF('Heavy Gun'!F78="","DQ",'Heavy Gun'!F78)</f>
        <v>DQ</v>
      </c>
      <c r="AA198" s="140" t="str">
        <f>IF('Heavy Gun'!G78="","DQ",'Heavy Gun'!G78)</f>
        <v>DQ</v>
      </c>
      <c r="AB198" s="141" t="str">
        <f>IF('Heavy Gun'!H78="","DQ",'Heavy Gun'!H78)</f>
        <v>DQ</v>
      </c>
      <c r="AC198" s="141" t="str">
        <f>'Heavy Gun'!Z78</f>
        <v>DQ</v>
      </c>
      <c r="AD198" s="10" t="str">
        <f t="shared" si="25"/>
        <v>DQ</v>
      </c>
      <c r="AE198" s="10" t="str">
        <f t="shared" si="26"/>
        <v>DQ</v>
      </c>
    </row>
    <row r="199" spans="25:31" x14ac:dyDescent="0.2">
      <c r="Y199" s="10" t="str">
        <f>'Heavy Gun'!B79</f>
        <v xml:space="preserve"> </v>
      </c>
      <c r="Z199" s="140" t="str">
        <f>IF('Heavy Gun'!F79="","DQ",'Heavy Gun'!F79)</f>
        <v>DQ</v>
      </c>
      <c r="AA199" s="140" t="str">
        <f>IF('Heavy Gun'!G79="","DQ",'Heavy Gun'!G79)</f>
        <v>DQ</v>
      </c>
      <c r="AB199" s="141" t="str">
        <f>IF('Heavy Gun'!H79="","DQ",'Heavy Gun'!H79)</f>
        <v>DQ</v>
      </c>
      <c r="AC199" s="141" t="str">
        <f>'Heavy Gun'!Z79</f>
        <v>DQ</v>
      </c>
      <c r="AD199" s="10" t="str">
        <f t="shared" si="25"/>
        <v>DQ</v>
      </c>
      <c r="AE199" s="10" t="str">
        <f t="shared" si="26"/>
        <v>DQ</v>
      </c>
    </row>
    <row r="200" spans="25:31" x14ac:dyDescent="0.2">
      <c r="Y200" s="10" t="str">
        <f>'Heavy Gun'!B80</f>
        <v xml:space="preserve"> </v>
      </c>
      <c r="Z200" s="140" t="str">
        <f>IF('Heavy Gun'!F80="","DQ",'Heavy Gun'!F80)</f>
        <v>DQ</v>
      </c>
      <c r="AA200" s="140" t="str">
        <f>IF('Heavy Gun'!G80="","DQ",'Heavy Gun'!G80)</f>
        <v>DQ</v>
      </c>
      <c r="AB200" s="141" t="str">
        <f>IF('Heavy Gun'!H80="","DQ",'Heavy Gun'!H80)</f>
        <v>DQ</v>
      </c>
      <c r="AC200" s="141" t="str">
        <f>'Heavy Gun'!Z80</f>
        <v>DQ</v>
      </c>
      <c r="AD200" s="10" t="str">
        <f t="shared" si="25"/>
        <v>DQ</v>
      </c>
      <c r="AE200" s="10" t="str">
        <f t="shared" si="26"/>
        <v>DQ</v>
      </c>
    </row>
    <row r="201" spans="25:31" x14ac:dyDescent="0.2">
      <c r="Y201" s="10" t="str">
        <f>'Heavy Gun'!B81</f>
        <v xml:space="preserve"> </v>
      </c>
      <c r="Z201" s="140" t="str">
        <f>IF('Heavy Gun'!F81="","DQ",'Heavy Gun'!F81)</f>
        <v>DQ</v>
      </c>
      <c r="AA201" s="140" t="str">
        <f>IF('Heavy Gun'!G81="","DQ",'Heavy Gun'!G81)</f>
        <v>DQ</v>
      </c>
      <c r="AB201" s="141" t="str">
        <f>IF('Heavy Gun'!H81="","DQ",'Heavy Gun'!H81)</f>
        <v>DQ</v>
      </c>
      <c r="AC201" s="141" t="str">
        <f>'Heavy Gun'!Z81</f>
        <v>DQ</v>
      </c>
      <c r="AD201" s="10" t="str">
        <f t="shared" si="25"/>
        <v>DQ</v>
      </c>
      <c r="AE201" s="10" t="str">
        <f t="shared" si="26"/>
        <v>DQ</v>
      </c>
    </row>
    <row r="202" spans="25:31" x14ac:dyDescent="0.2">
      <c r="Y202" s="10" t="str">
        <f>'Heavy Gun'!B82</f>
        <v xml:space="preserve"> </v>
      </c>
      <c r="Z202" s="140" t="str">
        <f>IF('Heavy Gun'!F82="","DQ",'Heavy Gun'!F82)</f>
        <v>DQ</v>
      </c>
      <c r="AA202" s="140" t="str">
        <f>IF('Heavy Gun'!G82="","DQ",'Heavy Gun'!G82)</f>
        <v>DQ</v>
      </c>
      <c r="AB202" s="141" t="str">
        <f>IF('Heavy Gun'!H82="","DQ",'Heavy Gun'!H82)</f>
        <v>DQ</v>
      </c>
      <c r="AC202" s="141" t="str">
        <f>'Heavy Gun'!Z82</f>
        <v>DQ</v>
      </c>
      <c r="AD202" s="10" t="str">
        <f t="shared" si="25"/>
        <v>DQ</v>
      </c>
      <c r="AE202" s="10" t="str">
        <f t="shared" si="26"/>
        <v>DQ</v>
      </c>
    </row>
    <row r="203" spans="25:31" x14ac:dyDescent="0.2">
      <c r="Y203" s="10" t="str">
        <f>'Heavy Gun'!B83</f>
        <v xml:space="preserve"> </v>
      </c>
      <c r="Z203" s="140" t="str">
        <f>IF('Heavy Gun'!F83="","DQ",'Heavy Gun'!F83)</f>
        <v>DQ</v>
      </c>
      <c r="AA203" s="140" t="str">
        <f>IF('Heavy Gun'!G83="","DQ",'Heavy Gun'!G83)</f>
        <v>DQ</v>
      </c>
      <c r="AB203" s="141" t="str">
        <f>IF('Heavy Gun'!H83="","DQ",'Heavy Gun'!H83)</f>
        <v>DQ</v>
      </c>
      <c r="AC203" s="141" t="str">
        <f>'Heavy Gun'!Z83</f>
        <v>DQ</v>
      </c>
      <c r="AD203" s="10" t="str">
        <f t="shared" si="25"/>
        <v>DQ</v>
      </c>
      <c r="AE203" s="10" t="str">
        <f t="shared" si="26"/>
        <v>DQ</v>
      </c>
    </row>
    <row r="204" spans="25:31" x14ac:dyDescent="0.2">
      <c r="Y204" s="10" t="str">
        <f>'Heavy Gun'!B84</f>
        <v xml:space="preserve"> </v>
      </c>
      <c r="Z204" s="140" t="str">
        <f>IF('Heavy Gun'!F84="","DQ",'Heavy Gun'!F84)</f>
        <v>DQ</v>
      </c>
      <c r="AA204" s="140" t="str">
        <f>IF('Heavy Gun'!G84="","DQ",'Heavy Gun'!G84)</f>
        <v>DQ</v>
      </c>
      <c r="AB204" s="141" t="str">
        <f>IF('Heavy Gun'!H84="","DQ",'Heavy Gun'!H84)</f>
        <v>DQ</v>
      </c>
      <c r="AC204" s="141" t="str">
        <f>'Heavy Gun'!Z84</f>
        <v>DQ</v>
      </c>
      <c r="AD204" s="10" t="str">
        <f t="shared" si="25"/>
        <v>DQ</v>
      </c>
      <c r="AE204" s="10" t="str">
        <f t="shared" si="26"/>
        <v>DQ</v>
      </c>
    </row>
    <row r="205" spans="25:31" x14ac:dyDescent="0.2">
      <c r="Y205" s="10" t="str">
        <f>'Heavy Gun'!B85</f>
        <v xml:space="preserve"> </v>
      </c>
      <c r="Z205" s="140" t="str">
        <f>IF('Heavy Gun'!F85="","DQ",'Heavy Gun'!F85)</f>
        <v>DQ</v>
      </c>
      <c r="AA205" s="140" t="str">
        <f>IF('Heavy Gun'!G85="","DQ",'Heavy Gun'!G85)</f>
        <v>DQ</v>
      </c>
      <c r="AB205" s="141" t="str">
        <f>IF('Heavy Gun'!H85="","DQ",'Heavy Gun'!H85)</f>
        <v>DQ</v>
      </c>
      <c r="AC205" s="141" t="str">
        <f>'Heavy Gun'!Z85</f>
        <v>DQ</v>
      </c>
      <c r="AD205" s="10" t="str">
        <f t="shared" si="25"/>
        <v>DQ</v>
      </c>
      <c r="AE205" s="10" t="str">
        <f t="shared" si="26"/>
        <v>DQ</v>
      </c>
    </row>
    <row r="206" spans="25:31" x14ac:dyDescent="0.2">
      <c r="Y206" s="10" t="str">
        <f>'Heavy Gun'!B86</f>
        <v xml:space="preserve"> </v>
      </c>
      <c r="Z206" s="140" t="str">
        <f>IF('Heavy Gun'!F86="","DQ",'Heavy Gun'!F86)</f>
        <v>DQ</v>
      </c>
      <c r="AA206" s="140" t="str">
        <f>IF('Heavy Gun'!G86="","DQ",'Heavy Gun'!G86)</f>
        <v>DQ</v>
      </c>
      <c r="AB206" s="141" t="str">
        <f>IF('Heavy Gun'!H86="","DQ",'Heavy Gun'!H86)</f>
        <v>DQ</v>
      </c>
      <c r="AC206" s="141" t="str">
        <f>'Heavy Gun'!Z86</f>
        <v>DQ</v>
      </c>
      <c r="AD206" s="10" t="str">
        <f t="shared" si="25"/>
        <v>DQ</v>
      </c>
      <c r="AE206" s="10" t="str">
        <f t="shared" si="26"/>
        <v>DQ</v>
      </c>
    </row>
    <row r="207" spans="25:31" x14ac:dyDescent="0.2">
      <c r="Y207" s="10" t="str">
        <f>'Heavy Gun'!B87</f>
        <v xml:space="preserve"> </v>
      </c>
      <c r="Z207" s="140" t="str">
        <f>IF('Heavy Gun'!F87="","DQ",'Heavy Gun'!F87)</f>
        <v>DQ</v>
      </c>
      <c r="AA207" s="140" t="str">
        <f>IF('Heavy Gun'!G87="","DQ",'Heavy Gun'!G87)</f>
        <v>DQ</v>
      </c>
      <c r="AB207" s="141" t="str">
        <f>IF('Heavy Gun'!H87="","DQ",'Heavy Gun'!H87)</f>
        <v>DQ</v>
      </c>
      <c r="AC207" s="141" t="str">
        <f>'Heavy Gun'!Z87</f>
        <v>DQ</v>
      </c>
      <c r="AD207" s="10" t="str">
        <f t="shared" si="25"/>
        <v>DQ</v>
      </c>
      <c r="AE207" s="10" t="str">
        <f t="shared" si="26"/>
        <v>DQ</v>
      </c>
    </row>
    <row r="208" spans="25:31" x14ac:dyDescent="0.2">
      <c r="Y208" s="10" t="str">
        <f>'Heavy Gun'!B88</f>
        <v xml:space="preserve"> </v>
      </c>
      <c r="Z208" s="140" t="str">
        <f>IF('Heavy Gun'!F88="","DQ",'Heavy Gun'!F88)</f>
        <v>DQ</v>
      </c>
      <c r="AA208" s="140" t="str">
        <f>IF('Heavy Gun'!G88="","DQ",'Heavy Gun'!G88)</f>
        <v>DQ</v>
      </c>
      <c r="AB208" s="141" t="str">
        <f>IF('Heavy Gun'!H88="","DQ",'Heavy Gun'!H88)</f>
        <v>DQ</v>
      </c>
      <c r="AC208" s="141" t="str">
        <f>'Heavy Gun'!Z88</f>
        <v>DQ</v>
      </c>
      <c r="AD208" s="10" t="str">
        <f t="shared" si="25"/>
        <v>DQ</v>
      </c>
      <c r="AE208" s="10" t="str">
        <f t="shared" si="26"/>
        <v>DQ</v>
      </c>
    </row>
    <row r="209" spans="25:31" x14ac:dyDescent="0.2">
      <c r="Y209" s="10" t="str">
        <f>'Heavy Gun'!B89</f>
        <v xml:space="preserve"> </v>
      </c>
      <c r="Z209" s="140" t="str">
        <f>IF('Heavy Gun'!F89="","DQ",'Heavy Gun'!F89)</f>
        <v>DQ</v>
      </c>
      <c r="AA209" s="140" t="str">
        <f>IF('Heavy Gun'!G89="","DQ",'Heavy Gun'!G89)</f>
        <v>DQ</v>
      </c>
      <c r="AB209" s="141" t="str">
        <f>IF('Heavy Gun'!H89="","DQ",'Heavy Gun'!H89)</f>
        <v>DQ</v>
      </c>
      <c r="AC209" s="141" t="str">
        <f>'Heavy Gun'!Z89</f>
        <v>DQ</v>
      </c>
      <c r="AD209" s="10" t="str">
        <f t="shared" si="25"/>
        <v>DQ</v>
      </c>
      <c r="AE209" s="10" t="str">
        <f t="shared" si="26"/>
        <v>DQ</v>
      </c>
    </row>
    <row r="210" spans="25:31" x14ac:dyDescent="0.2">
      <c r="Y210" s="10" t="str">
        <f>'Heavy Gun'!B90</f>
        <v xml:space="preserve"> </v>
      </c>
      <c r="Z210" s="140" t="str">
        <f>IF('Heavy Gun'!F90="","DQ",'Heavy Gun'!F90)</f>
        <v>DQ</v>
      </c>
      <c r="AA210" s="140" t="str">
        <f>IF('Heavy Gun'!G90="","DQ",'Heavy Gun'!G90)</f>
        <v>DQ</v>
      </c>
      <c r="AB210" s="141" t="str">
        <f>IF('Heavy Gun'!H90="","DQ",'Heavy Gun'!H90)</f>
        <v>DQ</v>
      </c>
      <c r="AC210" s="141" t="str">
        <f>'Heavy Gun'!Z90</f>
        <v>DQ</v>
      </c>
      <c r="AD210" s="10" t="str">
        <f t="shared" si="25"/>
        <v>DQ</v>
      </c>
      <c r="AE210" s="10" t="str">
        <f t="shared" si="26"/>
        <v>DQ</v>
      </c>
    </row>
    <row r="211" spans="25:31" x14ac:dyDescent="0.2">
      <c r="Y211" s="10" t="str">
        <f>'Heavy Gun'!B91</f>
        <v xml:space="preserve"> </v>
      </c>
      <c r="Z211" s="140" t="str">
        <f>IF('Heavy Gun'!F91="","DQ",'Heavy Gun'!F91)</f>
        <v>DQ</v>
      </c>
      <c r="AA211" s="140" t="str">
        <f>IF('Heavy Gun'!G91="","DQ",'Heavy Gun'!G91)</f>
        <v>DQ</v>
      </c>
      <c r="AB211" s="141" t="str">
        <f>IF('Heavy Gun'!H91="","DQ",'Heavy Gun'!H91)</f>
        <v>DQ</v>
      </c>
      <c r="AC211" s="141" t="str">
        <f>'Heavy Gun'!Z91</f>
        <v>DQ</v>
      </c>
      <c r="AD211" s="10" t="str">
        <f t="shared" si="25"/>
        <v>DQ</v>
      </c>
      <c r="AE211" s="10" t="str">
        <f t="shared" si="26"/>
        <v>DQ</v>
      </c>
    </row>
    <row r="212" spans="25:31" x14ac:dyDescent="0.2">
      <c r="Y212" s="10" t="str">
        <f>'Heavy Gun'!B92</f>
        <v xml:space="preserve"> </v>
      </c>
      <c r="Z212" s="140" t="str">
        <f>IF('Heavy Gun'!F92="","DQ",'Heavy Gun'!F92)</f>
        <v>DQ</v>
      </c>
      <c r="AA212" s="140" t="str">
        <f>IF('Heavy Gun'!G92="","DQ",'Heavy Gun'!G92)</f>
        <v>DQ</v>
      </c>
      <c r="AB212" s="141" t="str">
        <f>IF('Heavy Gun'!H92="","DQ",'Heavy Gun'!H92)</f>
        <v>DQ</v>
      </c>
      <c r="AC212" s="141" t="str">
        <f>'Heavy Gun'!Z92</f>
        <v>DQ</v>
      </c>
      <c r="AD212" s="10" t="str">
        <f t="shared" ref="AD212:AD275" si="27">IF(ISTEXT(Z212),"DQ",RANK(Z212,Z$20:Z$299,0)+SUMPRODUCT((Z$20:Z$299=Z212)*(AA$20:AA$299&gt;AA212))+SUMPRODUCT((Z$20:Z$299=Z212)*(AA$20:AA$299=AA212)*(AB$20:AB$299&lt;AB212))+SUMPRODUCT((Z$20:Z$299=Z212)*(AA$20:AA$299=AA212)*(AB$20:AB$299=AB212)*(AC$20:AC$299&lt;AC212)))</f>
        <v>DQ</v>
      </c>
      <c r="AE212" s="10" t="str">
        <f t="shared" ref="AE212:AE275" si="28">IF(ISTEXT(AB212),"DQ",RANK(AB212,AB$20:AB$299,1)+SUMPRODUCT((AB$20:AB$299=AB212)*(Z$20:Z$299&gt;Z212))+SUMPRODUCT((AB$20:AB$299=AB212)*(Z$20:Z$299=Z212)*(AA$20:AA$299&gt;AA212))+SUMPRODUCT((AB$20:AB$299=AB212)*(Z$20:Z$299=Z212)*(AA$20:AA$299=AA212)*($AC$20:$AC$299&lt;$AC212)))</f>
        <v>DQ</v>
      </c>
    </row>
    <row r="213" spans="25:31" x14ac:dyDescent="0.2">
      <c r="Y213" s="10" t="str">
        <f>'Heavy Gun'!B93</f>
        <v xml:space="preserve"> </v>
      </c>
      <c r="Z213" s="140" t="str">
        <f>IF('Heavy Gun'!F93="","DQ",'Heavy Gun'!F93)</f>
        <v>DQ</v>
      </c>
      <c r="AA213" s="140" t="str">
        <f>IF('Heavy Gun'!G93="","DQ",'Heavy Gun'!G93)</f>
        <v>DQ</v>
      </c>
      <c r="AB213" s="141" t="str">
        <f>IF('Heavy Gun'!H93="","DQ",'Heavy Gun'!H93)</f>
        <v>DQ</v>
      </c>
      <c r="AC213" s="141" t="str">
        <f>'Heavy Gun'!Z93</f>
        <v>DQ</v>
      </c>
      <c r="AD213" s="10" t="str">
        <f t="shared" si="27"/>
        <v>DQ</v>
      </c>
      <c r="AE213" s="10" t="str">
        <f t="shared" si="28"/>
        <v>DQ</v>
      </c>
    </row>
    <row r="214" spans="25:31" x14ac:dyDescent="0.2">
      <c r="Y214" s="10" t="str">
        <f>'Heavy Gun'!B94</f>
        <v xml:space="preserve"> </v>
      </c>
      <c r="Z214" s="140" t="str">
        <f>IF('Heavy Gun'!F94="","DQ",'Heavy Gun'!F94)</f>
        <v>DQ</v>
      </c>
      <c r="AA214" s="140" t="str">
        <f>IF('Heavy Gun'!G94="","DQ",'Heavy Gun'!G94)</f>
        <v>DQ</v>
      </c>
      <c r="AB214" s="141" t="str">
        <f>IF('Heavy Gun'!H94="","DQ",'Heavy Gun'!H94)</f>
        <v>DQ</v>
      </c>
      <c r="AC214" s="141" t="str">
        <f>'Heavy Gun'!Z94</f>
        <v>DQ</v>
      </c>
      <c r="AD214" s="10" t="str">
        <f t="shared" si="27"/>
        <v>DQ</v>
      </c>
      <c r="AE214" s="10" t="str">
        <f t="shared" si="28"/>
        <v>DQ</v>
      </c>
    </row>
    <row r="215" spans="25:31" x14ac:dyDescent="0.2">
      <c r="Y215" s="10" t="str">
        <f>'Heavy Gun'!B95</f>
        <v xml:space="preserve"> </v>
      </c>
      <c r="Z215" s="140" t="str">
        <f>IF('Heavy Gun'!F95="","DQ",'Heavy Gun'!F95)</f>
        <v>DQ</v>
      </c>
      <c r="AA215" s="140" t="str">
        <f>IF('Heavy Gun'!G95="","DQ",'Heavy Gun'!G95)</f>
        <v>DQ</v>
      </c>
      <c r="AB215" s="141" t="str">
        <f>IF('Heavy Gun'!H95="","DQ",'Heavy Gun'!H95)</f>
        <v>DQ</v>
      </c>
      <c r="AC215" s="141" t="str">
        <f>'Heavy Gun'!Z95</f>
        <v>DQ</v>
      </c>
      <c r="AD215" s="10" t="str">
        <f t="shared" si="27"/>
        <v>DQ</v>
      </c>
      <c r="AE215" s="10" t="str">
        <f t="shared" si="28"/>
        <v>DQ</v>
      </c>
    </row>
    <row r="216" spans="25:31" x14ac:dyDescent="0.2">
      <c r="Y216" s="10" t="str">
        <f>'Heavy Gun'!B96</f>
        <v xml:space="preserve"> </v>
      </c>
      <c r="Z216" s="140" t="str">
        <f>IF('Heavy Gun'!F96="","DQ",'Heavy Gun'!F96)</f>
        <v>DQ</v>
      </c>
      <c r="AA216" s="140" t="str">
        <f>IF('Heavy Gun'!G96="","DQ",'Heavy Gun'!G96)</f>
        <v>DQ</v>
      </c>
      <c r="AB216" s="141" t="str">
        <f>IF('Heavy Gun'!H96="","DQ",'Heavy Gun'!H96)</f>
        <v>DQ</v>
      </c>
      <c r="AC216" s="141" t="str">
        <f>'Heavy Gun'!Z96</f>
        <v>DQ</v>
      </c>
      <c r="AD216" s="10" t="str">
        <f t="shared" si="27"/>
        <v>DQ</v>
      </c>
      <c r="AE216" s="10" t="str">
        <f t="shared" si="28"/>
        <v>DQ</v>
      </c>
    </row>
    <row r="217" spans="25:31" x14ac:dyDescent="0.2">
      <c r="Y217" s="10" t="str">
        <f>'Heavy Gun'!B97</f>
        <v xml:space="preserve"> </v>
      </c>
      <c r="Z217" s="140" t="str">
        <f>IF('Heavy Gun'!F97="","DQ",'Heavy Gun'!F97)</f>
        <v>DQ</v>
      </c>
      <c r="AA217" s="140" t="str">
        <f>IF('Heavy Gun'!G97="","DQ",'Heavy Gun'!G97)</f>
        <v>DQ</v>
      </c>
      <c r="AB217" s="141" t="str">
        <f>IF('Heavy Gun'!H97="","DQ",'Heavy Gun'!H97)</f>
        <v>DQ</v>
      </c>
      <c r="AC217" s="141" t="str">
        <f>'Heavy Gun'!Z97</f>
        <v>DQ</v>
      </c>
      <c r="AD217" s="10" t="str">
        <f t="shared" si="27"/>
        <v>DQ</v>
      </c>
      <c r="AE217" s="10" t="str">
        <f t="shared" si="28"/>
        <v>DQ</v>
      </c>
    </row>
    <row r="218" spans="25:31" x14ac:dyDescent="0.2">
      <c r="Y218" s="10" t="str">
        <f>'Heavy Gun'!B98</f>
        <v xml:space="preserve"> </v>
      </c>
      <c r="Z218" s="140" t="str">
        <f>IF('Heavy Gun'!F98="","DQ",'Heavy Gun'!F98)</f>
        <v>DQ</v>
      </c>
      <c r="AA218" s="140" t="str">
        <f>IF('Heavy Gun'!G98="","DQ",'Heavy Gun'!G98)</f>
        <v>DQ</v>
      </c>
      <c r="AB218" s="141" t="str">
        <f>IF('Heavy Gun'!H98="","DQ",'Heavy Gun'!H98)</f>
        <v>DQ</v>
      </c>
      <c r="AC218" s="141" t="str">
        <f>'Heavy Gun'!Z98</f>
        <v>DQ</v>
      </c>
      <c r="AD218" s="10" t="str">
        <f t="shared" si="27"/>
        <v>DQ</v>
      </c>
      <c r="AE218" s="10" t="str">
        <f t="shared" si="28"/>
        <v>DQ</v>
      </c>
    </row>
    <row r="219" spans="25:31" x14ac:dyDescent="0.2">
      <c r="Y219" s="10" t="str">
        <f>'Heavy Gun'!B99</f>
        <v xml:space="preserve"> </v>
      </c>
      <c r="Z219" s="140" t="str">
        <f>IF('Heavy Gun'!F99="","DQ",'Heavy Gun'!F99)</f>
        <v>DQ</v>
      </c>
      <c r="AA219" s="140" t="str">
        <f>IF('Heavy Gun'!G99="","DQ",'Heavy Gun'!G99)</f>
        <v>DQ</v>
      </c>
      <c r="AB219" s="141" t="str">
        <f>IF('Heavy Gun'!H99="","DQ",'Heavy Gun'!H99)</f>
        <v>DQ</v>
      </c>
      <c r="AC219" s="141" t="str">
        <f>'Heavy Gun'!Z99</f>
        <v>DQ</v>
      </c>
      <c r="AD219" s="10" t="str">
        <f t="shared" si="27"/>
        <v>DQ</v>
      </c>
      <c r="AE219" s="10" t="str">
        <f t="shared" si="28"/>
        <v>DQ</v>
      </c>
    </row>
    <row r="220" spans="25:31" x14ac:dyDescent="0.2">
      <c r="Y220" s="258" t="str">
        <f>'Heavy Gun'!B20</f>
        <v xml:space="preserve"> </v>
      </c>
      <c r="Z220" s="259" t="str">
        <f>IF('Heavy Gun'!K20="","DQ",'Heavy Gun'!K20)</f>
        <v>DQ</v>
      </c>
      <c r="AA220" s="259" t="str">
        <f>IF('Heavy Gun'!L20="","DQ",'Heavy Gun'!L20)</f>
        <v>DQ</v>
      </c>
      <c r="AB220" s="259" t="str">
        <f>IF('Heavy Gun'!M20="","DQ",'Heavy Gun'!M20)</f>
        <v>DQ</v>
      </c>
      <c r="AC220" s="260" t="str">
        <f>'Heavy Gun'!Z20</f>
        <v>DQ</v>
      </c>
      <c r="AD220" s="258" t="str">
        <f t="shared" si="27"/>
        <v>DQ</v>
      </c>
      <c r="AE220" s="258" t="str">
        <f t="shared" si="28"/>
        <v>DQ</v>
      </c>
    </row>
    <row r="221" spans="25:31" x14ac:dyDescent="0.2">
      <c r="Y221" s="258" t="str">
        <f>'Heavy Gun'!B21</f>
        <v xml:space="preserve"> </v>
      </c>
      <c r="Z221" s="259" t="str">
        <f>IF('Heavy Gun'!K21="","DQ",'Heavy Gun'!K21)</f>
        <v>DQ</v>
      </c>
      <c r="AA221" s="259" t="str">
        <f>IF('Heavy Gun'!L21="","DQ",'Heavy Gun'!L21)</f>
        <v>DQ</v>
      </c>
      <c r="AB221" s="259" t="str">
        <f>IF('Heavy Gun'!M21="","DQ",'Heavy Gun'!M21)</f>
        <v>DQ</v>
      </c>
      <c r="AC221" s="260" t="str">
        <f>'Heavy Gun'!Z21</f>
        <v>DQ</v>
      </c>
      <c r="AD221" s="258" t="str">
        <f t="shared" si="27"/>
        <v>DQ</v>
      </c>
      <c r="AE221" s="258" t="str">
        <f t="shared" si="28"/>
        <v>DQ</v>
      </c>
    </row>
    <row r="222" spans="25:31" x14ac:dyDescent="0.2">
      <c r="Y222" s="258" t="str">
        <f>'Heavy Gun'!B22</f>
        <v xml:space="preserve"> </v>
      </c>
      <c r="Z222" s="259" t="str">
        <f>IF('Heavy Gun'!K22="","DQ",'Heavy Gun'!K22)</f>
        <v>DQ</v>
      </c>
      <c r="AA222" s="259" t="str">
        <f>IF('Heavy Gun'!L22="","DQ",'Heavy Gun'!L22)</f>
        <v>DQ</v>
      </c>
      <c r="AB222" s="259" t="str">
        <f>IF('Heavy Gun'!M22="","DQ",'Heavy Gun'!M22)</f>
        <v>DQ</v>
      </c>
      <c r="AC222" s="260" t="str">
        <f>'Heavy Gun'!Z22</f>
        <v>DQ</v>
      </c>
      <c r="AD222" s="258" t="str">
        <f t="shared" si="27"/>
        <v>DQ</v>
      </c>
      <c r="AE222" s="258" t="str">
        <f t="shared" si="28"/>
        <v>DQ</v>
      </c>
    </row>
    <row r="223" spans="25:31" x14ac:dyDescent="0.2">
      <c r="Y223" s="258" t="str">
        <f>'Heavy Gun'!B23</f>
        <v xml:space="preserve"> </v>
      </c>
      <c r="Z223" s="259" t="str">
        <f>IF('Heavy Gun'!K23="","DQ",'Heavy Gun'!K23)</f>
        <v>DQ</v>
      </c>
      <c r="AA223" s="259" t="str">
        <f>IF('Heavy Gun'!L23="","DQ",'Heavy Gun'!L23)</f>
        <v>DQ</v>
      </c>
      <c r="AB223" s="259" t="str">
        <f>IF('Heavy Gun'!M23="","DQ",'Heavy Gun'!M23)</f>
        <v>DQ</v>
      </c>
      <c r="AC223" s="260" t="str">
        <f>'Heavy Gun'!Z23</f>
        <v>DQ</v>
      </c>
      <c r="AD223" s="258" t="str">
        <f t="shared" si="27"/>
        <v>DQ</v>
      </c>
      <c r="AE223" s="258" t="str">
        <f t="shared" si="28"/>
        <v>DQ</v>
      </c>
    </row>
    <row r="224" spans="25:31" x14ac:dyDescent="0.2">
      <c r="Y224" s="258" t="str">
        <f>'Heavy Gun'!B24</f>
        <v xml:space="preserve"> </v>
      </c>
      <c r="Z224" s="259" t="str">
        <f>IF('Heavy Gun'!K24="","DQ",'Heavy Gun'!K24)</f>
        <v>DQ</v>
      </c>
      <c r="AA224" s="259" t="str">
        <f>IF('Heavy Gun'!L24="","DQ",'Heavy Gun'!L24)</f>
        <v>DQ</v>
      </c>
      <c r="AB224" s="259" t="str">
        <f>IF('Heavy Gun'!M24="","DQ",'Heavy Gun'!M24)</f>
        <v>DQ</v>
      </c>
      <c r="AC224" s="260" t="str">
        <f>'Heavy Gun'!Z24</f>
        <v>DQ</v>
      </c>
      <c r="AD224" s="258" t="str">
        <f t="shared" si="27"/>
        <v>DQ</v>
      </c>
      <c r="AE224" s="258" t="str">
        <f t="shared" si="28"/>
        <v>DQ</v>
      </c>
    </row>
    <row r="225" spans="25:31" x14ac:dyDescent="0.2">
      <c r="Y225" s="258" t="str">
        <f>'Heavy Gun'!B25</f>
        <v xml:space="preserve"> </v>
      </c>
      <c r="Z225" s="259" t="str">
        <f>IF('Heavy Gun'!K25="","DQ",'Heavy Gun'!K25)</f>
        <v>DQ</v>
      </c>
      <c r="AA225" s="259" t="str">
        <f>IF('Heavy Gun'!L25="","DQ",'Heavy Gun'!L25)</f>
        <v>DQ</v>
      </c>
      <c r="AB225" s="259" t="str">
        <f>IF('Heavy Gun'!M25="","DQ",'Heavy Gun'!M25)</f>
        <v>DQ</v>
      </c>
      <c r="AC225" s="260" t="str">
        <f>'Heavy Gun'!Z25</f>
        <v>DQ</v>
      </c>
      <c r="AD225" s="258" t="str">
        <f t="shared" si="27"/>
        <v>DQ</v>
      </c>
      <c r="AE225" s="258" t="str">
        <f t="shared" si="28"/>
        <v>DQ</v>
      </c>
    </row>
    <row r="226" spans="25:31" x14ac:dyDescent="0.2">
      <c r="Y226" s="258" t="str">
        <f>'Heavy Gun'!B26</f>
        <v xml:space="preserve"> </v>
      </c>
      <c r="Z226" s="259" t="str">
        <f>IF('Heavy Gun'!K26="","DQ",'Heavy Gun'!K26)</f>
        <v>DQ</v>
      </c>
      <c r="AA226" s="259" t="str">
        <f>IF('Heavy Gun'!L26="","DQ",'Heavy Gun'!L26)</f>
        <v>DQ</v>
      </c>
      <c r="AB226" s="259" t="str">
        <f>IF('Heavy Gun'!M26="","DQ",'Heavy Gun'!M26)</f>
        <v>DQ</v>
      </c>
      <c r="AC226" s="260" t="str">
        <f>'Heavy Gun'!Z26</f>
        <v>DQ</v>
      </c>
      <c r="AD226" s="258" t="str">
        <f t="shared" si="27"/>
        <v>DQ</v>
      </c>
      <c r="AE226" s="258" t="str">
        <f t="shared" si="28"/>
        <v>DQ</v>
      </c>
    </row>
    <row r="227" spans="25:31" x14ac:dyDescent="0.2">
      <c r="Y227" s="258" t="str">
        <f>'Heavy Gun'!B27</f>
        <v xml:space="preserve"> </v>
      </c>
      <c r="Z227" s="259" t="str">
        <f>IF('Heavy Gun'!K27="","DQ",'Heavy Gun'!K27)</f>
        <v>DQ</v>
      </c>
      <c r="AA227" s="259" t="str">
        <f>IF('Heavy Gun'!L27="","DQ",'Heavy Gun'!L27)</f>
        <v>DQ</v>
      </c>
      <c r="AB227" s="259" t="str">
        <f>IF('Heavy Gun'!M27="","DQ",'Heavy Gun'!M27)</f>
        <v>DQ</v>
      </c>
      <c r="AC227" s="260" t="str">
        <f>'Heavy Gun'!Z27</f>
        <v>DQ</v>
      </c>
      <c r="AD227" s="258" t="str">
        <f t="shared" si="27"/>
        <v>DQ</v>
      </c>
      <c r="AE227" s="258" t="str">
        <f t="shared" si="28"/>
        <v>DQ</v>
      </c>
    </row>
    <row r="228" spans="25:31" x14ac:dyDescent="0.2">
      <c r="Y228" s="258" t="str">
        <f>'Heavy Gun'!B28</f>
        <v xml:space="preserve"> </v>
      </c>
      <c r="Z228" s="259" t="str">
        <f>IF('Heavy Gun'!K28="","DQ",'Heavy Gun'!K28)</f>
        <v>DQ</v>
      </c>
      <c r="AA228" s="259" t="str">
        <f>IF('Heavy Gun'!L28="","DQ",'Heavy Gun'!L28)</f>
        <v>DQ</v>
      </c>
      <c r="AB228" s="259" t="str">
        <f>IF('Heavy Gun'!M28="","DQ",'Heavy Gun'!M28)</f>
        <v>DQ</v>
      </c>
      <c r="AC228" s="260" t="str">
        <f>'Heavy Gun'!Z28</f>
        <v>DQ</v>
      </c>
      <c r="AD228" s="258" t="str">
        <f t="shared" si="27"/>
        <v>DQ</v>
      </c>
      <c r="AE228" s="258" t="str">
        <f t="shared" si="28"/>
        <v>DQ</v>
      </c>
    </row>
    <row r="229" spans="25:31" x14ac:dyDescent="0.2">
      <c r="Y229" s="258" t="str">
        <f>'Heavy Gun'!B29</f>
        <v xml:space="preserve"> </v>
      </c>
      <c r="Z229" s="259" t="str">
        <f>IF('Heavy Gun'!K29="","DQ",'Heavy Gun'!K29)</f>
        <v>DQ</v>
      </c>
      <c r="AA229" s="259" t="str">
        <f>IF('Heavy Gun'!L29="","DQ",'Heavy Gun'!L29)</f>
        <v>DQ</v>
      </c>
      <c r="AB229" s="259" t="str">
        <f>IF('Heavy Gun'!M29="","DQ",'Heavy Gun'!M29)</f>
        <v>DQ</v>
      </c>
      <c r="AC229" s="260" t="str">
        <f>'Heavy Gun'!Z29</f>
        <v>DQ</v>
      </c>
      <c r="AD229" s="258" t="str">
        <f t="shared" si="27"/>
        <v>DQ</v>
      </c>
      <c r="AE229" s="258" t="str">
        <f t="shared" si="28"/>
        <v>DQ</v>
      </c>
    </row>
    <row r="230" spans="25:31" x14ac:dyDescent="0.2">
      <c r="Y230" s="258" t="str">
        <f>'Heavy Gun'!B30</f>
        <v xml:space="preserve"> </v>
      </c>
      <c r="Z230" s="259" t="str">
        <f>IF('Heavy Gun'!K30="","DQ",'Heavy Gun'!K30)</f>
        <v>DQ</v>
      </c>
      <c r="AA230" s="259" t="str">
        <f>IF('Heavy Gun'!L30="","DQ",'Heavy Gun'!L30)</f>
        <v>DQ</v>
      </c>
      <c r="AB230" s="259" t="str">
        <f>IF('Heavy Gun'!M30="","DQ",'Heavy Gun'!M30)</f>
        <v>DQ</v>
      </c>
      <c r="AC230" s="260" t="str">
        <f>'Heavy Gun'!Z30</f>
        <v>DQ</v>
      </c>
      <c r="AD230" s="258" t="str">
        <f t="shared" si="27"/>
        <v>DQ</v>
      </c>
      <c r="AE230" s="258" t="str">
        <f t="shared" si="28"/>
        <v>DQ</v>
      </c>
    </row>
    <row r="231" spans="25:31" x14ac:dyDescent="0.2">
      <c r="Y231" s="258" t="str">
        <f>'Heavy Gun'!B31</f>
        <v xml:space="preserve"> </v>
      </c>
      <c r="Z231" s="259" t="str">
        <f>IF('Heavy Gun'!K31="","DQ",'Heavy Gun'!K31)</f>
        <v>DQ</v>
      </c>
      <c r="AA231" s="259" t="str">
        <f>IF('Heavy Gun'!L31="","DQ",'Heavy Gun'!L31)</f>
        <v>DQ</v>
      </c>
      <c r="AB231" s="259" t="str">
        <f>IF('Heavy Gun'!M31="","DQ",'Heavy Gun'!M31)</f>
        <v>DQ</v>
      </c>
      <c r="AC231" s="260" t="str">
        <f>'Heavy Gun'!Z31</f>
        <v>DQ</v>
      </c>
      <c r="AD231" s="258" t="str">
        <f t="shared" si="27"/>
        <v>DQ</v>
      </c>
      <c r="AE231" s="258" t="str">
        <f t="shared" si="28"/>
        <v>DQ</v>
      </c>
    </row>
    <row r="232" spans="25:31" x14ac:dyDescent="0.2">
      <c r="Y232" s="258" t="str">
        <f>'Heavy Gun'!B32</f>
        <v xml:space="preserve"> </v>
      </c>
      <c r="Z232" s="259" t="str">
        <f>IF('Heavy Gun'!K32="","DQ",'Heavy Gun'!K32)</f>
        <v>DQ</v>
      </c>
      <c r="AA232" s="259" t="str">
        <f>IF('Heavy Gun'!L32="","DQ",'Heavy Gun'!L32)</f>
        <v>DQ</v>
      </c>
      <c r="AB232" s="259" t="str">
        <f>IF('Heavy Gun'!M32="","DQ",'Heavy Gun'!M32)</f>
        <v>DQ</v>
      </c>
      <c r="AC232" s="260" t="str">
        <f>'Heavy Gun'!Z32</f>
        <v>DQ</v>
      </c>
      <c r="AD232" s="258" t="str">
        <f t="shared" si="27"/>
        <v>DQ</v>
      </c>
      <c r="AE232" s="258" t="str">
        <f t="shared" si="28"/>
        <v>DQ</v>
      </c>
    </row>
    <row r="233" spans="25:31" x14ac:dyDescent="0.2">
      <c r="Y233" s="258" t="str">
        <f>'Heavy Gun'!B33</f>
        <v xml:space="preserve"> </v>
      </c>
      <c r="Z233" s="259" t="str">
        <f>IF('Heavy Gun'!K33="","DQ",'Heavy Gun'!K33)</f>
        <v>DQ</v>
      </c>
      <c r="AA233" s="259" t="str">
        <f>IF('Heavy Gun'!L33="","DQ",'Heavy Gun'!L33)</f>
        <v>DQ</v>
      </c>
      <c r="AB233" s="259" t="str">
        <f>IF('Heavy Gun'!M33="","DQ",'Heavy Gun'!M33)</f>
        <v>DQ</v>
      </c>
      <c r="AC233" s="260" t="str">
        <f>'Heavy Gun'!Z33</f>
        <v>DQ</v>
      </c>
      <c r="AD233" s="258" t="str">
        <f t="shared" si="27"/>
        <v>DQ</v>
      </c>
      <c r="AE233" s="258" t="str">
        <f t="shared" si="28"/>
        <v>DQ</v>
      </c>
    </row>
    <row r="234" spans="25:31" x14ac:dyDescent="0.2">
      <c r="Y234" s="258" t="str">
        <f>'Heavy Gun'!B34</f>
        <v xml:space="preserve"> </v>
      </c>
      <c r="Z234" s="259" t="str">
        <f>IF('Heavy Gun'!K34="","DQ",'Heavy Gun'!K34)</f>
        <v>DQ</v>
      </c>
      <c r="AA234" s="259" t="str">
        <f>IF('Heavy Gun'!L34="","DQ",'Heavy Gun'!L34)</f>
        <v>DQ</v>
      </c>
      <c r="AB234" s="259" t="str">
        <f>IF('Heavy Gun'!M34="","DQ",'Heavy Gun'!M34)</f>
        <v>DQ</v>
      </c>
      <c r="AC234" s="260" t="str">
        <f>'Heavy Gun'!Z34</f>
        <v>DQ</v>
      </c>
      <c r="AD234" s="258" t="str">
        <f t="shared" si="27"/>
        <v>DQ</v>
      </c>
      <c r="AE234" s="258" t="str">
        <f t="shared" si="28"/>
        <v>DQ</v>
      </c>
    </row>
    <row r="235" spans="25:31" x14ac:dyDescent="0.2">
      <c r="Y235" s="258" t="str">
        <f>'Heavy Gun'!B35</f>
        <v xml:space="preserve"> </v>
      </c>
      <c r="Z235" s="259" t="str">
        <f>IF('Heavy Gun'!K35="","DQ",'Heavy Gun'!K35)</f>
        <v>DQ</v>
      </c>
      <c r="AA235" s="259" t="str">
        <f>IF('Heavy Gun'!L35="","DQ",'Heavy Gun'!L35)</f>
        <v>DQ</v>
      </c>
      <c r="AB235" s="259" t="str">
        <f>IF('Heavy Gun'!M35="","DQ",'Heavy Gun'!M35)</f>
        <v>DQ</v>
      </c>
      <c r="AC235" s="260" t="str">
        <f>'Heavy Gun'!Z35</f>
        <v>DQ</v>
      </c>
      <c r="AD235" s="258" t="str">
        <f t="shared" si="27"/>
        <v>DQ</v>
      </c>
      <c r="AE235" s="258" t="str">
        <f t="shared" si="28"/>
        <v>DQ</v>
      </c>
    </row>
    <row r="236" spans="25:31" x14ac:dyDescent="0.2">
      <c r="Y236" s="258" t="str">
        <f>'Heavy Gun'!B36</f>
        <v xml:space="preserve"> </v>
      </c>
      <c r="Z236" s="259" t="str">
        <f>IF('Heavy Gun'!K36="","DQ",'Heavy Gun'!K36)</f>
        <v>DQ</v>
      </c>
      <c r="AA236" s="259" t="str">
        <f>IF('Heavy Gun'!L36="","DQ",'Heavy Gun'!L36)</f>
        <v>DQ</v>
      </c>
      <c r="AB236" s="259" t="str">
        <f>IF('Heavy Gun'!M36="","DQ",'Heavy Gun'!M36)</f>
        <v>DQ</v>
      </c>
      <c r="AC236" s="260" t="str">
        <f>'Heavy Gun'!Z36</f>
        <v>DQ</v>
      </c>
      <c r="AD236" s="258" t="str">
        <f t="shared" si="27"/>
        <v>DQ</v>
      </c>
      <c r="AE236" s="258" t="str">
        <f t="shared" si="28"/>
        <v>DQ</v>
      </c>
    </row>
    <row r="237" spans="25:31" x14ac:dyDescent="0.2">
      <c r="Y237" s="258" t="str">
        <f>'Heavy Gun'!B37</f>
        <v xml:space="preserve"> </v>
      </c>
      <c r="Z237" s="259" t="str">
        <f>IF('Heavy Gun'!K37="","DQ",'Heavy Gun'!K37)</f>
        <v>DQ</v>
      </c>
      <c r="AA237" s="259" t="str">
        <f>IF('Heavy Gun'!L37="","DQ",'Heavy Gun'!L37)</f>
        <v>DQ</v>
      </c>
      <c r="AB237" s="259" t="str">
        <f>IF('Heavy Gun'!M37="","DQ",'Heavy Gun'!M37)</f>
        <v>DQ</v>
      </c>
      <c r="AC237" s="260" t="str">
        <f>'Heavy Gun'!Z37</f>
        <v>DQ</v>
      </c>
      <c r="AD237" s="258" t="str">
        <f t="shared" si="27"/>
        <v>DQ</v>
      </c>
      <c r="AE237" s="258" t="str">
        <f t="shared" si="28"/>
        <v>DQ</v>
      </c>
    </row>
    <row r="238" spans="25:31" x14ac:dyDescent="0.2">
      <c r="Y238" s="258" t="str">
        <f>'Heavy Gun'!B38</f>
        <v xml:space="preserve"> </v>
      </c>
      <c r="Z238" s="259" t="str">
        <f>IF('Heavy Gun'!K38="","DQ",'Heavy Gun'!K38)</f>
        <v>DQ</v>
      </c>
      <c r="AA238" s="259" t="str">
        <f>IF('Heavy Gun'!L38="","DQ",'Heavy Gun'!L38)</f>
        <v>DQ</v>
      </c>
      <c r="AB238" s="259" t="str">
        <f>IF('Heavy Gun'!M38="","DQ",'Heavy Gun'!M38)</f>
        <v>DQ</v>
      </c>
      <c r="AC238" s="260" t="str">
        <f>'Heavy Gun'!Z38</f>
        <v>DQ</v>
      </c>
      <c r="AD238" s="258" t="str">
        <f t="shared" si="27"/>
        <v>DQ</v>
      </c>
      <c r="AE238" s="258" t="str">
        <f t="shared" si="28"/>
        <v>DQ</v>
      </c>
    </row>
    <row r="239" spans="25:31" x14ac:dyDescent="0.2">
      <c r="Y239" s="258" t="str">
        <f>'Heavy Gun'!B39</f>
        <v xml:space="preserve"> </v>
      </c>
      <c r="Z239" s="259" t="str">
        <f>IF('Heavy Gun'!K39="","DQ",'Heavy Gun'!K39)</f>
        <v>DQ</v>
      </c>
      <c r="AA239" s="259" t="str">
        <f>IF('Heavy Gun'!L39="","DQ",'Heavy Gun'!L39)</f>
        <v>DQ</v>
      </c>
      <c r="AB239" s="259" t="str">
        <f>IF('Heavy Gun'!M39="","DQ",'Heavy Gun'!M39)</f>
        <v>DQ</v>
      </c>
      <c r="AC239" s="260" t="str">
        <f>'Heavy Gun'!Z39</f>
        <v>DQ</v>
      </c>
      <c r="AD239" s="258" t="str">
        <f t="shared" si="27"/>
        <v>DQ</v>
      </c>
      <c r="AE239" s="258" t="str">
        <f t="shared" si="28"/>
        <v>DQ</v>
      </c>
    </row>
    <row r="240" spans="25:31" x14ac:dyDescent="0.2">
      <c r="Y240" s="258" t="str">
        <f>'Heavy Gun'!B40</f>
        <v xml:space="preserve"> </v>
      </c>
      <c r="Z240" s="259" t="str">
        <f>IF('Heavy Gun'!K40="","DQ",'Heavy Gun'!K40)</f>
        <v>DQ</v>
      </c>
      <c r="AA240" s="259" t="str">
        <f>IF('Heavy Gun'!L40="","DQ",'Heavy Gun'!L40)</f>
        <v>DQ</v>
      </c>
      <c r="AB240" s="259" t="str">
        <f>IF('Heavy Gun'!M40="","DQ",'Heavy Gun'!M40)</f>
        <v>DQ</v>
      </c>
      <c r="AC240" s="260" t="str">
        <f>'Heavy Gun'!Z40</f>
        <v>DQ</v>
      </c>
      <c r="AD240" s="258" t="str">
        <f t="shared" si="27"/>
        <v>DQ</v>
      </c>
      <c r="AE240" s="258" t="str">
        <f t="shared" si="28"/>
        <v>DQ</v>
      </c>
    </row>
    <row r="241" spans="25:31" x14ac:dyDescent="0.2">
      <c r="Y241" s="258" t="str">
        <f>'Heavy Gun'!B41</f>
        <v xml:space="preserve"> </v>
      </c>
      <c r="Z241" s="259" t="str">
        <f>IF('Heavy Gun'!K41="","DQ",'Heavy Gun'!K41)</f>
        <v>DQ</v>
      </c>
      <c r="AA241" s="259" t="str">
        <f>IF('Heavy Gun'!L41="","DQ",'Heavy Gun'!L41)</f>
        <v>DQ</v>
      </c>
      <c r="AB241" s="259" t="str">
        <f>IF('Heavy Gun'!M41="","DQ",'Heavy Gun'!M41)</f>
        <v>DQ</v>
      </c>
      <c r="AC241" s="260" t="str">
        <f>'Heavy Gun'!Z41</f>
        <v>DQ</v>
      </c>
      <c r="AD241" s="258" t="str">
        <f t="shared" si="27"/>
        <v>DQ</v>
      </c>
      <c r="AE241" s="258" t="str">
        <f t="shared" si="28"/>
        <v>DQ</v>
      </c>
    </row>
    <row r="242" spans="25:31" x14ac:dyDescent="0.2">
      <c r="Y242" s="258" t="str">
        <f>'Heavy Gun'!B42</f>
        <v xml:space="preserve"> </v>
      </c>
      <c r="Z242" s="259" t="str">
        <f>IF('Heavy Gun'!K42="","DQ",'Heavy Gun'!K42)</f>
        <v>DQ</v>
      </c>
      <c r="AA242" s="259" t="str">
        <f>IF('Heavy Gun'!L42="","DQ",'Heavy Gun'!L42)</f>
        <v>DQ</v>
      </c>
      <c r="AB242" s="259" t="str">
        <f>IF('Heavy Gun'!M42="","DQ",'Heavy Gun'!M42)</f>
        <v>DQ</v>
      </c>
      <c r="AC242" s="260" t="str">
        <f>'Heavy Gun'!Z42</f>
        <v>DQ</v>
      </c>
      <c r="AD242" s="258" t="str">
        <f t="shared" si="27"/>
        <v>DQ</v>
      </c>
      <c r="AE242" s="258" t="str">
        <f t="shared" si="28"/>
        <v>DQ</v>
      </c>
    </row>
    <row r="243" spans="25:31" x14ac:dyDescent="0.2">
      <c r="Y243" s="258" t="str">
        <f>'Heavy Gun'!B43</f>
        <v xml:space="preserve"> </v>
      </c>
      <c r="Z243" s="259" t="str">
        <f>IF('Heavy Gun'!K43="","DQ",'Heavy Gun'!K43)</f>
        <v>DQ</v>
      </c>
      <c r="AA243" s="259" t="str">
        <f>IF('Heavy Gun'!L43="","DQ",'Heavy Gun'!L43)</f>
        <v>DQ</v>
      </c>
      <c r="AB243" s="259" t="str">
        <f>IF('Heavy Gun'!M43="","DQ",'Heavy Gun'!M43)</f>
        <v>DQ</v>
      </c>
      <c r="AC243" s="260" t="str">
        <f>'Heavy Gun'!Z43</f>
        <v>DQ</v>
      </c>
      <c r="AD243" s="258" t="str">
        <f t="shared" si="27"/>
        <v>DQ</v>
      </c>
      <c r="AE243" s="258" t="str">
        <f t="shared" si="28"/>
        <v>DQ</v>
      </c>
    </row>
    <row r="244" spans="25:31" x14ac:dyDescent="0.2">
      <c r="Y244" s="258" t="str">
        <f>'Heavy Gun'!B44</f>
        <v xml:space="preserve"> </v>
      </c>
      <c r="Z244" s="259" t="str">
        <f>IF('Heavy Gun'!K44="","DQ",'Heavy Gun'!K44)</f>
        <v>DQ</v>
      </c>
      <c r="AA244" s="259" t="str">
        <f>IF('Heavy Gun'!L44="","DQ",'Heavy Gun'!L44)</f>
        <v>DQ</v>
      </c>
      <c r="AB244" s="259" t="str">
        <f>IF('Heavy Gun'!M44="","DQ",'Heavy Gun'!M44)</f>
        <v>DQ</v>
      </c>
      <c r="AC244" s="260" t="str">
        <f>'Heavy Gun'!Z44</f>
        <v>DQ</v>
      </c>
      <c r="AD244" s="258" t="str">
        <f t="shared" si="27"/>
        <v>DQ</v>
      </c>
      <c r="AE244" s="258" t="str">
        <f t="shared" si="28"/>
        <v>DQ</v>
      </c>
    </row>
    <row r="245" spans="25:31" x14ac:dyDescent="0.2">
      <c r="Y245" s="258" t="str">
        <f>'Heavy Gun'!B45</f>
        <v xml:space="preserve"> </v>
      </c>
      <c r="Z245" s="259" t="str">
        <f>IF('Heavy Gun'!K45="","DQ",'Heavy Gun'!K45)</f>
        <v>DQ</v>
      </c>
      <c r="AA245" s="259" t="str">
        <f>IF('Heavy Gun'!L45="","DQ",'Heavy Gun'!L45)</f>
        <v>DQ</v>
      </c>
      <c r="AB245" s="259" t="str">
        <f>IF('Heavy Gun'!M45="","DQ",'Heavy Gun'!M45)</f>
        <v>DQ</v>
      </c>
      <c r="AC245" s="260" t="str">
        <f>'Heavy Gun'!Z45</f>
        <v>DQ</v>
      </c>
      <c r="AD245" s="258" t="str">
        <f t="shared" si="27"/>
        <v>DQ</v>
      </c>
      <c r="AE245" s="258" t="str">
        <f t="shared" si="28"/>
        <v>DQ</v>
      </c>
    </row>
    <row r="246" spans="25:31" x14ac:dyDescent="0.2">
      <c r="Y246" s="258" t="str">
        <f>'Heavy Gun'!B46</f>
        <v xml:space="preserve"> </v>
      </c>
      <c r="Z246" s="259" t="str">
        <f>IF('Heavy Gun'!K46="","DQ",'Heavy Gun'!K46)</f>
        <v>DQ</v>
      </c>
      <c r="AA246" s="259" t="str">
        <f>IF('Heavy Gun'!L46="","DQ",'Heavy Gun'!L46)</f>
        <v>DQ</v>
      </c>
      <c r="AB246" s="259" t="str">
        <f>IF('Heavy Gun'!M46="","DQ",'Heavy Gun'!M46)</f>
        <v>DQ</v>
      </c>
      <c r="AC246" s="260" t="str">
        <f>'Heavy Gun'!Z46</f>
        <v>DQ</v>
      </c>
      <c r="AD246" s="258" t="str">
        <f t="shared" si="27"/>
        <v>DQ</v>
      </c>
      <c r="AE246" s="258" t="str">
        <f t="shared" si="28"/>
        <v>DQ</v>
      </c>
    </row>
    <row r="247" spans="25:31" x14ac:dyDescent="0.2">
      <c r="Y247" s="258" t="str">
        <f>'Heavy Gun'!B47</f>
        <v xml:space="preserve"> </v>
      </c>
      <c r="Z247" s="259" t="str">
        <f>IF('Heavy Gun'!K47="","DQ",'Heavy Gun'!K47)</f>
        <v>DQ</v>
      </c>
      <c r="AA247" s="259" t="str">
        <f>IF('Heavy Gun'!L47="","DQ",'Heavy Gun'!L47)</f>
        <v>DQ</v>
      </c>
      <c r="AB247" s="259" t="str">
        <f>IF('Heavy Gun'!M47="","DQ",'Heavy Gun'!M47)</f>
        <v>DQ</v>
      </c>
      <c r="AC247" s="260" t="str">
        <f>'Heavy Gun'!Z47</f>
        <v>DQ</v>
      </c>
      <c r="AD247" s="258" t="str">
        <f t="shared" si="27"/>
        <v>DQ</v>
      </c>
      <c r="AE247" s="258" t="str">
        <f t="shared" si="28"/>
        <v>DQ</v>
      </c>
    </row>
    <row r="248" spans="25:31" x14ac:dyDescent="0.2">
      <c r="Y248" s="258" t="str">
        <f>'Heavy Gun'!B48</f>
        <v xml:space="preserve"> </v>
      </c>
      <c r="Z248" s="259" t="str">
        <f>IF('Heavy Gun'!K48="","DQ",'Heavy Gun'!K48)</f>
        <v>DQ</v>
      </c>
      <c r="AA248" s="259" t="str">
        <f>IF('Heavy Gun'!L48="","DQ",'Heavy Gun'!L48)</f>
        <v>DQ</v>
      </c>
      <c r="AB248" s="259" t="str">
        <f>IF('Heavy Gun'!M48="","DQ",'Heavy Gun'!M48)</f>
        <v>DQ</v>
      </c>
      <c r="AC248" s="260" t="str">
        <f>'Heavy Gun'!Z48</f>
        <v>DQ</v>
      </c>
      <c r="AD248" s="258" t="str">
        <f t="shared" si="27"/>
        <v>DQ</v>
      </c>
      <c r="AE248" s="258" t="str">
        <f t="shared" si="28"/>
        <v>DQ</v>
      </c>
    </row>
    <row r="249" spans="25:31" x14ac:dyDescent="0.2">
      <c r="Y249" s="258" t="str">
        <f>'Heavy Gun'!B49</f>
        <v xml:space="preserve"> </v>
      </c>
      <c r="Z249" s="259" t="str">
        <f>IF('Heavy Gun'!K49="","DQ",'Heavy Gun'!K49)</f>
        <v>DQ</v>
      </c>
      <c r="AA249" s="259" t="str">
        <f>IF('Heavy Gun'!L49="","DQ",'Heavy Gun'!L49)</f>
        <v>DQ</v>
      </c>
      <c r="AB249" s="259" t="str">
        <f>IF('Heavy Gun'!M49="","DQ",'Heavy Gun'!M49)</f>
        <v>DQ</v>
      </c>
      <c r="AC249" s="260" t="str">
        <f>'Heavy Gun'!Z49</f>
        <v>DQ</v>
      </c>
      <c r="AD249" s="258" t="str">
        <f t="shared" si="27"/>
        <v>DQ</v>
      </c>
      <c r="AE249" s="258" t="str">
        <f t="shared" si="28"/>
        <v>DQ</v>
      </c>
    </row>
    <row r="250" spans="25:31" x14ac:dyDescent="0.2">
      <c r="Y250" s="258" t="str">
        <f>'Heavy Gun'!B50</f>
        <v xml:space="preserve"> </v>
      </c>
      <c r="Z250" s="259" t="str">
        <f>IF('Heavy Gun'!K50="","DQ",'Heavy Gun'!K50)</f>
        <v>DQ</v>
      </c>
      <c r="AA250" s="259" t="str">
        <f>IF('Heavy Gun'!L50="","DQ",'Heavy Gun'!L50)</f>
        <v>DQ</v>
      </c>
      <c r="AB250" s="259" t="str">
        <f>IF('Heavy Gun'!M50="","DQ",'Heavy Gun'!M50)</f>
        <v>DQ</v>
      </c>
      <c r="AC250" s="260" t="str">
        <f>'Heavy Gun'!Z50</f>
        <v>DQ</v>
      </c>
      <c r="AD250" s="258" t="str">
        <f t="shared" si="27"/>
        <v>DQ</v>
      </c>
      <c r="AE250" s="258" t="str">
        <f t="shared" si="28"/>
        <v>DQ</v>
      </c>
    </row>
    <row r="251" spans="25:31" x14ac:dyDescent="0.2">
      <c r="Y251" s="258" t="str">
        <f>'Heavy Gun'!B51</f>
        <v xml:space="preserve"> </v>
      </c>
      <c r="Z251" s="259" t="str">
        <f>IF('Heavy Gun'!K51="","DQ",'Heavy Gun'!K51)</f>
        <v>DQ</v>
      </c>
      <c r="AA251" s="259" t="str">
        <f>IF('Heavy Gun'!L51="","DQ",'Heavy Gun'!L51)</f>
        <v>DQ</v>
      </c>
      <c r="AB251" s="259" t="str">
        <f>IF('Heavy Gun'!M51="","DQ",'Heavy Gun'!M51)</f>
        <v>DQ</v>
      </c>
      <c r="AC251" s="260" t="str">
        <f>'Heavy Gun'!Z51</f>
        <v>DQ</v>
      </c>
      <c r="AD251" s="258" t="str">
        <f t="shared" si="27"/>
        <v>DQ</v>
      </c>
      <c r="AE251" s="258" t="str">
        <f t="shared" si="28"/>
        <v>DQ</v>
      </c>
    </row>
    <row r="252" spans="25:31" x14ac:dyDescent="0.2">
      <c r="Y252" s="258" t="str">
        <f>'Heavy Gun'!B52</f>
        <v xml:space="preserve"> </v>
      </c>
      <c r="Z252" s="259" t="str">
        <f>IF('Heavy Gun'!K52="","DQ",'Heavy Gun'!K52)</f>
        <v>DQ</v>
      </c>
      <c r="AA252" s="259" t="str">
        <f>IF('Heavy Gun'!L52="","DQ",'Heavy Gun'!L52)</f>
        <v>DQ</v>
      </c>
      <c r="AB252" s="259" t="str">
        <f>IF('Heavy Gun'!M52="","DQ",'Heavy Gun'!M52)</f>
        <v>DQ</v>
      </c>
      <c r="AC252" s="260" t="str">
        <f>'Heavy Gun'!Z52</f>
        <v>DQ</v>
      </c>
      <c r="AD252" s="258" t="str">
        <f t="shared" si="27"/>
        <v>DQ</v>
      </c>
      <c r="AE252" s="258" t="str">
        <f t="shared" si="28"/>
        <v>DQ</v>
      </c>
    </row>
    <row r="253" spans="25:31" x14ac:dyDescent="0.2">
      <c r="Y253" s="258" t="str">
        <f>'Heavy Gun'!B53</f>
        <v xml:space="preserve"> </v>
      </c>
      <c r="Z253" s="259" t="str">
        <f>IF('Heavy Gun'!K53="","DQ",'Heavy Gun'!K53)</f>
        <v>DQ</v>
      </c>
      <c r="AA253" s="259" t="str">
        <f>IF('Heavy Gun'!L53="","DQ",'Heavy Gun'!L53)</f>
        <v>DQ</v>
      </c>
      <c r="AB253" s="259" t="str">
        <f>IF('Heavy Gun'!M53="","DQ",'Heavy Gun'!M53)</f>
        <v>DQ</v>
      </c>
      <c r="AC253" s="260" t="str">
        <f>'Heavy Gun'!Z53</f>
        <v>DQ</v>
      </c>
      <c r="AD253" s="258" t="str">
        <f t="shared" si="27"/>
        <v>DQ</v>
      </c>
      <c r="AE253" s="258" t="str">
        <f t="shared" si="28"/>
        <v>DQ</v>
      </c>
    </row>
    <row r="254" spans="25:31" x14ac:dyDescent="0.2">
      <c r="Y254" s="258" t="str">
        <f>'Heavy Gun'!B54</f>
        <v xml:space="preserve"> </v>
      </c>
      <c r="Z254" s="259" t="str">
        <f>IF('Heavy Gun'!K54="","DQ",'Heavy Gun'!K54)</f>
        <v>DQ</v>
      </c>
      <c r="AA254" s="259" t="str">
        <f>IF('Heavy Gun'!L54="","DQ",'Heavy Gun'!L54)</f>
        <v>DQ</v>
      </c>
      <c r="AB254" s="259" t="str">
        <f>IF('Heavy Gun'!M54="","DQ",'Heavy Gun'!M54)</f>
        <v>DQ</v>
      </c>
      <c r="AC254" s="260" t="str">
        <f>'Heavy Gun'!Z54</f>
        <v>DQ</v>
      </c>
      <c r="AD254" s="258" t="str">
        <f t="shared" si="27"/>
        <v>DQ</v>
      </c>
      <c r="AE254" s="258" t="str">
        <f t="shared" si="28"/>
        <v>DQ</v>
      </c>
    </row>
    <row r="255" spans="25:31" x14ac:dyDescent="0.2">
      <c r="Y255" s="258" t="str">
        <f>'Heavy Gun'!B55</f>
        <v xml:space="preserve"> </v>
      </c>
      <c r="Z255" s="259" t="str">
        <f>IF('Heavy Gun'!K55="","DQ",'Heavy Gun'!K55)</f>
        <v>DQ</v>
      </c>
      <c r="AA255" s="259" t="str">
        <f>IF('Heavy Gun'!L55="","DQ",'Heavy Gun'!L55)</f>
        <v>DQ</v>
      </c>
      <c r="AB255" s="259" t="str">
        <f>IF('Heavy Gun'!M55="","DQ",'Heavy Gun'!M55)</f>
        <v>DQ</v>
      </c>
      <c r="AC255" s="260" t="str">
        <f>'Heavy Gun'!Z55</f>
        <v>DQ</v>
      </c>
      <c r="AD255" s="258" t="str">
        <f t="shared" si="27"/>
        <v>DQ</v>
      </c>
      <c r="AE255" s="258" t="str">
        <f t="shared" si="28"/>
        <v>DQ</v>
      </c>
    </row>
    <row r="256" spans="25:31" x14ac:dyDescent="0.2">
      <c r="Y256" s="258" t="str">
        <f>'Heavy Gun'!B56</f>
        <v xml:space="preserve"> </v>
      </c>
      <c r="Z256" s="259" t="str">
        <f>IF('Heavy Gun'!K56="","DQ",'Heavy Gun'!K56)</f>
        <v>DQ</v>
      </c>
      <c r="AA256" s="259" t="str">
        <f>IF('Heavy Gun'!L56="","DQ",'Heavy Gun'!L56)</f>
        <v>DQ</v>
      </c>
      <c r="AB256" s="259" t="str">
        <f>IF('Heavy Gun'!M56="","DQ",'Heavy Gun'!M56)</f>
        <v>DQ</v>
      </c>
      <c r="AC256" s="260" t="str">
        <f>'Heavy Gun'!Z56</f>
        <v>DQ</v>
      </c>
      <c r="AD256" s="258" t="str">
        <f t="shared" si="27"/>
        <v>DQ</v>
      </c>
      <c r="AE256" s="258" t="str">
        <f t="shared" si="28"/>
        <v>DQ</v>
      </c>
    </row>
    <row r="257" spans="25:31" x14ac:dyDescent="0.2">
      <c r="Y257" s="258" t="str">
        <f>'Heavy Gun'!B57</f>
        <v xml:space="preserve"> </v>
      </c>
      <c r="Z257" s="259" t="str">
        <f>IF('Heavy Gun'!K57="","DQ",'Heavy Gun'!K57)</f>
        <v>DQ</v>
      </c>
      <c r="AA257" s="259" t="str">
        <f>IF('Heavy Gun'!L57="","DQ",'Heavy Gun'!L57)</f>
        <v>DQ</v>
      </c>
      <c r="AB257" s="259" t="str">
        <f>IF('Heavy Gun'!M57="","DQ",'Heavy Gun'!M57)</f>
        <v>DQ</v>
      </c>
      <c r="AC257" s="260" t="str">
        <f>'Heavy Gun'!Z57</f>
        <v>DQ</v>
      </c>
      <c r="AD257" s="258" t="str">
        <f t="shared" si="27"/>
        <v>DQ</v>
      </c>
      <c r="AE257" s="258" t="str">
        <f t="shared" si="28"/>
        <v>DQ</v>
      </c>
    </row>
    <row r="258" spans="25:31" x14ac:dyDescent="0.2">
      <c r="Y258" s="258" t="str">
        <f>'Heavy Gun'!B58</f>
        <v xml:space="preserve"> </v>
      </c>
      <c r="Z258" s="259" t="str">
        <f>IF('Heavy Gun'!K58="","DQ",'Heavy Gun'!K58)</f>
        <v>DQ</v>
      </c>
      <c r="AA258" s="259" t="str">
        <f>IF('Heavy Gun'!L58="","DQ",'Heavy Gun'!L58)</f>
        <v>DQ</v>
      </c>
      <c r="AB258" s="259" t="str">
        <f>IF('Heavy Gun'!M58="","DQ",'Heavy Gun'!M58)</f>
        <v>DQ</v>
      </c>
      <c r="AC258" s="260" t="str">
        <f>'Heavy Gun'!Z58</f>
        <v>DQ</v>
      </c>
      <c r="AD258" s="258" t="str">
        <f t="shared" si="27"/>
        <v>DQ</v>
      </c>
      <c r="AE258" s="258" t="str">
        <f t="shared" si="28"/>
        <v>DQ</v>
      </c>
    </row>
    <row r="259" spans="25:31" x14ac:dyDescent="0.2">
      <c r="Y259" s="258" t="str">
        <f>'Heavy Gun'!B59</f>
        <v xml:space="preserve"> </v>
      </c>
      <c r="Z259" s="259" t="str">
        <f>IF('Heavy Gun'!K59="","DQ",'Heavy Gun'!K59)</f>
        <v>DQ</v>
      </c>
      <c r="AA259" s="259" t="str">
        <f>IF('Heavy Gun'!L59="","DQ",'Heavy Gun'!L59)</f>
        <v>DQ</v>
      </c>
      <c r="AB259" s="259" t="str">
        <f>IF('Heavy Gun'!M59="","DQ",'Heavy Gun'!M59)</f>
        <v>DQ</v>
      </c>
      <c r="AC259" s="260" t="str">
        <f>'Heavy Gun'!Z59</f>
        <v>DQ</v>
      </c>
      <c r="AD259" s="258" t="str">
        <f t="shared" si="27"/>
        <v>DQ</v>
      </c>
      <c r="AE259" s="258" t="str">
        <f t="shared" si="28"/>
        <v>DQ</v>
      </c>
    </row>
    <row r="260" spans="25:31" x14ac:dyDescent="0.2">
      <c r="Y260" s="258" t="str">
        <f>'Heavy Gun'!B60</f>
        <v xml:space="preserve"> </v>
      </c>
      <c r="Z260" s="259" t="str">
        <f>IF('Heavy Gun'!K60="","DQ",'Heavy Gun'!K60)</f>
        <v>DQ</v>
      </c>
      <c r="AA260" s="259" t="str">
        <f>IF('Heavy Gun'!L60="","DQ",'Heavy Gun'!L60)</f>
        <v>DQ</v>
      </c>
      <c r="AB260" s="259" t="str">
        <f>IF('Heavy Gun'!M60="","DQ",'Heavy Gun'!M60)</f>
        <v>DQ</v>
      </c>
      <c r="AC260" s="260" t="str">
        <f>'Heavy Gun'!Z60</f>
        <v>DQ</v>
      </c>
      <c r="AD260" s="258" t="str">
        <f t="shared" si="27"/>
        <v>DQ</v>
      </c>
      <c r="AE260" s="258" t="str">
        <f t="shared" si="28"/>
        <v>DQ</v>
      </c>
    </row>
    <row r="261" spans="25:31" x14ac:dyDescent="0.2">
      <c r="Y261" s="258" t="str">
        <f>'Heavy Gun'!B61</f>
        <v xml:space="preserve"> </v>
      </c>
      <c r="Z261" s="259" t="str">
        <f>IF('Heavy Gun'!K61="","DQ",'Heavy Gun'!K61)</f>
        <v>DQ</v>
      </c>
      <c r="AA261" s="259" t="str">
        <f>IF('Heavy Gun'!L61="","DQ",'Heavy Gun'!L61)</f>
        <v>DQ</v>
      </c>
      <c r="AB261" s="259" t="str">
        <f>IF('Heavy Gun'!M61="","DQ",'Heavy Gun'!M61)</f>
        <v>DQ</v>
      </c>
      <c r="AC261" s="260" t="str">
        <f>'Heavy Gun'!Z61</f>
        <v>DQ</v>
      </c>
      <c r="AD261" s="258" t="str">
        <f t="shared" si="27"/>
        <v>DQ</v>
      </c>
      <c r="AE261" s="258" t="str">
        <f t="shared" si="28"/>
        <v>DQ</v>
      </c>
    </row>
    <row r="262" spans="25:31" x14ac:dyDescent="0.2">
      <c r="Y262" s="258" t="str">
        <f>'Heavy Gun'!B62</f>
        <v xml:space="preserve"> </v>
      </c>
      <c r="Z262" s="259" t="str">
        <f>IF('Heavy Gun'!K62="","DQ",'Heavy Gun'!K62)</f>
        <v>DQ</v>
      </c>
      <c r="AA262" s="259" t="str">
        <f>IF('Heavy Gun'!L62="","DQ",'Heavy Gun'!L62)</f>
        <v>DQ</v>
      </c>
      <c r="AB262" s="259" t="str">
        <f>IF('Heavy Gun'!M62="","DQ",'Heavy Gun'!M62)</f>
        <v>DQ</v>
      </c>
      <c r="AC262" s="260" t="str">
        <f>'Heavy Gun'!Z62</f>
        <v>DQ</v>
      </c>
      <c r="AD262" s="258" t="str">
        <f t="shared" si="27"/>
        <v>DQ</v>
      </c>
      <c r="AE262" s="258" t="str">
        <f t="shared" si="28"/>
        <v>DQ</v>
      </c>
    </row>
    <row r="263" spans="25:31" x14ac:dyDescent="0.2">
      <c r="Y263" s="258" t="str">
        <f>'Heavy Gun'!B63</f>
        <v xml:space="preserve"> </v>
      </c>
      <c r="Z263" s="259" t="str">
        <f>IF('Heavy Gun'!K63="","DQ",'Heavy Gun'!K63)</f>
        <v>DQ</v>
      </c>
      <c r="AA263" s="259" t="str">
        <f>IF('Heavy Gun'!L63="","DQ",'Heavy Gun'!L63)</f>
        <v>DQ</v>
      </c>
      <c r="AB263" s="259" t="str">
        <f>IF('Heavy Gun'!M63="","DQ",'Heavy Gun'!M63)</f>
        <v>DQ</v>
      </c>
      <c r="AC263" s="260" t="str">
        <f>'Heavy Gun'!Z63</f>
        <v>DQ</v>
      </c>
      <c r="AD263" s="258" t="str">
        <f t="shared" si="27"/>
        <v>DQ</v>
      </c>
      <c r="AE263" s="258" t="str">
        <f t="shared" si="28"/>
        <v>DQ</v>
      </c>
    </row>
    <row r="264" spans="25:31" x14ac:dyDescent="0.2">
      <c r="Y264" s="258" t="str">
        <f>'Heavy Gun'!B64</f>
        <v xml:space="preserve"> </v>
      </c>
      <c r="Z264" s="259" t="str">
        <f>IF('Heavy Gun'!K64="","DQ",'Heavy Gun'!K64)</f>
        <v>DQ</v>
      </c>
      <c r="AA264" s="259" t="str">
        <f>IF('Heavy Gun'!L64="","DQ",'Heavy Gun'!L64)</f>
        <v>DQ</v>
      </c>
      <c r="AB264" s="259" t="str">
        <f>IF('Heavy Gun'!M64="","DQ",'Heavy Gun'!M64)</f>
        <v>DQ</v>
      </c>
      <c r="AC264" s="260" t="str">
        <f>'Heavy Gun'!Z64</f>
        <v>DQ</v>
      </c>
      <c r="AD264" s="258" t="str">
        <f t="shared" si="27"/>
        <v>DQ</v>
      </c>
      <c r="AE264" s="258" t="str">
        <f t="shared" si="28"/>
        <v>DQ</v>
      </c>
    </row>
    <row r="265" spans="25:31" x14ac:dyDescent="0.2">
      <c r="Y265" s="258" t="str">
        <f>'Heavy Gun'!B65</f>
        <v xml:space="preserve"> </v>
      </c>
      <c r="Z265" s="259" t="str">
        <f>IF('Heavy Gun'!K65="","DQ",'Heavy Gun'!K65)</f>
        <v>DQ</v>
      </c>
      <c r="AA265" s="259" t="str">
        <f>IF('Heavy Gun'!L65="","DQ",'Heavy Gun'!L65)</f>
        <v>DQ</v>
      </c>
      <c r="AB265" s="259" t="str">
        <f>IF('Heavy Gun'!M65="","DQ",'Heavy Gun'!M65)</f>
        <v>DQ</v>
      </c>
      <c r="AC265" s="260" t="str">
        <f>'Heavy Gun'!Z65</f>
        <v>DQ</v>
      </c>
      <c r="AD265" s="258" t="str">
        <f t="shared" si="27"/>
        <v>DQ</v>
      </c>
      <c r="AE265" s="258" t="str">
        <f t="shared" si="28"/>
        <v>DQ</v>
      </c>
    </row>
    <row r="266" spans="25:31" x14ac:dyDescent="0.2">
      <c r="Y266" s="258" t="str">
        <f>'Heavy Gun'!B66</f>
        <v xml:space="preserve"> </v>
      </c>
      <c r="Z266" s="259" t="str">
        <f>IF('Heavy Gun'!K66="","DQ",'Heavy Gun'!K66)</f>
        <v>DQ</v>
      </c>
      <c r="AA266" s="259" t="str">
        <f>IF('Heavy Gun'!L66="","DQ",'Heavy Gun'!L66)</f>
        <v>DQ</v>
      </c>
      <c r="AB266" s="259" t="str">
        <f>IF('Heavy Gun'!M66="","DQ",'Heavy Gun'!M66)</f>
        <v>DQ</v>
      </c>
      <c r="AC266" s="260" t="str">
        <f>'Heavy Gun'!Z66</f>
        <v>DQ</v>
      </c>
      <c r="AD266" s="258" t="str">
        <f t="shared" si="27"/>
        <v>DQ</v>
      </c>
      <c r="AE266" s="258" t="str">
        <f t="shared" si="28"/>
        <v>DQ</v>
      </c>
    </row>
    <row r="267" spans="25:31" x14ac:dyDescent="0.2">
      <c r="Y267" s="258" t="str">
        <f>'Heavy Gun'!B67</f>
        <v xml:space="preserve"> </v>
      </c>
      <c r="Z267" s="259" t="str">
        <f>IF('Heavy Gun'!K67="","DQ",'Heavy Gun'!K67)</f>
        <v>DQ</v>
      </c>
      <c r="AA267" s="259" t="str">
        <f>IF('Heavy Gun'!L67="","DQ",'Heavy Gun'!L67)</f>
        <v>DQ</v>
      </c>
      <c r="AB267" s="259" t="str">
        <f>IF('Heavy Gun'!M67="","DQ",'Heavy Gun'!M67)</f>
        <v>DQ</v>
      </c>
      <c r="AC267" s="260" t="str">
        <f>'Heavy Gun'!Z67</f>
        <v>DQ</v>
      </c>
      <c r="AD267" s="258" t="str">
        <f t="shared" si="27"/>
        <v>DQ</v>
      </c>
      <c r="AE267" s="258" t="str">
        <f t="shared" si="28"/>
        <v>DQ</v>
      </c>
    </row>
    <row r="268" spans="25:31" x14ac:dyDescent="0.2">
      <c r="Y268" s="258" t="str">
        <f>'Heavy Gun'!B68</f>
        <v xml:space="preserve"> </v>
      </c>
      <c r="Z268" s="259" t="str">
        <f>IF('Heavy Gun'!K68="","DQ",'Heavy Gun'!K68)</f>
        <v>DQ</v>
      </c>
      <c r="AA268" s="259" t="str">
        <f>IF('Heavy Gun'!L68="","DQ",'Heavy Gun'!L68)</f>
        <v>DQ</v>
      </c>
      <c r="AB268" s="259" t="str">
        <f>IF('Heavy Gun'!M68="","DQ",'Heavy Gun'!M68)</f>
        <v>DQ</v>
      </c>
      <c r="AC268" s="260" t="str">
        <f>'Heavy Gun'!Z68</f>
        <v>DQ</v>
      </c>
      <c r="AD268" s="258" t="str">
        <f t="shared" si="27"/>
        <v>DQ</v>
      </c>
      <c r="AE268" s="258" t="str">
        <f t="shared" si="28"/>
        <v>DQ</v>
      </c>
    </row>
    <row r="269" spans="25:31" x14ac:dyDescent="0.2">
      <c r="Y269" s="258" t="str">
        <f>'Heavy Gun'!B69</f>
        <v xml:space="preserve"> </v>
      </c>
      <c r="Z269" s="259" t="str">
        <f>IF('Heavy Gun'!K69="","DQ",'Heavy Gun'!K69)</f>
        <v>DQ</v>
      </c>
      <c r="AA269" s="259" t="str">
        <f>IF('Heavy Gun'!L69="","DQ",'Heavy Gun'!L69)</f>
        <v>DQ</v>
      </c>
      <c r="AB269" s="259" t="str">
        <f>IF('Heavy Gun'!M69="","DQ",'Heavy Gun'!M69)</f>
        <v>DQ</v>
      </c>
      <c r="AC269" s="260" t="str">
        <f>'Heavy Gun'!Z69</f>
        <v>DQ</v>
      </c>
      <c r="AD269" s="258" t="str">
        <f t="shared" si="27"/>
        <v>DQ</v>
      </c>
      <c r="AE269" s="258" t="str">
        <f t="shared" si="28"/>
        <v>DQ</v>
      </c>
    </row>
    <row r="270" spans="25:31" x14ac:dyDescent="0.2">
      <c r="Y270" s="258" t="str">
        <f>'Heavy Gun'!B70</f>
        <v xml:space="preserve"> </v>
      </c>
      <c r="Z270" s="259" t="str">
        <f>IF('Heavy Gun'!K70="","DQ",'Heavy Gun'!K70)</f>
        <v>DQ</v>
      </c>
      <c r="AA270" s="259" t="str">
        <f>IF('Heavy Gun'!L70="","DQ",'Heavy Gun'!L70)</f>
        <v>DQ</v>
      </c>
      <c r="AB270" s="259" t="str">
        <f>IF('Heavy Gun'!M70="","DQ",'Heavy Gun'!M70)</f>
        <v>DQ</v>
      </c>
      <c r="AC270" s="260" t="str">
        <f>'Heavy Gun'!Z70</f>
        <v>DQ</v>
      </c>
      <c r="AD270" s="258" t="str">
        <f t="shared" si="27"/>
        <v>DQ</v>
      </c>
      <c r="AE270" s="258" t="str">
        <f t="shared" si="28"/>
        <v>DQ</v>
      </c>
    </row>
    <row r="271" spans="25:31" x14ac:dyDescent="0.2">
      <c r="Y271" s="258" t="str">
        <f>'Heavy Gun'!B71</f>
        <v xml:space="preserve"> </v>
      </c>
      <c r="Z271" s="259" t="str">
        <f>IF('Heavy Gun'!K71="","DQ",'Heavy Gun'!K71)</f>
        <v>DQ</v>
      </c>
      <c r="AA271" s="259" t="str">
        <f>IF('Heavy Gun'!L71="","DQ",'Heavy Gun'!L71)</f>
        <v>DQ</v>
      </c>
      <c r="AB271" s="259" t="str">
        <f>IF('Heavy Gun'!M71="","DQ",'Heavy Gun'!M71)</f>
        <v>DQ</v>
      </c>
      <c r="AC271" s="260" t="str">
        <f>'Heavy Gun'!Z71</f>
        <v>DQ</v>
      </c>
      <c r="AD271" s="258" t="str">
        <f t="shared" si="27"/>
        <v>DQ</v>
      </c>
      <c r="AE271" s="258" t="str">
        <f t="shared" si="28"/>
        <v>DQ</v>
      </c>
    </row>
    <row r="272" spans="25:31" x14ac:dyDescent="0.2">
      <c r="Y272" s="258" t="str">
        <f>'Heavy Gun'!B72</f>
        <v xml:space="preserve"> </v>
      </c>
      <c r="Z272" s="259" t="str">
        <f>IF('Heavy Gun'!K72="","DQ",'Heavy Gun'!K72)</f>
        <v>DQ</v>
      </c>
      <c r="AA272" s="259" t="str">
        <f>IF('Heavy Gun'!L72="","DQ",'Heavy Gun'!L72)</f>
        <v>DQ</v>
      </c>
      <c r="AB272" s="259" t="str">
        <f>IF('Heavy Gun'!M72="","DQ",'Heavy Gun'!M72)</f>
        <v>DQ</v>
      </c>
      <c r="AC272" s="260" t="str">
        <f>'Heavy Gun'!Z72</f>
        <v>DQ</v>
      </c>
      <c r="AD272" s="258" t="str">
        <f t="shared" si="27"/>
        <v>DQ</v>
      </c>
      <c r="AE272" s="258" t="str">
        <f t="shared" si="28"/>
        <v>DQ</v>
      </c>
    </row>
    <row r="273" spans="25:31" x14ac:dyDescent="0.2">
      <c r="Y273" s="258" t="str">
        <f>'Heavy Gun'!B73</f>
        <v xml:space="preserve"> </v>
      </c>
      <c r="Z273" s="259" t="str">
        <f>IF('Heavy Gun'!K73="","DQ",'Heavy Gun'!K73)</f>
        <v>DQ</v>
      </c>
      <c r="AA273" s="259" t="str">
        <f>IF('Heavy Gun'!L73="","DQ",'Heavy Gun'!L73)</f>
        <v>DQ</v>
      </c>
      <c r="AB273" s="259" t="str">
        <f>IF('Heavy Gun'!M73="","DQ",'Heavy Gun'!M73)</f>
        <v>DQ</v>
      </c>
      <c r="AC273" s="260" t="str">
        <f>'Heavy Gun'!Z73</f>
        <v>DQ</v>
      </c>
      <c r="AD273" s="258" t="str">
        <f t="shared" si="27"/>
        <v>DQ</v>
      </c>
      <c r="AE273" s="258" t="str">
        <f t="shared" si="28"/>
        <v>DQ</v>
      </c>
    </row>
    <row r="274" spans="25:31" x14ac:dyDescent="0.2">
      <c r="Y274" s="258" t="str">
        <f>'Heavy Gun'!B74</f>
        <v xml:space="preserve"> </v>
      </c>
      <c r="Z274" s="259" t="str">
        <f>IF('Heavy Gun'!K74="","DQ",'Heavy Gun'!K74)</f>
        <v>DQ</v>
      </c>
      <c r="AA274" s="259" t="str">
        <f>IF('Heavy Gun'!L74="","DQ",'Heavy Gun'!L74)</f>
        <v>DQ</v>
      </c>
      <c r="AB274" s="259" t="str">
        <f>IF('Heavy Gun'!M74="","DQ",'Heavy Gun'!M74)</f>
        <v>DQ</v>
      </c>
      <c r="AC274" s="260" t="str">
        <f>'Heavy Gun'!Z74</f>
        <v>DQ</v>
      </c>
      <c r="AD274" s="258" t="str">
        <f t="shared" si="27"/>
        <v>DQ</v>
      </c>
      <c r="AE274" s="258" t="str">
        <f t="shared" si="28"/>
        <v>DQ</v>
      </c>
    </row>
    <row r="275" spans="25:31" x14ac:dyDescent="0.2">
      <c r="Y275" s="258" t="str">
        <f>'Heavy Gun'!B75</f>
        <v xml:space="preserve"> </v>
      </c>
      <c r="Z275" s="259" t="str">
        <f>IF('Heavy Gun'!K75="","DQ",'Heavy Gun'!K75)</f>
        <v>DQ</v>
      </c>
      <c r="AA275" s="259" t="str">
        <f>IF('Heavy Gun'!L75="","DQ",'Heavy Gun'!L75)</f>
        <v>DQ</v>
      </c>
      <c r="AB275" s="259" t="str">
        <f>IF('Heavy Gun'!M75="","DQ",'Heavy Gun'!M75)</f>
        <v>DQ</v>
      </c>
      <c r="AC275" s="260" t="str">
        <f>'Heavy Gun'!Z75</f>
        <v>DQ</v>
      </c>
      <c r="AD275" s="258" t="str">
        <f t="shared" si="27"/>
        <v>DQ</v>
      </c>
      <c r="AE275" s="258" t="str">
        <f t="shared" si="28"/>
        <v>DQ</v>
      </c>
    </row>
    <row r="276" spans="25:31" x14ac:dyDescent="0.2">
      <c r="Y276" s="258" t="str">
        <f>'Heavy Gun'!B76</f>
        <v xml:space="preserve"> </v>
      </c>
      <c r="Z276" s="259" t="str">
        <f>IF('Heavy Gun'!K76="","DQ",'Heavy Gun'!K76)</f>
        <v>DQ</v>
      </c>
      <c r="AA276" s="259" t="str">
        <f>IF('Heavy Gun'!L76="","DQ",'Heavy Gun'!L76)</f>
        <v>DQ</v>
      </c>
      <c r="AB276" s="259" t="str">
        <f>IF('Heavy Gun'!M76="","DQ",'Heavy Gun'!M76)</f>
        <v>DQ</v>
      </c>
      <c r="AC276" s="260" t="str">
        <f>'Heavy Gun'!Z76</f>
        <v>DQ</v>
      </c>
      <c r="AD276" s="258" t="str">
        <f t="shared" ref="AD276:AD299" si="29">IF(ISTEXT(Z276),"DQ",RANK(Z276,Z$20:Z$299,0)+SUMPRODUCT((Z$20:Z$299=Z276)*(AA$20:AA$299&gt;AA276))+SUMPRODUCT((Z$20:Z$299=Z276)*(AA$20:AA$299=AA276)*(AB$20:AB$299&lt;AB276))+SUMPRODUCT((Z$20:Z$299=Z276)*(AA$20:AA$299=AA276)*(AB$20:AB$299=AB276)*(AC$20:AC$299&lt;AC276)))</f>
        <v>DQ</v>
      </c>
      <c r="AE276" s="258" t="str">
        <f t="shared" ref="AE276:AE299" si="30">IF(ISTEXT(AB276),"DQ",RANK(AB276,AB$20:AB$299,1)+SUMPRODUCT((AB$20:AB$299=AB276)*(Z$20:Z$299&gt;Z276))+SUMPRODUCT((AB$20:AB$299=AB276)*(Z$20:Z$299=Z276)*(AA$20:AA$299&gt;AA276))+SUMPRODUCT((AB$20:AB$299=AB276)*(Z$20:Z$299=Z276)*(AA$20:AA$299=AA276)*($AC$20:$AC$299&lt;$AC276)))</f>
        <v>DQ</v>
      </c>
    </row>
    <row r="277" spans="25:31" x14ac:dyDescent="0.2">
      <c r="Y277" s="258" t="str">
        <f>'Heavy Gun'!B77</f>
        <v xml:space="preserve"> </v>
      </c>
      <c r="Z277" s="259" t="str">
        <f>IF('Heavy Gun'!K77="","DQ",'Heavy Gun'!K77)</f>
        <v>DQ</v>
      </c>
      <c r="AA277" s="259" t="str">
        <f>IF('Heavy Gun'!L77="","DQ",'Heavy Gun'!L77)</f>
        <v>DQ</v>
      </c>
      <c r="AB277" s="259" t="str">
        <f>IF('Heavy Gun'!M77="","DQ",'Heavy Gun'!M77)</f>
        <v>DQ</v>
      </c>
      <c r="AC277" s="260" t="str">
        <f>'Heavy Gun'!Z77</f>
        <v>DQ</v>
      </c>
      <c r="AD277" s="258" t="str">
        <f t="shared" si="29"/>
        <v>DQ</v>
      </c>
      <c r="AE277" s="258" t="str">
        <f t="shared" si="30"/>
        <v>DQ</v>
      </c>
    </row>
    <row r="278" spans="25:31" x14ac:dyDescent="0.2">
      <c r="Y278" s="258" t="str">
        <f>'Heavy Gun'!B78</f>
        <v xml:space="preserve"> </v>
      </c>
      <c r="Z278" s="259" t="str">
        <f>IF('Heavy Gun'!K78="","DQ",'Heavy Gun'!K78)</f>
        <v>DQ</v>
      </c>
      <c r="AA278" s="259" t="str">
        <f>IF('Heavy Gun'!L78="","DQ",'Heavy Gun'!L78)</f>
        <v>DQ</v>
      </c>
      <c r="AB278" s="259" t="str">
        <f>IF('Heavy Gun'!M78="","DQ",'Heavy Gun'!M78)</f>
        <v>DQ</v>
      </c>
      <c r="AC278" s="260" t="str">
        <f>'Heavy Gun'!Z78</f>
        <v>DQ</v>
      </c>
      <c r="AD278" s="258" t="str">
        <f t="shared" si="29"/>
        <v>DQ</v>
      </c>
      <c r="AE278" s="258" t="str">
        <f t="shared" si="30"/>
        <v>DQ</v>
      </c>
    </row>
    <row r="279" spans="25:31" x14ac:dyDescent="0.2">
      <c r="Y279" s="258" t="str">
        <f>'Heavy Gun'!B79</f>
        <v xml:space="preserve"> </v>
      </c>
      <c r="Z279" s="259" t="str">
        <f>IF('Heavy Gun'!K79="","DQ",'Heavy Gun'!K79)</f>
        <v>DQ</v>
      </c>
      <c r="AA279" s="259" t="str">
        <f>IF('Heavy Gun'!L79="","DQ",'Heavy Gun'!L79)</f>
        <v>DQ</v>
      </c>
      <c r="AB279" s="259" t="str">
        <f>IF('Heavy Gun'!M79="","DQ",'Heavy Gun'!M79)</f>
        <v>DQ</v>
      </c>
      <c r="AC279" s="260" t="str">
        <f>'Heavy Gun'!Z79</f>
        <v>DQ</v>
      </c>
      <c r="AD279" s="258" t="str">
        <f t="shared" si="29"/>
        <v>DQ</v>
      </c>
      <c r="AE279" s="258" t="str">
        <f t="shared" si="30"/>
        <v>DQ</v>
      </c>
    </row>
    <row r="280" spans="25:31" x14ac:dyDescent="0.2">
      <c r="Y280" s="258" t="str">
        <f>'Heavy Gun'!B80</f>
        <v xml:space="preserve"> </v>
      </c>
      <c r="Z280" s="259" t="str">
        <f>IF('Heavy Gun'!K80="","DQ",'Heavy Gun'!K80)</f>
        <v>DQ</v>
      </c>
      <c r="AA280" s="259" t="str">
        <f>IF('Heavy Gun'!L80="","DQ",'Heavy Gun'!L80)</f>
        <v>DQ</v>
      </c>
      <c r="AB280" s="259" t="str">
        <f>IF('Heavy Gun'!M80="","DQ",'Heavy Gun'!M80)</f>
        <v>DQ</v>
      </c>
      <c r="AC280" s="260" t="str">
        <f>'Heavy Gun'!Z80</f>
        <v>DQ</v>
      </c>
      <c r="AD280" s="258" t="str">
        <f t="shared" si="29"/>
        <v>DQ</v>
      </c>
      <c r="AE280" s="258" t="str">
        <f t="shared" si="30"/>
        <v>DQ</v>
      </c>
    </row>
    <row r="281" spans="25:31" x14ac:dyDescent="0.2">
      <c r="Y281" s="258" t="str">
        <f>'Heavy Gun'!B81</f>
        <v xml:space="preserve"> </v>
      </c>
      <c r="Z281" s="259" t="str">
        <f>IF('Heavy Gun'!K81="","DQ",'Heavy Gun'!K81)</f>
        <v>DQ</v>
      </c>
      <c r="AA281" s="259" t="str">
        <f>IF('Heavy Gun'!L81="","DQ",'Heavy Gun'!L81)</f>
        <v>DQ</v>
      </c>
      <c r="AB281" s="259" t="str">
        <f>IF('Heavy Gun'!M81="","DQ",'Heavy Gun'!M81)</f>
        <v>DQ</v>
      </c>
      <c r="AC281" s="260" t="str">
        <f>'Heavy Gun'!Z81</f>
        <v>DQ</v>
      </c>
      <c r="AD281" s="258" t="str">
        <f t="shared" si="29"/>
        <v>DQ</v>
      </c>
      <c r="AE281" s="258" t="str">
        <f t="shared" si="30"/>
        <v>DQ</v>
      </c>
    </row>
    <row r="282" spans="25:31" x14ac:dyDescent="0.2">
      <c r="Y282" s="258" t="str">
        <f>'Heavy Gun'!B82</f>
        <v xml:space="preserve"> </v>
      </c>
      <c r="Z282" s="259" t="str">
        <f>IF('Heavy Gun'!K82="","DQ",'Heavy Gun'!K82)</f>
        <v>DQ</v>
      </c>
      <c r="AA282" s="259" t="str">
        <f>IF('Heavy Gun'!L82="","DQ",'Heavy Gun'!L82)</f>
        <v>DQ</v>
      </c>
      <c r="AB282" s="259" t="str">
        <f>IF('Heavy Gun'!M82="","DQ",'Heavy Gun'!M82)</f>
        <v>DQ</v>
      </c>
      <c r="AC282" s="260" t="str">
        <f>'Heavy Gun'!Z82</f>
        <v>DQ</v>
      </c>
      <c r="AD282" s="258" t="str">
        <f t="shared" si="29"/>
        <v>DQ</v>
      </c>
      <c r="AE282" s="258" t="str">
        <f t="shared" si="30"/>
        <v>DQ</v>
      </c>
    </row>
    <row r="283" spans="25:31" x14ac:dyDescent="0.2">
      <c r="Y283" s="258" t="str">
        <f>'Heavy Gun'!B83</f>
        <v xml:space="preserve"> </v>
      </c>
      <c r="Z283" s="259" t="str">
        <f>IF('Heavy Gun'!K83="","DQ",'Heavy Gun'!K83)</f>
        <v>DQ</v>
      </c>
      <c r="AA283" s="259" t="str">
        <f>IF('Heavy Gun'!L83="","DQ",'Heavy Gun'!L83)</f>
        <v>DQ</v>
      </c>
      <c r="AB283" s="259" t="str">
        <f>IF('Heavy Gun'!M83="","DQ",'Heavy Gun'!M83)</f>
        <v>DQ</v>
      </c>
      <c r="AC283" s="260" t="str">
        <f>'Heavy Gun'!Z83</f>
        <v>DQ</v>
      </c>
      <c r="AD283" s="258" t="str">
        <f t="shared" si="29"/>
        <v>DQ</v>
      </c>
      <c r="AE283" s="258" t="str">
        <f t="shared" si="30"/>
        <v>DQ</v>
      </c>
    </row>
    <row r="284" spans="25:31" x14ac:dyDescent="0.2">
      <c r="Y284" s="258" t="str">
        <f>'Heavy Gun'!B84</f>
        <v xml:space="preserve"> </v>
      </c>
      <c r="Z284" s="259" t="str">
        <f>IF('Heavy Gun'!K84="","DQ",'Heavy Gun'!K84)</f>
        <v>DQ</v>
      </c>
      <c r="AA284" s="259" t="str">
        <f>IF('Heavy Gun'!L84="","DQ",'Heavy Gun'!L84)</f>
        <v>DQ</v>
      </c>
      <c r="AB284" s="259" t="str">
        <f>IF('Heavy Gun'!M84="","DQ",'Heavy Gun'!M84)</f>
        <v>DQ</v>
      </c>
      <c r="AC284" s="260" t="str">
        <f>'Heavy Gun'!Z84</f>
        <v>DQ</v>
      </c>
      <c r="AD284" s="258" t="str">
        <f t="shared" si="29"/>
        <v>DQ</v>
      </c>
      <c r="AE284" s="258" t="str">
        <f t="shared" si="30"/>
        <v>DQ</v>
      </c>
    </row>
    <row r="285" spans="25:31" x14ac:dyDescent="0.2">
      <c r="Y285" s="258" t="str">
        <f>'Heavy Gun'!B85</f>
        <v xml:space="preserve"> </v>
      </c>
      <c r="Z285" s="259" t="str">
        <f>IF('Heavy Gun'!K85="","DQ",'Heavy Gun'!K85)</f>
        <v>DQ</v>
      </c>
      <c r="AA285" s="259" t="str">
        <f>IF('Heavy Gun'!L85="","DQ",'Heavy Gun'!L85)</f>
        <v>DQ</v>
      </c>
      <c r="AB285" s="259" t="str">
        <f>IF('Heavy Gun'!M85="","DQ",'Heavy Gun'!M85)</f>
        <v>DQ</v>
      </c>
      <c r="AC285" s="260" t="str">
        <f>'Heavy Gun'!Z85</f>
        <v>DQ</v>
      </c>
      <c r="AD285" s="258" t="str">
        <f t="shared" si="29"/>
        <v>DQ</v>
      </c>
      <c r="AE285" s="258" t="str">
        <f t="shared" si="30"/>
        <v>DQ</v>
      </c>
    </row>
    <row r="286" spans="25:31" x14ac:dyDescent="0.2">
      <c r="Y286" s="258" t="str">
        <f>'Heavy Gun'!B86</f>
        <v xml:space="preserve"> </v>
      </c>
      <c r="Z286" s="259" t="str">
        <f>IF('Heavy Gun'!K86="","DQ",'Heavy Gun'!K86)</f>
        <v>DQ</v>
      </c>
      <c r="AA286" s="259" t="str">
        <f>IF('Heavy Gun'!L86="","DQ",'Heavy Gun'!L86)</f>
        <v>DQ</v>
      </c>
      <c r="AB286" s="259" t="str">
        <f>IF('Heavy Gun'!M86="","DQ",'Heavy Gun'!M86)</f>
        <v>DQ</v>
      </c>
      <c r="AC286" s="260" t="str">
        <f>'Heavy Gun'!Z86</f>
        <v>DQ</v>
      </c>
      <c r="AD286" s="258" t="str">
        <f t="shared" si="29"/>
        <v>DQ</v>
      </c>
      <c r="AE286" s="258" t="str">
        <f t="shared" si="30"/>
        <v>DQ</v>
      </c>
    </row>
    <row r="287" spans="25:31" x14ac:dyDescent="0.2">
      <c r="Y287" s="258" t="str">
        <f>'Heavy Gun'!B87</f>
        <v xml:space="preserve"> </v>
      </c>
      <c r="Z287" s="259" t="str">
        <f>IF('Heavy Gun'!K87="","DQ",'Heavy Gun'!K87)</f>
        <v>DQ</v>
      </c>
      <c r="AA287" s="259" t="str">
        <f>IF('Heavy Gun'!L87="","DQ",'Heavy Gun'!L87)</f>
        <v>DQ</v>
      </c>
      <c r="AB287" s="259" t="str">
        <f>IF('Heavy Gun'!M87="","DQ",'Heavy Gun'!M87)</f>
        <v>DQ</v>
      </c>
      <c r="AC287" s="260" t="str">
        <f>'Heavy Gun'!Z87</f>
        <v>DQ</v>
      </c>
      <c r="AD287" s="258" t="str">
        <f t="shared" si="29"/>
        <v>DQ</v>
      </c>
      <c r="AE287" s="258" t="str">
        <f t="shared" si="30"/>
        <v>DQ</v>
      </c>
    </row>
    <row r="288" spans="25:31" x14ac:dyDescent="0.2">
      <c r="Y288" s="258" t="str">
        <f>'Heavy Gun'!B88</f>
        <v xml:space="preserve"> </v>
      </c>
      <c r="Z288" s="259" t="str">
        <f>IF('Heavy Gun'!K88="","DQ",'Heavy Gun'!K88)</f>
        <v>DQ</v>
      </c>
      <c r="AA288" s="259" t="str">
        <f>IF('Heavy Gun'!L88="","DQ",'Heavy Gun'!L88)</f>
        <v>DQ</v>
      </c>
      <c r="AB288" s="259" t="str">
        <f>IF('Heavy Gun'!M88="","DQ",'Heavy Gun'!M88)</f>
        <v>DQ</v>
      </c>
      <c r="AC288" s="260" t="str">
        <f>'Heavy Gun'!Z88</f>
        <v>DQ</v>
      </c>
      <c r="AD288" s="258" t="str">
        <f t="shared" si="29"/>
        <v>DQ</v>
      </c>
      <c r="AE288" s="258" t="str">
        <f t="shared" si="30"/>
        <v>DQ</v>
      </c>
    </row>
    <row r="289" spans="25:31" x14ac:dyDescent="0.2">
      <c r="Y289" s="258" t="str">
        <f>'Heavy Gun'!B89</f>
        <v xml:space="preserve"> </v>
      </c>
      <c r="Z289" s="259" t="str">
        <f>IF('Heavy Gun'!K89="","DQ",'Heavy Gun'!K89)</f>
        <v>DQ</v>
      </c>
      <c r="AA289" s="259" t="str">
        <f>IF('Heavy Gun'!L89="","DQ",'Heavy Gun'!L89)</f>
        <v>DQ</v>
      </c>
      <c r="AB289" s="259" t="str">
        <f>IF('Heavy Gun'!M89="","DQ",'Heavy Gun'!M89)</f>
        <v>DQ</v>
      </c>
      <c r="AC289" s="260" t="str">
        <f>'Heavy Gun'!Z89</f>
        <v>DQ</v>
      </c>
      <c r="AD289" s="258" t="str">
        <f t="shared" si="29"/>
        <v>DQ</v>
      </c>
      <c r="AE289" s="258" t="str">
        <f t="shared" si="30"/>
        <v>DQ</v>
      </c>
    </row>
    <row r="290" spans="25:31" x14ac:dyDescent="0.2">
      <c r="Y290" s="258" t="str">
        <f>'Heavy Gun'!B90</f>
        <v xml:space="preserve"> </v>
      </c>
      <c r="Z290" s="259" t="str">
        <f>IF('Heavy Gun'!K90="","DQ",'Heavy Gun'!K90)</f>
        <v>DQ</v>
      </c>
      <c r="AA290" s="259" t="str">
        <f>IF('Heavy Gun'!L90="","DQ",'Heavy Gun'!L90)</f>
        <v>DQ</v>
      </c>
      <c r="AB290" s="259" t="str">
        <f>IF('Heavy Gun'!M90="","DQ",'Heavy Gun'!M90)</f>
        <v>DQ</v>
      </c>
      <c r="AC290" s="260" t="str">
        <f>'Heavy Gun'!Z90</f>
        <v>DQ</v>
      </c>
      <c r="AD290" s="258" t="str">
        <f t="shared" si="29"/>
        <v>DQ</v>
      </c>
      <c r="AE290" s="258" t="str">
        <f t="shared" si="30"/>
        <v>DQ</v>
      </c>
    </row>
    <row r="291" spans="25:31" x14ac:dyDescent="0.2">
      <c r="Y291" s="258" t="str">
        <f>'Heavy Gun'!B91</f>
        <v xml:space="preserve"> </v>
      </c>
      <c r="Z291" s="259" t="str">
        <f>IF('Heavy Gun'!K91="","DQ",'Heavy Gun'!K91)</f>
        <v>DQ</v>
      </c>
      <c r="AA291" s="259" t="str">
        <f>IF('Heavy Gun'!L91="","DQ",'Heavy Gun'!L91)</f>
        <v>DQ</v>
      </c>
      <c r="AB291" s="259" t="str">
        <f>IF('Heavy Gun'!M91="","DQ",'Heavy Gun'!M91)</f>
        <v>DQ</v>
      </c>
      <c r="AC291" s="260" t="str">
        <f>'Heavy Gun'!Z91</f>
        <v>DQ</v>
      </c>
      <c r="AD291" s="258" t="str">
        <f t="shared" si="29"/>
        <v>DQ</v>
      </c>
      <c r="AE291" s="258" t="str">
        <f t="shared" si="30"/>
        <v>DQ</v>
      </c>
    </row>
    <row r="292" spans="25:31" x14ac:dyDescent="0.2">
      <c r="Y292" s="258" t="str">
        <f>'Heavy Gun'!B92</f>
        <v xml:space="preserve"> </v>
      </c>
      <c r="Z292" s="259" t="str">
        <f>IF('Heavy Gun'!K92="","DQ",'Heavy Gun'!K92)</f>
        <v>DQ</v>
      </c>
      <c r="AA292" s="259" t="str">
        <f>IF('Heavy Gun'!L92="","DQ",'Heavy Gun'!L92)</f>
        <v>DQ</v>
      </c>
      <c r="AB292" s="259" t="str">
        <f>IF('Heavy Gun'!M92="","DQ",'Heavy Gun'!M92)</f>
        <v>DQ</v>
      </c>
      <c r="AC292" s="260" t="str">
        <f>'Heavy Gun'!Z92</f>
        <v>DQ</v>
      </c>
      <c r="AD292" s="258" t="str">
        <f t="shared" si="29"/>
        <v>DQ</v>
      </c>
      <c r="AE292" s="258" t="str">
        <f t="shared" si="30"/>
        <v>DQ</v>
      </c>
    </row>
    <row r="293" spans="25:31" x14ac:dyDescent="0.2">
      <c r="Y293" s="258" t="str">
        <f>'Heavy Gun'!B93</f>
        <v xml:space="preserve"> </v>
      </c>
      <c r="Z293" s="259" t="str">
        <f>IF('Heavy Gun'!K93="","DQ",'Heavy Gun'!K93)</f>
        <v>DQ</v>
      </c>
      <c r="AA293" s="259" t="str">
        <f>IF('Heavy Gun'!L93="","DQ",'Heavy Gun'!L93)</f>
        <v>DQ</v>
      </c>
      <c r="AB293" s="259" t="str">
        <f>IF('Heavy Gun'!M93="","DQ",'Heavy Gun'!M93)</f>
        <v>DQ</v>
      </c>
      <c r="AC293" s="260" t="str">
        <f>'Heavy Gun'!Z93</f>
        <v>DQ</v>
      </c>
      <c r="AD293" s="258" t="str">
        <f t="shared" si="29"/>
        <v>DQ</v>
      </c>
      <c r="AE293" s="258" t="str">
        <f t="shared" si="30"/>
        <v>DQ</v>
      </c>
    </row>
    <row r="294" spans="25:31" x14ac:dyDescent="0.2">
      <c r="Y294" s="258" t="str">
        <f>'Heavy Gun'!B94</f>
        <v xml:space="preserve"> </v>
      </c>
      <c r="Z294" s="259" t="str">
        <f>IF('Heavy Gun'!K94="","DQ",'Heavy Gun'!K94)</f>
        <v>DQ</v>
      </c>
      <c r="AA294" s="259" t="str">
        <f>IF('Heavy Gun'!L94="","DQ",'Heavy Gun'!L94)</f>
        <v>DQ</v>
      </c>
      <c r="AB294" s="259" t="str">
        <f>IF('Heavy Gun'!M94="","DQ",'Heavy Gun'!M94)</f>
        <v>DQ</v>
      </c>
      <c r="AC294" s="260" t="str">
        <f>'Heavy Gun'!Z94</f>
        <v>DQ</v>
      </c>
      <c r="AD294" s="258" t="str">
        <f t="shared" si="29"/>
        <v>DQ</v>
      </c>
      <c r="AE294" s="258" t="str">
        <f t="shared" si="30"/>
        <v>DQ</v>
      </c>
    </row>
    <row r="295" spans="25:31" x14ac:dyDescent="0.2">
      <c r="Y295" s="258" t="str">
        <f>'Heavy Gun'!B95</f>
        <v xml:space="preserve"> </v>
      </c>
      <c r="Z295" s="259" t="str">
        <f>IF('Heavy Gun'!K95="","DQ",'Heavy Gun'!K95)</f>
        <v>DQ</v>
      </c>
      <c r="AA295" s="259" t="str">
        <f>IF('Heavy Gun'!L95="","DQ",'Heavy Gun'!L95)</f>
        <v>DQ</v>
      </c>
      <c r="AB295" s="259" t="str">
        <f>IF('Heavy Gun'!M95="","DQ",'Heavy Gun'!M95)</f>
        <v>DQ</v>
      </c>
      <c r="AC295" s="260" t="str">
        <f>'Heavy Gun'!Z95</f>
        <v>DQ</v>
      </c>
      <c r="AD295" s="258" t="str">
        <f t="shared" si="29"/>
        <v>DQ</v>
      </c>
      <c r="AE295" s="258" t="str">
        <f t="shared" si="30"/>
        <v>DQ</v>
      </c>
    </row>
    <row r="296" spans="25:31" x14ac:dyDescent="0.2">
      <c r="Y296" s="258" t="str">
        <f>'Heavy Gun'!B96</f>
        <v xml:space="preserve"> </v>
      </c>
      <c r="Z296" s="259" t="str">
        <f>IF('Heavy Gun'!K96="","DQ",'Heavy Gun'!K96)</f>
        <v>DQ</v>
      </c>
      <c r="AA296" s="259" t="str">
        <f>IF('Heavy Gun'!L96="","DQ",'Heavy Gun'!L96)</f>
        <v>DQ</v>
      </c>
      <c r="AB296" s="259" t="str">
        <f>IF('Heavy Gun'!M96="","DQ",'Heavy Gun'!M96)</f>
        <v>DQ</v>
      </c>
      <c r="AC296" s="260" t="str">
        <f>'Heavy Gun'!Z96</f>
        <v>DQ</v>
      </c>
      <c r="AD296" s="258" t="str">
        <f t="shared" si="29"/>
        <v>DQ</v>
      </c>
      <c r="AE296" s="258" t="str">
        <f t="shared" si="30"/>
        <v>DQ</v>
      </c>
    </row>
    <row r="297" spans="25:31" x14ac:dyDescent="0.2">
      <c r="Y297" s="258" t="str">
        <f>'Heavy Gun'!B97</f>
        <v xml:space="preserve"> </v>
      </c>
      <c r="Z297" s="259" t="str">
        <f>IF('Heavy Gun'!K97="","DQ",'Heavy Gun'!K97)</f>
        <v>DQ</v>
      </c>
      <c r="AA297" s="259" t="str">
        <f>IF('Heavy Gun'!L97="","DQ",'Heavy Gun'!L97)</f>
        <v>DQ</v>
      </c>
      <c r="AB297" s="259" t="str">
        <f>IF('Heavy Gun'!M97="","DQ",'Heavy Gun'!M97)</f>
        <v>DQ</v>
      </c>
      <c r="AC297" s="260" t="str">
        <f>'Heavy Gun'!Z97</f>
        <v>DQ</v>
      </c>
      <c r="AD297" s="258" t="str">
        <f t="shared" si="29"/>
        <v>DQ</v>
      </c>
      <c r="AE297" s="258" t="str">
        <f t="shared" si="30"/>
        <v>DQ</v>
      </c>
    </row>
    <row r="298" spans="25:31" x14ac:dyDescent="0.2">
      <c r="Y298" s="258" t="str">
        <f>'Heavy Gun'!B98</f>
        <v xml:space="preserve"> </v>
      </c>
      <c r="Z298" s="259" t="str">
        <f>IF('Heavy Gun'!K98="","DQ",'Heavy Gun'!K98)</f>
        <v>DQ</v>
      </c>
      <c r="AA298" s="259" t="str">
        <f>IF('Heavy Gun'!L98="","DQ",'Heavy Gun'!L98)</f>
        <v>DQ</v>
      </c>
      <c r="AB298" s="259" t="str">
        <f>IF('Heavy Gun'!M98="","DQ",'Heavy Gun'!M98)</f>
        <v>DQ</v>
      </c>
      <c r="AC298" s="260" t="str">
        <f>'Heavy Gun'!Z98</f>
        <v>DQ</v>
      </c>
      <c r="AD298" s="258" t="str">
        <f t="shared" si="29"/>
        <v>DQ</v>
      </c>
      <c r="AE298" s="258" t="str">
        <f t="shared" si="30"/>
        <v>DQ</v>
      </c>
    </row>
    <row r="299" spans="25:31" x14ac:dyDescent="0.2">
      <c r="Y299" s="258" t="str">
        <f>'Heavy Gun'!B99</f>
        <v xml:space="preserve"> </v>
      </c>
      <c r="Z299" s="259" t="str">
        <f>IF('Heavy Gun'!K99="","DQ",'Heavy Gun'!K99)</f>
        <v>DQ</v>
      </c>
      <c r="AA299" s="259" t="str">
        <f>IF('Heavy Gun'!L99="","DQ",'Heavy Gun'!L99)</f>
        <v>DQ</v>
      </c>
      <c r="AB299" s="259" t="str">
        <f>IF('Heavy Gun'!M99="","DQ",'Heavy Gun'!M99)</f>
        <v>DQ</v>
      </c>
      <c r="AC299" s="260" t="str">
        <f>'Heavy Gun'!Z99</f>
        <v>DQ</v>
      </c>
      <c r="AD299" s="258" t="str">
        <f t="shared" si="29"/>
        <v>DQ</v>
      </c>
      <c r="AE299" s="258" t="str">
        <f t="shared" si="30"/>
        <v>DQ</v>
      </c>
    </row>
  </sheetData>
  <sheetProtection sheet="1" objects="1" scenarios="1"/>
  <mergeCells count="57">
    <mergeCell ref="A1:R1"/>
    <mergeCell ref="A2:R2"/>
    <mergeCell ref="A3:R3"/>
    <mergeCell ref="AG3:AM6"/>
    <mergeCell ref="A4:R4"/>
    <mergeCell ref="A5:D5"/>
    <mergeCell ref="E5:I5"/>
    <mergeCell ref="K5:Q5"/>
    <mergeCell ref="F6:H6"/>
    <mergeCell ref="L6:N6"/>
    <mergeCell ref="F7:H7"/>
    <mergeCell ref="L7:N7"/>
    <mergeCell ref="F8:H8"/>
    <mergeCell ref="L8:N8"/>
    <mergeCell ref="F9:H9"/>
    <mergeCell ref="L9:N9"/>
    <mergeCell ref="F10:H10"/>
    <mergeCell ref="L10:N10"/>
    <mergeCell ref="F11:H11"/>
    <mergeCell ref="L11:N11"/>
    <mergeCell ref="A12:D12"/>
    <mergeCell ref="E12:I12"/>
    <mergeCell ref="L12:N12"/>
    <mergeCell ref="F13:H13"/>
    <mergeCell ref="L13:N13"/>
    <mergeCell ref="L14:N14"/>
    <mergeCell ref="L15:N15"/>
    <mergeCell ref="L16:N16"/>
    <mergeCell ref="U16:W17"/>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Y18:AE18"/>
    <mergeCell ref="AF18:AF19"/>
    <mergeCell ref="A20:A39"/>
    <mergeCell ref="Q18:Q19"/>
    <mergeCell ref="R18:R19"/>
    <mergeCell ref="S18:S19"/>
    <mergeCell ref="T18:T19"/>
    <mergeCell ref="U18:U19"/>
    <mergeCell ref="A40:A59"/>
    <mergeCell ref="A60:A79"/>
    <mergeCell ref="A80:A99"/>
    <mergeCell ref="V18:V19"/>
    <mergeCell ref="W18:W19"/>
  </mergeCells>
  <pageMargins left="0.25" right="0.25" top="0.25" bottom="0.25" header="0.511811023622047" footer="0.511811023622047"/>
  <pageSetup scale="91"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85"/>
  <sheetViews>
    <sheetView zoomScale="160" zoomScaleNormal="160" workbookViewId="0">
      <selection activeCell="A7" sqref="A7"/>
    </sheetView>
  </sheetViews>
  <sheetFormatPr defaultColWidth="11.85546875" defaultRowHeight="12.75" x14ac:dyDescent="0.2"/>
  <cols>
    <col min="1" max="1" width="20.42578125" customWidth="1"/>
  </cols>
  <sheetData>
    <row r="1" spans="1:1024" s="44" customFormat="1" ht="18" customHeight="1" x14ac:dyDescent="0.2">
      <c r="A1" s="414" t="str">
        <f>'Competitor List'!A1</f>
        <v>IBS 1000 Yard Match #1 LG or HG</v>
      </c>
      <c r="B1" s="414"/>
      <c r="C1" s="414"/>
      <c r="D1" s="414"/>
      <c r="E1" s="414"/>
      <c r="F1" s="414"/>
      <c r="G1" s="414"/>
      <c r="H1" s="414"/>
      <c r="I1" s="414"/>
      <c r="AMJ1" s="261"/>
    </row>
    <row r="2" spans="1:1024" s="44" customFormat="1" ht="18" customHeight="1" x14ac:dyDescent="0.2">
      <c r="A2" s="414" t="str">
        <f>'Competitor List'!A2</f>
        <v>Deep Creek Montana</v>
      </c>
      <c r="B2" s="414"/>
      <c r="C2" s="414"/>
      <c r="D2" s="414"/>
      <c r="E2" s="414"/>
      <c r="F2" s="414"/>
      <c r="G2" s="414"/>
      <c r="H2" s="414"/>
      <c r="I2" s="414"/>
      <c r="AMJ2" s="261"/>
    </row>
    <row r="3" spans="1:1024" s="44" customFormat="1" ht="18" customHeight="1" x14ac:dyDescent="0.2">
      <c r="A3" s="415">
        <f>'Competitor List'!A3</f>
        <v>44695</v>
      </c>
      <c r="B3" s="415"/>
      <c r="C3" s="415"/>
      <c r="D3" s="415"/>
      <c r="E3" s="415"/>
      <c r="F3" s="415"/>
      <c r="G3" s="415"/>
      <c r="H3" s="415"/>
      <c r="I3" s="415"/>
      <c r="AMJ3" s="261"/>
    </row>
    <row r="4" spans="1:1024" s="44" customFormat="1" ht="18" customHeight="1" x14ac:dyDescent="0.2">
      <c r="A4" s="415" t="s">
        <v>116</v>
      </c>
      <c r="B4" s="415"/>
      <c r="C4" s="415"/>
      <c r="D4" s="415"/>
      <c r="E4" s="415"/>
      <c r="F4" s="415"/>
      <c r="G4" s="415"/>
      <c r="H4" s="415"/>
      <c r="I4" s="415"/>
      <c r="AMJ4" s="261"/>
    </row>
    <row r="5" spans="1:1024" ht="25.5" customHeight="1" x14ac:dyDescent="0.2">
      <c r="A5" s="262" t="s">
        <v>31</v>
      </c>
      <c r="B5" s="262" t="s">
        <v>117</v>
      </c>
      <c r="C5" s="262" t="s">
        <v>118</v>
      </c>
      <c r="D5" s="262" t="s">
        <v>119</v>
      </c>
      <c r="E5" s="262" t="s">
        <v>120</v>
      </c>
      <c r="F5" s="262" t="s">
        <v>121</v>
      </c>
      <c r="G5" s="262" t="s">
        <v>122</v>
      </c>
      <c r="H5" s="262" t="s">
        <v>123</v>
      </c>
      <c r="I5" s="262" t="s">
        <v>124</v>
      </c>
    </row>
    <row r="6" spans="1:1024" ht="18" customHeight="1" x14ac:dyDescent="0.2">
      <c r="A6" s="263" t="str">
        <f>IF('Competitor List'!G6="Y",'Competitor List'!D6, " ")</f>
        <v xml:space="preserve"> </v>
      </c>
      <c r="B6" s="264"/>
      <c r="C6" s="264"/>
      <c r="D6" s="264"/>
      <c r="E6" s="264"/>
      <c r="F6" s="264"/>
      <c r="G6" s="264"/>
      <c r="H6" s="264"/>
      <c r="I6" s="264"/>
    </row>
    <row r="7" spans="1:1024" ht="18" customHeight="1" x14ac:dyDescent="0.2">
      <c r="A7" s="263" t="str">
        <f>IF('Competitor List'!G7="Y",'Competitor List'!D7, " ")</f>
        <v xml:space="preserve"> </v>
      </c>
      <c r="B7" s="264"/>
      <c r="C7" s="264"/>
      <c r="D7" s="264"/>
      <c r="E7" s="264"/>
      <c r="F7" s="264"/>
      <c r="G7" s="264"/>
      <c r="H7" s="264"/>
      <c r="I7" s="264"/>
    </row>
    <row r="8" spans="1:1024" ht="18" customHeight="1" x14ac:dyDescent="0.2">
      <c r="A8" s="263" t="str">
        <f>IF('Competitor List'!G8="Y",'Competitor List'!D8, " ")</f>
        <v xml:space="preserve"> </v>
      </c>
      <c r="B8" s="264"/>
      <c r="C8" s="264"/>
      <c r="D8" s="264"/>
      <c r="E8" s="264"/>
      <c r="F8" s="264"/>
      <c r="G8" s="264"/>
      <c r="H8" s="264"/>
      <c r="I8" s="264"/>
    </row>
    <row r="9" spans="1:1024" ht="18" customHeight="1" x14ac:dyDescent="0.2">
      <c r="A9" s="263" t="str">
        <f>IF('Competitor List'!G9="Y",'Competitor List'!D9, " ")</f>
        <v xml:space="preserve"> </v>
      </c>
      <c r="B9" s="264"/>
      <c r="C9" s="264"/>
      <c r="D9" s="264"/>
      <c r="E9" s="264"/>
      <c r="F9" s="264"/>
      <c r="G9" s="264"/>
      <c r="H9" s="264"/>
      <c r="I9" s="264"/>
    </row>
    <row r="10" spans="1:1024" ht="18" customHeight="1" x14ac:dyDescent="0.2">
      <c r="A10" s="263" t="str">
        <f>IF('Competitor List'!G10="Y",'Competitor List'!D10, " ")</f>
        <v xml:space="preserve"> </v>
      </c>
      <c r="B10" s="264"/>
      <c r="C10" s="264"/>
      <c r="D10" s="264"/>
      <c r="E10" s="264"/>
      <c r="F10" s="264"/>
      <c r="G10" s="264"/>
      <c r="H10" s="264"/>
      <c r="I10" s="264"/>
    </row>
    <row r="11" spans="1:1024" ht="18" customHeight="1" x14ac:dyDescent="0.2">
      <c r="A11" s="263" t="str">
        <f>IF('Competitor List'!G11="Y",'Competitor List'!D11, " ")</f>
        <v xml:space="preserve"> </v>
      </c>
      <c r="B11" s="264"/>
      <c r="C11" s="264"/>
      <c r="D11" s="264"/>
      <c r="E11" s="264"/>
      <c r="F11" s="264"/>
      <c r="G11" s="264"/>
      <c r="H11" s="264"/>
      <c r="I11" s="264"/>
    </row>
    <row r="12" spans="1:1024" ht="18" customHeight="1" x14ac:dyDescent="0.2">
      <c r="A12" s="263" t="str">
        <f>IF('Competitor List'!G12="Y",'Competitor List'!D12, " ")</f>
        <v xml:space="preserve"> </v>
      </c>
      <c r="B12" s="264"/>
      <c r="C12" s="264"/>
      <c r="D12" s="264"/>
      <c r="E12" s="264"/>
      <c r="F12" s="264"/>
      <c r="G12" s="264"/>
      <c r="H12" s="264"/>
      <c r="I12" s="264"/>
    </row>
    <row r="13" spans="1:1024" ht="18" customHeight="1" x14ac:dyDescent="0.2">
      <c r="A13" s="263" t="str">
        <f>IF('Competitor List'!G13="Y",'Competitor List'!D13, " ")</f>
        <v xml:space="preserve"> </v>
      </c>
      <c r="B13" s="264"/>
      <c r="C13" s="264"/>
      <c r="D13" s="264"/>
      <c r="E13" s="264"/>
      <c r="F13" s="264"/>
      <c r="G13" s="264"/>
      <c r="H13" s="264"/>
      <c r="I13" s="264"/>
    </row>
    <row r="14" spans="1:1024" ht="18" customHeight="1" x14ac:dyDescent="0.2">
      <c r="A14" s="263" t="str">
        <f>IF('Competitor List'!G14="Y",'Competitor List'!D14, " ")</f>
        <v xml:space="preserve"> </v>
      </c>
      <c r="B14" s="264"/>
      <c r="C14" s="264"/>
      <c r="D14" s="264"/>
      <c r="E14" s="264"/>
      <c r="F14" s="264"/>
      <c r="G14" s="264"/>
      <c r="H14" s="264"/>
      <c r="I14" s="264"/>
    </row>
    <row r="15" spans="1:1024" ht="18" customHeight="1" x14ac:dyDescent="0.2">
      <c r="A15" s="263" t="str">
        <f>IF('Competitor List'!G15="Y",'Competitor List'!D15, " ")</f>
        <v xml:space="preserve"> </v>
      </c>
      <c r="B15" s="264"/>
      <c r="C15" s="264"/>
      <c r="D15" s="264"/>
      <c r="E15" s="264"/>
      <c r="F15" s="264"/>
      <c r="G15" s="264"/>
      <c r="H15" s="264"/>
      <c r="I15" s="264"/>
    </row>
    <row r="16" spans="1:1024" ht="18" customHeight="1" x14ac:dyDescent="0.2">
      <c r="A16" s="263" t="str">
        <f>IF('Competitor List'!G16="Y",'Competitor List'!D16, " ")</f>
        <v xml:space="preserve"> </v>
      </c>
      <c r="B16" s="264"/>
      <c r="C16" s="264"/>
      <c r="D16" s="264"/>
      <c r="E16" s="264"/>
      <c r="F16" s="264"/>
      <c r="G16" s="264"/>
      <c r="H16" s="264"/>
      <c r="I16" s="264"/>
    </row>
    <row r="17" spans="1:9" ht="18" customHeight="1" x14ac:dyDescent="0.2">
      <c r="A17" s="263" t="str">
        <f>IF('Competitor List'!G17="Y",'Competitor List'!D17, " ")</f>
        <v xml:space="preserve"> </v>
      </c>
      <c r="B17" s="264"/>
      <c r="C17" s="264"/>
      <c r="D17" s="264"/>
      <c r="E17" s="264"/>
      <c r="F17" s="264"/>
      <c r="G17" s="264"/>
      <c r="H17" s="264"/>
      <c r="I17" s="264"/>
    </row>
    <row r="18" spans="1:9" ht="18" customHeight="1" x14ac:dyDescent="0.2">
      <c r="A18" s="263" t="str">
        <f>IF('Competitor List'!G18="Y",'Competitor List'!D18, " ")</f>
        <v xml:space="preserve"> </v>
      </c>
      <c r="B18" s="264"/>
      <c r="C18" s="264"/>
      <c r="D18" s="264"/>
      <c r="E18" s="264"/>
      <c r="F18" s="264"/>
      <c r="G18" s="264"/>
      <c r="H18" s="264"/>
      <c r="I18" s="264"/>
    </row>
    <row r="19" spans="1:9" ht="18" customHeight="1" x14ac:dyDescent="0.2">
      <c r="A19" s="263" t="str">
        <f>IF('Competitor List'!G19="Y",'Competitor List'!D19, " ")</f>
        <v xml:space="preserve"> </v>
      </c>
      <c r="B19" s="264"/>
      <c r="C19" s="264"/>
      <c r="D19" s="264"/>
      <c r="E19" s="264"/>
      <c r="F19" s="264"/>
      <c r="G19" s="264"/>
      <c r="H19" s="264"/>
      <c r="I19" s="264"/>
    </row>
    <row r="20" spans="1:9" ht="18" customHeight="1" x14ac:dyDescent="0.2">
      <c r="A20" s="263" t="str">
        <f>IF('Competitor List'!G20="Y",'Competitor List'!D20, " ")</f>
        <v xml:space="preserve"> </v>
      </c>
      <c r="B20" s="264"/>
      <c r="C20" s="264"/>
      <c r="D20" s="264"/>
      <c r="E20" s="264"/>
      <c r="F20" s="264"/>
      <c r="G20" s="264"/>
      <c r="H20" s="264"/>
      <c r="I20" s="264"/>
    </row>
    <row r="21" spans="1:9" ht="18" customHeight="1" x14ac:dyDescent="0.2">
      <c r="A21" s="263" t="str">
        <f>IF('Competitor List'!G21="Y",'Competitor List'!D21, " ")</f>
        <v xml:space="preserve"> </v>
      </c>
      <c r="B21" s="264"/>
      <c r="C21" s="264"/>
      <c r="D21" s="264"/>
      <c r="E21" s="264"/>
      <c r="F21" s="264"/>
      <c r="G21" s="264"/>
      <c r="H21" s="264"/>
      <c r="I21" s="264"/>
    </row>
    <row r="22" spans="1:9" ht="18" customHeight="1" x14ac:dyDescent="0.2">
      <c r="A22" s="263" t="str">
        <f>IF('Competitor List'!G22="Y",'Competitor List'!D22, " ")</f>
        <v xml:space="preserve"> </v>
      </c>
      <c r="B22" s="264"/>
      <c r="C22" s="264"/>
      <c r="D22" s="264"/>
      <c r="E22" s="264"/>
      <c r="F22" s="264"/>
      <c r="G22" s="264"/>
      <c r="H22" s="264"/>
      <c r="I22" s="264"/>
    </row>
    <row r="23" spans="1:9" ht="18" customHeight="1" x14ac:dyDescent="0.2">
      <c r="A23" s="263" t="str">
        <f>IF('Competitor List'!G23="Y",'Competitor List'!D23, " ")</f>
        <v xml:space="preserve"> </v>
      </c>
      <c r="B23" s="264"/>
      <c r="C23" s="264"/>
      <c r="D23" s="264"/>
      <c r="E23" s="264"/>
      <c r="F23" s="264"/>
      <c r="G23" s="264"/>
      <c r="H23" s="264"/>
      <c r="I23" s="264"/>
    </row>
    <row r="24" spans="1:9" ht="18" customHeight="1" x14ac:dyDescent="0.2">
      <c r="A24" s="263" t="str">
        <f>IF('Competitor List'!G24="Y",'Competitor List'!D24, " ")</f>
        <v xml:space="preserve"> </v>
      </c>
      <c r="B24" s="264"/>
      <c r="C24" s="264"/>
      <c r="D24" s="264"/>
      <c r="E24" s="264"/>
      <c r="F24" s="264"/>
      <c r="G24" s="264"/>
      <c r="H24" s="264"/>
      <c r="I24" s="264"/>
    </row>
    <row r="25" spans="1:9" ht="18" customHeight="1" x14ac:dyDescent="0.2">
      <c r="A25" s="263" t="str">
        <f>IF('Competitor List'!G25="Y",'Competitor List'!D25, " ")</f>
        <v xml:space="preserve"> </v>
      </c>
      <c r="B25" s="264"/>
      <c r="C25" s="264"/>
      <c r="D25" s="264"/>
      <c r="E25" s="264"/>
      <c r="F25" s="264"/>
      <c r="G25" s="264"/>
      <c r="H25" s="264"/>
      <c r="I25" s="264"/>
    </row>
    <row r="26" spans="1:9" ht="18" customHeight="1" x14ac:dyDescent="0.2">
      <c r="A26" s="263" t="str">
        <f>IF('Competitor List'!G26="Y",'Competitor List'!D26, " ")</f>
        <v xml:space="preserve"> </v>
      </c>
      <c r="B26" s="264"/>
      <c r="C26" s="264"/>
      <c r="D26" s="264"/>
      <c r="E26" s="264"/>
      <c r="F26" s="264"/>
      <c r="G26" s="264"/>
      <c r="H26" s="264"/>
      <c r="I26" s="264"/>
    </row>
    <row r="27" spans="1:9" ht="18" customHeight="1" x14ac:dyDescent="0.2">
      <c r="A27" s="263" t="str">
        <f>IF('Competitor List'!G27="Y",'Competitor List'!D27, " ")</f>
        <v xml:space="preserve"> </v>
      </c>
      <c r="B27" s="264"/>
      <c r="C27" s="264"/>
      <c r="D27" s="264"/>
      <c r="E27" s="264"/>
      <c r="F27" s="264"/>
      <c r="G27" s="264"/>
      <c r="H27" s="264"/>
      <c r="I27" s="264"/>
    </row>
    <row r="28" spans="1:9" ht="18" customHeight="1" x14ac:dyDescent="0.2">
      <c r="A28" s="263" t="str">
        <f>IF('Competitor List'!G28="Y",'Competitor List'!D28, " ")</f>
        <v xml:space="preserve"> </v>
      </c>
      <c r="B28" s="264"/>
      <c r="C28" s="264"/>
      <c r="D28" s="264"/>
      <c r="E28" s="264"/>
      <c r="F28" s="264"/>
      <c r="G28" s="264"/>
      <c r="H28" s="264"/>
      <c r="I28" s="264"/>
    </row>
    <row r="29" spans="1:9" ht="18" customHeight="1" x14ac:dyDescent="0.2">
      <c r="A29" s="263" t="str">
        <f>IF('Competitor List'!G29="Y",'Competitor List'!D29, " ")</f>
        <v xml:space="preserve"> </v>
      </c>
      <c r="B29" s="264"/>
      <c r="C29" s="264"/>
      <c r="D29" s="264"/>
      <c r="E29" s="264"/>
      <c r="F29" s="264"/>
      <c r="G29" s="264"/>
      <c r="H29" s="264"/>
      <c r="I29" s="264"/>
    </row>
    <row r="30" spans="1:9" ht="18" customHeight="1" x14ac:dyDescent="0.2">
      <c r="A30" s="263" t="str">
        <f>IF('Competitor List'!G30="Y",'Competitor List'!D30, " ")</f>
        <v xml:space="preserve"> </v>
      </c>
      <c r="B30" s="264"/>
      <c r="C30" s="264"/>
      <c r="D30" s="264"/>
      <c r="E30" s="264"/>
      <c r="F30" s="264"/>
      <c r="G30" s="264"/>
      <c r="H30" s="264"/>
      <c r="I30" s="264"/>
    </row>
    <row r="31" spans="1:9" ht="18" customHeight="1" x14ac:dyDescent="0.2">
      <c r="A31" s="263" t="str">
        <f>IF('Competitor List'!G31="Y",'Competitor List'!D31, " ")</f>
        <v xml:space="preserve"> </v>
      </c>
      <c r="B31" s="264"/>
      <c r="C31" s="264"/>
      <c r="D31" s="264"/>
      <c r="E31" s="264"/>
      <c r="F31" s="264"/>
      <c r="G31" s="264"/>
      <c r="H31" s="264"/>
      <c r="I31" s="264"/>
    </row>
    <row r="32" spans="1:9" ht="18" customHeight="1" x14ac:dyDescent="0.2">
      <c r="A32" s="263" t="str">
        <f>IF('Competitor List'!G32="Y",'Competitor List'!D32, " ")</f>
        <v xml:space="preserve"> </v>
      </c>
      <c r="B32" s="264"/>
      <c r="C32" s="264"/>
      <c r="D32" s="264"/>
      <c r="E32" s="264"/>
      <c r="F32" s="264"/>
      <c r="G32" s="264"/>
      <c r="H32" s="264"/>
      <c r="I32" s="264"/>
    </row>
    <row r="33" spans="1:9" ht="18" customHeight="1" x14ac:dyDescent="0.2">
      <c r="A33" s="263" t="str">
        <f>IF('Competitor List'!G33="Y",'Competitor List'!D33, " ")</f>
        <v xml:space="preserve"> </v>
      </c>
      <c r="B33" s="264"/>
      <c r="C33" s="264"/>
      <c r="D33" s="264"/>
      <c r="E33" s="264"/>
      <c r="F33" s="264"/>
      <c r="G33" s="264"/>
      <c r="H33" s="264"/>
      <c r="I33" s="264"/>
    </row>
    <row r="34" spans="1:9" ht="18" customHeight="1" x14ac:dyDescent="0.2">
      <c r="A34" s="263" t="str">
        <f>IF('Competitor List'!G34="Y",'Competitor List'!D34, " ")</f>
        <v xml:space="preserve"> </v>
      </c>
      <c r="B34" s="264"/>
      <c r="C34" s="264"/>
      <c r="D34" s="264"/>
      <c r="E34" s="264"/>
      <c r="F34" s="264"/>
      <c r="G34" s="264"/>
      <c r="H34" s="264"/>
      <c r="I34" s="264"/>
    </row>
    <row r="35" spans="1:9" ht="18" customHeight="1" x14ac:dyDescent="0.2">
      <c r="A35" s="263" t="str">
        <f>IF('Competitor List'!G35="Y",'Competitor List'!D35, " ")</f>
        <v xml:space="preserve"> </v>
      </c>
      <c r="B35" s="264"/>
      <c r="C35" s="264"/>
      <c r="D35" s="264"/>
      <c r="E35" s="264"/>
      <c r="F35" s="264"/>
      <c r="G35" s="264"/>
      <c r="H35" s="264"/>
      <c r="I35" s="264"/>
    </row>
    <row r="36" spans="1:9" ht="18" customHeight="1" x14ac:dyDescent="0.2">
      <c r="A36" s="263" t="str">
        <f>IF('Competitor List'!G36="Y",'Competitor List'!D36, " ")</f>
        <v xml:space="preserve"> </v>
      </c>
      <c r="B36" s="264"/>
      <c r="C36" s="264"/>
      <c r="D36" s="264"/>
      <c r="E36" s="264"/>
      <c r="F36" s="264"/>
      <c r="G36" s="264"/>
      <c r="H36" s="264"/>
      <c r="I36" s="264"/>
    </row>
    <row r="37" spans="1:9" ht="18" customHeight="1" x14ac:dyDescent="0.2">
      <c r="A37" s="263" t="str">
        <f>IF('Competitor List'!G37="Y",'Competitor List'!D37, " ")</f>
        <v xml:space="preserve"> </v>
      </c>
      <c r="B37" s="264"/>
      <c r="C37" s="264"/>
      <c r="D37" s="264"/>
      <c r="E37" s="264"/>
      <c r="F37" s="264"/>
      <c r="G37" s="264"/>
      <c r="H37" s="264"/>
      <c r="I37" s="264"/>
    </row>
    <row r="38" spans="1:9" ht="18" customHeight="1" x14ac:dyDescent="0.2">
      <c r="A38" s="263" t="str">
        <f>IF('Competitor List'!G38="Y",'Competitor List'!D38, " ")</f>
        <v xml:space="preserve"> </v>
      </c>
      <c r="B38" s="264"/>
      <c r="C38" s="264"/>
      <c r="D38" s="264"/>
      <c r="E38" s="264"/>
      <c r="F38" s="264"/>
      <c r="G38" s="264"/>
      <c r="H38" s="264"/>
      <c r="I38" s="264"/>
    </row>
    <row r="39" spans="1:9" ht="18" customHeight="1" x14ac:dyDescent="0.2">
      <c r="A39" s="263" t="str">
        <f>IF('Competitor List'!G39="Y",'Competitor List'!D39, " ")</f>
        <v xml:space="preserve"> </v>
      </c>
      <c r="B39" s="264"/>
      <c r="C39" s="264"/>
      <c r="D39" s="264"/>
      <c r="E39" s="264"/>
      <c r="F39" s="264"/>
      <c r="G39" s="264"/>
      <c r="H39" s="264"/>
      <c r="I39" s="264"/>
    </row>
    <row r="40" spans="1:9" ht="18" customHeight="1" x14ac:dyDescent="0.2">
      <c r="A40" s="263" t="str">
        <f>IF('Competitor List'!G40="Y",'Competitor List'!D40, " ")</f>
        <v xml:space="preserve"> </v>
      </c>
      <c r="B40" s="264"/>
      <c r="C40" s="264"/>
      <c r="D40" s="264"/>
      <c r="E40" s="264"/>
      <c r="F40" s="264"/>
      <c r="G40" s="264"/>
      <c r="H40" s="264"/>
      <c r="I40" s="264"/>
    </row>
    <row r="41" spans="1:9" ht="18" customHeight="1" x14ac:dyDescent="0.2">
      <c r="A41" s="263" t="str">
        <f>IF('Competitor List'!G41="Y",'Competitor List'!D41, " ")</f>
        <v xml:space="preserve"> </v>
      </c>
      <c r="B41" s="264"/>
      <c r="C41" s="264"/>
      <c r="D41" s="264"/>
      <c r="E41" s="264"/>
      <c r="F41" s="264"/>
      <c r="G41" s="264"/>
      <c r="H41" s="264"/>
      <c r="I41" s="264"/>
    </row>
    <row r="42" spans="1:9" ht="18" customHeight="1" x14ac:dyDescent="0.2">
      <c r="A42" s="263" t="str">
        <f>IF('Competitor List'!G42="Y",'Competitor List'!D42, " ")</f>
        <v xml:space="preserve"> </v>
      </c>
      <c r="B42" s="264"/>
      <c r="C42" s="264"/>
      <c r="D42" s="264"/>
      <c r="E42" s="264"/>
      <c r="F42" s="264"/>
      <c r="G42" s="264"/>
      <c r="H42" s="264"/>
      <c r="I42" s="264"/>
    </row>
    <row r="43" spans="1:9" ht="18" customHeight="1" x14ac:dyDescent="0.2">
      <c r="A43" s="263" t="str">
        <f>IF('Competitor List'!G43="Y",'Competitor List'!D43, " ")</f>
        <v xml:space="preserve"> </v>
      </c>
      <c r="B43" s="264"/>
      <c r="C43" s="264"/>
      <c r="D43" s="264"/>
      <c r="E43" s="264"/>
      <c r="F43" s="264"/>
      <c r="G43" s="264"/>
      <c r="H43" s="264"/>
      <c r="I43" s="264"/>
    </row>
    <row r="44" spans="1:9" ht="18" customHeight="1" x14ac:dyDescent="0.2">
      <c r="A44" s="263" t="str">
        <f>IF('Competitor List'!G44="Y",'Competitor List'!D44, " ")</f>
        <v xml:space="preserve"> </v>
      </c>
      <c r="B44" s="264"/>
      <c r="C44" s="264"/>
      <c r="D44" s="264"/>
      <c r="E44" s="264"/>
      <c r="F44" s="264"/>
      <c r="G44" s="264"/>
      <c r="H44" s="264"/>
      <c r="I44" s="264"/>
    </row>
    <row r="45" spans="1:9" ht="18" customHeight="1" x14ac:dyDescent="0.2">
      <c r="A45" s="263" t="str">
        <f>IF('Competitor List'!G45="Y",'Competitor List'!D45, " ")</f>
        <v xml:space="preserve"> </v>
      </c>
      <c r="B45" s="264"/>
      <c r="C45" s="264"/>
      <c r="D45" s="264"/>
      <c r="E45" s="264"/>
      <c r="F45" s="264"/>
      <c r="G45" s="264"/>
      <c r="H45" s="264"/>
      <c r="I45" s="264"/>
    </row>
    <row r="46" spans="1:9" ht="18" customHeight="1" x14ac:dyDescent="0.2">
      <c r="A46" s="263" t="str">
        <f>IF('Competitor List'!G46="Y",'Competitor List'!D46, " ")</f>
        <v xml:space="preserve"> </v>
      </c>
      <c r="B46" s="264"/>
      <c r="C46" s="264"/>
      <c r="D46" s="264"/>
      <c r="E46" s="264"/>
      <c r="F46" s="264"/>
      <c r="G46" s="264"/>
      <c r="H46" s="264"/>
      <c r="I46" s="264"/>
    </row>
    <row r="47" spans="1:9" ht="18" customHeight="1" x14ac:dyDescent="0.2">
      <c r="A47" s="263" t="str">
        <f>IF('Competitor List'!G47="Y",'Competitor List'!D47, " ")</f>
        <v xml:space="preserve"> </v>
      </c>
      <c r="B47" s="264"/>
      <c r="C47" s="264"/>
      <c r="D47" s="264"/>
      <c r="E47" s="264"/>
      <c r="F47" s="264"/>
      <c r="G47" s="264"/>
      <c r="H47" s="264"/>
      <c r="I47" s="264"/>
    </row>
    <row r="48" spans="1:9" ht="18" customHeight="1" x14ac:dyDescent="0.2">
      <c r="A48" s="263" t="str">
        <f>IF('Competitor List'!G48="Y",'Competitor List'!D48, " ")</f>
        <v xml:space="preserve"> </v>
      </c>
      <c r="B48" s="264"/>
      <c r="C48" s="264"/>
      <c r="D48" s="264"/>
      <c r="E48" s="264"/>
      <c r="F48" s="264"/>
      <c r="G48" s="264"/>
      <c r="H48" s="264"/>
      <c r="I48" s="264"/>
    </row>
    <row r="49" spans="1:9" ht="18" customHeight="1" x14ac:dyDescent="0.2">
      <c r="A49" s="263" t="str">
        <f>IF('Competitor List'!G49="Y",'Competitor List'!D49, " ")</f>
        <v xml:space="preserve"> </v>
      </c>
      <c r="B49" s="264"/>
      <c r="C49" s="264"/>
      <c r="D49" s="264"/>
      <c r="E49" s="264"/>
      <c r="F49" s="264"/>
      <c r="G49" s="264"/>
      <c r="H49" s="264"/>
      <c r="I49" s="264"/>
    </row>
    <row r="50" spans="1:9" ht="18" customHeight="1" x14ac:dyDescent="0.2">
      <c r="A50" s="263" t="str">
        <f>IF('Competitor List'!G50="Y",'Competitor List'!D50, " ")</f>
        <v xml:space="preserve"> </v>
      </c>
      <c r="B50" s="264"/>
      <c r="C50" s="264"/>
      <c r="D50" s="264"/>
      <c r="E50" s="264"/>
      <c r="F50" s="264"/>
      <c r="G50" s="264"/>
      <c r="H50" s="264"/>
      <c r="I50" s="264"/>
    </row>
    <row r="51" spans="1:9" ht="18" customHeight="1" x14ac:dyDescent="0.2">
      <c r="A51" s="263" t="str">
        <f>IF('Competitor List'!G51="Y",'Competitor List'!D51, " ")</f>
        <v xml:space="preserve"> </v>
      </c>
      <c r="B51" s="264"/>
      <c r="C51" s="264"/>
      <c r="D51" s="264"/>
      <c r="E51" s="264"/>
      <c r="F51" s="264"/>
      <c r="G51" s="264"/>
      <c r="H51" s="264"/>
      <c r="I51" s="264"/>
    </row>
    <row r="52" spans="1:9" ht="18" customHeight="1" x14ac:dyDescent="0.2">
      <c r="A52" s="263" t="str">
        <f>IF('Competitor List'!G52="Y",'Competitor List'!D52, " ")</f>
        <v xml:space="preserve"> </v>
      </c>
      <c r="B52" s="264"/>
      <c r="C52" s="264"/>
      <c r="D52" s="264"/>
      <c r="E52" s="264"/>
      <c r="F52" s="264"/>
      <c r="G52" s="264"/>
      <c r="H52" s="264"/>
      <c r="I52" s="264"/>
    </row>
    <row r="53" spans="1:9" ht="18" customHeight="1" x14ac:dyDescent="0.2">
      <c r="A53" s="263" t="str">
        <f>IF('Competitor List'!G53="Y",'Competitor List'!D53, " ")</f>
        <v xml:space="preserve"> </v>
      </c>
      <c r="B53" s="264"/>
      <c r="C53" s="264"/>
      <c r="D53" s="264"/>
      <c r="E53" s="264"/>
      <c r="F53" s="264"/>
      <c r="G53" s="264"/>
      <c r="H53" s="264"/>
      <c r="I53" s="264"/>
    </row>
    <row r="54" spans="1:9" ht="18" customHeight="1" x14ac:dyDescent="0.2">
      <c r="A54" s="263" t="str">
        <f>IF('Competitor List'!G54="Y",'Competitor List'!D54, " ")</f>
        <v xml:space="preserve"> </v>
      </c>
      <c r="B54" s="264"/>
      <c r="C54" s="264"/>
      <c r="D54" s="264"/>
      <c r="E54" s="264"/>
      <c r="F54" s="264"/>
      <c r="G54" s="264"/>
      <c r="H54" s="264"/>
      <c r="I54" s="264"/>
    </row>
    <row r="55" spans="1:9" ht="18" customHeight="1" x14ac:dyDescent="0.2">
      <c r="A55" s="263" t="str">
        <f>IF('Competitor List'!G55="Y",'Competitor List'!D55, " ")</f>
        <v xml:space="preserve"> </v>
      </c>
      <c r="B55" s="264"/>
      <c r="C55" s="264"/>
      <c r="D55" s="264"/>
      <c r="E55" s="264"/>
      <c r="F55" s="264"/>
      <c r="G55" s="264"/>
      <c r="H55" s="264"/>
      <c r="I55" s="264"/>
    </row>
    <row r="56" spans="1:9" ht="18" customHeight="1" x14ac:dyDescent="0.2">
      <c r="A56" s="263" t="str">
        <f>IF('Competitor List'!G56="Y",'Competitor List'!D56, " ")</f>
        <v xml:space="preserve"> </v>
      </c>
      <c r="B56" s="264"/>
      <c r="C56" s="264"/>
      <c r="D56" s="264"/>
      <c r="E56" s="264"/>
      <c r="F56" s="264"/>
      <c r="G56" s="264"/>
      <c r="H56" s="264"/>
      <c r="I56" s="264"/>
    </row>
    <row r="57" spans="1:9" ht="18" customHeight="1" x14ac:dyDescent="0.2">
      <c r="A57" s="263" t="str">
        <f>IF('Competitor List'!G57="Y",'Competitor List'!D57, " ")</f>
        <v xml:space="preserve"> </v>
      </c>
      <c r="B57" s="264"/>
      <c r="C57" s="264"/>
      <c r="D57" s="264"/>
      <c r="E57" s="264"/>
      <c r="F57" s="264"/>
      <c r="G57" s="264"/>
      <c r="H57" s="264"/>
      <c r="I57" s="264"/>
    </row>
    <row r="58" spans="1:9" ht="18" customHeight="1" x14ac:dyDescent="0.2">
      <c r="A58" s="263" t="str">
        <f>IF('Competitor List'!G58="Y",'Competitor List'!D58, " ")</f>
        <v xml:space="preserve"> </v>
      </c>
      <c r="B58" s="264"/>
      <c r="C58" s="264"/>
      <c r="D58" s="264"/>
      <c r="E58" s="264"/>
      <c r="F58" s="264"/>
      <c r="G58" s="264"/>
      <c r="H58" s="264"/>
      <c r="I58" s="264"/>
    </row>
    <row r="59" spans="1:9" ht="18" customHeight="1" x14ac:dyDescent="0.2">
      <c r="A59" s="263" t="str">
        <f>IF('Competitor List'!G59="Y",'Competitor List'!D59, " ")</f>
        <v xml:space="preserve"> </v>
      </c>
      <c r="B59" s="264"/>
      <c r="C59" s="264"/>
      <c r="D59" s="264"/>
      <c r="E59" s="264"/>
      <c r="F59" s="264"/>
      <c r="G59" s="264"/>
      <c r="H59" s="264"/>
      <c r="I59" s="264"/>
    </row>
    <row r="60" spans="1:9" ht="18" customHeight="1" x14ac:dyDescent="0.2">
      <c r="A60" s="263" t="str">
        <f>IF('Competitor List'!G60="Y",'Competitor List'!D60, " ")</f>
        <v xml:space="preserve"> </v>
      </c>
      <c r="B60" s="264"/>
      <c r="C60" s="264"/>
      <c r="D60" s="264"/>
      <c r="E60" s="264"/>
      <c r="F60" s="264"/>
      <c r="G60" s="264"/>
      <c r="H60" s="264"/>
      <c r="I60" s="264"/>
    </row>
    <row r="61" spans="1:9" ht="18" customHeight="1" x14ac:dyDescent="0.2">
      <c r="A61" s="263" t="str">
        <f>IF('Competitor List'!G61="Y",'Competitor List'!D61, " ")</f>
        <v xml:space="preserve"> </v>
      </c>
      <c r="B61" s="264"/>
      <c r="C61" s="264"/>
      <c r="D61" s="264"/>
      <c r="E61" s="264"/>
      <c r="F61" s="264"/>
      <c r="G61" s="264"/>
      <c r="H61" s="264"/>
      <c r="I61" s="264"/>
    </row>
    <row r="62" spans="1:9" ht="18" customHeight="1" x14ac:dyDescent="0.2">
      <c r="A62" s="263" t="str">
        <f>IF('Competitor List'!G62="Y",'Competitor List'!D62, " ")</f>
        <v xml:space="preserve"> </v>
      </c>
      <c r="B62" s="264"/>
      <c r="C62" s="264"/>
      <c r="D62" s="264"/>
      <c r="E62" s="264"/>
      <c r="F62" s="264"/>
      <c r="G62" s="264"/>
      <c r="H62" s="264"/>
      <c r="I62" s="264"/>
    </row>
    <row r="63" spans="1:9" ht="18" customHeight="1" x14ac:dyDescent="0.2">
      <c r="A63" s="263" t="str">
        <f>IF('Competitor List'!G63="Y",'Competitor List'!D63, " ")</f>
        <v xml:space="preserve"> </v>
      </c>
      <c r="B63" s="264"/>
      <c r="C63" s="264"/>
      <c r="D63" s="264"/>
      <c r="E63" s="264"/>
      <c r="F63" s="264"/>
      <c r="G63" s="264"/>
      <c r="H63" s="264"/>
      <c r="I63" s="264"/>
    </row>
    <row r="64" spans="1:9" ht="18" customHeight="1" x14ac:dyDescent="0.2">
      <c r="A64" s="263" t="str">
        <f>IF('Competitor List'!G64="Y",'Competitor List'!D64, " ")</f>
        <v xml:space="preserve"> </v>
      </c>
      <c r="B64" s="264"/>
      <c r="C64" s="264"/>
      <c r="D64" s="264"/>
      <c r="E64" s="264"/>
      <c r="F64" s="264"/>
      <c r="G64" s="264"/>
      <c r="H64" s="264"/>
      <c r="I64" s="264"/>
    </row>
    <row r="65" spans="1:9" ht="18" customHeight="1" x14ac:dyDescent="0.2">
      <c r="A65" s="263" t="str">
        <f>IF('Competitor List'!G65="Y",'Competitor List'!D65, " ")</f>
        <v xml:space="preserve"> </v>
      </c>
      <c r="B65" s="264"/>
      <c r="C65" s="264"/>
      <c r="D65" s="264"/>
      <c r="E65" s="264"/>
      <c r="F65" s="264"/>
      <c r="G65" s="264"/>
      <c r="H65" s="264"/>
      <c r="I65" s="264"/>
    </row>
    <row r="66" spans="1:9" ht="18" customHeight="1" x14ac:dyDescent="0.2">
      <c r="A66" s="263" t="str">
        <f>IF('Competitor List'!G66="Y",'Competitor List'!D66, " ")</f>
        <v xml:space="preserve"> </v>
      </c>
      <c r="B66" s="264"/>
      <c r="C66" s="264"/>
      <c r="D66" s="264"/>
      <c r="E66" s="264"/>
      <c r="F66" s="264"/>
      <c r="G66" s="264"/>
      <c r="H66" s="264"/>
      <c r="I66" s="264"/>
    </row>
    <row r="67" spans="1:9" ht="18" customHeight="1" x14ac:dyDescent="0.2">
      <c r="A67" s="263" t="str">
        <f>IF('Competitor List'!G67="Y",'Competitor List'!D67, " ")</f>
        <v xml:space="preserve"> </v>
      </c>
      <c r="B67" s="264"/>
      <c r="C67" s="264"/>
      <c r="D67" s="264"/>
      <c r="E67" s="264"/>
      <c r="F67" s="264"/>
      <c r="G67" s="264"/>
      <c r="H67" s="264"/>
      <c r="I67" s="264"/>
    </row>
    <row r="68" spans="1:9" ht="18" customHeight="1" x14ac:dyDescent="0.2">
      <c r="A68" s="263" t="str">
        <f>IF('Competitor List'!G68="Y",'Competitor List'!D68, " ")</f>
        <v xml:space="preserve"> </v>
      </c>
      <c r="B68" s="264"/>
      <c r="C68" s="264"/>
      <c r="D68" s="264"/>
      <c r="E68" s="264"/>
      <c r="F68" s="264"/>
      <c r="G68" s="264"/>
      <c r="H68" s="264"/>
      <c r="I68" s="264"/>
    </row>
    <row r="69" spans="1:9" ht="18" customHeight="1" x14ac:dyDescent="0.2">
      <c r="A69" s="263" t="str">
        <f>IF('Competitor List'!G69="Y",'Competitor List'!D69, " ")</f>
        <v xml:space="preserve"> </v>
      </c>
      <c r="B69" s="264"/>
      <c r="C69" s="264"/>
      <c r="D69" s="264"/>
      <c r="E69" s="264"/>
      <c r="F69" s="264"/>
      <c r="G69" s="264"/>
      <c r="H69" s="264"/>
      <c r="I69" s="264"/>
    </row>
    <row r="70" spans="1:9" ht="18" customHeight="1" x14ac:dyDescent="0.2">
      <c r="A70" s="263" t="str">
        <f>IF('Competitor List'!G70="Y",'Competitor List'!D70, " ")</f>
        <v xml:space="preserve"> </v>
      </c>
      <c r="B70" s="264"/>
      <c r="C70" s="264"/>
      <c r="D70" s="264"/>
      <c r="E70" s="264"/>
      <c r="F70" s="264"/>
      <c r="G70" s="264"/>
      <c r="H70" s="264"/>
      <c r="I70" s="264"/>
    </row>
    <row r="71" spans="1:9" ht="18" customHeight="1" x14ac:dyDescent="0.2">
      <c r="A71" s="263" t="str">
        <f>IF('Competitor List'!G71="Y",'Competitor List'!D71, " ")</f>
        <v xml:space="preserve"> </v>
      </c>
      <c r="B71" s="264"/>
      <c r="C71" s="264"/>
      <c r="D71" s="264"/>
      <c r="E71" s="264"/>
      <c r="F71" s="264"/>
      <c r="G71" s="264"/>
      <c r="H71" s="264"/>
      <c r="I71" s="264"/>
    </row>
    <row r="72" spans="1:9" ht="18" customHeight="1" x14ac:dyDescent="0.2">
      <c r="A72" s="263" t="str">
        <f>IF('Competitor List'!G72="Y",'Competitor List'!D72, " ")</f>
        <v xml:space="preserve"> </v>
      </c>
      <c r="B72" s="264"/>
      <c r="C72" s="264"/>
      <c r="D72" s="264"/>
      <c r="E72" s="264"/>
      <c r="F72" s="264"/>
      <c r="G72" s="264"/>
      <c r="H72" s="264"/>
      <c r="I72" s="264"/>
    </row>
    <row r="73" spans="1:9" ht="18" customHeight="1" x14ac:dyDescent="0.2">
      <c r="A73" s="263" t="str">
        <f>IF('Competitor List'!G73="Y",'Competitor List'!D73, " ")</f>
        <v xml:space="preserve"> </v>
      </c>
      <c r="B73" s="264"/>
      <c r="C73" s="264"/>
      <c r="D73" s="264"/>
      <c r="E73" s="264"/>
      <c r="F73" s="264"/>
      <c r="G73" s="264"/>
      <c r="H73" s="264"/>
      <c r="I73" s="264"/>
    </row>
    <row r="74" spans="1:9" ht="18" customHeight="1" x14ac:dyDescent="0.2">
      <c r="A74" s="263" t="str">
        <f>IF('Competitor List'!G74="Y",'Competitor List'!D74, " ")</f>
        <v xml:space="preserve"> </v>
      </c>
      <c r="B74" s="264"/>
      <c r="C74" s="264"/>
      <c r="D74" s="264"/>
      <c r="E74" s="264"/>
      <c r="F74" s="264"/>
      <c r="G74" s="264"/>
      <c r="H74" s="264"/>
      <c r="I74" s="264"/>
    </row>
    <row r="75" spans="1:9" ht="18" customHeight="1" x14ac:dyDescent="0.2">
      <c r="A75" s="263" t="str">
        <f>IF('Competitor List'!G75="Y",'Competitor List'!D75, " ")</f>
        <v xml:space="preserve"> </v>
      </c>
      <c r="B75" s="264"/>
      <c r="C75" s="264"/>
      <c r="D75" s="264"/>
      <c r="E75" s="264"/>
      <c r="F75" s="264"/>
      <c r="G75" s="264"/>
      <c r="H75" s="264"/>
      <c r="I75" s="264"/>
    </row>
    <row r="76" spans="1:9" ht="18" customHeight="1" x14ac:dyDescent="0.2">
      <c r="A76" s="263" t="str">
        <f>IF('Competitor List'!G76="Y",'Competitor List'!D76, " ")</f>
        <v xml:space="preserve"> </v>
      </c>
      <c r="B76" s="264"/>
      <c r="C76" s="264"/>
      <c r="D76" s="264"/>
      <c r="E76" s="264"/>
      <c r="F76" s="264"/>
      <c r="G76" s="264"/>
      <c r="H76" s="264"/>
      <c r="I76" s="264"/>
    </row>
    <row r="77" spans="1:9" ht="18" customHeight="1" x14ac:dyDescent="0.2">
      <c r="A77" s="263" t="str">
        <f>IF('Competitor List'!G77="Y",'Competitor List'!D77, " ")</f>
        <v xml:space="preserve"> </v>
      </c>
      <c r="B77" s="264"/>
      <c r="C77" s="264"/>
      <c r="D77" s="264"/>
      <c r="E77" s="264"/>
      <c r="F77" s="264"/>
      <c r="G77" s="264"/>
      <c r="H77" s="264"/>
      <c r="I77" s="264"/>
    </row>
    <row r="78" spans="1:9" ht="18" customHeight="1" x14ac:dyDescent="0.2">
      <c r="A78" s="263" t="str">
        <f>IF('Competitor List'!G78="Y",'Competitor List'!D78, " ")</f>
        <v xml:space="preserve"> </v>
      </c>
      <c r="B78" s="264"/>
      <c r="C78" s="264"/>
      <c r="D78" s="264"/>
      <c r="E78" s="264"/>
      <c r="F78" s="264"/>
      <c r="G78" s="264"/>
      <c r="H78" s="264"/>
      <c r="I78" s="264"/>
    </row>
    <row r="79" spans="1:9" ht="18" customHeight="1" x14ac:dyDescent="0.2">
      <c r="A79" s="263" t="str">
        <f>IF('Competitor List'!G79="Y",'Competitor List'!D79, " ")</f>
        <v xml:space="preserve"> </v>
      </c>
      <c r="B79" s="264"/>
      <c r="C79" s="264"/>
      <c r="D79" s="264"/>
      <c r="E79" s="264"/>
      <c r="F79" s="264"/>
      <c r="G79" s="264"/>
      <c r="H79" s="264"/>
      <c r="I79" s="264"/>
    </row>
    <row r="80" spans="1:9" ht="18" customHeight="1" x14ac:dyDescent="0.2">
      <c r="A80" s="263" t="str">
        <f>IF('Competitor List'!G80="Y",'Competitor List'!D80, " ")</f>
        <v xml:space="preserve"> </v>
      </c>
      <c r="B80" s="264"/>
      <c r="C80" s="264"/>
      <c r="D80" s="264"/>
      <c r="E80" s="264"/>
      <c r="F80" s="264"/>
      <c r="G80" s="264"/>
      <c r="H80" s="264"/>
      <c r="I80" s="264"/>
    </row>
    <row r="81" spans="1:9" ht="18" customHeight="1" x14ac:dyDescent="0.2">
      <c r="A81" s="263" t="str">
        <f>IF('Competitor List'!G81="Y",'Competitor List'!D81, " ")</f>
        <v xml:space="preserve"> </v>
      </c>
      <c r="B81" s="264"/>
      <c r="C81" s="264"/>
      <c r="D81" s="264"/>
      <c r="E81" s="264"/>
      <c r="F81" s="264"/>
      <c r="G81" s="264"/>
      <c r="H81" s="264"/>
      <c r="I81" s="264"/>
    </row>
    <row r="82" spans="1:9" ht="18" customHeight="1" x14ac:dyDescent="0.2">
      <c r="A82" s="263" t="str">
        <f>IF('Competitor List'!G82="Y",'Competitor List'!D82, " ")</f>
        <v xml:space="preserve"> </v>
      </c>
      <c r="B82" s="264"/>
      <c r="C82" s="264"/>
      <c r="D82" s="264"/>
      <c r="E82" s="264"/>
      <c r="F82" s="264"/>
      <c r="G82" s="264"/>
      <c r="H82" s="264"/>
      <c r="I82" s="264"/>
    </row>
    <row r="83" spans="1:9" ht="18" customHeight="1" x14ac:dyDescent="0.2">
      <c r="A83" s="263" t="str">
        <f>IF('Competitor List'!G83="Y",'Competitor List'!D83, " ")</f>
        <v xml:space="preserve"> </v>
      </c>
      <c r="B83" s="264"/>
      <c r="C83" s="264"/>
      <c r="D83" s="264"/>
      <c r="E83" s="264"/>
      <c r="F83" s="264"/>
      <c r="G83" s="264"/>
      <c r="H83" s="264"/>
      <c r="I83" s="264"/>
    </row>
    <row r="84" spans="1:9" ht="18" customHeight="1" x14ac:dyDescent="0.2">
      <c r="A84" s="263" t="str">
        <f>IF('Competitor List'!G84="Y",'Competitor List'!D84, " ")</f>
        <v xml:space="preserve"> </v>
      </c>
      <c r="B84" s="264"/>
      <c r="C84" s="264"/>
      <c r="D84" s="264"/>
      <c r="E84" s="264"/>
      <c r="F84" s="264"/>
      <c r="G84" s="264"/>
      <c r="H84" s="264"/>
      <c r="I84" s="264"/>
    </row>
    <row r="85" spans="1:9" ht="18" customHeight="1" x14ac:dyDescent="0.2">
      <c r="A85" s="263" t="str">
        <f>IF('Competitor List'!G85="Y",'Competitor List'!D85, " ")</f>
        <v xml:space="preserve"> </v>
      </c>
      <c r="B85" s="264"/>
      <c r="C85" s="264"/>
      <c r="D85" s="264"/>
      <c r="E85" s="264"/>
      <c r="F85" s="264"/>
      <c r="G85" s="264"/>
      <c r="H85" s="264"/>
      <c r="I85" s="264"/>
    </row>
  </sheetData>
  <sheetProtection sheet="1" objects="1" scenarios="1"/>
  <mergeCells count="4">
    <mergeCell ref="A1:I1"/>
    <mergeCell ref="A2:I2"/>
    <mergeCell ref="A3:I3"/>
    <mergeCell ref="A4:I4"/>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85"/>
  <sheetViews>
    <sheetView zoomScale="160" zoomScaleNormal="160" workbookViewId="0">
      <selection activeCell="B84" sqref="B84"/>
    </sheetView>
  </sheetViews>
  <sheetFormatPr defaultColWidth="11.85546875" defaultRowHeight="12.75" x14ac:dyDescent="0.2"/>
  <cols>
    <col min="1" max="1" width="20.42578125" customWidth="1"/>
  </cols>
  <sheetData>
    <row r="1" spans="1:1024" s="44" customFormat="1" ht="18" customHeight="1" x14ac:dyDescent="0.2">
      <c r="A1" s="414" t="str">
        <f>'Competitor List'!A1</f>
        <v>IBS 1000 Yard Match #1 LG or HG</v>
      </c>
      <c r="B1" s="414"/>
      <c r="C1" s="414"/>
      <c r="D1" s="414"/>
      <c r="E1" s="414"/>
      <c r="F1" s="414"/>
      <c r="G1" s="414"/>
      <c r="H1" s="414"/>
      <c r="I1" s="414"/>
      <c r="AMJ1" s="261"/>
    </row>
    <row r="2" spans="1:1024" s="44" customFormat="1" ht="18" customHeight="1" x14ac:dyDescent="0.2">
      <c r="A2" s="414" t="str">
        <f>'Competitor List'!A2</f>
        <v>Deep Creek Montana</v>
      </c>
      <c r="B2" s="414"/>
      <c r="C2" s="414"/>
      <c r="D2" s="414"/>
      <c r="E2" s="414"/>
      <c r="F2" s="414"/>
      <c r="G2" s="414"/>
      <c r="H2" s="414"/>
      <c r="I2" s="414"/>
      <c r="AMJ2" s="261"/>
    </row>
    <row r="3" spans="1:1024" s="44" customFormat="1" ht="18" customHeight="1" x14ac:dyDescent="0.2">
      <c r="A3" s="415">
        <f>'Competitor List'!A3</f>
        <v>44695</v>
      </c>
      <c r="B3" s="415"/>
      <c r="C3" s="415"/>
      <c r="D3" s="415"/>
      <c r="E3" s="415"/>
      <c r="F3" s="415"/>
      <c r="G3" s="415"/>
      <c r="H3" s="415"/>
      <c r="I3" s="415"/>
      <c r="AMJ3" s="261"/>
    </row>
    <row r="4" spans="1:1024" s="44" customFormat="1" ht="18" customHeight="1" x14ac:dyDescent="0.2">
      <c r="A4" s="415" t="s">
        <v>125</v>
      </c>
      <c r="B4" s="415"/>
      <c r="C4" s="415"/>
      <c r="D4" s="415"/>
      <c r="E4" s="415"/>
      <c r="F4" s="415"/>
      <c r="G4" s="415"/>
      <c r="H4" s="415"/>
      <c r="I4" s="415"/>
      <c r="AMJ4" s="261"/>
    </row>
    <row r="5" spans="1:1024" ht="25.5" customHeight="1" x14ac:dyDescent="0.2">
      <c r="A5" s="262" t="s">
        <v>31</v>
      </c>
      <c r="B5" s="262" t="s">
        <v>117</v>
      </c>
      <c r="C5" s="262" t="s">
        <v>118</v>
      </c>
      <c r="D5" s="262" t="s">
        <v>119</v>
      </c>
      <c r="E5" s="262" t="s">
        <v>120</v>
      </c>
      <c r="F5" s="262" t="s">
        <v>121</v>
      </c>
      <c r="G5" s="262" t="s">
        <v>122</v>
      </c>
      <c r="H5" s="262" t="s">
        <v>123</v>
      </c>
      <c r="I5" s="262" t="s">
        <v>124</v>
      </c>
    </row>
    <row r="6" spans="1:1024" ht="18" customHeight="1" x14ac:dyDescent="0.2">
      <c r="A6" s="263" t="str">
        <f>IF('Competitor List'!H6="Y",'Competitor List'!D6, " ")</f>
        <v xml:space="preserve"> </v>
      </c>
      <c r="B6" s="264"/>
      <c r="C6" s="264"/>
      <c r="D6" s="264"/>
      <c r="E6" s="264"/>
      <c r="F6" s="264"/>
      <c r="G6" s="264"/>
      <c r="H6" s="264"/>
      <c r="I6" s="264"/>
    </row>
    <row r="7" spans="1:1024" ht="18" customHeight="1" x14ac:dyDescent="0.2">
      <c r="A7" s="263" t="str">
        <f>IF('Competitor List'!H7="Y",'Competitor List'!D7, " ")</f>
        <v xml:space="preserve"> </v>
      </c>
      <c r="B7" s="264"/>
      <c r="C7" s="264"/>
      <c r="D7" s="264"/>
      <c r="E7" s="264"/>
      <c r="F7" s="264"/>
      <c r="G7" s="264"/>
      <c r="H7" s="264"/>
      <c r="I7" s="264"/>
    </row>
    <row r="8" spans="1:1024" ht="18" customHeight="1" x14ac:dyDescent="0.2">
      <c r="A8" s="263" t="str">
        <f>IF('Competitor List'!H8="Y",'Competitor List'!D8, " ")</f>
        <v xml:space="preserve"> </v>
      </c>
      <c r="B8" s="264"/>
      <c r="C8" s="264"/>
      <c r="D8" s="264"/>
      <c r="E8" s="264"/>
      <c r="F8" s="264"/>
      <c r="G8" s="264"/>
      <c r="H8" s="264"/>
      <c r="I8" s="264"/>
    </row>
    <row r="9" spans="1:1024" ht="18" customHeight="1" x14ac:dyDescent="0.2">
      <c r="A9" s="263" t="str">
        <f>IF('Competitor List'!H9="Y",'Competitor List'!D9, " ")</f>
        <v xml:space="preserve"> </v>
      </c>
      <c r="B9" s="264"/>
      <c r="C9" s="264"/>
      <c r="D9" s="264"/>
      <c r="E9" s="264"/>
      <c r="F9" s="264"/>
      <c r="G9" s="264"/>
      <c r="H9" s="264"/>
      <c r="I9" s="264"/>
    </row>
    <row r="10" spans="1:1024" ht="18" customHeight="1" x14ac:dyDescent="0.2">
      <c r="A10" s="263" t="str">
        <f>IF('Competitor List'!H10="Y",'Competitor List'!D10, " ")</f>
        <v xml:space="preserve"> </v>
      </c>
      <c r="B10" s="264"/>
      <c r="C10" s="264"/>
      <c r="D10" s="264"/>
      <c r="E10" s="264"/>
      <c r="F10" s="264"/>
      <c r="G10" s="264"/>
      <c r="H10" s="264"/>
      <c r="I10" s="264"/>
    </row>
    <row r="11" spans="1:1024" ht="18" customHeight="1" x14ac:dyDescent="0.2">
      <c r="A11" s="263" t="str">
        <f>IF('Competitor List'!H11="Y",'Competitor List'!D11, " ")</f>
        <v xml:space="preserve"> </v>
      </c>
      <c r="B11" s="264"/>
      <c r="C11" s="264"/>
      <c r="D11" s="264"/>
      <c r="E11" s="264"/>
      <c r="F11" s="264"/>
      <c r="G11" s="264"/>
      <c r="H11" s="264"/>
      <c r="I11" s="264"/>
    </row>
    <row r="12" spans="1:1024" ht="18" customHeight="1" x14ac:dyDescent="0.2">
      <c r="A12" s="263" t="str">
        <f>IF('Competitor List'!H12="Y",'Competitor List'!D12, " ")</f>
        <v xml:space="preserve"> </v>
      </c>
      <c r="B12" s="264"/>
      <c r="C12" s="264"/>
      <c r="D12" s="264"/>
      <c r="E12" s="264"/>
      <c r="F12" s="264"/>
      <c r="G12" s="264"/>
      <c r="H12" s="264"/>
      <c r="I12" s="264"/>
    </row>
    <row r="13" spans="1:1024" ht="18" customHeight="1" x14ac:dyDescent="0.2">
      <c r="A13" s="263" t="str">
        <f>IF('Competitor List'!H13="Y",'Competitor List'!D13, " ")</f>
        <v xml:space="preserve"> </v>
      </c>
      <c r="B13" s="264"/>
      <c r="C13" s="264"/>
      <c r="D13" s="264"/>
      <c r="E13" s="264"/>
      <c r="F13" s="264"/>
      <c r="G13" s="264"/>
      <c r="H13" s="264"/>
      <c r="I13" s="264"/>
    </row>
    <row r="14" spans="1:1024" ht="18" customHeight="1" x14ac:dyDescent="0.2">
      <c r="A14" s="263" t="str">
        <f>IF('Competitor List'!H14="Y",'Competitor List'!D14, " ")</f>
        <v xml:space="preserve"> </v>
      </c>
      <c r="B14" s="264"/>
      <c r="C14" s="264"/>
      <c r="D14" s="264"/>
      <c r="E14" s="264"/>
      <c r="F14" s="264"/>
      <c r="G14" s="264"/>
      <c r="H14" s="264"/>
      <c r="I14" s="264"/>
    </row>
    <row r="15" spans="1:1024" ht="18" customHeight="1" x14ac:dyDescent="0.2">
      <c r="A15" s="263" t="str">
        <f>IF('Competitor List'!H15="Y",'Competitor List'!D15, " ")</f>
        <v xml:space="preserve"> </v>
      </c>
      <c r="B15" s="264"/>
      <c r="C15" s="264"/>
      <c r="D15" s="264"/>
      <c r="E15" s="264"/>
      <c r="F15" s="264"/>
      <c r="G15" s="264"/>
      <c r="H15" s="264"/>
      <c r="I15" s="264"/>
    </row>
    <row r="16" spans="1:1024" ht="18" customHeight="1" x14ac:dyDescent="0.2">
      <c r="A16" s="263" t="str">
        <f>IF('Competitor List'!H16="Y",'Competitor List'!D16, " ")</f>
        <v xml:space="preserve"> </v>
      </c>
      <c r="B16" s="264"/>
      <c r="C16" s="264"/>
      <c r="D16" s="264"/>
      <c r="E16" s="264"/>
      <c r="F16" s="264"/>
      <c r="G16" s="264"/>
      <c r="H16" s="264"/>
      <c r="I16" s="264"/>
    </row>
    <row r="17" spans="1:9" ht="18" customHeight="1" x14ac:dyDescent="0.2">
      <c r="A17" s="263" t="str">
        <f>IF('Competitor List'!H17="Y",'Competitor List'!D17, " ")</f>
        <v xml:space="preserve"> </v>
      </c>
      <c r="B17" s="264"/>
      <c r="C17" s="264"/>
      <c r="D17" s="264"/>
      <c r="E17" s="264"/>
      <c r="F17" s="264"/>
      <c r="G17" s="264"/>
      <c r="H17" s="264"/>
      <c r="I17" s="264"/>
    </row>
    <row r="18" spans="1:9" ht="18" customHeight="1" x14ac:dyDescent="0.2">
      <c r="A18" s="263" t="str">
        <f>IF('Competitor List'!H18="Y",'Competitor List'!D18, " ")</f>
        <v xml:space="preserve"> </v>
      </c>
      <c r="B18" s="264"/>
      <c r="C18" s="264"/>
      <c r="D18" s="264"/>
      <c r="E18" s="264"/>
      <c r="F18" s="264"/>
      <c r="G18" s="264"/>
      <c r="H18" s="264"/>
      <c r="I18" s="264"/>
    </row>
    <row r="19" spans="1:9" ht="18" customHeight="1" x14ac:dyDescent="0.2">
      <c r="A19" s="263" t="str">
        <f>IF('Competitor List'!H19="Y",'Competitor List'!D19, " ")</f>
        <v xml:space="preserve"> </v>
      </c>
      <c r="B19" s="264"/>
      <c r="C19" s="264"/>
      <c r="D19" s="264"/>
      <c r="E19" s="264"/>
      <c r="F19" s="264"/>
      <c r="G19" s="264"/>
      <c r="H19" s="264"/>
      <c r="I19" s="264"/>
    </row>
    <row r="20" spans="1:9" ht="18" customHeight="1" x14ac:dyDescent="0.2">
      <c r="A20" s="263" t="str">
        <f>IF('Competitor List'!H20="Y",'Competitor List'!D20, " ")</f>
        <v xml:space="preserve"> </v>
      </c>
      <c r="B20" s="264"/>
      <c r="C20" s="264"/>
      <c r="D20" s="264"/>
      <c r="E20" s="264"/>
      <c r="F20" s="264"/>
      <c r="G20" s="264"/>
      <c r="H20" s="264"/>
      <c r="I20" s="264"/>
    </row>
    <row r="21" spans="1:9" ht="18" customHeight="1" x14ac:dyDescent="0.2">
      <c r="A21" s="263" t="str">
        <f>IF('Competitor List'!H21="Y",'Competitor List'!D21, " ")</f>
        <v xml:space="preserve"> </v>
      </c>
      <c r="B21" s="264"/>
      <c r="C21" s="264"/>
      <c r="D21" s="264"/>
      <c r="E21" s="264"/>
      <c r="F21" s="264"/>
      <c r="G21" s="264"/>
      <c r="H21" s="264"/>
      <c r="I21" s="264"/>
    </row>
    <row r="22" spans="1:9" ht="18" customHeight="1" x14ac:dyDescent="0.2">
      <c r="A22" s="263" t="str">
        <f>IF('Competitor List'!H22="Y",'Competitor List'!D22, " ")</f>
        <v xml:space="preserve"> </v>
      </c>
      <c r="B22" s="264"/>
      <c r="C22" s="264"/>
      <c r="D22" s="264"/>
      <c r="E22" s="264"/>
      <c r="F22" s="264"/>
      <c r="G22" s="264"/>
      <c r="H22" s="264"/>
      <c r="I22" s="264"/>
    </row>
    <row r="23" spans="1:9" ht="18" customHeight="1" x14ac:dyDescent="0.2">
      <c r="A23" s="263" t="str">
        <f>IF('Competitor List'!H23="Y",'Competitor List'!D23, " ")</f>
        <v xml:space="preserve"> </v>
      </c>
      <c r="B23" s="264"/>
      <c r="C23" s="264"/>
      <c r="D23" s="264"/>
      <c r="E23" s="264"/>
      <c r="F23" s="264"/>
      <c r="G23" s="264"/>
      <c r="H23" s="264"/>
      <c r="I23" s="264"/>
    </row>
    <row r="24" spans="1:9" ht="18" customHeight="1" x14ac:dyDescent="0.2">
      <c r="A24" s="263" t="str">
        <f>IF('Competitor List'!H24="Y",'Competitor List'!D24, " ")</f>
        <v xml:space="preserve"> </v>
      </c>
      <c r="B24" s="264"/>
      <c r="C24" s="264"/>
      <c r="D24" s="264"/>
      <c r="E24" s="264"/>
      <c r="F24" s="264"/>
      <c r="G24" s="264"/>
      <c r="H24" s="264"/>
      <c r="I24" s="264"/>
    </row>
    <row r="25" spans="1:9" ht="18" customHeight="1" x14ac:dyDescent="0.2">
      <c r="A25" s="263" t="str">
        <f>IF('Competitor List'!H25="Y",'Competitor List'!D25, " ")</f>
        <v xml:space="preserve"> </v>
      </c>
      <c r="B25" s="264"/>
      <c r="C25" s="264"/>
      <c r="D25" s="264"/>
      <c r="E25" s="264"/>
      <c r="F25" s="264"/>
      <c r="G25" s="264"/>
      <c r="H25" s="264"/>
      <c r="I25" s="264"/>
    </row>
    <row r="26" spans="1:9" ht="18" customHeight="1" x14ac:dyDescent="0.2">
      <c r="A26" s="263" t="str">
        <f>IF('Competitor List'!H26="Y",'Competitor List'!D26, " ")</f>
        <v xml:space="preserve"> </v>
      </c>
      <c r="B26" s="264"/>
      <c r="C26" s="264"/>
      <c r="D26" s="264"/>
      <c r="E26" s="264"/>
      <c r="F26" s="264"/>
      <c r="G26" s="264"/>
      <c r="H26" s="264"/>
      <c r="I26" s="264"/>
    </row>
    <row r="27" spans="1:9" ht="18" customHeight="1" x14ac:dyDescent="0.2">
      <c r="A27" s="263" t="str">
        <f>IF('Competitor List'!H27="Y",'Competitor List'!D27, " ")</f>
        <v xml:space="preserve"> </v>
      </c>
      <c r="B27" s="264"/>
      <c r="C27" s="264"/>
      <c r="D27" s="264"/>
      <c r="E27" s="264"/>
      <c r="F27" s="264"/>
      <c r="G27" s="264"/>
      <c r="H27" s="264"/>
      <c r="I27" s="264"/>
    </row>
    <row r="28" spans="1:9" ht="18" customHeight="1" x14ac:dyDescent="0.2">
      <c r="A28" s="263" t="str">
        <f>IF('Competitor List'!H28="Y",'Competitor List'!D28, " ")</f>
        <v xml:space="preserve"> </v>
      </c>
      <c r="B28" s="264"/>
      <c r="C28" s="264"/>
      <c r="D28" s="264"/>
      <c r="E28" s="264"/>
      <c r="F28" s="264"/>
      <c r="G28" s="264"/>
      <c r="H28" s="264"/>
      <c r="I28" s="264"/>
    </row>
    <row r="29" spans="1:9" ht="18" customHeight="1" x14ac:dyDescent="0.2">
      <c r="A29" s="263" t="str">
        <f>IF('Competitor List'!H29="Y",'Competitor List'!D29, " ")</f>
        <v xml:space="preserve"> </v>
      </c>
      <c r="B29" s="264"/>
      <c r="C29" s="264"/>
      <c r="D29" s="264"/>
      <c r="E29" s="264"/>
      <c r="F29" s="264"/>
      <c r="G29" s="264"/>
      <c r="H29" s="264"/>
      <c r="I29" s="264"/>
    </row>
    <row r="30" spans="1:9" ht="18" customHeight="1" x14ac:dyDescent="0.2">
      <c r="A30" s="263" t="str">
        <f>IF('Competitor List'!H30="Y",'Competitor List'!D30, " ")</f>
        <v xml:space="preserve"> </v>
      </c>
      <c r="B30" s="264"/>
      <c r="C30" s="264"/>
      <c r="D30" s="264"/>
      <c r="E30" s="264"/>
      <c r="F30" s="264"/>
      <c r="G30" s="264"/>
      <c r="H30" s="264"/>
      <c r="I30" s="264"/>
    </row>
    <row r="31" spans="1:9" ht="18" customHeight="1" x14ac:dyDescent="0.2">
      <c r="A31" s="263" t="str">
        <f>IF('Competitor List'!H31="Y",'Competitor List'!D31, " ")</f>
        <v xml:space="preserve"> </v>
      </c>
      <c r="B31" s="264"/>
      <c r="C31" s="264"/>
      <c r="D31" s="264"/>
      <c r="E31" s="264"/>
      <c r="F31" s="264"/>
      <c r="G31" s="264"/>
      <c r="H31" s="264"/>
      <c r="I31" s="264"/>
    </row>
    <row r="32" spans="1:9" ht="18" customHeight="1" x14ac:dyDescent="0.2">
      <c r="A32" s="263" t="str">
        <f>IF('Competitor List'!H32="Y",'Competitor List'!D32, " ")</f>
        <v xml:space="preserve"> </v>
      </c>
      <c r="B32" s="264"/>
      <c r="C32" s="264"/>
      <c r="D32" s="264"/>
      <c r="E32" s="264"/>
      <c r="F32" s="264"/>
      <c r="G32" s="264"/>
      <c r="H32" s="264"/>
      <c r="I32" s="264"/>
    </row>
    <row r="33" spans="1:9" ht="18" customHeight="1" x14ac:dyDescent="0.2">
      <c r="A33" s="263" t="str">
        <f>IF('Competitor List'!H33="Y",'Competitor List'!D33, " ")</f>
        <v xml:space="preserve"> </v>
      </c>
      <c r="B33" s="264"/>
      <c r="C33" s="264"/>
      <c r="D33" s="264"/>
      <c r="E33" s="264"/>
      <c r="F33" s="264"/>
      <c r="G33" s="264"/>
      <c r="H33" s="264"/>
      <c r="I33" s="264"/>
    </row>
    <row r="34" spans="1:9" ht="18" customHeight="1" x14ac:dyDescent="0.2">
      <c r="A34" s="263" t="str">
        <f>IF('Competitor List'!H34="Y",'Competitor List'!D34, " ")</f>
        <v xml:space="preserve"> </v>
      </c>
      <c r="B34" s="264"/>
      <c r="C34" s="264"/>
      <c r="D34" s="264"/>
      <c r="E34" s="264"/>
      <c r="F34" s="264"/>
      <c r="G34" s="264"/>
      <c r="H34" s="264"/>
      <c r="I34" s="264"/>
    </row>
    <row r="35" spans="1:9" ht="18" customHeight="1" x14ac:dyDescent="0.2">
      <c r="A35" s="263" t="str">
        <f>IF('Competitor List'!H35="Y",'Competitor List'!D35, " ")</f>
        <v xml:space="preserve"> </v>
      </c>
      <c r="B35" s="264"/>
      <c r="C35" s="264"/>
      <c r="D35" s="264"/>
      <c r="E35" s="264"/>
      <c r="F35" s="264"/>
      <c r="G35" s="264"/>
      <c r="H35" s="264"/>
      <c r="I35" s="264"/>
    </row>
    <row r="36" spans="1:9" ht="18" customHeight="1" x14ac:dyDescent="0.2">
      <c r="A36" s="263" t="str">
        <f>IF('Competitor List'!H36="Y",'Competitor List'!D36, " ")</f>
        <v xml:space="preserve"> </v>
      </c>
      <c r="B36" s="264"/>
      <c r="C36" s="264"/>
      <c r="D36" s="264"/>
      <c r="E36" s="264"/>
      <c r="F36" s="264"/>
      <c r="G36" s="264"/>
      <c r="H36" s="264"/>
      <c r="I36" s="264"/>
    </row>
    <row r="37" spans="1:9" ht="18" customHeight="1" x14ac:dyDescent="0.2">
      <c r="A37" s="263" t="str">
        <f>IF('Competitor List'!H37="Y",'Competitor List'!D37, " ")</f>
        <v xml:space="preserve"> </v>
      </c>
      <c r="B37" s="264"/>
      <c r="C37" s="264"/>
      <c r="D37" s="264"/>
      <c r="E37" s="264"/>
      <c r="F37" s="264"/>
      <c r="G37" s="264"/>
      <c r="H37" s="264"/>
      <c r="I37" s="264"/>
    </row>
    <row r="38" spans="1:9" ht="18" customHeight="1" x14ac:dyDescent="0.2">
      <c r="A38" s="263" t="str">
        <f>IF('Competitor List'!H38="Y",'Competitor List'!D38, " ")</f>
        <v xml:space="preserve"> </v>
      </c>
      <c r="B38" s="264"/>
      <c r="C38" s="264"/>
      <c r="D38" s="264"/>
      <c r="E38" s="264"/>
      <c r="F38" s="264"/>
      <c r="G38" s="264"/>
      <c r="H38" s="264"/>
      <c r="I38" s="264"/>
    </row>
    <row r="39" spans="1:9" ht="18" customHeight="1" x14ac:dyDescent="0.2">
      <c r="A39" s="263" t="str">
        <f>IF('Competitor List'!H39="Y",'Competitor List'!D39, " ")</f>
        <v xml:space="preserve"> </v>
      </c>
      <c r="B39" s="264"/>
      <c r="C39" s="264"/>
      <c r="D39" s="264"/>
      <c r="E39" s="264"/>
      <c r="F39" s="264"/>
      <c r="G39" s="264"/>
      <c r="H39" s="264"/>
      <c r="I39" s="264"/>
    </row>
    <row r="40" spans="1:9" ht="18" customHeight="1" x14ac:dyDescent="0.2">
      <c r="A40" s="263" t="str">
        <f>IF('Competitor List'!H40="Y",'Competitor List'!D40, " ")</f>
        <v xml:space="preserve"> </v>
      </c>
      <c r="B40" s="264"/>
      <c r="C40" s="264"/>
      <c r="D40" s="264"/>
      <c r="E40" s="264"/>
      <c r="F40" s="264"/>
      <c r="G40" s="264"/>
      <c r="H40" s="264"/>
      <c r="I40" s="264"/>
    </row>
    <row r="41" spans="1:9" ht="18" customHeight="1" x14ac:dyDescent="0.2">
      <c r="A41" s="263" t="str">
        <f>IF('Competitor List'!H41="Y",'Competitor List'!D41, " ")</f>
        <v xml:space="preserve"> </v>
      </c>
      <c r="B41" s="264"/>
      <c r="C41" s="264"/>
      <c r="D41" s="264"/>
      <c r="E41" s="264"/>
      <c r="F41" s="264"/>
      <c r="G41" s="264"/>
      <c r="H41" s="264"/>
      <c r="I41" s="264"/>
    </row>
    <row r="42" spans="1:9" ht="18" customHeight="1" x14ac:dyDescent="0.2">
      <c r="A42" s="263" t="str">
        <f>IF('Competitor List'!H42="Y",'Competitor List'!D42, " ")</f>
        <v xml:space="preserve"> </v>
      </c>
      <c r="B42" s="264"/>
      <c r="C42" s="264"/>
      <c r="D42" s="264"/>
      <c r="E42" s="264"/>
      <c r="F42" s="264"/>
      <c r="G42" s="264"/>
      <c r="H42" s="264"/>
      <c r="I42" s="264"/>
    </row>
    <row r="43" spans="1:9" ht="18" customHeight="1" x14ac:dyDescent="0.2">
      <c r="A43" s="263" t="str">
        <f>IF('Competitor List'!H43="Y",'Competitor List'!D43, " ")</f>
        <v xml:space="preserve"> </v>
      </c>
      <c r="B43" s="264"/>
      <c r="C43" s="264"/>
      <c r="D43" s="264"/>
      <c r="E43" s="264"/>
      <c r="F43" s="264"/>
      <c r="G43" s="264"/>
      <c r="H43" s="264"/>
      <c r="I43" s="264"/>
    </row>
    <row r="44" spans="1:9" ht="18" customHeight="1" x14ac:dyDescent="0.2">
      <c r="A44" s="263" t="str">
        <f>IF('Competitor List'!H44="Y",'Competitor List'!D44, " ")</f>
        <v xml:space="preserve"> </v>
      </c>
      <c r="B44" s="264"/>
      <c r="C44" s="264"/>
      <c r="D44" s="264"/>
      <c r="E44" s="264"/>
      <c r="F44" s="264"/>
      <c r="G44" s="264"/>
      <c r="H44" s="264"/>
      <c r="I44" s="264"/>
    </row>
    <row r="45" spans="1:9" ht="18" customHeight="1" x14ac:dyDescent="0.2">
      <c r="A45" s="263" t="str">
        <f>IF('Competitor List'!H45="Y",'Competitor List'!D45, " ")</f>
        <v xml:space="preserve"> </v>
      </c>
      <c r="B45" s="264"/>
      <c r="C45" s="264"/>
      <c r="D45" s="264"/>
      <c r="E45" s="264"/>
      <c r="F45" s="264"/>
      <c r="G45" s="264"/>
      <c r="H45" s="264"/>
      <c r="I45" s="264"/>
    </row>
    <row r="46" spans="1:9" ht="18" customHeight="1" x14ac:dyDescent="0.2">
      <c r="A46" s="263" t="str">
        <f>IF('Competitor List'!H46="Y",'Competitor List'!D46, " ")</f>
        <v xml:space="preserve"> </v>
      </c>
      <c r="B46" s="264"/>
      <c r="C46" s="264"/>
      <c r="D46" s="264"/>
      <c r="E46" s="264"/>
      <c r="F46" s="264"/>
      <c r="G46" s="264"/>
      <c r="H46" s="264"/>
      <c r="I46" s="264"/>
    </row>
    <row r="47" spans="1:9" ht="18" customHeight="1" x14ac:dyDescent="0.2">
      <c r="A47" s="263" t="str">
        <f>IF('Competitor List'!H47="Y",'Competitor List'!D47, " ")</f>
        <v xml:space="preserve"> </v>
      </c>
      <c r="B47" s="264"/>
      <c r="C47" s="264"/>
      <c r="D47" s="264"/>
      <c r="E47" s="264"/>
      <c r="F47" s="264"/>
      <c r="G47" s="264"/>
      <c r="H47" s="264"/>
      <c r="I47" s="264"/>
    </row>
    <row r="48" spans="1:9" ht="18" customHeight="1" x14ac:dyDescent="0.2">
      <c r="A48" s="263" t="str">
        <f>IF('Competitor List'!H48="Y",'Competitor List'!D48, " ")</f>
        <v xml:space="preserve"> </v>
      </c>
      <c r="B48" s="264"/>
      <c r="C48" s="264"/>
      <c r="D48" s="264"/>
      <c r="E48" s="264"/>
      <c r="F48" s="264"/>
      <c r="G48" s="264"/>
      <c r="H48" s="264"/>
      <c r="I48" s="264"/>
    </row>
    <row r="49" spans="1:9" ht="18" customHeight="1" x14ac:dyDescent="0.2">
      <c r="A49" s="263" t="str">
        <f>IF('Competitor List'!H49="Y",'Competitor List'!D49, " ")</f>
        <v xml:space="preserve"> </v>
      </c>
      <c r="B49" s="264"/>
      <c r="C49" s="264"/>
      <c r="D49" s="264"/>
      <c r="E49" s="264"/>
      <c r="F49" s="264"/>
      <c r="G49" s="264"/>
      <c r="H49" s="264"/>
      <c r="I49" s="264"/>
    </row>
    <row r="50" spans="1:9" ht="18" customHeight="1" x14ac:dyDescent="0.2">
      <c r="A50" s="263" t="str">
        <f>IF('Competitor List'!H50="Y",'Competitor List'!D50, " ")</f>
        <v xml:space="preserve"> </v>
      </c>
      <c r="B50" s="264"/>
      <c r="C50" s="264"/>
      <c r="D50" s="264"/>
      <c r="E50" s="264"/>
      <c r="F50" s="264"/>
      <c r="G50" s="264"/>
      <c r="H50" s="264"/>
      <c r="I50" s="264"/>
    </row>
    <row r="51" spans="1:9" ht="18" customHeight="1" x14ac:dyDescent="0.2">
      <c r="A51" s="263" t="str">
        <f>IF('Competitor List'!H51="Y",'Competitor List'!D51, " ")</f>
        <v xml:space="preserve"> </v>
      </c>
      <c r="B51" s="264"/>
      <c r="C51" s="264"/>
      <c r="D51" s="264"/>
      <c r="E51" s="264"/>
      <c r="F51" s="264"/>
      <c r="G51" s="264"/>
      <c r="H51" s="264"/>
      <c r="I51" s="264"/>
    </row>
    <row r="52" spans="1:9" ht="18" customHeight="1" x14ac:dyDescent="0.2">
      <c r="A52" s="263" t="str">
        <f>IF('Competitor List'!H52="Y",'Competitor List'!D52, " ")</f>
        <v xml:space="preserve"> </v>
      </c>
      <c r="B52" s="264"/>
      <c r="C52" s="264"/>
      <c r="D52" s="264"/>
      <c r="E52" s="264"/>
      <c r="F52" s="264"/>
      <c r="G52" s="264"/>
      <c r="H52" s="264"/>
      <c r="I52" s="264"/>
    </row>
    <row r="53" spans="1:9" ht="18" customHeight="1" x14ac:dyDescent="0.2">
      <c r="A53" s="263" t="str">
        <f>IF('Competitor List'!H53="Y",'Competitor List'!D53, " ")</f>
        <v xml:space="preserve"> </v>
      </c>
      <c r="B53" s="264"/>
      <c r="C53" s="264"/>
      <c r="D53" s="264"/>
      <c r="E53" s="264"/>
      <c r="F53" s="264"/>
      <c r="G53" s="264"/>
      <c r="H53" s="264"/>
      <c r="I53" s="264"/>
    </row>
    <row r="54" spans="1:9" ht="18" customHeight="1" x14ac:dyDescent="0.2">
      <c r="A54" s="263" t="str">
        <f>IF('Competitor List'!H54="Y",'Competitor List'!D54, " ")</f>
        <v xml:space="preserve"> </v>
      </c>
      <c r="B54" s="264"/>
      <c r="C54" s="264"/>
      <c r="D54" s="264"/>
      <c r="E54" s="264"/>
      <c r="F54" s="264"/>
      <c r="G54" s="264"/>
      <c r="H54" s="264"/>
      <c r="I54" s="264"/>
    </row>
    <row r="55" spans="1:9" ht="18" customHeight="1" x14ac:dyDescent="0.2">
      <c r="A55" s="263" t="str">
        <f>IF('Competitor List'!H55="Y",'Competitor List'!D55, " ")</f>
        <v xml:space="preserve"> </v>
      </c>
      <c r="B55" s="264"/>
      <c r="C55" s="264"/>
      <c r="D55" s="264"/>
      <c r="E55" s="264"/>
      <c r="F55" s="264"/>
      <c r="G55" s="264"/>
      <c r="H55" s="264"/>
      <c r="I55" s="264"/>
    </row>
    <row r="56" spans="1:9" ht="18" customHeight="1" x14ac:dyDescent="0.2">
      <c r="A56" s="263" t="str">
        <f>IF('Competitor List'!H56="Y",'Competitor List'!D56, " ")</f>
        <v xml:space="preserve"> </v>
      </c>
      <c r="B56" s="264"/>
      <c r="C56" s="264"/>
      <c r="D56" s="264"/>
      <c r="E56" s="264"/>
      <c r="F56" s="264"/>
      <c r="G56" s="264"/>
      <c r="H56" s="264"/>
      <c r="I56" s="264"/>
    </row>
    <row r="57" spans="1:9" ht="18" customHeight="1" x14ac:dyDescent="0.2">
      <c r="A57" s="263" t="str">
        <f>IF('Competitor List'!H57="Y",'Competitor List'!D57, " ")</f>
        <v xml:space="preserve"> </v>
      </c>
      <c r="B57" s="264"/>
      <c r="C57" s="264"/>
      <c r="D57" s="264"/>
      <c r="E57" s="264"/>
      <c r="F57" s="264"/>
      <c r="G57" s="264"/>
      <c r="H57" s="264"/>
      <c r="I57" s="264"/>
    </row>
    <row r="58" spans="1:9" ht="18" customHeight="1" x14ac:dyDescent="0.2">
      <c r="A58" s="263" t="str">
        <f>IF('Competitor List'!H58="Y",'Competitor List'!D58, " ")</f>
        <v xml:space="preserve"> </v>
      </c>
      <c r="B58" s="264"/>
      <c r="C58" s="264"/>
      <c r="D58" s="264"/>
      <c r="E58" s="264"/>
      <c r="F58" s="264"/>
      <c r="G58" s="264"/>
      <c r="H58" s="264"/>
      <c r="I58" s="264"/>
    </row>
    <row r="59" spans="1:9" ht="18" customHeight="1" x14ac:dyDescent="0.2">
      <c r="A59" s="263" t="str">
        <f>IF('Competitor List'!H59="Y",'Competitor List'!D59, " ")</f>
        <v xml:space="preserve"> </v>
      </c>
      <c r="B59" s="264"/>
      <c r="C59" s="264"/>
      <c r="D59" s="264"/>
      <c r="E59" s="264"/>
      <c r="F59" s="264"/>
      <c r="G59" s="264"/>
      <c r="H59" s="264"/>
      <c r="I59" s="264"/>
    </row>
    <row r="60" spans="1:9" ht="18" customHeight="1" x14ac:dyDescent="0.2">
      <c r="A60" s="263" t="str">
        <f>IF('Competitor List'!H60="Y",'Competitor List'!D60, " ")</f>
        <v xml:space="preserve"> </v>
      </c>
      <c r="B60" s="264"/>
      <c r="C60" s="264"/>
      <c r="D60" s="264"/>
      <c r="E60" s="264"/>
      <c r="F60" s="264"/>
      <c r="G60" s="264"/>
      <c r="H60" s="264"/>
      <c r="I60" s="264"/>
    </row>
    <row r="61" spans="1:9" ht="18" customHeight="1" x14ac:dyDescent="0.2">
      <c r="A61" s="263" t="str">
        <f>IF('Competitor List'!H61="Y",'Competitor List'!D61, " ")</f>
        <v xml:space="preserve"> </v>
      </c>
      <c r="B61" s="264"/>
      <c r="C61" s="264"/>
      <c r="D61" s="264"/>
      <c r="E61" s="264"/>
      <c r="F61" s="264"/>
      <c r="G61" s="264"/>
      <c r="H61" s="264"/>
      <c r="I61" s="264"/>
    </row>
    <row r="62" spans="1:9" ht="18" customHeight="1" x14ac:dyDescent="0.2">
      <c r="A62" s="263" t="str">
        <f>IF('Competitor List'!H62="Y",'Competitor List'!D62, " ")</f>
        <v xml:space="preserve"> </v>
      </c>
      <c r="B62" s="264"/>
      <c r="C62" s="264"/>
      <c r="D62" s="264"/>
      <c r="E62" s="264"/>
      <c r="F62" s="264"/>
      <c r="G62" s="264"/>
      <c r="H62" s="264"/>
      <c r="I62" s="264"/>
    </row>
    <row r="63" spans="1:9" ht="18" customHeight="1" x14ac:dyDescent="0.2">
      <c r="A63" s="263" t="str">
        <f>IF('Competitor List'!H63="Y",'Competitor List'!D63, " ")</f>
        <v xml:space="preserve"> </v>
      </c>
      <c r="B63" s="264"/>
      <c r="C63" s="264"/>
      <c r="D63" s="264"/>
      <c r="E63" s="264"/>
      <c r="F63" s="264"/>
      <c r="G63" s="264"/>
      <c r="H63" s="264"/>
      <c r="I63" s="264"/>
    </row>
    <row r="64" spans="1:9" ht="18" customHeight="1" x14ac:dyDescent="0.2">
      <c r="A64" s="263" t="str">
        <f>IF('Competitor List'!H64="Y",'Competitor List'!D64, " ")</f>
        <v xml:space="preserve"> </v>
      </c>
      <c r="B64" s="264"/>
      <c r="C64" s="264"/>
      <c r="D64" s="264"/>
      <c r="E64" s="264"/>
      <c r="F64" s="264"/>
      <c r="G64" s="264"/>
      <c r="H64" s="264"/>
      <c r="I64" s="264"/>
    </row>
    <row r="65" spans="1:9" ht="18" customHeight="1" x14ac:dyDescent="0.2">
      <c r="A65" s="263" t="str">
        <f>IF('Competitor List'!H65="Y",'Competitor List'!D65, " ")</f>
        <v xml:space="preserve"> </v>
      </c>
      <c r="B65" s="264"/>
      <c r="C65" s="264"/>
      <c r="D65" s="264"/>
      <c r="E65" s="264"/>
      <c r="F65" s="264"/>
      <c r="G65" s="264"/>
      <c r="H65" s="264"/>
      <c r="I65" s="264"/>
    </row>
    <row r="66" spans="1:9" ht="18" customHeight="1" x14ac:dyDescent="0.2">
      <c r="A66" s="263" t="str">
        <f>IF('Competitor List'!H66="Y",'Competitor List'!D66, " ")</f>
        <v xml:space="preserve"> </v>
      </c>
      <c r="B66" s="264"/>
      <c r="C66" s="264"/>
      <c r="D66" s="264"/>
      <c r="E66" s="264"/>
      <c r="F66" s="264"/>
      <c r="G66" s="264"/>
      <c r="H66" s="264"/>
      <c r="I66" s="264"/>
    </row>
    <row r="67" spans="1:9" ht="18" customHeight="1" x14ac:dyDescent="0.2">
      <c r="A67" s="263" t="str">
        <f>IF('Competitor List'!H67="Y",'Competitor List'!D67, " ")</f>
        <v xml:space="preserve"> </v>
      </c>
      <c r="B67" s="264"/>
      <c r="C67" s="264"/>
      <c r="D67" s="264"/>
      <c r="E67" s="264"/>
      <c r="F67" s="264"/>
      <c r="G67" s="264"/>
      <c r="H67" s="264"/>
      <c r="I67" s="264"/>
    </row>
    <row r="68" spans="1:9" ht="18" customHeight="1" x14ac:dyDescent="0.2">
      <c r="A68" s="263" t="str">
        <f>IF('Competitor List'!H68="Y",'Competitor List'!D68, " ")</f>
        <v xml:space="preserve"> </v>
      </c>
      <c r="B68" s="264"/>
      <c r="C68" s="264"/>
      <c r="D68" s="264"/>
      <c r="E68" s="264"/>
      <c r="F68" s="264"/>
      <c r="G68" s="264"/>
      <c r="H68" s="264"/>
      <c r="I68" s="264"/>
    </row>
    <row r="69" spans="1:9" ht="18" customHeight="1" x14ac:dyDescent="0.2">
      <c r="A69" s="263" t="str">
        <f>IF('Competitor List'!H69="Y",'Competitor List'!D69, " ")</f>
        <v xml:space="preserve"> </v>
      </c>
      <c r="B69" s="264"/>
      <c r="C69" s="264"/>
      <c r="D69" s="264"/>
      <c r="E69" s="264"/>
      <c r="F69" s="264"/>
      <c r="G69" s="264"/>
      <c r="H69" s="264"/>
      <c r="I69" s="264"/>
    </row>
    <row r="70" spans="1:9" ht="18" customHeight="1" x14ac:dyDescent="0.2">
      <c r="A70" s="263" t="str">
        <f>IF('Competitor List'!H70="Y",'Competitor List'!D70, " ")</f>
        <v xml:space="preserve"> </v>
      </c>
      <c r="B70" s="264"/>
      <c r="C70" s="264"/>
      <c r="D70" s="264"/>
      <c r="E70" s="264"/>
      <c r="F70" s="264"/>
      <c r="G70" s="264"/>
      <c r="H70" s="264"/>
      <c r="I70" s="264"/>
    </row>
    <row r="71" spans="1:9" ht="18" customHeight="1" x14ac:dyDescent="0.2">
      <c r="A71" s="263" t="str">
        <f>IF('Competitor List'!H71="Y",'Competitor List'!D71, " ")</f>
        <v xml:space="preserve"> </v>
      </c>
      <c r="B71" s="264"/>
      <c r="C71" s="264"/>
      <c r="D71" s="264"/>
      <c r="E71" s="264"/>
      <c r="F71" s="264"/>
      <c r="G71" s="264"/>
      <c r="H71" s="264"/>
      <c r="I71" s="264"/>
    </row>
    <row r="72" spans="1:9" ht="18" customHeight="1" x14ac:dyDescent="0.2">
      <c r="A72" s="263" t="str">
        <f>IF('Competitor List'!H72="Y",'Competitor List'!D72, " ")</f>
        <v xml:space="preserve"> </v>
      </c>
      <c r="B72" s="264"/>
      <c r="C72" s="264"/>
      <c r="D72" s="264"/>
      <c r="E72" s="264"/>
      <c r="F72" s="264"/>
      <c r="G72" s="264"/>
      <c r="H72" s="264"/>
      <c r="I72" s="264"/>
    </row>
    <row r="73" spans="1:9" ht="18" customHeight="1" x14ac:dyDescent="0.2">
      <c r="A73" s="263" t="str">
        <f>IF('Competitor List'!H73="Y",'Competitor List'!D73, " ")</f>
        <v xml:space="preserve"> </v>
      </c>
      <c r="B73" s="264"/>
      <c r="C73" s="264"/>
      <c r="D73" s="264"/>
      <c r="E73" s="264"/>
      <c r="F73" s="264"/>
      <c r="G73" s="264"/>
      <c r="H73" s="264"/>
      <c r="I73" s="264"/>
    </row>
    <row r="74" spans="1:9" ht="18" customHeight="1" x14ac:dyDescent="0.2">
      <c r="A74" s="263" t="str">
        <f>IF('Competitor List'!H74="Y",'Competitor List'!D74, " ")</f>
        <v xml:space="preserve"> </v>
      </c>
      <c r="B74" s="264"/>
      <c r="C74" s="264"/>
      <c r="D74" s="264"/>
      <c r="E74" s="264"/>
      <c r="F74" s="264"/>
      <c r="G74" s="264"/>
      <c r="H74" s="264"/>
      <c r="I74" s="264"/>
    </row>
    <row r="75" spans="1:9" ht="18" customHeight="1" x14ac:dyDescent="0.2">
      <c r="A75" s="263" t="str">
        <f>IF('Competitor List'!H75="Y",'Competitor List'!D75, " ")</f>
        <v xml:space="preserve"> </v>
      </c>
      <c r="B75" s="264"/>
      <c r="C75" s="264"/>
      <c r="D75" s="264"/>
      <c r="E75" s="264"/>
      <c r="F75" s="264"/>
      <c r="G75" s="264"/>
      <c r="H75" s="264"/>
      <c r="I75" s="264"/>
    </row>
    <row r="76" spans="1:9" ht="18" customHeight="1" x14ac:dyDescent="0.2">
      <c r="A76" s="263" t="str">
        <f>IF('Competitor List'!H76="Y",'Competitor List'!D76, " ")</f>
        <v xml:space="preserve"> </v>
      </c>
      <c r="B76" s="264"/>
      <c r="C76" s="264"/>
      <c r="D76" s="264"/>
      <c r="E76" s="264"/>
      <c r="F76" s="264"/>
      <c r="G76" s="264"/>
      <c r="H76" s="264"/>
      <c r="I76" s="264"/>
    </row>
    <row r="77" spans="1:9" ht="18" customHeight="1" x14ac:dyDescent="0.2">
      <c r="A77" s="263" t="str">
        <f>IF('Competitor List'!H77="Y",'Competitor List'!D77, " ")</f>
        <v xml:space="preserve"> </v>
      </c>
      <c r="B77" s="264"/>
      <c r="C77" s="264"/>
      <c r="D77" s="264"/>
      <c r="E77" s="264"/>
      <c r="F77" s="264"/>
      <c r="G77" s="264"/>
      <c r="H77" s="264"/>
      <c r="I77" s="264"/>
    </row>
    <row r="78" spans="1:9" ht="18" customHeight="1" x14ac:dyDescent="0.2">
      <c r="A78" s="263" t="str">
        <f>IF('Competitor List'!H78="Y",'Competitor List'!D78, " ")</f>
        <v xml:space="preserve"> </v>
      </c>
      <c r="B78" s="264"/>
      <c r="C78" s="264"/>
      <c r="D78" s="264"/>
      <c r="E78" s="264"/>
      <c r="F78" s="264"/>
      <c r="G78" s="264"/>
      <c r="H78" s="264"/>
      <c r="I78" s="264"/>
    </row>
    <row r="79" spans="1:9" ht="18" customHeight="1" x14ac:dyDescent="0.2">
      <c r="A79" s="263" t="str">
        <f>IF('Competitor List'!H79="Y",'Competitor List'!D79, " ")</f>
        <v xml:space="preserve"> </v>
      </c>
      <c r="B79" s="264"/>
      <c r="C79" s="264"/>
      <c r="D79" s="264"/>
      <c r="E79" s="264"/>
      <c r="F79" s="264"/>
      <c r="G79" s="264"/>
      <c r="H79" s="264"/>
      <c r="I79" s="264"/>
    </row>
    <row r="80" spans="1:9" ht="18" customHeight="1" x14ac:dyDescent="0.2">
      <c r="A80" s="263" t="str">
        <f>IF('Competitor List'!H80="Y",'Competitor List'!D80, " ")</f>
        <v xml:space="preserve"> </v>
      </c>
      <c r="B80" s="264"/>
      <c r="C80" s="264"/>
      <c r="D80" s="264"/>
      <c r="E80" s="264"/>
      <c r="F80" s="264"/>
      <c r="G80" s="264"/>
      <c r="H80" s="264"/>
      <c r="I80" s="264"/>
    </row>
    <row r="81" spans="1:9" ht="18" customHeight="1" x14ac:dyDescent="0.2">
      <c r="A81" s="263" t="str">
        <f>IF('Competitor List'!H81="Y",'Competitor List'!D81, " ")</f>
        <v xml:space="preserve"> </v>
      </c>
      <c r="B81" s="264"/>
      <c r="C81" s="264"/>
      <c r="D81" s="264"/>
      <c r="E81" s="264"/>
      <c r="F81" s="264"/>
      <c r="G81" s="264"/>
      <c r="H81" s="264"/>
      <c r="I81" s="264"/>
    </row>
    <row r="82" spans="1:9" ht="18" customHeight="1" x14ac:dyDescent="0.2">
      <c r="A82" s="263" t="str">
        <f>IF('Competitor List'!H82="Y",'Competitor List'!D82, " ")</f>
        <v xml:space="preserve"> </v>
      </c>
      <c r="B82" s="264"/>
      <c r="C82" s="264"/>
      <c r="D82" s="264"/>
      <c r="E82" s="264"/>
      <c r="F82" s="264"/>
      <c r="G82" s="264"/>
      <c r="H82" s="264"/>
      <c r="I82" s="264"/>
    </row>
    <row r="83" spans="1:9" ht="18" customHeight="1" x14ac:dyDescent="0.2">
      <c r="A83" s="263" t="str">
        <f>IF('Competitor List'!H83="Y",'Competitor List'!D83, " ")</f>
        <v xml:space="preserve"> </v>
      </c>
      <c r="B83" s="264"/>
      <c r="C83" s="264"/>
      <c r="D83" s="264"/>
      <c r="E83" s="264"/>
      <c r="F83" s="264"/>
      <c r="G83" s="264"/>
      <c r="H83" s="264"/>
      <c r="I83" s="264"/>
    </row>
    <row r="84" spans="1:9" ht="18" customHeight="1" x14ac:dyDescent="0.2">
      <c r="A84" s="263" t="str">
        <f>IF('Competitor List'!H84="Y",'Competitor List'!D84, " ")</f>
        <v xml:space="preserve"> </v>
      </c>
      <c r="B84" s="264"/>
      <c r="C84" s="264"/>
      <c r="D84" s="264"/>
      <c r="E84" s="264"/>
      <c r="F84" s="264"/>
      <c r="G84" s="264"/>
      <c r="H84" s="264"/>
      <c r="I84" s="264"/>
    </row>
    <row r="85" spans="1:9" ht="18" customHeight="1" x14ac:dyDescent="0.2">
      <c r="A85" s="263" t="str">
        <f>IF('Competitor List'!H85="Y",'Competitor List'!D85, " ")</f>
        <v xml:space="preserve"> </v>
      </c>
      <c r="B85" s="264"/>
      <c r="C85" s="264"/>
      <c r="D85" s="264"/>
      <c r="E85" s="264"/>
      <c r="F85" s="264"/>
      <c r="G85" s="264"/>
      <c r="H85" s="264"/>
      <c r="I85" s="264"/>
    </row>
  </sheetData>
  <sheetProtection sheet="1" objects="1" scenarios="1"/>
  <mergeCells count="4">
    <mergeCell ref="A1:I1"/>
    <mergeCell ref="A2:I2"/>
    <mergeCell ref="A3:I3"/>
    <mergeCell ref="A4:I4"/>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4"/>
  <sheetViews>
    <sheetView zoomScale="160" zoomScaleNormal="160" workbookViewId="0">
      <selection activeCell="A15" sqref="A15"/>
    </sheetView>
  </sheetViews>
  <sheetFormatPr defaultColWidth="11.85546875" defaultRowHeight="12.75" x14ac:dyDescent="0.2"/>
  <sheetData>
    <row r="1" spans="1:1" x14ac:dyDescent="0.2">
      <c r="A1" t="s">
        <v>126</v>
      </c>
    </row>
    <row r="3" spans="1:1" x14ac:dyDescent="0.2">
      <c r="A3" t="s">
        <v>127</v>
      </c>
    </row>
    <row r="4" spans="1:1" x14ac:dyDescent="0.2">
      <c r="A4" t="s">
        <v>128</v>
      </c>
    </row>
    <row r="5" spans="1:1" x14ac:dyDescent="0.2">
      <c r="A5" t="s">
        <v>180</v>
      </c>
    </row>
    <row r="6" spans="1:1" x14ac:dyDescent="0.2">
      <c r="A6" t="s">
        <v>129</v>
      </c>
    </row>
    <row r="7" spans="1:1" x14ac:dyDescent="0.2">
      <c r="A7" t="s">
        <v>130</v>
      </c>
    </row>
    <row r="8" spans="1:1" x14ac:dyDescent="0.2">
      <c r="A8" t="s">
        <v>175</v>
      </c>
    </row>
    <row r="9" spans="1:1" x14ac:dyDescent="0.2">
      <c r="A9" t="s">
        <v>131</v>
      </c>
    </row>
    <row r="10" spans="1:1" x14ac:dyDescent="0.2">
      <c r="A10" t="s">
        <v>181</v>
      </c>
    </row>
    <row r="11" spans="1:1" x14ac:dyDescent="0.2">
      <c r="A11" t="s">
        <v>184</v>
      </c>
    </row>
    <row r="12" spans="1:1" x14ac:dyDescent="0.2">
      <c r="A12" t="s">
        <v>182</v>
      </c>
    </row>
    <row r="13" spans="1:1" x14ac:dyDescent="0.2">
      <c r="A13" t="s">
        <v>179</v>
      </c>
    </row>
    <row r="14" spans="1:1" x14ac:dyDescent="0.2">
      <c r="A14" t="s">
        <v>183</v>
      </c>
    </row>
  </sheetData>
  <pageMargins left="0.25" right="0.25" top="0.47986111111111102" bottom="0.47986111111111102"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983F-2D7E-44A7-A73D-6A0644C9A711}">
  <sheetPr codeName="Sheet12">
    <tabColor theme="3" tint="0.39997558519241921"/>
    <pageSetUpPr fitToPage="1"/>
  </sheetPr>
  <dimension ref="A1:V187"/>
  <sheetViews>
    <sheetView topLeftCell="N1" workbookViewId="0">
      <selection activeCell="O11" sqref="O11"/>
    </sheetView>
  </sheetViews>
  <sheetFormatPr defaultColWidth="9.140625" defaultRowHeight="15" x14ac:dyDescent="0.2"/>
  <cols>
    <col min="1" max="1" width="5.140625" style="298" customWidth="1"/>
    <col min="2" max="2" width="3.5703125" style="298" customWidth="1"/>
    <col min="3" max="3" width="17.5703125" style="298" customWidth="1"/>
    <col min="4" max="4" width="5.5703125" style="298" customWidth="1"/>
    <col min="5" max="5" width="3.5703125" style="298" customWidth="1"/>
    <col min="6" max="6" width="17.5703125" style="298" customWidth="1"/>
    <col min="7" max="9" width="5.5703125" style="298" customWidth="1"/>
    <col min="10" max="10" width="2.28515625" style="298" customWidth="1"/>
    <col min="11" max="11" width="21.5703125" style="298" customWidth="1"/>
    <col min="12" max="14" width="9.140625" style="298"/>
    <col min="15" max="15" width="58.5703125" style="298" customWidth="1"/>
    <col min="16" max="16" width="24.7109375" style="298" customWidth="1"/>
    <col min="17" max="17" width="22.85546875" style="298" customWidth="1"/>
    <col min="18" max="18" width="20.7109375" style="298" customWidth="1"/>
    <col min="19" max="20" width="43.42578125" style="298" customWidth="1"/>
    <col min="21" max="21" width="26.7109375" style="298" customWidth="1"/>
    <col min="22" max="16384" width="9.140625" style="298"/>
  </cols>
  <sheetData>
    <row r="1" spans="1:22" x14ac:dyDescent="0.2">
      <c r="A1" s="418" t="str">
        <f>'[1]Competitor List'!B1</f>
        <v>IBS 1K YARD MATCH #1</v>
      </c>
      <c r="B1" s="418"/>
      <c r="C1" s="418"/>
      <c r="D1" s="418"/>
      <c r="E1" s="418"/>
      <c r="F1" s="418"/>
      <c r="G1" s="418"/>
      <c r="H1" s="418"/>
      <c r="I1" s="418"/>
      <c r="J1" s="418"/>
      <c r="K1" s="418"/>
    </row>
    <row r="2" spans="1:22" x14ac:dyDescent="0.2">
      <c r="A2" s="418" t="str">
        <f>'[1]Competitor List'!B2</f>
        <v>White Horse Range, Philippi, WV</v>
      </c>
      <c r="B2" s="418"/>
      <c r="C2" s="418"/>
      <c r="D2" s="418"/>
      <c r="E2" s="418"/>
      <c r="F2" s="418"/>
      <c r="G2" s="418"/>
      <c r="H2" s="418"/>
      <c r="I2" s="418"/>
      <c r="J2" s="418"/>
      <c r="K2" s="418"/>
    </row>
    <row r="3" spans="1:22" x14ac:dyDescent="0.2">
      <c r="A3" s="418">
        <f>'[1]Competitor List'!B3</f>
        <v>44695</v>
      </c>
      <c r="B3" s="418"/>
      <c r="C3" s="418"/>
      <c r="D3" s="418"/>
      <c r="E3" s="418"/>
      <c r="F3" s="418"/>
      <c r="G3" s="418"/>
      <c r="H3" s="418"/>
      <c r="I3" s="418"/>
      <c r="J3" s="418"/>
      <c r="K3" s="418"/>
    </row>
    <row r="4" spans="1:22" x14ac:dyDescent="0.2">
      <c r="A4" s="299"/>
      <c r="B4" s="299"/>
      <c r="C4" s="299"/>
      <c r="D4" s="299"/>
      <c r="E4" s="299"/>
      <c r="F4" s="299"/>
      <c r="G4" s="299"/>
      <c r="H4" s="299"/>
      <c r="I4" s="299"/>
      <c r="J4" s="299"/>
      <c r="K4" s="299"/>
    </row>
    <row r="5" spans="1:22" x14ac:dyDescent="0.2">
      <c r="A5" s="418" t="s">
        <v>135</v>
      </c>
      <c r="B5" s="418"/>
      <c r="C5" s="418"/>
      <c r="D5" s="418"/>
      <c r="E5" s="418"/>
      <c r="F5" s="418"/>
      <c r="G5" s="418"/>
      <c r="H5" s="418"/>
      <c r="I5" s="418"/>
      <c r="J5" s="418"/>
      <c r="K5" s="418"/>
    </row>
    <row r="6" spans="1:22" x14ac:dyDescent="0.2">
      <c r="A6" s="299"/>
      <c r="B6" s="299"/>
      <c r="C6" s="299"/>
      <c r="D6" s="299"/>
      <c r="E6" s="299"/>
      <c r="F6" s="299"/>
      <c r="G6" s="299"/>
      <c r="H6" s="299"/>
      <c r="I6" s="299"/>
      <c r="J6" s="299"/>
      <c r="K6" s="299"/>
    </row>
    <row r="7" spans="1:22" ht="20.25" customHeight="1" thickBot="1" x14ac:dyDescent="0.25">
      <c r="A7" s="299"/>
      <c r="B7" s="299"/>
      <c r="C7" s="299" t="s">
        <v>136</v>
      </c>
      <c r="D7" s="300" t="s">
        <v>137</v>
      </c>
      <c r="E7" s="299"/>
      <c r="F7" s="299" t="s">
        <v>138</v>
      </c>
      <c r="G7" s="300" t="s">
        <v>139</v>
      </c>
      <c r="H7" s="300" t="s">
        <v>140</v>
      </c>
      <c r="I7" s="300" t="s">
        <v>94</v>
      </c>
      <c r="J7" s="299"/>
      <c r="K7" s="418" t="s">
        <v>141</v>
      </c>
    </row>
    <row r="8" spans="1:22" x14ac:dyDescent="0.2">
      <c r="A8" s="301">
        <f>'[1]Competitor List'!O6</f>
        <v>101</v>
      </c>
      <c r="B8" s="302" t="s">
        <v>142</v>
      </c>
      <c r="C8" s="303">
        <f>'[1]Competitor List'!B6</f>
        <v>0</v>
      </c>
      <c r="D8" s="304">
        <f>IF('[1]LIGHT GUN'!AE27&gt;0,'[1]LIGHT GUN'!AE27,0)</f>
        <v>0</v>
      </c>
      <c r="E8" s="302" t="s">
        <v>10</v>
      </c>
      <c r="F8" s="303">
        <f>'[1]Competitor List'!C6</f>
        <v>0</v>
      </c>
      <c r="G8" s="304">
        <f>IF('[1]HEAVY GUN'!AE27&gt;0,'[1]HEAVY GUN'!AE27,0)</f>
        <v>0</v>
      </c>
      <c r="H8" s="305">
        <f>IF('[1]2-GUN'!P24:P24&gt;0,'[1]2-GUN'!P24:P24,0)</f>
        <v>0</v>
      </c>
      <c r="I8" s="306">
        <f>IF('[1]Competitor List'!D6="y",(D8+G8+H8),0)</f>
        <v>0</v>
      </c>
      <c r="J8" s="299"/>
      <c r="K8" s="418"/>
    </row>
    <row r="9" spans="1:22" ht="29.25" x14ac:dyDescent="0.2">
      <c r="A9" s="301">
        <f>'[1]Competitor List'!O7</f>
        <v>102</v>
      </c>
      <c r="B9" s="307" t="s">
        <v>142</v>
      </c>
      <c r="C9" s="306">
        <f>'[1]Competitor List'!B7</f>
        <v>0</v>
      </c>
      <c r="D9" s="308">
        <f>IF('[1]LIGHT GUN'!AE28&gt;0,'[1]LIGHT GUN'!AE28,0)</f>
        <v>0</v>
      </c>
      <c r="E9" s="307" t="s">
        <v>10</v>
      </c>
      <c r="F9" s="306">
        <f>'[1]Competitor List'!C7</f>
        <v>0</v>
      </c>
      <c r="G9" s="308">
        <f>IF('[1]HEAVY GUN'!AE28&gt;0,'[1]HEAVY GUN'!AE28,0)</f>
        <v>0</v>
      </c>
      <c r="H9" s="305">
        <f>IF('[1]2-GUN'!P25:P25&gt;0,'[1]2-GUN'!P25:P25,0)</f>
        <v>0</v>
      </c>
      <c r="I9" s="306">
        <f>IF('[1]Competitor List'!D7="y",(D9+G9+H9),0)</f>
        <v>0</v>
      </c>
      <c r="J9" s="299"/>
      <c r="K9" s="299"/>
      <c r="O9" s="345"/>
      <c r="P9" s="299"/>
      <c r="Q9" s="299"/>
      <c r="R9" s="416" t="s">
        <v>143</v>
      </c>
      <c r="S9" s="417"/>
      <c r="T9" s="417"/>
      <c r="U9" s="417"/>
    </row>
    <row r="10" spans="1:22" ht="29.25" x14ac:dyDescent="0.2">
      <c r="A10" s="301">
        <f>'[1]Competitor List'!O8</f>
        <v>103</v>
      </c>
      <c r="B10" s="307" t="s">
        <v>142</v>
      </c>
      <c r="C10" s="306">
        <f>'[1]Competitor List'!B8</f>
        <v>0</v>
      </c>
      <c r="D10" s="308">
        <f>IF('[1]LIGHT GUN'!AE29&gt;0,'[1]LIGHT GUN'!AE29,0)</f>
        <v>0</v>
      </c>
      <c r="E10" s="307" t="s">
        <v>10</v>
      </c>
      <c r="F10" s="306">
        <f>'[1]Competitor List'!C8</f>
        <v>0</v>
      </c>
      <c r="G10" s="308">
        <f>IF('[1]HEAVY GUN'!AE29&gt;0,'[1]HEAVY GUN'!AE29,0)</f>
        <v>0</v>
      </c>
      <c r="H10" s="305">
        <f>IF('[1]2-GUN'!P26:P26&gt;0,'[1]2-GUN'!P26:P26,0)</f>
        <v>0</v>
      </c>
      <c r="I10" s="306">
        <f>IF('[1]Competitor List'!D8="y",(D10+G10+H10),0)</f>
        <v>0</v>
      </c>
      <c r="J10" s="299"/>
      <c r="K10" s="418" t="s">
        <v>144</v>
      </c>
      <c r="O10" s="309" t="str">
        <f>'Competitor List'!$A$1</f>
        <v>IBS 1000 Yard Match #1 LG or HG</v>
      </c>
      <c r="P10" s="299"/>
      <c r="Q10" s="299"/>
      <c r="R10" s="417"/>
      <c r="S10" s="417"/>
      <c r="T10" s="417"/>
      <c r="U10" s="417"/>
    </row>
    <row r="11" spans="1:22" ht="29.25" x14ac:dyDescent="0.2">
      <c r="A11" s="301">
        <f>'[1]Competitor List'!O9</f>
        <v>104</v>
      </c>
      <c r="B11" s="307" t="s">
        <v>142</v>
      </c>
      <c r="C11" s="306">
        <f>'[1]Competitor List'!B9</f>
        <v>0</v>
      </c>
      <c r="D11" s="308">
        <f>IF('[1]LIGHT GUN'!AE30&gt;0,'[1]LIGHT GUN'!AE30,0)</f>
        <v>0</v>
      </c>
      <c r="E11" s="307" t="s">
        <v>10</v>
      </c>
      <c r="F11" s="306">
        <f>'[1]Competitor List'!C9</f>
        <v>0</v>
      </c>
      <c r="G11" s="308">
        <f>IF('[1]HEAVY GUN'!AE30&gt;0,'[1]HEAVY GUN'!AE30,0)</f>
        <v>0</v>
      </c>
      <c r="H11" s="305">
        <f>IF('[1]2-GUN'!P27:P27&gt;0,'[1]2-GUN'!P27:P27,0)</f>
        <v>0</v>
      </c>
      <c r="I11" s="306">
        <f>IF('[1]Competitor List'!D9="y",(D11+G11+H11),0)</f>
        <v>0</v>
      </c>
      <c r="J11" s="299"/>
      <c r="K11" s="418"/>
      <c r="O11" s="310"/>
      <c r="P11" s="299"/>
      <c r="Q11" s="299"/>
      <c r="R11" s="417"/>
      <c r="S11" s="417"/>
      <c r="T11" s="417"/>
      <c r="U11" s="417"/>
    </row>
    <row r="12" spans="1:22" ht="87.75" x14ac:dyDescent="0.2">
      <c r="A12" s="301">
        <f>'[1]Competitor List'!O10</f>
        <v>105</v>
      </c>
      <c r="B12" s="307" t="s">
        <v>142</v>
      </c>
      <c r="C12" s="306">
        <f>'[1]Competitor List'!B10</f>
        <v>0</v>
      </c>
      <c r="D12" s="308">
        <f>IF('[1]LIGHT GUN'!AE31&gt;0,'[1]LIGHT GUN'!AE31,0)</f>
        <v>0</v>
      </c>
      <c r="E12" s="307" t="s">
        <v>10</v>
      </c>
      <c r="F12" s="306">
        <f>'[1]Competitor List'!C10</f>
        <v>0</v>
      </c>
      <c r="G12" s="308">
        <f>IF('[1]HEAVY GUN'!AE31&gt;0,'[1]HEAVY GUN'!AE31,0)</f>
        <v>0</v>
      </c>
      <c r="H12" s="305">
        <f>IF('[1]2-GUN'!P28:P28&gt;0,'[1]2-GUN'!P28:P28,0)</f>
        <v>0</v>
      </c>
      <c r="I12" s="306">
        <f>IF('[1]Competitor List'!D10="y",(D12+G12+H12),0)</f>
        <v>0</v>
      </c>
      <c r="J12" s="299"/>
      <c r="K12" s="299"/>
      <c r="O12" s="311" t="s">
        <v>145</v>
      </c>
      <c r="P12" s="419"/>
      <c r="Q12" s="420"/>
      <c r="R12" s="417"/>
      <c r="S12" s="417"/>
      <c r="T12" s="417"/>
      <c r="U12" s="417"/>
    </row>
    <row r="13" spans="1:22" x14ac:dyDescent="0.2">
      <c r="A13" s="301">
        <f>'[1]Competitor List'!O11</f>
        <v>106</v>
      </c>
      <c r="B13" s="307" t="s">
        <v>142</v>
      </c>
      <c r="C13" s="306">
        <f>'[1]Competitor List'!B11</f>
        <v>0</v>
      </c>
      <c r="D13" s="308">
        <f>IF('[1]LIGHT GUN'!AE32&gt;0,'[1]LIGHT GUN'!AE32,0)</f>
        <v>0</v>
      </c>
      <c r="E13" s="307" t="s">
        <v>10</v>
      </c>
      <c r="F13" s="306">
        <f>'[1]Competitor List'!C11</f>
        <v>0</v>
      </c>
      <c r="G13" s="308">
        <f>IF('[1]HEAVY GUN'!AE32&gt;0,'[1]HEAVY GUN'!AE32,0)</f>
        <v>0</v>
      </c>
      <c r="H13" s="305">
        <f>IF('[1]2-GUN'!P29:P29&gt;0,'[1]2-GUN'!P29:P29,0)</f>
        <v>0</v>
      </c>
      <c r="I13" s="306">
        <f>IF('[1]Competitor List'!D11="y",(D13+G13+H13),0)</f>
        <v>0</v>
      </c>
      <c r="J13" s="299"/>
      <c r="K13" s="299"/>
    </row>
    <row r="14" spans="1:22" ht="18.75" x14ac:dyDescent="0.3">
      <c r="A14" s="301">
        <f>'[1]Competitor List'!O12</f>
        <v>107</v>
      </c>
      <c r="B14" s="307" t="s">
        <v>142</v>
      </c>
      <c r="C14" s="306">
        <f>'[1]Competitor List'!B12</f>
        <v>0</v>
      </c>
      <c r="D14" s="308">
        <f>IF('[1]LIGHT GUN'!AE33&gt;0,'[1]LIGHT GUN'!AE33,0)</f>
        <v>0</v>
      </c>
      <c r="E14" s="307" t="s">
        <v>10</v>
      </c>
      <c r="F14" s="306">
        <f>'[1]Competitor List'!C12</f>
        <v>0</v>
      </c>
      <c r="G14" s="308">
        <f>IF('[1]HEAVY GUN'!AE33&gt;0,'[1]HEAVY GUN'!AE33,0)</f>
        <v>0</v>
      </c>
      <c r="H14" s="305">
        <f>IF('[1]2-GUN'!P30:P30&gt;0,'[1]2-GUN'!P30:P30,0)</f>
        <v>0</v>
      </c>
      <c r="I14" s="306">
        <f>IF('[1]Competitor List'!D12="y",(D14+G14+H14),0)</f>
        <v>0</v>
      </c>
      <c r="J14" s="299"/>
      <c r="K14" s="299"/>
      <c r="O14" s="312" t="s">
        <v>146</v>
      </c>
      <c r="P14" s="312"/>
      <c r="Q14" s="313"/>
      <c r="R14" s="313"/>
      <c r="S14" s="313"/>
      <c r="T14" s="313"/>
      <c r="U14" s="314"/>
      <c r="V14" s="313"/>
    </row>
    <row r="15" spans="1:22" ht="19.5" thickBot="1" x14ac:dyDescent="0.35">
      <c r="A15" s="301">
        <f>'[1]Competitor List'!O13</f>
        <v>108</v>
      </c>
      <c r="B15" s="307" t="s">
        <v>142</v>
      </c>
      <c r="C15" s="306">
        <f>'[1]Competitor List'!B13</f>
        <v>0</v>
      </c>
      <c r="D15" s="308">
        <f>IF('[1]LIGHT GUN'!AE34&gt;0,'[1]LIGHT GUN'!AE34,0)</f>
        <v>0</v>
      </c>
      <c r="E15" s="307" t="s">
        <v>10</v>
      </c>
      <c r="F15" s="306">
        <f>'[1]Competitor List'!C13</f>
        <v>0</v>
      </c>
      <c r="G15" s="308">
        <f>IF('[1]HEAVY GUN'!AE34&gt;0,'[1]HEAVY GUN'!AE34,0)</f>
        <v>0</v>
      </c>
      <c r="H15" s="305">
        <f>IF('[1]2-GUN'!P31:P31&gt;0,'[1]2-GUN'!P31:P31,0)</f>
        <v>0</v>
      </c>
      <c r="I15" s="306">
        <f>IF('[1]Competitor List'!D13="y",(D15+G15+H15),0)</f>
        <v>0</v>
      </c>
      <c r="J15" s="299"/>
      <c r="K15" s="299"/>
      <c r="O15" s="315" t="s">
        <v>147</v>
      </c>
      <c r="P15" s="315"/>
      <c r="Q15" s="316"/>
      <c r="R15" s="313"/>
      <c r="S15" s="313"/>
      <c r="T15" s="313"/>
      <c r="U15" s="317"/>
      <c r="V15" s="313"/>
    </row>
    <row r="16" spans="1:22" ht="60" customHeight="1" thickTop="1" x14ac:dyDescent="0.25">
      <c r="A16" s="301">
        <f>'[1]Competitor List'!O14</f>
        <v>109</v>
      </c>
      <c r="B16" s="307" t="s">
        <v>142</v>
      </c>
      <c r="C16" s="306">
        <f>'[1]Competitor List'!B14</f>
        <v>0</v>
      </c>
      <c r="D16" s="308">
        <f>IF('[1]LIGHT GUN'!AE35&gt;0,'[1]LIGHT GUN'!AE35,0)</f>
        <v>0</v>
      </c>
      <c r="E16" s="307" t="s">
        <v>10</v>
      </c>
      <c r="F16" s="306">
        <f>'[1]Competitor List'!C14</f>
        <v>0</v>
      </c>
      <c r="G16" s="308">
        <f>IF('[1]HEAVY GUN'!AE35&gt;0,'[1]HEAVY GUN'!AE35,0)</f>
        <v>0</v>
      </c>
      <c r="H16" s="305">
        <f>IF('[1]2-GUN'!P32:P32&gt;0,'[1]2-GUN'!P32:P32,0)</f>
        <v>0</v>
      </c>
      <c r="I16" s="306">
        <f>IF('[1]Competitor List'!D14="y",(D16+G16+H16),0)</f>
        <v>0</v>
      </c>
      <c r="J16" s="299"/>
      <c r="K16" s="299"/>
      <c r="O16" s="318" t="s">
        <v>148</v>
      </c>
      <c r="P16" s="319" t="s">
        <v>149</v>
      </c>
      <c r="Q16" s="320" t="s">
        <v>150</v>
      </c>
      <c r="R16" s="321" t="s">
        <v>151</v>
      </c>
      <c r="S16" s="322" t="s">
        <v>152</v>
      </c>
      <c r="T16" s="322" t="s">
        <v>153</v>
      </c>
      <c r="U16" s="323" t="s">
        <v>154</v>
      </c>
      <c r="V16" s="313"/>
    </row>
    <row r="17" spans="1:22" x14ac:dyDescent="0.25">
      <c r="A17" s="301">
        <f>'[1]Competitor List'!O15</f>
        <v>110</v>
      </c>
      <c r="B17" s="307" t="s">
        <v>142</v>
      </c>
      <c r="C17" s="306">
        <f>'[1]Competitor List'!B15</f>
        <v>0</v>
      </c>
      <c r="D17" s="308">
        <f>IF('[1]LIGHT GUN'!AE36&gt;0,'[1]LIGHT GUN'!AE36,0)</f>
        <v>0</v>
      </c>
      <c r="E17" s="307" t="s">
        <v>10</v>
      </c>
      <c r="F17" s="306">
        <f>'[1]Competitor List'!C15</f>
        <v>0</v>
      </c>
      <c r="G17" s="308">
        <f>IF('[1]HEAVY GUN'!AE36&gt;0,'[1]HEAVY GUN'!AE36,0)</f>
        <v>0</v>
      </c>
      <c r="H17" s="305">
        <f>IF('[1]2-GUN'!P33:P33&gt;0,'[1]2-GUN'!P33:P33,0)</f>
        <v>0</v>
      </c>
      <c r="I17" s="306">
        <f>IF('[1]Competitor List'!D15="y",(D17+G17+H17),0)</f>
        <v>0</v>
      </c>
      <c r="J17" s="299"/>
      <c r="K17" s="299"/>
      <c r="O17" s="324"/>
      <c r="P17" s="325"/>
      <c r="Q17" s="326"/>
      <c r="R17" s="326"/>
      <c r="S17" s="326"/>
      <c r="T17" s="326"/>
      <c r="U17" s="327"/>
      <c r="V17" s="313"/>
    </row>
    <row r="18" spans="1:22" x14ac:dyDescent="0.25">
      <c r="A18" s="301">
        <f>'[1]Competitor List'!O16</f>
        <v>111</v>
      </c>
      <c r="B18" s="307" t="s">
        <v>142</v>
      </c>
      <c r="C18" s="306">
        <f>'[1]Competitor List'!B16</f>
        <v>0</v>
      </c>
      <c r="D18" s="308">
        <f>IF('[1]LIGHT GUN'!AE37&gt;0,'[1]LIGHT GUN'!AE37,0)</f>
        <v>0</v>
      </c>
      <c r="E18" s="307" t="s">
        <v>10</v>
      </c>
      <c r="F18" s="306">
        <f>'[1]Competitor List'!C16</f>
        <v>0</v>
      </c>
      <c r="G18" s="308">
        <f>IF('[1]HEAVY GUN'!AE37&gt;0,'[1]HEAVY GUN'!AE37,0)</f>
        <v>0</v>
      </c>
      <c r="H18" s="305">
        <f>IF('[1]2-GUN'!P34:P34&gt;0,'[1]2-GUN'!P34:P34,0)</f>
        <v>0</v>
      </c>
      <c r="I18" s="306">
        <f>IF('[1]Competitor List'!D16="y",(D18+G18+H18),0)</f>
        <v>0</v>
      </c>
      <c r="J18" s="299"/>
      <c r="K18" s="299"/>
      <c r="O18" s="328" t="s">
        <v>155</v>
      </c>
      <c r="P18" s="325"/>
      <c r="Q18" s="329"/>
      <c r="R18" s="326"/>
      <c r="S18" s="326"/>
      <c r="T18" s="326"/>
      <c r="U18" s="327"/>
      <c r="V18" s="313"/>
    </row>
    <row r="19" spans="1:22" x14ac:dyDescent="0.25">
      <c r="A19" s="301">
        <f>'[1]Competitor List'!O17</f>
        <v>112</v>
      </c>
      <c r="B19" s="307" t="s">
        <v>142</v>
      </c>
      <c r="C19" s="306">
        <f>'[1]Competitor List'!B17</f>
        <v>0</v>
      </c>
      <c r="D19" s="308">
        <f>IF('[1]LIGHT GUN'!AE38&gt;0,'[1]LIGHT GUN'!AE38,0)</f>
        <v>0</v>
      </c>
      <c r="E19" s="307" t="s">
        <v>10</v>
      </c>
      <c r="F19" s="306">
        <f>'[1]Competitor List'!C17</f>
        <v>0</v>
      </c>
      <c r="G19" s="308">
        <f>IF('[1]HEAVY GUN'!AE38&gt;0,'[1]HEAVY GUN'!AE38,0)</f>
        <v>0</v>
      </c>
      <c r="H19" s="305">
        <f>IF('[1]2-GUN'!P35:P35&gt;0,'[1]2-GUN'!P35:P35,0)</f>
        <v>0</v>
      </c>
      <c r="I19" s="306">
        <f>IF('[1]Competitor List'!D17="y",(D19+G19+H19),0)</f>
        <v>0</v>
      </c>
      <c r="J19" s="299"/>
      <c r="K19" s="299"/>
      <c r="O19" s="324"/>
      <c r="P19" s="325"/>
      <c r="Q19" s="326"/>
      <c r="R19" s="326"/>
      <c r="S19" s="326"/>
      <c r="T19" s="326"/>
      <c r="U19" s="326">
        <f>SUM(Q19:T19)</f>
        <v>0</v>
      </c>
      <c r="V19" s="313"/>
    </row>
    <row r="20" spans="1:22" x14ac:dyDescent="0.25">
      <c r="A20" s="301">
        <f>'[1]Competitor List'!O18</f>
        <v>201</v>
      </c>
      <c r="B20" s="307" t="s">
        <v>142</v>
      </c>
      <c r="C20" s="306">
        <f>'[1]Competitor List'!B18</f>
        <v>0</v>
      </c>
      <c r="D20" s="308">
        <f>IF('[1]LIGHT GUN'!AE39&gt;0,'[1]LIGHT GUN'!AE39,0)</f>
        <v>0</v>
      </c>
      <c r="E20" s="307" t="s">
        <v>10</v>
      </c>
      <c r="F20" s="306">
        <f>'[1]Competitor List'!C18</f>
        <v>0</v>
      </c>
      <c r="G20" s="308">
        <f>IF('[1]HEAVY GUN'!AE39&gt;0,'[1]HEAVY GUN'!AE39,0)</f>
        <v>0</v>
      </c>
      <c r="H20" s="305">
        <f>IF('[1]2-GUN'!P36:P36&gt;0,'[1]2-GUN'!P36:P36,0)</f>
        <v>0</v>
      </c>
      <c r="I20" s="306">
        <f>IF('[1]Competitor List'!D18="y",(D20+G20+H20),0)</f>
        <v>0</v>
      </c>
      <c r="J20" s="299"/>
      <c r="K20" s="299"/>
      <c r="O20" s="324"/>
      <c r="P20" s="325"/>
      <c r="Q20" s="326"/>
      <c r="R20" s="326"/>
      <c r="S20" s="326"/>
      <c r="T20" s="326"/>
      <c r="U20" s="326">
        <f>SUM(Q20:T20)</f>
        <v>0</v>
      </c>
      <c r="V20" s="313"/>
    </row>
    <row r="21" spans="1:22" x14ac:dyDescent="0.25">
      <c r="A21" s="301">
        <f>'[1]Competitor List'!O19</f>
        <v>202</v>
      </c>
      <c r="B21" s="307" t="s">
        <v>142</v>
      </c>
      <c r="C21" s="306">
        <f>'[1]Competitor List'!B19</f>
        <v>0</v>
      </c>
      <c r="D21" s="308">
        <f>IF('[1]LIGHT GUN'!AE40&gt;0,'[1]LIGHT GUN'!AE40,0)</f>
        <v>0</v>
      </c>
      <c r="E21" s="307" t="s">
        <v>10</v>
      </c>
      <c r="F21" s="306">
        <f>'[1]Competitor List'!C19</f>
        <v>0</v>
      </c>
      <c r="G21" s="308">
        <f>IF('[1]HEAVY GUN'!AE40&gt;0,'[1]HEAVY GUN'!AE40,0)</f>
        <v>0</v>
      </c>
      <c r="H21" s="305">
        <f>IF('[1]2-GUN'!P37:P37&gt;0,'[1]2-GUN'!P37:P37,0)</f>
        <v>0</v>
      </c>
      <c r="I21" s="306">
        <f>IF('[1]Competitor List'!D19="y",(D21+G21+H21),0)</f>
        <v>0</v>
      </c>
      <c r="J21" s="299"/>
      <c r="K21" s="299"/>
      <c r="O21" s="328" t="s">
        <v>156</v>
      </c>
      <c r="P21" s="325"/>
      <c r="Q21" s="326"/>
      <c r="R21" s="326"/>
      <c r="S21" s="326"/>
      <c r="T21" s="326"/>
      <c r="U21" s="327"/>
      <c r="V21" s="313"/>
    </row>
    <row r="22" spans="1:22" x14ac:dyDescent="0.25">
      <c r="A22" s="301">
        <f>'[1]Competitor List'!O20</f>
        <v>203</v>
      </c>
      <c r="B22" s="307" t="s">
        <v>142</v>
      </c>
      <c r="C22" s="306">
        <f>'[1]Competitor List'!B20</f>
        <v>0</v>
      </c>
      <c r="D22" s="308">
        <f>IF('[1]LIGHT GUN'!AE41&gt;0,'[1]LIGHT GUN'!AE41,0)</f>
        <v>0</v>
      </c>
      <c r="E22" s="307" t="s">
        <v>10</v>
      </c>
      <c r="F22" s="306">
        <f>'[1]Competitor List'!C20</f>
        <v>0</v>
      </c>
      <c r="G22" s="308">
        <f>IF('[1]HEAVY GUN'!AE41&gt;0,'[1]HEAVY GUN'!AE41,0)</f>
        <v>0</v>
      </c>
      <c r="H22" s="305">
        <f>IF('[1]2-GUN'!P38:P38&gt;0,'[1]2-GUN'!P38:P38,0)</f>
        <v>0</v>
      </c>
      <c r="I22" s="306">
        <f>IF('[1]Competitor List'!D20="y",(D22+G22+H22),0)</f>
        <v>0</v>
      </c>
      <c r="J22" s="299"/>
      <c r="K22" s="299"/>
      <c r="O22" s="330"/>
      <c r="P22" s="325"/>
      <c r="Q22" s="326"/>
      <c r="R22" s="326"/>
      <c r="S22" s="326"/>
      <c r="T22" s="326"/>
      <c r="U22" s="326">
        <f>SUM(Q22:T22)</f>
        <v>0</v>
      </c>
      <c r="V22" s="313"/>
    </row>
    <row r="23" spans="1:22" x14ac:dyDescent="0.25">
      <c r="A23" s="301">
        <f>'[1]Competitor List'!O21</f>
        <v>204</v>
      </c>
      <c r="B23" s="307" t="s">
        <v>142</v>
      </c>
      <c r="C23" s="306">
        <f>'[1]Competitor List'!B21</f>
        <v>0</v>
      </c>
      <c r="D23" s="308">
        <f>IF('[1]LIGHT GUN'!AE42&gt;0,'[1]LIGHT GUN'!AE42,0)</f>
        <v>0</v>
      </c>
      <c r="E23" s="307" t="s">
        <v>10</v>
      </c>
      <c r="F23" s="306">
        <f>'[1]Competitor List'!C21</f>
        <v>0</v>
      </c>
      <c r="G23" s="308">
        <f>IF('[1]HEAVY GUN'!AE42&gt;0,'[1]HEAVY GUN'!AE42,0)</f>
        <v>0</v>
      </c>
      <c r="H23" s="305">
        <f>IF('[1]2-GUN'!P39:P39&gt;0,'[1]2-GUN'!P39:P39,0)</f>
        <v>0</v>
      </c>
      <c r="I23" s="306">
        <f>IF('[1]Competitor List'!D21="y",(D23+G23+H23),0)</f>
        <v>0</v>
      </c>
      <c r="J23" s="299"/>
      <c r="K23" s="299"/>
      <c r="O23" s="324"/>
      <c r="P23" s="325"/>
      <c r="Q23" s="326"/>
      <c r="R23" s="326"/>
      <c r="S23" s="326"/>
      <c r="T23" s="326"/>
      <c r="U23" s="326">
        <f>SUM(Q23:T23)</f>
        <v>0</v>
      </c>
      <c r="V23" s="313"/>
    </row>
    <row r="24" spans="1:22" x14ac:dyDescent="0.25">
      <c r="A24" s="301">
        <f>'[1]Competitor List'!O22</f>
        <v>205</v>
      </c>
      <c r="B24" s="307" t="s">
        <v>142</v>
      </c>
      <c r="C24" s="306">
        <f>'[1]Competitor List'!B22</f>
        <v>0</v>
      </c>
      <c r="D24" s="308">
        <f>IF('[1]LIGHT GUN'!AE43&gt;0,'[1]LIGHT GUN'!AE43,0)</f>
        <v>0</v>
      </c>
      <c r="E24" s="307" t="s">
        <v>10</v>
      </c>
      <c r="F24" s="306">
        <f>'[1]Competitor List'!C22</f>
        <v>0</v>
      </c>
      <c r="G24" s="308">
        <f>IF('[1]HEAVY GUN'!AE43&gt;0,'[1]HEAVY GUN'!AE43,0)</f>
        <v>0</v>
      </c>
      <c r="H24" s="305">
        <f>IF('[1]2-GUN'!P40:P40&gt;0,'[1]2-GUN'!P40:P40,0)</f>
        <v>0</v>
      </c>
      <c r="I24" s="306">
        <f>IF('[1]Competitor List'!D22="y",(D24+G24+H24),0)</f>
        <v>0</v>
      </c>
      <c r="J24" s="299"/>
      <c r="K24" s="299"/>
      <c r="O24" s="328" t="s">
        <v>157</v>
      </c>
      <c r="P24" s="325"/>
      <c r="Q24" s="326"/>
      <c r="R24" s="326"/>
      <c r="S24" s="326"/>
      <c r="T24" s="326"/>
      <c r="U24" s="327"/>
      <c r="V24" s="313"/>
    </row>
    <row r="25" spans="1:22" x14ac:dyDescent="0.25">
      <c r="A25" s="301">
        <f>'[1]Competitor List'!O23</f>
        <v>206</v>
      </c>
      <c r="B25" s="307" t="s">
        <v>142</v>
      </c>
      <c r="C25" s="306">
        <f>'[1]Competitor List'!B23</f>
        <v>0</v>
      </c>
      <c r="D25" s="308">
        <f>IF('[1]LIGHT GUN'!AE44&gt;0,'[1]LIGHT GUN'!AE44,0)</f>
        <v>0</v>
      </c>
      <c r="E25" s="307" t="s">
        <v>10</v>
      </c>
      <c r="F25" s="306">
        <f>'[1]Competitor List'!C23</f>
        <v>0</v>
      </c>
      <c r="G25" s="308">
        <f>IF('[1]HEAVY GUN'!AE44&gt;0,'[1]HEAVY GUN'!AE44,0)</f>
        <v>0</v>
      </c>
      <c r="H25" s="305">
        <f>IF('[1]2-GUN'!P41:P41&gt;0,'[1]2-GUN'!P41:P41,0)</f>
        <v>0</v>
      </c>
      <c r="I25" s="306">
        <f>IF('[1]Competitor List'!D23="y",(D25+G25+H25),0)</f>
        <v>0</v>
      </c>
      <c r="J25" s="299"/>
      <c r="K25" s="299"/>
      <c r="O25" s="330"/>
      <c r="P25" s="325"/>
      <c r="Q25" s="329"/>
      <c r="R25" s="329"/>
      <c r="S25" s="326"/>
      <c r="T25" s="326"/>
      <c r="U25" s="326">
        <f>SUM(Q25:T25)</f>
        <v>0</v>
      </c>
      <c r="V25" s="313"/>
    </row>
    <row r="26" spans="1:22" x14ac:dyDescent="0.25">
      <c r="A26" s="301">
        <f>'[1]Competitor List'!O24</f>
        <v>207</v>
      </c>
      <c r="B26" s="307" t="s">
        <v>142</v>
      </c>
      <c r="C26" s="306">
        <f>'[1]Competitor List'!B24</f>
        <v>0</v>
      </c>
      <c r="D26" s="308">
        <f>IF('[1]LIGHT GUN'!AE45&gt;0,'[1]LIGHT GUN'!AE45,0)</f>
        <v>0</v>
      </c>
      <c r="E26" s="307" t="s">
        <v>10</v>
      </c>
      <c r="F26" s="306">
        <f>'[1]Competitor List'!C24</f>
        <v>0</v>
      </c>
      <c r="G26" s="308">
        <f>IF('[1]HEAVY GUN'!AE45&gt;0,'[1]HEAVY GUN'!AE45,0)</f>
        <v>0</v>
      </c>
      <c r="H26" s="305">
        <f>IF('[1]2-GUN'!P42:P42&gt;0,'[1]2-GUN'!P42:P42,0)</f>
        <v>0</v>
      </c>
      <c r="I26" s="306">
        <f>IF('[1]Competitor List'!D24="y",(D26+G26+H26),0)</f>
        <v>0</v>
      </c>
      <c r="J26" s="299"/>
      <c r="K26" s="299"/>
      <c r="O26" s="330"/>
      <c r="P26" s="331"/>
      <c r="Q26" s="329"/>
      <c r="R26" s="329"/>
      <c r="S26" s="329"/>
      <c r="T26" s="329"/>
      <c r="U26" s="326">
        <f>SUM(Q26:T26)</f>
        <v>0</v>
      </c>
      <c r="V26" s="313"/>
    </row>
    <row r="27" spans="1:22" x14ac:dyDescent="0.25">
      <c r="A27" s="301"/>
      <c r="B27" s="307"/>
      <c r="C27" s="306"/>
      <c r="D27" s="308"/>
      <c r="E27" s="307"/>
      <c r="F27" s="306"/>
      <c r="G27" s="308"/>
      <c r="H27" s="305"/>
      <c r="I27" s="306"/>
      <c r="J27" s="299"/>
      <c r="K27" s="299"/>
      <c r="O27" s="328" t="s">
        <v>158</v>
      </c>
      <c r="P27" s="325"/>
      <c r="Q27" s="326"/>
      <c r="R27" s="326"/>
      <c r="S27" s="326"/>
      <c r="T27" s="326"/>
      <c r="U27" s="327"/>
      <c r="V27" s="313"/>
    </row>
    <row r="28" spans="1:22" x14ac:dyDescent="0.25">
      <c r="A28" s="301"/>
      <c r="B28" s="307"/>
      <c r="C28" s="306"/>
      <c r="D28" s="308"/>
      <c r="E28" s="307"/>
      <c r="F28" s="306"/>
      <c r="G28" s="308"/>
      <c r="H28" s="305"/>
      <c r="I28" s="306"/>
      <c r="J28" s="299"/>
      <c r="K28" s="299"/>
      <c r="O28" s="330"/>
      <c r="P28" s="325"/>
      <c r="Q28" s="329"/>
      <c r="R28" s="329"/>
      <c r="S28" s="326"/>
      <c r="T28" s="326"/>
      <c r="U28" s="326">
        <f>SUM(Q28:T28)</f>
        <v>0</v>
      </c>
      <c r="V28" s="313"/>
    </row>
    <row r="29" spans="1:22" x14ac:dyDescent="0.25">
      <c r="A29" s="301">
        <f>'[1]Competitor List'!O25</f>
        <v>208</v>
      </c>
      <c r="B29" s="307" t="s">
        <v>142</v>
      </c>
      <c r="C29" s="306">
        <f>'[1]Competitor List'!B25</f>
        <v>0</v>
      </c>
      <c r="D29" s="308">
        <f>IF('[1]LIGHT GUN'!AE46&gt;0,'[1]LIGHT GUN'!AE46,0)</f>
        <v>0</v>
      </c>
      <c r="E29" s="307" t="s">
        <v>10</v>
      </c>
      <c r="F29" s="306">
        <f>'[1]Competitor List'!C25</f>
        <v>0</v>
      </c>
      <c r="G29" s="308">
        <f>IF('[1]HEAVY GUN'!AE46&gt;0,'[1]HEAVY GUN'!AE46,0)</f>
        <v>0</v>
      </c>
      <c r="H29" s="305">
        <f>IF('[1]2-GUN'!P43:P43&gt;0,'[1]2-GUN'!P43:P43,0)</f>
        <v>0</v>
      </c>
      <c r="I29" s="306">
        <f>IF('[1]Competitor List'!D25="y",(D29+G29+H29),0)</f>
        <v>0</v>
      </c>
      <c r="J29" s="299"/>
      <c r="K29" s="299"/>
      <c r="O29" s="330"/>
      <c r="P29" s="331"/>
      <c r="Q29" s="329"/>
      <c r="R29" s="329"/>
      <c r="S29" s="329"/>
      <c r="T29" s="329"/>
      <c r="U29" s="326">
        <f>SUM(Q29:T29)</f>
        <v>0</v>
      </c>
      <c r="V29" s="313"/>
    </row>
    <row r="30" spans="1:22" x14ac:dyDescent="0.25">
      <c r="A30" s="301"/>
      <c r="B30" s="307"/>
      <c r="C30" s="306"/>
      <c r="D30" s="308"/>
      <c r="E30" s="307"/>
      <c r="F30" s="306"/>
      <c r="G30" s="308"/>
      <c r="H30" s="305"/>
      <c r="I30" s="306"/>
      <c r="J30" s="299"/>
      <c r="K30" s="299"/>
      <c r="O30" s="328" t="s">
        <v>159</v>
      </c>
      <c r="P30" s="325"/>
      <c r="Q30" s="326"/>
      <c r="R30" s="326"/>
      <c r="S30" s="326"/>
      <c r="T30" s="326"/>
      <c r="U30" s="327"/>
      <c r="V30" s="313"/>
    </row>
    <row r="31" spans="1:22" x14ac:dyDescent="0.25">
      <c r="A31" s="301"/>
      <c r="B31" s="307"/>
      <c r="C31" s="306"/>
      <c r="D31" s="308"/>
      <c r="E31" s="307"/>
      <c r="F31" s="306"/>
      <c r="G31" s="308"/>
      <c r="H31" s="305"/>
      <c r="I31" s="306"/>
      <c r="J31" s="299"/>
      <c r="K31" s="299"/>
      <c r="O31" s="330"/>
      <c r="P31" s="325"/>
      <c r="Q31" s="329"/>
      <c r="R31" s="329"/>
      <c r="S31" s="326"/>
      <c r="T31" s="326"/>
      <c r="U31" s="326">
        <f>SUM(Q31:T31)</f>
        <v>0</v>
      </c>
      <c r="V31" s="313"/>
    </row>
    <row r="32" spans="1:22" x14ac:dyDescent="0.25">
      <c r="A32" s="301"/>
      <c r="B32" s="307"/>
      <c r="C32" s="306"/>
      <c r="D32" s="308"/>
      <c r="E32" s="307"/>
      <c r="F32" s="306"/>
      <c r="G32" s="308"/>
      <c r="H32" s="305"/>
      <c r="I32" s="306"/>
      <c r="J32" s="299"/>
      <c r="K32" s="299"/>
      <c r="O32" s="330"/>
      <c r="P32" s="331"/>
      <c r="Q32" s="329"/>
      <c r="R32" s="329"/>
      <c r="S32" s="329"/>
      <c r="T32" s="329"/>
      <c r="U32" s="326">
        <f>SUM(Q32:T32)</f>
        <v>0</v>
      </c>
      <c r="V32" s="313"/>
    </row>
    <row r="33" spans="1:22" x14ac:dyDescent="0.25">
      <c r="A33" s="301"/>
      <c r="B33" s="307"/>
      <c r="C33" s="306"/>
      <c r="D33" s="308"/>
      <c r="E33" s="307"/>
      <c r="F33" s="306"/>
      <c r="G33" s="308"/>
      <c r="H33" s="305"/>
      <c r="I33" s="306"/>
      <c r="J33" s="299"/>
      <c r="K33" s="299"/>
      <c r="O33" s="328" t="s">
        <v>160</v>
      </c>
      <c r="P33" s="325"/>
      <c r="Q33" s="326"/>
      <c r="R33" s="326"/>
      <c r="S33" s="326"/>
      <c r="T33" s="326"/>
      <c r="U33" s="327"/>
      <c r="V33" s="313"/>
    </row>
    <row r="34" spans="1:22" x14ac:dyDescent="0.25">
      <c r="A34" s="301"/>
      <c r="B34" s="307"/>
      <c r="C34" s="306"/>
      <c r="D34" s="308"/>
      <c r="E34" s="307"/>
      <c r="F34" s="306"/>
      <c r="G34" s="308"/>
      <c r="H34" s="305"/>
      <c r="I34" s="306"/>
      <c r="J34" s="299"/>
      <c r="K34" s="299"/>
      <c r="O34" s="330"/>
      <c r="P34" s="325"/>
      <c r="Q34" s="329"/>
      <c r="R34" s="329"/>
      <c r="S34" s="326"/>
      <c r="T34" s="326"/>
      <c r="U34" s="326">
        <f>SUM(Q34:T34)</f>
        <v>0</v>
      </c>
      <c r="V34" s="313"/>
    </row>
    <row r="35" spans="1:22" x14ac:dyDescent="0.25">
      <c r="A35" s="301"/>
      <c r="B35" s="307"/>
      <c r="C35" s="306"/>
      <c r="D35" s="308"/>
      <c r="E35" s="307"/>
      <c r="F35" s="306"/>
      <c r="G35" s="308"/>
      <c r="H35" s="305"/>
      <c r="I35" s="306"/>
      <c r="J35" s="299"/>
      <c r="K35" s="299"/>
      <c r="O35" s="330"/>
      <c r="P35" s="331"/>
      <c r="Q35" s="329"/>
      <c r="R35" s="329"/>
      <c r="S35" s="329"/>
      <c r="T35" s="329"/>
      <c r="U35" s="326">
        <f>SUM(Q35:T35)</f>
        <v>0</v>
      </c>
      <c r="V35" s="313"/>
    </row>
    <row r="36" spans="1:22" x14ac:dyDescent="0.25">
      <c r="A36" s="301"/>
      <c r="B36" s="307"/>
      <c r="C36" s="306"/>
      <c r="D36" s="308"/>
      <c r="E36" s="307"/>
      <c r="F36" s="306"/>
      <c r="G36" s="308"/>
      <c r="H36" s="305"/>
      <c r="I36" s="306"/>
      <c r="J36" s="299"/>
      <c r="K36" s="299"/>
      <c r="O36" s="332"/>
      <c r="P36" s="333"/>
      <c r="Q36" s="334"/>
      <c r="R36" s="334"/>
      <c r="S36" s="334"/>
      <c r="T36" s="334"/>
      <c r="U36" s="335"/>
      <c r="V36" s="313"/>
    </row>
    <row r="37" spans="1:22" ht="18.75" x14ac:dyDescent="0.3">
      <c r="A37" s="301">
        <f>'[1]Competitor List'!O26</f>
        <v>209</v>
      </c>
      <c r="B37" s="307" t="s">
        <v>142</v>
      </c>
      <c r="C37" s="306">
        <f>'[1]Competitor List'!B26</f>
        <v>0</v>
      </c>
      <c r="D37" s="308">
        <f>IF('[1]LIGHT GUN'!AE47&gt;0,'[1]LIGHT GUN'!AE47,0)</f>
        <v>0</v>
      </c>
      <c r="E37" s="307" t="s">
        <v>10</v>
      </c>
      <c r="F37" s="306">
        <f>'[1]Competitor List'!C26</f>
        <v>0</v>
      </c>
      <c r="G37" s="308">
        <f>IF('[1]HEAVY GUN'!AE47&gt;0,'[1]HEAVY GUN'!AE47,0)</f>
        <v>0</v>
      </c>
      <c r="H37" s="305">
        <f>IF('[1]2-GUN'!P44:P44&gt;0,'[1]2-GUN'!P44:P44,0)</f>
        <v>0</v>
      </c>
      <c r="I37" s="306">
        <f>IF('[1]Competitor List'!D26="y",(D37+G37+H37),0)</f>
        <v>0</v>
      </c>
      <c r="J37" s="299"/>
      <c r="K37" s="299"/>
      <c r="O37" s="312" t="s">
        <v>146</v>
      </c>
      <c r="P37" s="312"/>
      <c r="Q37" s="313"/>
      <c r="R37" s="313"/>
      <c r="S37" s="313"/>
      <c r="T37" s="313"/>
      <c r="U37" s="314"/>
      <c r="V37" s="313"/>
    </row>
    <row r="38" spans="1:22" ht="19.5" thickBot="1" x14ac:dyDescent="0.35">
      <c r="A38" s="301">
        <f>'[1]Competitor List'!O27</f>
        <v>210</v>
      </c>
      <c r="B38" s="307" t="s">
        <v>142</v>
      </c>
      <c r="C38" s="306">
        <f>'[1]Competitor List'!B27</f>
        <v>0</v>
      </c>
      <c r="D38" s="308">
        <f>IF('[1]LIGHT GUN'!AE48&gt;0,'[1]LIGHT GUN'!AE48,0)</f>
        <v>0</v>
      </c>
      <c r="E38" s="307" t="s">
        <v>10</v>
      </c>
      <c r="F38" s="306">
        <f>'[1]Competitor List'!C27</f>
        <v>0</v>
      </c>
      <c r="G38" s="308">
        <f>IF('[1]HEAVY GUN'!AE48&gt;0,'[1]HEAVY GUN'!AE48,0)</f>
        <v>0</v>
      </c>
      <c r="H38" s="305">
        <f>IF('[1]2-GUN'!P45:P45&gt;0,'[1]2-GUN'!P45:P45,0)</f>
        <v>0</v>
      </c>
      <c r="I38" s="306">
        <f>IF('[1]Competitor List'!D27="y",(D38+G38+H38),0)</f>
        <v>0</v>
      </c>
      <c r="J38" s="299"/>
      <c r="K38" s="299"/>
      <c r="O38" s="315" t="s">
        <v>161</v>
      </c>
      <c r="P38" s="315"/>
      <c r="Q38" s="316"/>
      <c r="R38" s="313"/>
      <c r="S38" s="313"/>
      <c r="T38" s="313"/>
      <c r="U38" s="317"/>
      <c r="V38" s="313"/>
    </row>
    <row r="39" spans="1:22" ht="76.5" customHeight="1" thickTop="1" x14ac:dyDescent="0.2">
      <c r="A39" s="301">
        <f>'[1]Competitor List'!O28</f>
        <v>211</v>
      </c>
      <c r="B39" s="307" t="s">
        <v>142</v>
      </c>
      <c r="C39" s="306">
        <f>'[1]Competitor List'!B28</f>
        <v>0</v>
      </c>
      <c r="D39" s="308">
        <f>IF('[1]LIGHT GUN'!AE49&gt;0,'[1]LIGHT GUN'!AE49,0)</f>
        <v>0</v>
      </c>
      <c r="E39" s="307" t="s">
        <v>10</v>
      </c>
      <c r="F39" s="306">
        <f>'[1]Competitor List'!C28</f>
        <v>0</v>
      </c>
      <c r="G39" s="308">
        <f>IF('[1]HEAVY GUN'!AE49&gt;0,'[1]HEAVY GUN'!AE49,0)</f>
        <v>0</v>
      </c>
      <c r="H39" s="305">
        <f>IF('[1]2-GUN'!P46:P46&gt;0,'[1]2-GUN'!P46:P46,0)</f>
        <v>0</v>
      </c>
      <c r="I39" s="306">
        <f>IF('[1]Competitor List'!D28="y",(D39+G39+H39),0)</f>
        <v>0</v>
      </c>
      <c r="J39" s="299"/>
      <c r="K39" s="299"/>
      <c r="O39" s="318" t="s">
        <v>162</v>
      </c>
      <c r="P39" s="319" t="s">
        <v>149</v>
      </c>
      <c r="Q39" s="320" t="s">
        <v>163</v>
      </c>
      <c r="R39" s="321" t="s">
        <v>164</v>
      </c>
      <c r="S39" s="322" t="s">
        <v>152</v>
      </c>
      <c r="T39" s="322" t="s">
        <v>153</v>
      </c>
      <c r="U39" s="323" t="s">
        <v>161</v>
      </c>
      <c r="V39" s="336" t="s">
        <v>165</v>
      </c>
    </row>
    <row r="40" spans="1:22" x14ac:dyDescent="0.25">
      <c r="A40" s="301">
        <f>'[1]Competitor List'!O29</f>
        <v>212</v>
      </c>
      <c r="B40" s="307" t="s">
        <v>142</v>
      </c>
      <c r="C40" s="306">
        <f>'[1]Competitor List'!B29</f>
        <v>0</v>
      </c>
      <c r="D40" s="308">
        <f>IF('[1]LIGHT GUN'!AE50&gt;0,'[1]LIGHT GUN'!AE50,0)</f>
        <v>0</v>
      </c>
      <c r="E40" s="307" t="s">
        <v>10</v>
      </c>
      <c r="F40" s="306">
        <f>'[1]Competitor List'!C29</f>
        <v>0</v>
      </c>
      <c r="G40" s="308">
        <f>IF('[1]HEAVY GUN'!AE50&gt;0,'[1]HEAVY GUN'!AE50,0)</f>
        <v>0</v>
      </c>
      <c r="H40" s="305">
        <f>IF('[1]2-GUN'!P47:P47&gt;0,'[1]2-GUN'!P47:P47,0)</f>
        <v>0</v>
      </c>
      <c r="I40" s="306">
        <f>IF('[1]Competitor List'!D29="y",(D40+G40+H40),0)</f>
        <v>0</v>
      </c>
      <c r="J40" s="299"/>
      <c r="K40" s="299"/>
      <c r="O40" s="324"/>
      <c r="P40" s="325"/>
      <c r="Q40" s="326"/>
      <c r="R40" s="326"/>
      <c r="S40" s="326"/>
      <c r="T40" s="326"/>
      <c r="U40" s="327"/>
      <c r="V40" s="337"/>
    </row>
    <row r="41" spans="1:22" x14ac:dyDescent="0.25">
      <c r="A41" s="301">
        <f>'[1]Competitor List'!O30</f>
        <v>301</v>
      </c>
      <c r="B41" s="307" t="s">
        <v>142</v>
      </c>
      <c r="C41" s="306">
        <f>'[1]Competitor List'!B30</f>
        <v>0</v>
      </c>
      <c r="D41" s="308">
        <f>IF('[1]LIGHT GUN'!AE51&gt;0,'[1]LIGHT GUN'!AE51,0)</f>
        <v>0</v>
      </c>
      <c r="E41" s="307" t="s">
        <v>10</v>
      </c>
      <c r="F41" s="306">
        <f>'[1]Competitor List'!C30</f>
        <v>0</v>
      </c>
      <c r="G41" s="308">
        <f>IF('[1]HEAVY GUN'!AE51&gt;0,'[1]HEAVY GUN'!AE51,0)</f>
        <v>0</v>
      </c>
      <c r="H41" s="305">
        <f>IF('[1]2-GUN'!P48:P48&gt;0,'[1]2-GUN'!P48:P48,0)</f>
        <v>0</v>
      </c>
      <c r="I41" s="306">
        <f>IF('[1]Competitor List'!D30="y",(D41+G41+H41),0)</f>
        <v>0</v>
      </c>
      <c r="J41" s="299"/>
      <c r="K41" s="299"/>
      <c r="O41" s="328" t="s">
        <v>155</v>
      </c>
      <c r="P41" s="325"/>
      <c r="Q41" s="329"/>
      <c r="R41" s="326"/>
      <c r="S41" s="326"/>
      <c r="T41" s="326"/>
      <c r="U41" s="327"/>
      <c r="V41" s="337"/>
    </row>
    <row r="42" spans="1:22" x14ac:dyDescent="0.25">
      <c r="A42" s="301">
        <f>'[1]Competitor List'!O31</f>
        <v>302</v>
      </c>
      <c r="B42" s="307" t="s">
        <v>142</v>
      </c>
      <c r="C42" s="306">
        <f>'[1]Competitor List'!B31</f>
        <v>0</v>
      </c>
      <c r="D42" s="308">
        <f>IF('[1]LIGHT GUN'!AE52&gt;0,'[1]LIGHT GUN'!AE52,0)</f>
        <v>0</v>
      </c>
      <c r="E42" s="307" t="s">
        <v>10</v>
      </c>
      <c r="F42" s="306">
        <f>'[1]Competitor List'!C31</f>
        <v>0</v>
      </c>
      <c r="G42" s="308">
        <f>IF('[1]HEAVY GUN'!AE52&gt;0,'[1]HEAVY GUN'!AE52,0)</f>
        <v>0</v>
      </c>
      <c r="H42" s="305">
        <f>IF('[1]2-GUN'!P49:P49&gt;0,'[1]2-GUN'!P49:P49,0)</f>
        <v>0</v>
      </c>
      <c r="I42" s="306">
        <f>IF('[1]Competitor List'!D31="y",(D42+G42+H42),0)</f>
        <v>0</v>
      </c>
      <c r="J42" s="299"/>
      <c r="K42" s="299"/>
      <c r="O42" s="324"/>
      <c r="P42" s="325"/>
      <c r="Q42" s="326"/>
      <c r="R42" s="326"/>
      <c r="S42" s="326"/>
      <c r="T42" s="326"/>
      <c r="U42" s="326">
        <f>SUM(Q42:T42)</f>
        <v>0</v>
      </c>
      <c r="V42" s="338"/>
    </row>
    <row r="43" spans="1:22" x14ac:dyDescent="0.25">
      <c r="A43" s="301">
        <f>'[1]Competitor List'!O32</f>
        <v>303</v>
      </c>
      <c r="B43" s="307" t="s">
        <v>142</v>
      </c>
      <c r="C43" s="306">
        <f>'[1]Competitor List'!B32</f>
        <v>0</v>
      </c>
      <c r="D43" s="308">
        <f>IF('[1]LIGHT GUN'!AE53&gt;0,'[1]LIGHT GUN'!AE53,0)</f>
        <v>0</v>
      </c>
      <c r="E43" s="307" t="s">
        <v>10</v>
      </c>
      <c r="F43" s="306">
        <f>'[1]Competitor List'!C32</f>
        <v>0</v>
      </c>
      <c r="G43" s="308">
        <f>IF('[1]HEAVY GUN'!AE53&gt;0,'[1]HEAVY GUN'!AE53,0)</f>
        <v>0</v>
      </c>
      <c r="H43" s="305">
        <f>IF('[1]2-GUN'!P50:P50&gt;0,'[1]2-GUN'!P50:P50,0)</f>
        <v>0</v>
      </c>
      <c r="I43" s="306">
        <f>IF('[1]Competitor List'!D32="y",(D43+G43+H43),0)</f>
        <v>0</v>
      </c>
      <c r="J43" s="299"/>
      <c r="K43" s="299"/>
      <c r="O43" s="324"/>
      <c r="P43" s="325"/>
      <c r="Q43" s="326"/>
      <c r="R43" s="326"/>
      <c r="S43" s="326"/>
      <c r="T43" s="326"/>
      <c r="U43" s="326">
        <f>SUM(Q43:T43)</f>
        <v>0</v>
      </c>
      <c r="V43" s="338"/>
    </row>
    <row r="44" spans="1:22" x14ac:dyDescent="0.25">
      <c r="A44" s="301">
        <f>'[1]Competitor List'!O33</f>
        <v>304</v>
      </c>
      <c r="B44" s="307" t="s">
        <v>142</v>
      </c>
      <c r="C44" s="306">
        <f>'[1]Competitor List'!B33</f>
        <v>0</v>
      </c>
      <c r="D44" s="308">
        <f>IF('[1]LIGHT GUN'!AE54&gt;0,'[1]LIGHT GUN'!AE54,0)</f>
        <v>0</v>
      </c>
      <c r="E44" s="307" t="s">
        <v>10</v>
      </c>
      <c r="F44" s="306">
        <f>'[1]Competitor List'!C33</f>
        <v>0</v>
      </c>
      <c r="G44" s="308">
        <f>IF('[1]HEAVY GUN'!AE54&gt;0,'[1]HEAVY GUN'!AE54,0)</f>
        <v>0</v>
      </c>
      <c r="H44" s="305">
        <f>IF('[1]2-GUN'!P51:P51&gt;0,'[1]2-GUN'!P51:P51,0)</f>
        <v>0</v>
      </c>
      <c r="I44" s="306">
        <f>IF('[1]Competitor List'!D33="y",(D44+G44+H44),0)</f>
        <v>0</v>
      </c>
      <c r="J44" s="299"/>
      <c r="K44" s="299"/>
      <c r="O44" s="328" t="s">
        <v>156</v>
      </c>
      <c r="P44" s="325"/>
      <c r="Q44" s="326"/>
      <c r="R44" s="326"/>
      <c r="S44" s="326"/>
      <c r="T44" s="326"/>
      <c r="U44" s="327"/>
      <c r="V44" s="338"/>
    </row>
    <row r="45" spans="1:22" x14ac:dyDescent="0.25">
      <c r="A45" s="301">
        <f>'[1]Competitor List'!O34</f>
        <v>305</v>
      </c>
      <c r="B45" s="307" t="s">
        <v>142</v>
      </c>
      <c r="C45" s="306">
        <f>'[1]Competitor List'!B34</f>
        <v>0</v>
      </c>
      <c r="D45" s="308">
        <f>IF('[1]LIGHT GUN'!AE55&gt;0,'[1]LIGHT GUN'!AE55,0)</f>
        <v>0</v>
      </c>
      <c r="E45" s="307" t="s">
        <v>10</v>
      </c>
      <c r="F45" s="306">
        <f>'[1]Competitor List'!C34</f>
        <v>0</v>
      </c>
      <c r="G45" s="308">
        <f>IF('[1]HEAVY GUN'!AE55&gt;0,'[1]HEAVY GUN'!AE55,0)</f>
        <v>0</v>
      </c>
      <c r="H45" s="305">
        <f>IF('[1]2-GUN'!P52:P52&gt;0,'[1]2-GUN'!P52:P52,0)</f>
        <v>0</v>
      </c>
      <c r="I45" s="306">
        <f>IF('[1]Competitor List'!D34="y",(D45+G45+H45),0)</f>
        <v>0</v>
      </c>
      <c r="J45" s="299"/>
      <c r="K45" s="299"/>
      <c r="O45" s="330"/>
      <c r="P45" s="325"/>
      <c r="Q45" s="326"/>
      <c r="R45" s="326"/>
      <c r="S45" s="326"/>
      <c r="T45" s="326"/>
      <c r="U45" s="326">
        <f>SUM(Q45:T45)</f>
        <v>0</v>
      </c>
      <c r="V45" s="337"/>
    </row>
    <row r="46" spans="1:22" x14ac:dyDescent="0.25">
      <c r="A46" s="301">
        <f>'[1]Competitor List'!O35</f>
        <v>306</v>
      </c>
      <c r="B46" s="307" t="s">
        <v>142</v>
      </c>
      <c r="C46" s="306">
        <f>'[1]Competitor List'!B35</f>
        <v>0</v>
      </c>
      <c r="D46" s="308">
        <f>IF('[1]LIGHT GUN'!AE56&gt;0,'[1]LIGHT GUN'!AE56,0)</f>
        <v>0</v>
      </c>
      <c r="E46" s="307" t="s">
        <v>10</v>
      </c>
      <c r="F46" s="306">
        <f>'[1]Competitor List'!C35</f>
        <v>0</v>
      </c>
      <c r="G46" s="308">
        <f>IF('[1]HEAVY GUN'!AE56&gt;0,'[1]HEAVY GUN'!AE56,0)</f>
        <v>0</v>
      </c>
      <c r="H46" s="305">
        <f>IF('[1]2-GUN'!P53:P53&gt;0,'[1]2-GUN'!P53:P53,0)</f>
        <v>0</v>
      </c>
      <c r="I46" s="306">
        <f>IF('[1]Competitor List'!D35="y",(D46+G46+H46),0)</f>
        <v>0</v>
      </c>
      <c r="J46" s="299"/>
      <c r="K46" s="299"/>
      <c r="O46" s="324"/>
      <c r="P46" s="325"/>
      <c r="Q46" s="326"/>
      <c r="R46" s="326"/>
      <c r="S46" s="326"/>
      <c r="T46" s="326"/>
      <c r="U46" s="326">
        <f>SUM(Q46:T46)</f>
        <v>0</v>
      </c>
      <c r="V46" s="338"/>
    </row>
    <row r="47" spans="1:22" x14ac:dyDescent="0.25">
      <c r="A47" s="301">
        <f>'[1]Competitor List'!O36</f>
        <v>307</v>
      </c>
      <c r="B47" s="307" t="s">
        <v>142</v>
      </c>
      <c r="C47" s="306">
        <f>'[1]Competitor List'!B36</f>
        <v>0</v>
      </c>
      <c r="D47" s="308">
        <f>IF('[1]LIGHT GUN'!AE57&gt;0,'[1]LIGHT GUN'!AE57,0)</f>
        <v>0</v>
      </c>
      <c r="E47" s="307" t="s">
        <v>10</v>
      </c>
      <c r="F47" s="306">
        <f>'[1]Competitor List'!C36</f>
        <v>0</v>
      </c>
      <c r="G47" s="308">
        <f>IF('[1]HEAVY GUN'!AE57&gt;0,'[1]HEAVY GUN'!AE57,0)</f>
        <v>0</v>
      </c>
      <c r="H47" s="305">
        <f>IF('[1]2-GUN'!P54:P54&gt;0,'[1]2-GUN'!P54:P54,0)</f>
        <v>0</v>
      </c>
      <c r="I47" s="306">
        <f>IF('[1]Competitor List'!D36="y",(D47+G47+H47),0)</f>
        <v>0</v>
      </c>
      <c r="J47" s="299"/>
      <c r="K47" s="299"/>
      <c r="O47" s="328" t="s">
        <v>157</v>
      </c>
      <c r="P47" s="325"/>
      <c r="Q47" s="326"/>
      <c r="R47" s="326"/>
      <c r="S47" s="326"/>
      <c r="T47" s="326"/>
      <c r="U47" s="327"/>
      <c r="V47" s="338"/>
    </row>
    <row r="48" spans="1:22" x14ac:dyDescent="0.25">
      <c r="A48" s="301">
        <f>'[1]Competitor List'!O37</f>
        <v>308</v>
      </c>
      <c r="B48" s="307" t="s">
        <v>142</v>
      </c>
      <c r="C48" s="306">
        <f>'[1]Competitor List'!B37</f>
        <v>0</v>
      </c>
      <c r="D48" s="308">
        <f>IF('[1]LIGHT GUN'!AE58&gt;0,'[1]LIGHT GUN'!AE58,0)</f>
        <v>0</v>
      </c>
      <c r="E48" s="307" t="s">
        <v>10</v>
      </c>
      <c r="F48" s="306">
        <f>'[1]Competitor List'!C37</f>
        <v>0</v>
      </c>
      <c r="G48" s="308">
        <f>IF('[1]HEAVY GUN'!AE58&gt;0,'[1]HEAVY GUN'!AE58,0)</f>
        <v>0</v>
      </c>
      <c r="H48" s="305">
        <f>IF('[1]2-GUN'!P55:P55&gt;0,'[1]2-GUN'!P55:P55,0)</f>
        <v>0</v>
      </c>
      <c r="I48" s="306">
        <f>IF('[1]Competitor List'!D37="y",(D48+G48+H48),0)</f>
        <v>0</v>
      </c>
      <c r="J48" s="299"/>
      <c r="K48" s="299"/>
      <c r="O48" s="330"/>
      <c r="P48" s="325"/>
      <c r="Q48" s="329"/>
      <c r="R48" s="329"/>
      <c r="S48" s="326"/>
      <c r="T48" s="326"/>
      <c r="U48" s="326">
        <f>SUM(Q48:T48)</f>
        <v>0</v>
      </c>
      <c r="V48" s="338"/>
    </row>
    <row r="49" spans="1:22" x14ac:dyDescent="0.25">
      <c r="A49" s="301">
        <f>'[1]Competitor List'!O38</f>
        <v>309</v>
      </c>
      <c r="B49" s="307" t="s">
        <v>142</v>
      </c>
      <c r="C49" s="306">
        <f>'[1]Competitor List'!B38</f>
        <v>0</v>
      </c>
      <c r="D49" s="308">
        <f>IF('[1]LIGHT GUN'!AE59&gt;0,'[1]LIGHT GUN'!AE59,0)</f>
        <v>0</v>
      </c>
      <c r="E49" s="307" t="s">
        <v>10</v>
      </c>
      <c r="F49" s="306">
        <f>'[1]Competitor List'!C38</f>
        <v>0</v>
      </c>
      <c r="G49" s="308">
        <f>IF('[1]HEAVY GUN'!AE59&gt;0,'[1]HEAVY GUN'!AE59,0)</f>
        <v>0</v>
      </c>
      <c r="H49" s="305">
        <f>IF('[1]2-GUN'!P56:P56&gt;0,'[1]2-GUN'!P56:P56,0)</f>
        <v>0</v>
      </c>
      <c r="I49" s="306">
        <f>IF('[1]Competitor List'!D38="y",(D49+G49+H49),0)</f>
        <v>0</v>
      </c>
      <c r="J49" s="299"/>
      <c r="K49" s="299"/>
      <c r="O49" s="330"/>
      <c r="P49" s="331"/>
      <c r="Q49" s="329"/>
      <c r="R49" s="329"/>
      <c r="S49" s="329"/>
      <c r="T49" s="329"/>
      <c r="U49" s="326">
        <f>SUM(Q49:T49)</f>
        <v>0</v>
      </c>
      <c r="V49" s="339"/>
    </row>
    <row r="50" spans="1:22" x14ac:dyDescent="0.25">
      <c r="A50" s="301">
        <f>'[1]Competitor List'!O39</f>
        <v>310</v>
      </c>
      <c r="B50" s="307" t="s">
        <v>142</v>
      </c>
      <c r="C50" s="306">
        <f>'[1]Competitor List'!B39</f>
        <v>0</v>
      </c>
      <c r="D50" s="308">
        <f>IF('[1]LIGHT GUN'!AE60&gt;0,'[1]LIGHT GUN'!AE60,0)</f>
        <v>0</v>
      </c>
      <c r="E50" s="307" t="s">
        <v>10</v>
      </c>
      <c r="F50" s="306">
        <f>'[1]Competitor List'!C39</f>
        <v>0</v>
      </c>
      <c r="G50" s="308">
        <f>IF('[1]HEAVY GUN'!AE60&gt;0,'[1]HEAVY GUN'!AE60,0)</f>
        <v>0</v>
      </c>
      <c r="H50" s="305">
        <f>IF('[1]2-GUN'!P57:P57&gt;0,'[1]2-GUN'!P57:P57,0)</f>
        <v>0</v>
      </c>
      <c r="I50" s="306">
        <f>IF('[1]Competitor List'!D39="y",(D50+G50+H50),0)</f>
        <v>0</v>
      </c>
      <c r="J50" s="299"/>
      <c r="K50" s="299"/>
      <c r="O50" s="328" t="s">
        <v>158</v>
      </c>
      <c r="P50" s="325"/>
      <c r="Q50" s="326"/>
      <c r="R50" s="326"/>
      <c r="S50" s="326"/>
      <c r="T50" s="326"/>
      <c r="U50" s="327"/>
      <c r="V50" s="339"/>
    </row>
    <row r="51" spans="1:22" x14ac:dyDescent="0.25">
      <c r="A51" s="301">
        <f>'[1]Competitor List'!O40</f>
        <v>311</v>
      </c>
      <c r="B51" s="307" t="s">
        <v>142</v>
      </c>
      <c r="C51" s="306">
        <f>'[1]Competitor List'!B40</f>
        <v>0</v>
      </c>
      <c r="D51" s="308">
        <f>IF('[1]LIGHT GUN'!AE61&gt;0,'[1]LIGHT GUN'!AE61,0)</f>
        <v>0</v>
      </c>
      <c r="E51" s="307" t="s">
        <v>10</v>
      </c>
      <c r="F51" s="306">
        <f>'[1]Competitor List'!C40</f>
        <v>0</v>
      </c>
      <c r="G51" s="308">
        <f>IF('[1]HEAVY GUN'!AE61&gt;0,'[1]HEAVY GUN'!AE61,0)</f>
        <v>0</v>
      </c>
      <c r="H51" s="305">
        <f>IF('[1]2-GUN'!P58:P58&gt;0,'[1]2-GUN'!P58:P58,0)</f>
        <v>0</v>
      </c>
      <c r="I51" s="306">
        <f>IF('[1]Competitor List'!D40="y",(D51+G51+H51),0)</f>
        <v>0</v>
      </c>
      <c r="J51" s="299"/>
      <c r="K51" s="299"/>
      <c r="O51" s="330"/>
      <c r="P51" s="325"/>
      <c r="Q51" s="329"/>
      <c r="R51" s="329"/>
      <c r="S51" s="326"/>
      <c r="T51" s="326"/>
      <c r="U51" s="326">
        <f>SUM(Q51:T51)</f>
        <v>0</v>
      </c>
      <c r="V51" s="337"/>
    </row>
    <row r="52" spans="1:22" x14ac:dyDescent="0.25">
      <c r="A52" s="301">
        <f>'[1]Competitor List'!O41</f>
        <v>312</v>
      </c>
      <c r="B52" s="307" t="s">
        <v>142</v>
      </c>
      <c r="C52" s="306">
        <f>'[1]Competitor List'!B41</f>
        <v>0</v>
      </c>
      <c r="D52" s="308">
        <f>IF('[1]LIGHT GUN'!AE62&gt;0,'[1]LIGHT GUN'!AE62,0)</f>
        <v>0</v>
      </c>
      <c r="E52" s="307" t="s">
        <v>10</v>
      </c>
      <c r="F52" s="306">
        <f>'[1]Competitor List'!C41</f>
        <v>0</v>
      </c>
      <c r="G52" s="308">
        <f>IF('[1]HEAVY GUN'!AE62&gt;0,'[1]HEAVY GUN'!AE62,0)</f>
        <v>0</v>
      </c>
      <c r="H52" s="305">
        <f>IF('[1]2-GUN'!P59:P59&gt;0,'[1]2-GUN'!P59:P59,0)</f>
        <v>0</v>
      </c>
      <c r="I52" s="306">
        <f>IF('[1]Competitor List'!D41="y",(D52+G52+H52),0)</f>
        <v>0</v>
      </c>
      <c r="J52" s="299"/>
      <c r="K52" s="299"/>
      <c r="O52" s="330"/>
      <c r="P52" s="331"/>
      <c r="Q52" s="329"/>
      <c r="R52" s="329"/>
      <c r="S52" s="329"/>
      <c r="T52" s="329"/>
      <c r="U52" s="326">
        <f>SUM(Q52:T52)</f>
        <v>0</v>
      </c>
      <c r="V52" s="337"/>
    </row>
    <row r="53" spans="1:22" x14ac:dyDescent="0.25">
      <c r="A53" s="301"/>
      <c r="B53" s="307"/>
      <c r="C53" s="306"/>
      <c r="D53" s="308"/>
      <c r="E53" s="307"/>
      <c r="F53" s="306"/>
      <c r="G53" s="308"/>
      <c r="H53" s="305"/>
      <c r="I53" s="306"/>
      <c r="J53" s="299"/>
      <c r="K53" s="299"/>
      <c r="O53" s="328" t="s">
        <v>159</v>
      </c>
      <c r="P53" s="325"/>
      <c r="Q53" s="326"/>
      <c r="R53" s="326"/>
      <c r="S53" s="326"/>
      <c r="T53" s="326"/>
      <c r="U53" s="327"/>
      <c r="V53" s="338"/>
    </row>
    <row r="54" spans="1:22" x14ac:dyDescent="0.25">
      <c r="A54" s="301"/>
      <c r="B54" s="307"/>
      <c r="C54" s="306"/>
      <c r="D54" s="308"/>
      <c r="E54" s="307"/>
      <c r="F54" s="306"/>
      <c r="G54" s="308"/>
      <c r="H54" s="305"/>
      <c r="I54" s="306"/>
      <c r="J54" s="299"/>
      <c r="K54" s="299"/>
      <c r="O54" s="330"/>
      <c r="P54" s="325"/>
      <c r="Q54" s="329"/>
      <c r="R54" s="329"/>
      <c r="S54" s="326"/>
      <c r="T54" s="326"/>
      <c r="U54" s="326">
        <f>SUM(Q54:T54)</f>
        <v>0</v>
      </c>
      <c r="V54" s="338"/>
    </row>
    <row r="55" spans="1:22" x14ac:dyDescent="0.25">
      <c r="A55" s="301"/>
      <c r="B55" s="307"/>
      <c r="C55" s="306"/>
      <c r="D55" s="308"/>
      <c r="E55" s="307"/>
      <c r="F55" s="306"/>
      <c r="G55" s="308"/>
      <c r="H55" s="305"/>
      <c r="I55" s="306"/>
      <c r="J55" s="299"/>
      <c r="K55" s="299"/>
      <c r="O55" s="330"/>
      <c r="P55" s="331"/>
      <c r="Q55" s="329"/>
      <c r="R55" s="329"/>
      <c r="S55" s="329"/>
      <c r="T55" s="329"/>
      <c r="U55" s="326">
        <f>SUM(Q55:T55)</f>
        <v>0</v>
      </c>
      <c r="V55" s="339"/>
    </row>
    <row r="56" spans="1:22" x14ac:dyDescent="0.25">
      <c r="A56" s="301"/>
      <c r="B56" s="307"/>
      <c r="C56" s="306"/>
      <c r="D56" s="308"/>
      <c r="E56" s="307"/>
      <c r="F56" s="306"/>
      <c r="G56" s="308"/>
      <c r="H56" s="305"/>
      <c r="I56" s="306"/>
      <c r="J56" s="299"/>
      <c r="K56" s="299"/>
      <c r="O56" s="328" t="s">
        <v>160</v>
      </c>
      <c r="P56" s="325"/>
      <c r="Q56" s="326"/>
      <c r="R56" s="326"/>
      <c r="S56" s="326"/>
      <c r="T56" s="326"/>
      <c r="U56" s="327"/>
      <c r="V56" s="339"/>
    </row>
    <row r="57" spans="1:22" x14ac:dyDescent="0.25">
      <c r="A57" s="301"/>
      <c r="B57" s="307"/>
      <c r="C57" s="306"/>
      <c r="D57" s="308"/>
      <c r="E57" s="307"/>
      <c r="F57" s="306"/>
      <c r="G57" s="308"/>
      <c r="H57" s="305"/>
      <c r="I57" s="306"/>
      <c r="J57" s="299"/>
      <c r="K57" s="299"/>
      <c r="O57" s="330"/>
      <c r="P57" s="325"/>
      <c r="Q57" s="329"/>
      <c r="R57" s="329"/>
      <c r="S57" s="326"/>
      <c r="T57" s="326"/>
      <c r="U57" s="326">
        <f>SUM(Q57:T57)</f>
        <v>0</v>
      </c>
      <c r="V57" s="337"/>
    </row>
    <row r="58" spans="1:22" x14ac:dyDescent="0.25">
      <c r="A58" s="301"/>
      <c r="B58" s="307"/>
      <c r="C58" s="306"/>
      <c r="D58" s="308"/>
      <c r="E58" s="307"/>
      <c r="F58" s="306"/>
      <c r="G58" s="308"/>
      <c r="H58" s="305"/>
      <c r="I58" s="306"/>
      <c r="J58" s="299"/>
      <c r="K58" s="299"/>
      <c r="O58" s="330"/>
      <c r="P58" s="331"/>
      <c r="Q58" s="329"/>
      <c r="R58" s="329"/>
      <c r="S58" s="329"/>
      <c r="T58" s="329"/>
      <c r="U58" s="326">
        <f>SUM(Q58:T58)</f>
        <v>0</v>
      </c>
      <c r="V58" s="337"/>
    </row>
    <row r="59" spans="1:22" x14ac:dyDescent="0.25">
      <c r="A59" s="301"/>
      <c r="B59" s="307"/>
      <c r="C59" s="306"/>
      <c r="D59" s="308"/>
      <c r="E59" s="307"/>
      <c r="F59" s="306"/>
      <c r="G59" s="308"/>
      <c r="H59" s="305"/>
      <c r="I59" s="306"/>
      <c r="J59" s="299"/>
      <c r="K59" s="299"/>
      <c r="O59" s="332"/>
      <c r="P59" s="333"/>
      <c r="Q59" s="334"/>
      <c r="R59" s="334"/>
      <c r="S59" s="334"/>
      <c r="T59" s="334"/>
      <c r="U59" s="335"/>
      <c r="V59" s="313"/>
    </row>
    <row r="60" spans="1:22" ht="18.75" x14ac:dyDescent="0.3">
      <c r="A60" s="301">
        <f>'[1]Competitor List'!O42</f>
        <v>401</v>
      </c>
      <c r="B60" s="307" t="s">
        <v>142</v>
      </c>
      <c r="C60" s="306">
        <f>'[1]Competitor List'!B42</f>
        <v>0</v>
      </c>
      <c r="D60" s="308">
        <f>IF('[1]LIGHT GUN'!AE63&gt;0,'[1]LIGHT GUN'!AE63,0)</f>
        <v>0</v>
      </c>
      <c r="E60" s="307" t="s">
        <v>10</v>
      </c>
      <c r="F60" s="306">
        <f>'[1]Competitor List'!C42</f>
        <v>0</v>
      </c>
      <c r="G60" s="308">
        <f>IF('[1]HEAVY GUN'!AE63&gt;0,'[1]HEAVY GUN'!AE63,0)</f>
        <v>0</v>
      </c>
      <c r="H60" s="305">
        <f>IF('[1]2-GUN'!P60:P60&gt;0,'[1]2-GUN'!P60:P60,0)</f>
        <v>0</v>
      </c>
      <c r="I60" s="306">
        <f>IF('[1]Competitor List'!D42="y",(D60+G60+H60),0)</f>
        <v>0</v>
      </c>
      <c r="J60" s="299"/>
      <c r="K60" s="299"/>
      <c r="O60" s="312" t="s">
        <v>146</v>
      </c>
      <c r="P60" s="312"/>
      <c r="Q60" s="313"/>
      <c r="R60" s="313"/>
      <c r="S60" s="313"/>
      <c r="T60" s="313"/>
      <c r="U60" s="314"/>
      <c r="V60" s="340"/>
    </row>
    <row r="61" spans="1:22" ht="19.5" thickBot="1" x14ac:dyDescent="0.35">
      <c r="A61" s="301">
        <f>'[1]Competitor List'!O43</f>
        <v>402</v>
      </c>
      <c r="B61" s="307" t="s">
        <v>142</v>
      </c>
      <c r="C61" s="306">
        <f>'[1]Competitor List'!B43</f>
        <v>0</v>
      </c>
      <c r="D61" s="308">
        <f>IF('[1]LIGHT GUN'!AE64&gt;0,'[1]LIGHT GUN'!AE64,0)</f>
        <v>0</v>
      </c>
      <c r="E61" s="307" t="s">
        <v>10</v>
      </c>
      <c r="F61" s="306">
        <f>'[1]Competitor List'!C43</f>
        <v>0</v>
      </c>
      <c r="G61" s="308">
        <f>IF('[1]HEAVY GUN'!AE64&gt;0,'[1]HEAVY GUN'!AE64,0)</f>
        <v>0</v>
      </c>
      <c r="H61" s="305">
        <f>IF('[1]2-GUN'!P61:P61&gt;0,'[1]2-GUN'!P61:P61,0)</f>
        <v>0</v>
      </c>
      <c r="I61" s="306">
        <f>IF('[1]Competitor List'!D43="y",(D61+G61+H61),0)</f>
        <v>0</v>
      </c>
      <c r="J61" s="299"/>
      <c r="K61" s="299"/>
      <c r="O61" s="315" t="s">
        <v>166</v>
      </c>
      <c r="P61" s="315"/>
      <c r="Q61" s="316"/>
      <c r="R61" s="313"/>
      <c r="S61" s="313"/>
      <c r="T61" s="313"/>
      <c r="U61" s="317"/>
      <c r="V61" s="313"/>
    </row>
    <row r="62" spans="1:22" ht="45.75" thickTop="1" x14ac:dyDescent="0.25">
      <c r="A62" s="301">
        <f>'[1]Competitor List'!O44</f>
        <v>403</v>
      </c>
      <c r="B62" s="307" t="s">
        <v>142</v>
      </c>
      <c r="C62" s="306">
        <f>'[1]Competitor List'!B44</f>
        <v>0</v>
      </c>
      <c r="D62" s="308">
        <f>IF('[1]LIGHT GUN'!AE65&gt;0,'[1]LIGHT GUN'!AE65,0)</f>
        <v>0</v>
      </c>
      <c r="E62" s="307" t="s">
        <v>10</v>
      </c>
      <c r="F62" s="306">
        <f>'[1]Competitor List'!C44</f>
        <v>0</v>
      </c>
      <c r="G62" s="308">
        <f>IF('[1]HEAVY GUN'!AE65&gt;0,'[1]HEAVY GUN'!AE65,0)</f>
        <v>0</v>
      </c>
      <c r="H62" s="305">
        <f>IF('[1]2-GUN'!P62:P62&gt;0,'[1]2-GUN'!P62:P62,0)</f>
        <v>0</v>
      </c>
      <c r="I62" s="306">
        <f>IF('[1]Competitor List'!D44="y",(D62+G62+H62),0)</f>
        <v>0</v>
      </c>
      <c r="J62" s="299"/>
      <c r="K62" s="299"/>
      <c r="O62" s="318" t="s">
        <v>167</v>
      </c>
      <c r="P62" s="319" t="s">
        <v>149</v>
      </c>
      <c r="Q62" s="320" t="s">
        <v>168</v>
      </c>
      <c r="R62" s="321" t="s">
        <v>169</v>
      </c>
      <c r="S62" s="322" t="s">
        <v>152</v>
      </c>
      <c r="T62" s="322" t="s">
        <v>153</v>
      </c>
      <c r="U62" s="323" t="s">
        <v>170</v>
      </c>
      <c r="V62" s="313"/>
    </row>
    <row r="63" spans="1:22" x14ac:dyDescent="0.25">
      <c r="A63" s="301">
        <f>'[1]Competitor List'!O45</f>
        <v>404</v>
      </c>
      <c r="B63" s="307" t="s">
        <v>142</v>
      </c>
      <c r="C63" s="306">
        <f>'[1]Competitor List'!B45</f>
        <v>0</v>
      </c>
      <c r="D63" s="308">
        <f>IF('[1]LIGHT GUN'!AE66&gt;0,'[1]LIGHT GUN'!AE66,0)</f>
        <v>0</v>
      </c>
      <c r="E63" s="307" t="s">
        <v>10</v>
      </c>
      <c r="F63" s="306">
        <f>'[1]Competitor List'!C45</f>
        <v>0</v>
      </c>
      <c r="G63" s="308">
        <f>IF('[1]HEAVY GUN'!AE66&gt;0,'[1]HEAVY GUN'!AE66,0)</f>
        <v>0</v>
      </c>
      <c r="H63" s="305">
        <f>IF('[1]2-GUN'!P63:P63&gt;0,'[1]2-GUN'!P63:P63,0)</f>
        <v>0</v>
      </c>
      <c r="I63" s="306">
        <f>IF('[1]Competitor List'!D45="y",(D63+G63+H63),0)</f>
        <v>0</v>
      </c>
      <c r="J63" s="299"/>
      <c r="K63" s="299"/>
      <c r="O63" s="324"/>
      <c r="P63" s="325"/>
      <c r="Q63" s="326"/>
      <c r="R63" s="326"/>
      <c r="S63" s="326"/>
      <c r="T63" s="326"/>
      <c r="U63" s="327"/>
      <c r="V63" s="341"/>
    </row>
    <row r="64" spans="1:22" x14ac:dyDescent="0.25">
      <c r="A64" s="301">
        <f>'[1]Competitor List'!O46</f>
        <v>405</v>
      </c>
      <c r="B64" s="307" t="s">
        <v>142</v>
      </c>
      <c r="C64" s="306">
        <f>'[1]Competitor List'!B46</f>
        <v>0</v>
      </c>
      <c r="D64" s="308">
        <f>IF('[1]LIGHT GUN'!AE67&gt;0,'[1]LIGHT GUN'!AE67,0)</f>
        <v>0</v>
      </c>
      <c r="E64" s="307" t="s">
        <v>10</v>
      </c>
      <c r="F64" s="306">
        <f>'[1]Competitor List'!C46</f>
        <v>0</v>
      </c>
      <c r="G64" s="308">
        <f>IF('[1]HEAVY GUN'!AE67&gt;0,'[1]HEAVY GUN'!AE67,0)</f>
        <v>0</v>
      </c>
      <c r="H64" s="305">
        <f>IF('[1]2-GUN'!P64:P64&gt;0,'[1]2-GUN'!P64:P64,0)</f>
        <v>0</v>
      </c>
      <c r="I64" s="306">
        <f>IF('[1]Competitor List'!D46="y",(D64+G64+H64),0)</f>
        <v>0</v>
      </c>
      <c r="J64" s="299"/>
      <c r="K64" s="299"/>
      <c r="O64" s="328" t="s">
        <v>155</v>
      </c>
      <c r="P64" s="325"/>
      <c r="Q64" s="329"/>
      <c r="R64" s="326"/>
      <c r="S64" s="326"/>
      <c r="T64" s="326"/>
      <c r="U64" s="327"/>
      <c r="V64" s="341"/>
    </row>
    <row r="65" spans="1:22" x14ac:dyDescent="0.25">
      <c r="A65" s="301">
        <f>'[1]Competitor List'!O47</f>
        <v>406</v>
      </c>
      <c r="B65" s="307" t="s">
        <v>142</v>
      </c>
      <c r="C65" s="306">
        <f>'[1]Competitor List'!B47</f>
        <v>0</v>
      </c>
      <c r="D65" s="308">
        <f>IF('[1]LIGHT GUN'!AE68&gt;0,'[1]LIGHT GUN'!AE68,0)</f>
        <v>0</v>
      </c>
      <c r="E65" s="307" t="s">
        <v>10</v>
      </c>
      <c r="F65" s="306">
        <f>'[1]Competitor List'!C47</f>
        <v>0</v>
      </c>
      <c r="G65" s="308">
        <f>IF('[1]HEAVY GUN'!AE68&gt;0,'[1]HEAVY GUN'!AE68,0)</f>
        <v>0</v>
      </c>
      <c r="H65" s="305">
        <f>IF('[1]2-GUN'!P65:P65&gt;0,'[1]2-GUN'!P65:P65,0)</f>
        <v>0</v>
      </c>
      <c r="I65" s="306">
        <f>IF('[1]Competitor List'!D47="y",(D65+G65+H65),0)</f>
        <v>0</v>
      </c>
      <c r="J65" s="299"/>
      <c r="K65" s="299"/>
      <c r="O65" s="324"/>
      <c r="P65" s="325"/>
      <c r="Q65" s="326"/>
      <c r="R65" s="326"/>
      <c r="S65" s="326"/>
      <c r="T65" s="326"/>
      <c r="U65" s="326">
        <f>SUM(Q65:T65)</f>
        <v>0</v>
      </c>
      <c r="V65" s="341"/>
    </row>
    <row r="66" spans="1:22" x14ac:dyDescent="0.25">
      <c r="A66" s="301">
        <f>'[1]Competitor List'!O48</f>
        <v>407</v>
      </c>
      <c r="B66" s="307" t="s">
        <v>142</v>
      </c>
      <c r="C66" s="306">
        <f>'[1]Competitor List'!B48</f>
        <v>0</v>
      </c>
      <c r="D66" s="308">
        <f>IF('[1]LIGHT GUN'!AE69&gt;0,'[1]LIGHT GUN'!AE69,0)</f>
        <v>0</v>
      </c>
      <c r="E66" s="307" t="s">
        <v>10</v>
      </c>
      <c r="F66" s="306">
        <f>'[1]Competitor List'!C48</f>
        <v>0</v>
      </c>
      <c r="G66" s="308">
        <f>IF('[1]HEAVY GUN'!AE69&gt;0,'[1]HEAVY GUN'!AE69,0)</f>
        <v>0</v>
      </c>
      <c r="H66" s="305">
        <f>IF('[1]2-GUN'!P66:P66&gt;0,'[1]2-GUN'!P66:P66,0)</f>
        <v>0</v>
      </c>
      <c r="I66" s="306">
        <f>IF('[1]Competitor List'!D48="y",(D66+G66+H66),0)</f>
        <v>0</v>
      </c>
      <c r="J66" s="299"/>
      <c r="K66" s="299"/>
      <c r="O66" s="324"/>
      <c r="P66" s="325"/>
      <c r="Q66" s="326"/>
      <c r="R66" s="326"/>
      <c r="S66" s="326"/>
      <c r="T66" s="326"/>
      <c r="U66" s="326">
        <f>SUM(Q66:T66)</f>
        <v>0</v>
      </c>
      <c r="V66" s="313"/>
    </row>
    <row r="67" spans="1:22" x14ac:dyDescent="0.25">
      <c r="A67" s="301">
        <f>'[1]Competitor List'!O49</f>
        <v>408</v>
      </c>
      <c r="B67" s="307" t="s">
        <v>142</v>
      </c>
      <c r="C67" s="306">
        <f>'[1]Competitor List'!B49</f>
        <v>0</v>
      </c>
      <c r="D67" s="308">
        <f>IF('[1]LIGHT GUN'!AE70&gt;0,'[1]LIGHT GUN'!AE70,0)</f>
        <v>0</v>
      </c>
      <c r="E67" s="307" t="s">
        <v>10</v>
      </c>
      <c r="F67" s="306">
        <f>'[1]Competitor List'!C49</f>
        <v>0</v>
      </c>
      <c r="G67" s="308">
        <f>IF('[1]HEAVY GUN'!AE70&gt;0,'[1]HEAVY GUN'!AE70,0)</f>
        <v>0</v>
      </c>
      <c r="H67" s="305">
        <f>IF('[1]2-GUN'!P67:P67&gt;0,'[1]2-GUN'!P67:P67,0)</f>
        <v>0</v>
      </c>
      <c r="I67" s="306">
        <f>IF('[1]Competitor List'!D49="y",(D67+G67+H67),0)</f>
        <v>0</v>
      </c>
      <c r="J67" s="299"/>
      <c r="K67" s="299"/>
      <c r="O67" s="328" t="s">
        <v>156</v>
      </c>
      <c r="P67" s="325"/>
      <c r="Q67" s="326"/>
      <c r="R67" s="326"/>
      <c r="S67" s="326"/>
      <c r="T67" s="326"/>
      <c r="U67" s="327"/>
      <c r="V67" s="341"/>
    </row>
    <row r="68" spans="1:22" x14ac:dyDescent="0.25">
      <c r="A68" s="301">
        <f>'[1]Competitor List'!O50</f>
        <v>409</v>
      </c>
      <c r="B68" s="307" t="s">
        <v>142</v>
      </c>
      <c r="C68" s="306">
        <f>'[1]Competitor List'!B50</f>
        <v>0</v>
      </c>
      <c r="D68" s="308">
        <f>IF('[1]LIGHT GUN'!AE71&gt;0,'[1]LIGHT GUN'!AE71,0)</f>
        <v>0</v>
      </c>
      <c r="E68" s="307" t="s">
        <v>10</v>
      </c>
      <c r="F68" s="306">
        <f>'[1]Competitor List'!C50</f>
        <v>0</v>
      </c>
      <c r="G68" s="308">
        <f>IF('[1]HEAVY GUN'!AE71&gt;0,'[1]HEAVY GUN'!AE71,0)</f>
        <v>0</v>
      </c>
      <c r="H68" s="305">
        <f>IF('[1]2-GUN'!P68:P68&gt;0,'[1]2-GUN'!P68:P68,0)</f>
        <v>0</v>
      </c>
      <c r="I68" s="306">
        <f>IF('[1]Competitor List'!D50="y",(D68+G68+H68),0)</f>
        <v>0</v>
      </c>
      <c r="J68" s="299"/>
      <c r="K68" s="299"/>
      <c r="O68" s="330"/>
      <c r="P68" s="325"/>
      <c r="Q68" s="326"/>
      <c r="R68" s="326"/>
      <c r="S68" s="326"/>
      <c r="T68" s="326"/>
      <c r="U68" s="326">
        <f>SUM(Q68:T68)</f>
        <v>0</v>
      </c>
      <c r="V68" s="341"/>
    </row>
    <row r="69" spans="1:22" x14ac:dyDescent="0.25">
      <c r="A69" s="301">
        <f>'[1]Competitor List'!O51</f>
        <v>410</v>
      </c>
      <c r="B69" s="307" t="s">
        <v>142</v>
      </c>
      <c r="C69" s="306">
        <f>'[1]Competitor List'!B51</f>
        <v>0</v>
      </c>
      <c r="D69" s="308">
        <f>IF('[1]LIGHT GUN'!AE72&gt;0,'[1]LIGHT GUN'!AE72,0)</f>
        <v>0</v>
      </c>
      <c r="E69" s="307" t="s">
        <v>10</v>
      </c>
      <c r="F69" s="306">
        <f>'[1]Competitor List'!C51</f>
        <v>0</v>
      </c>
      <c r="G69" s="308">
        <f>IF('[1]HEAVY GUN'!AE72&gt;0,'[1]HEAVY GUN'!AE72,0)</f>
        <v>0</v>
      </c>
      <c r="H69" s="305">
        <f>IF('[1]2-GUN'!P69:P69&gt;0,'[1]2-GUN'!P69:P69,0)</f>
        <v>0</v>
      </c>
      <c r="I69" s="306">
        <f>IF('[1]Competitor List'!D51="y",(D69+G69+H69),0)</f>
        <v>0</v>
      </c>
      <c r="J69" s="299"/>
      <c r="K69" s="299"/>
      <c r="O69" s="324"/>
      <c r="P69" s="325"/>
      <c r="Q69" s="326"/>
      <c r="R69" s="326"/>
      <c r="S69" s="326"/>
      <c r="T69" s="326"/>
      <c r="U69" s="326">
        <f>SUM(Q69:T69)</f>
        <v>0</v>
      </c>
      <c r="V69" s="341"/>
    </row>
    <row r="70" spans="1:22" x14ac:dyDescent="0.25">
      <c r="A70" s="301">
        <f>'[1]Competitor List'!O52</f>
        <v>411</v>
      </c>
      <c r="B70" s="307" t="s">
        <v>142</v>
      </c>
      <c r="C70" s="306">
        <f>'[1]Competitor List'!B52</f>
        <v>0</v>
      </c>
      <c r="D70" s="308">
        <f>IF('[1]LIGHT GUN'!AE73&gt;0,'[1]LIGHT GUN'!AE73,0)</f>
        <v>0</v>
      </c>
      <c r="E70" s="307" t="s">
        <v>10</v>
      </c>
      <c r="F70" s="306">
        <f>'[1]Competitor List'!C52</f>
        <v>0</v>
      </c>
      <c r="G70" s="308">
        <f>IF('[1]HEAVY GUN'!AE73&gt;0,'[1]HEAVY GUN'!AE73,0)</f>
        <v>0</v>
      </c>
      <c r="H70" s="305">
        <f>IF('[1]2-GUN'!P70:P70&gt;0,'[1]2-GUN'!P70:P70,0)</f>
        <v>0</v>
      </c>
      <c r="I70" s="306">
        <f>IF('[1]Competitor List'!D52="y",(D70+G70+H70),0)</f>
        <v>0</v>
      </c>
      <c r="J70" s="299"/>
      <c r="K70" s="299"/>
      <c r="O70" s="328" t="s">
        <v>157</v>
      </c>
      <c r="P70" s="325"/>
      <c r="Q70" s="326"/>
      <c r="R70" s="326"/>
      <c r="S70" s="326"/>
      <c r="T70" s="326"/>
      <c r="U70" s="327"/>
    </row>
    <row r="71" spans="1:22" x14ac:dyDescent="0.25">
      <c r="A71" s="301">
        <f>'[1]Competitor List'!O53</f>
        <v>412</v>
      </c>
      <c r="B71" s="307" t="s">
        <v>142</v>
      </c>
      <c r="C71" s="306">
        <f>'[1]Competitor List'!B53</f>
        <v>0</v>
      </c>
      <c r="D71" s="308">
        <f>IF('[1]LIGHT GUN'!AE74&gt;0,'[1]LIGHT GUN'!AE74,0)</f>
        <v>0</v>
      </c>
      <c r="E71" s="307" t="s">
        <v>10</v>
      </c>
      <c r="F71" s="306">
        <f>'[1]Competitor List'!C53</f>
        <v>0</v>
      </c>
      <c r="G71" s="308">
        <f>IF('[1]HEAVY GUN'!AE74&gt;0,'[1]HEAVY GUN'!AE74,0)</f>
        <v>0</v>
      </c>
      <c r="H71" s="305">
        <f>IF('[1]2-GUN'!P71:P71&gt;0,'[1]2-GUN'!P71:P71,0)</f>
        <v>0</v>
      </c>
      <c r="I71" s="306">
        <f>IF('[1]Competitor List'!D53="y",(D71+G71+H71),0)</f>
        <v>0</v>
      </c>
      <c r="J71" s="299"/>
      <c r="K71" s="299"/>
      <c r="O71" s="330"/>
      <c r="P71" s="325"/>
      <c r="Q71" s="329"/>
      <c r="R71" s="329"/>
      <c r="S71" s="326"/>
      <c r="T71" s="326"/>
      <c r="U71" s="326">
        <f t="shared" ref="U71:U72" si="0">SUM(Q71:T71)</f>
        <v>0</v>
      </c>
    </row>
    <row r="72" spans="1:22" x14ac:dyDescent="0.25">
      <c r="A72" s="301">
        <f>'[1]Competitor List'!O54</f>
        <v>501</v>
      </c>
      <c r="B72" s="307" t="s">
        <v>142</v>
      </c>
      <c r="C72" s="306">
        <f>'[1]Competitor List'!B54</f>
        <v>0</v>
      </c>
      <c r="D72" s="308">
        <f>IF('[1]LIGHT GUN'!AE75&gt;0,'[1]LIGHT GUN'!AE75,0)</f>
        <v>0</v>
      </c>
      <c r="E72" s="307" t="s">
        <v>10</v>
      </c>
      <c r="F72" s="306">
        <f>'[1]Competitor List'!C54</f>
        <v>0</v>
      </c>
      <c r="G72" s="308">
        <f>IF('[1]HEAVY GUN'!AE75&gt;0,'[1]HEAVY GUN'!AE75,0)</f>
        <v>0</v>
      </c>
      <c r="H72" s="305">
        <f>IF('[1]2-GUN'!P72:P72&gt;0,'[1]2-GUN'!P72:P72,0)</f>
        <v>0</v>
      </c>
      <c r="I72" s="306">
        <f>IF('[1]Competitor List'!D54="y",(D72+G72+H72),0)</f>
        <v>0</v>
      </c>
      <c r="J72" s="299"/>
      <c r="K72" s="299"/>
      <c r="O72" s="330"/>
      <c r="P72" s="331"/>
      <c r="Q72" s="329"/>
      <c r="R72" s="329"/>
      <c r="S72" s="329"/>
      <c r="T72" s="329"/>
      <c r="U72" s="326">
        <f t="shared" si="0"/>
        <v>0</v>
      </c>
      <c r="V72" s="313"/>
    </row>
    <row r="73" spans="1:22" x14ac:dyDescent="0.25">
      <c r="A73" s="301">
        <f>'[1]Competitor List'!O55</f>
        <v>502</v>
      </c>
      <c r="B73" s="307" t="s">
        <v>142</v>
      </c>
      <c r="C73" s="306">
        <f>'[1]Competitor List'!B55</f>
        <v>0</v>
      </c>
      <c r="D73" s="308">
        <f>IF('[1]LIGHT GUN'!AE76&gt;0,'[1]LIGHT GUN'!AE76,0)</f>
        <v>0</v>
      </c>
      <c r="E73" s="307" t="s">
        <v>10</v>
      </c>
      <c r="F73" s="306">
        <f>'[1]Competitor List'!C55</f>
        <v>0</v>
      </c>
      <c r="G73" s="308">
        <f>IF('[1]HEAVY GUN'!AE76&gt;0,'[1]HEAVY GUN'!AE76,0)</f>
        <v>0</v>
      </c>
      <c r="H73" s="305">
        <f>IF('[1]2-GUN'!P73:P73&gt;0,'[1]2-GUN'!P73:P73,0)</f>
        <v>0</v>
      </c>
      <c r="I73" s="306">
        <f>IF('[1]Competitor List'!D55="y",(D73+G73+H73),0)</f>
        <v>0</v>
      </c>
      <c r="J73" s="299"/>
      <c r="K73" s="299"/>
      <c r="O73" s="328" t="s">
        <v>158</v>
      </c>
      <c r="P73" s="325"/>
      <c r="Q73" s="326"/>
      <c r="R73" s="326"/>
      <c r="S73" s="326"/>
      <c r="T73" s="326"/>
      <c r="U73" s="327"/>
      <c r="V73" s="313"/>
    </row>
    <row r="74" spans="1:22" x14ac:dyDescent="0.25">
      <c r="A74" s="301">
        <f>'[1]Competitor List'!O56</f>
        <v>503</v>
      </c>
      <c r="B74" s="307" t="s">
        <v>142</v>
      </c>
      <c r="C74" s="306">
        <f>'[1]Competitor List'!B56</f>
        <v>0</v>
      </c>
      <c r="D74" s="308">
        <f>IF('[1]LIGHT GUN'!AE77&gt;0,'[1]LIGHT GUN'!AE77,0)</f>
        <v>0</v>
      </c>
      <c r="E74" s="307" t="s">
        <v>10</v>
      </c>
      <c r="F74" s="306">
        <f>'[1]Competitor List'!C56</f>
        <v>0</v>
      </c>
      <c r="G74" s="308">
        <f>IF('[1]HEAVY GUN'!AE77&gt;0,'[1]HEAVY GUN'!AE77,0)</f>
        <v>0</v>
      </c>
      <c r="H74" s="305">
        <f>IF('[1]2-GUN'!P74:P74&gt;0,'[1]2-GUN'!P74:P74,0)</f>
        <v>0</v>
      </c>
      <c r="I74" s="306">
        <f>IF('[1]Competitor List'!D56="y",(D74+G74+H74),0)</f>
        <v>0</v>
      </c>
      <c r="J74" s="299"/>
      <c r="K74" s="299"/>
      <c r="O74" s="330"/>
      <c r="P74" s="325"/>
      <c r="Q74" s="329"/>
      <c r="R74" s="329"/>
      <c r="S74" s="326"/>
      <c r="T74" s="326"/>
      <c r="U74" s="326">
        <f t="shared" ref="U74:U75" si="1">SUM(Q74:T74)</f>
        <v>0</v>
      </c>
      <c r="V74" s="340"/>
    </row>
    <row r="75" spans="1:22" x14ac:dyDescent="0.25">
      <c r="A75" s="301">
        <f>'[1]Competitor List'!O57</f>
        <v>504</v>
      </c>
      <c r="B75" s="307" t="s">
        <v>142</v>
      </c>
      <c r="C75" s="306">
        <f>'[1]Competitor List'!B57</f>
        <v>0</v>
      </c>
      <c r="D75" s="308">
        <f>IF('[1]LIGHT GUN'!AE78&gt;0,'[1]LIGHT GUN'!AE78,0)</f>
        <v>0</v>
      </c>
      <c r="E75" s="307" t="s">
        <v>10</v>
      </c>
      <c r="F75" s="306">
        <f>'[1]Competitor List'!C57</f>
        <v>0</v>
      </c>
      <c r="G75" s="308">
        <f>IF('[1]HEAVY GUN'!AE78&gt;0,'[1]HEAVY GUN'!AE78,0)</f>
        <v>0</v>
      </c>
      <c r="H75" s="305">
        <f>IF('[1]2-GUN'!P75:P75&gt;0,'[1]2-GUN'!P75:P75,0)</f>
        <v>0</v>
      </c>
      <c r="I75" s="306">
        <f>IF('[1]Competitor List'!D57="y",(D75+G75+H75),0)</f>
        <v>0</v>
      </c>
      <c r="J75" s="299"/>
      <c r="K75" s="299"/>
      <c r="O75" s="330"/>
      <c r="P75" s="331"/>
      <c r="Q75" s="329"/>
      <c r="R75" s="329"/>
      <c r="S75" s="329"/>
      <c r="T75" s="329"/>
      <c r="U75" s="326">
        <f t="shared" si="1"/>
        <v>0</v>
      </c>
      <c r="V75" s="313"/>
    </row>
    <row r="76" spans="1:22" x14ac:dyDescent="0.25">
      <c r="A76" s="301"/>
      <c r="B76" s="307"/>
      <c r="C76" s="306"/>
      <c r="D76" s="308"/>
      <c r="E76" s="307"/>
      <c r="F76" s="306"/>
      <c r="G76" s="308"/>
      <c r="H76" s="305"/>
      <c r="I76" s="306"/>
      <c r="J76" s="299"/>
      <c r="K76" s="299"/>
      <c r="O76" s="328" t="s">
        <v>159</v>
      </c>
      <c r="P76" s="325"/>
      <c r="Q76" s="326"/>
      <c r="R76" s="326"/>
      <c r="S76" s="326"/>
      <c r="T76" s="326"/>
      <c r="U76" s="327"/>
      <c r="V76" s="338"/>
    </row>
    <row r="77" spans="1:22" x14ac:dyDescent="0.25">
      <c r="A77" s="301"/>
      <c r="B77" s="307"/>
      <c r="C77" s="306"/>
      <c r="D77" s="308"/>
      <c r="E77" s="307"/>
      <c r="F77" s="306"/>
      <c r="G77" s="308"/>
      <c r="H77" s="305"/>
      <c r="I77" s="306"/>
      <c r="J77" s="299"/>
      <c r="K77" s="299"/>
      <c r="O77" s="330"/>
      <c r="P77" s="325"/>
      <c r="Q77" s="329"/>
      <c r="R77" s="329"/>
      <c r="S77" s="326"/>
      <c r="T77" s="326"/>
      <c r="U77" s="326">
        <f>SUM(Q77:T77)</f>
        <v>0</v>
      </c>
      <c r="V77" s="338"/>
    </row>
    <row r="78" spans="1:22" x14ac:dyDescent="0.25">
      <c r="A78" s="301"/>
      <c r="B78" s="307"/>
      <c r="C78" s="306"/>
      <c r="D78" s="308"/>
      <c r="E78" s="307"/>
      <c r="F78" s="306"/>
      <c r="G78" s="308"/>
      <c r="H78" s="305"/>
      <c r="I78" s="306"/>
      <c r="J78" s="299"/>
      <c r="K78" s="299"/>
      <c r="O78" s="330"/>
      <c r="P78" s="331"/>
      <c r="Q78" s="329"/>
      <c r="R78" s="329"/>
      <c r="S78" s="329"/>
      <c r="T78" s="329"/>
      <c r="U78" s="326">
        <f>SUM(Q78:T78)</f>
        <v>0</v>
      </c>
      <c r="V78" s="339"/>
    </row>
    <row r="79" spans="1:22" x14ac:dyDescent="0.25">
      <c r="A79" s="301"/>
      <c r="B79" s="307"/>
      <c r="C79" s="306"/>
      <c r="D79" s="308"/>
      <c r="E79" s="307"/>
      <c r="F79" s="306"/>
      <c r="G79" s="308"/>
      <c r="H79" s="305"/>
      <c r="I79" s="306"/>
      <c r="J79" s="299"/>
      <c r="K79" s="299"/>
      <c r="O79" s="328" t="s">
        <v>160</v>
      </c>
      <c r="P79" s="325"/>
      <c r="Q79" s="326"/>
      <c r="R79" s="326"/>
      <c r="S79" s="326"/>
      <c r="T79" s="326"/>
      <c r="U79" s="327"/>
      <c r="V79" s="339"/>
    </row>
    <row r="80" spans="1:22" x14ac:dyDescent="0.25">
      <c r="A80" s="301"/>
      <c r="B80" s="307"/>
      <c r="C80" s="306"/>
      <c r="D80" s="308"/>
      <c r="E80" s="307"/>
      <c r="F80" s="306"/>
      <c r="G80" s="308"/>
      <c r="H80" s="305"/>
      <c r="I80" s="306"/>
      <c r="J80" s="299"/>
      <c r="K80" s="299"/>
      <c r="O80" s="330"/>
      <c r="P80" s="325"/>
      <c r="Q80" s="329"/>
      <c r="R80" s="329"/>
      <c r="S80" s="326"/>
      <c r="T80" s="326"/>
      <c r="U80" s="326">
        <f>SUM(Q80:T80)</f>
        <v>0</v>
      </c>
      <c r="V80" s="337"/>
    </row>
    <row r="81" spans="1:22" x14ac:dyDescent="0.25">
      <c r="A81" s="301"/>
      <c r="B81" s="307"/>
      <c r="C81" s="306"/>
      <c r="D81" s="308"/>
      <c r="E81" s="307"/>
      <c r="F81" s="306"/>
      <c r="G81" s="308"/>
      <c r="H81" s="305"/>
      <c r="I81" s="306"/>
      <c r="J81" s="299"/>
      <c r="K81" s="299"/>
      <c r="O81" s="330"/>
      <c r="P81" s="331"/>
      <c r="Q81" s="329"/>
      <c r="R81" s="329"/>
      <c r="S81" s="329"/>
      <c r="T81" s="329"/>
      <c r="U81" s="326">
        <f>SUM(Q81:T81)</f>
        <v>0</v>
      </c>
      <c r="V81" s="337"/>
    </row>
    <row r="82" spans="1:22" x14ac:dyDescent="0.25">
      <c r="A82" s="301"/>
      <c r="B82" s="307"/>
      <c r="C82" s="306"/>
      <c r="D82" s="308"/>
      <c r="E82" s="307"/>
      <c r="F82" s="306"/>
      <c r="G82" s="308"/>
      <c r="H82" s="305"/>
      <c r="I82" s="306"/>
      <c r="J82" s="299"/>
      <c r="K82" s="299"/>
      <c r="O82" s="332"/>
      <c r="P82" s="333"/>
      <c r="Q82" s="334"/>
      <c r="R82" s="334"/>
      <c r="S82" s="334"/>
      <c r="T82" s="334"/>
      <c r="U82" s="335"/>
      <c r="V82" s="313"/>
    </row>
    <row r="83" spans="1:22" ht="18.75" x14ac:dyDescent="0.3">
      <c r="A83" s="301">
        <f>'[1]Competitor List'!O58</f>
        <v>505</v>
      </c>
      <c r="B83" s="307" t="s">
        <v>142</v>
      </c>
      <c r="C83" s="306">
        <f>'[1]Competitor List'!B58</f>
        <v>0</v>
      </c>
      <c r="D83" s="308">
        <f>IF('[1]LIGHT GUN'!AE79&gt;0,'[1]LIGHT GUN'!AE79,0)</f>
        <v>0</v>
      </c>
      <c r="E83" s="307" t="s">
        <v>10</v>
      </c>
      <c r="F83" s="306">
        <f>'[1]Competitor List'!C58</f>
        <v>0</v>
      </c>
      <c r="G83" s="308">
        <f>IF('[1]HEAVY GUN'!AE79&gt;0,'[1]HEAVY GUN'!AE79,0)</f>
        <v>0</v>
      </c>
      <c r="H83" s="305">
        <f>IF('[1]2-GUN'!P76:P76&gt;0,'[1]2-GUN'!P76:P76,0)</f>
        <v>0</v>
      </c>
      <c r="I83" s="306">
        <f>IF('[1]Competitor List'!D58="y",(D83+G83+H83),0)</f>
        <v>0</v>
      </c>
      <c r="J83" s="299"/>
      <c r="K83" s="299"/>
      <c r="O83" s="312" t="s">
        <v>146</v>
      </c>
      <c r="P83" s="312"/>
      <c r="Q83" s="313"/>
      <c r="R83" s="313"/>
      <c r="S83" s="313"/>
      <c r="T83" s="313"/>
      <c r="U83" s="314"/>
      <c r="V83" s="313"/>
    </row>
    <row r="84" spans="1:22" ht="19.5" thickBot="1" x14ac:dyDescent="0.35">
      <c r="A84" s="301">
        <f>'[1]Competitor List'!O59</f>
        <v>506</v>
      </c>
      <c r="B84" s="307" t="s">
        <v>142</v>
      </c>
      <c r="C84" s="306">
        <f>'[1]Competitor List'!B59</f>
        <v>0</v>
      </c>
      <c r="D84" s="308">
        <f>IF('[1]LIGHT GUN'!AE80&gt;0,'[1]LIGHT GUN'!AE80,0)</f>
        <v>0</v>
      </c>
      <c r="E84" s="307" t="s">
        <v>10</v>
      </c>
      <c r="F84" s="306">
        <f>'[1]Competitor List'!C59</f>
        <v>0</v>
      </c>
      <c r="G84" s="308">
        <f>IF('[1]HEAVY GUN'!AE80&gt;0,'[1]HEAVY GUN'!AE80,0)</f>
        <v>0</v>
      </c>
      <c r="H84" s="305">
        <f>IF('[1]2-GUN'!P77:P77&gt;0,'[1]2-GUN'!P77:P77,0)</f>
        <v>0</v>
      </c>
      <c r="I84" s="306">
        <f>IF('[1]Competitor List'!D59="y",(D84+G84+H84),0)</f>
        <v>0</v>
      </c>
      <c r="J84" s="299"/>
      <c r="K84" s="299"/>
      <c r="O84" s="315" t="s">
        <v>171</v>
      </c>
      <c r="P84" s="315"/>
      <c r="Q84" s="316"/>
      <c r="R84" s="313"/>
      <c r="S84" s="313"/>
      <c r="T84" s="313"/>
      <c r="U84" s="317"/>
      <c r="V84" s="341"/>
    </row>
    <row r="85" spans="1:22" ht="45.75" thickTop="1" x14ac:dyDescent="0.25">
      <c r="A85" s="301">
        <f>'[1]Competitor List'!O60</f>
        <v>507</v>
      </c>
      <c r="B85" s="307" t="s">
        <v>142</v>
      </c>
      <c r="C85" s="306">
        <f>'[1]Competitor List'!B60</f>
        <v>0</v>
      </c>
      <c r="D85" s="308">
        <f>IF('[1]LIGHT GUN'!AE81&gt;0,'[1]LIGHT GUN'!AE81,0)</f>
        <v>0</v>
      </c>
      <c r="E85" s="307" t="s">
        <v>10</v>
      </c>
      <c r="F85" s="306">
        <f>'[1]Competitor List'!C60</f>
        <v>0</v>
      </c>
      <c r="G85" s="308">
        <f>IF('[1]HEAVY GUN'!AE81&gt;0,'[1]HEAVY GUN'!AE81,0)</f>
        <v>0</v>
      </c>
      <c r="H85" s="305">
        <f>IF('[1]2-GUN'!P78:P78&gt;0,'[1]2-GUN'!P78:P78,0)</f>
        <v>0</v>
      </c>
      <c r="I85" s="306">
        <f>IF('[1]Competitor List'!D60="y",(D85+G85+H85),0)</f>
        <v>0</v>
      </c>
      <c r="J85" s="299"/>
      <c r="K85" s="299"/>
      <c r="O85" s="318" t="s">
        <v>172</v>
      </c>
      <c r="P85" s="319" t="s">
        <v>149</v>
      </c>
      <c r="Q85" s="320" t="s">
        <v>173</v>
      </c>
      <c r="R85" s="321" t="s">
        <v>174</v>
      </c>
      <c r="S85" s="322" t="s">
        <v>152</v>
      </c>
      <c r="T85" s="322" t="s">
        <v>153</v>
      </c>
      <c r="U85" s="323" t="s">
        <v>171</v>
      </c>
      <c r="V85" s="341"/>
    </row>
    <row r="86" spans="1:22" x14ac:dyDescent="0.25">
      <c r="A86" s="301">
        <f>'[1]Competitor List'!O61</f>
        <v>508</v>
      </c>
      <c r="B86" s="307" t="s">
        <v>142</v>
      </c>
      <c r="C86" s="306">
        <f>'[1]Competitor List'!B61</f>
        <v>0</v>
      </c>
      <c r="D86" s="308">
        <f>IF('[1]LIGHT GUN'!AE82&gt;0,'[1]LIGHT GUN'!AE82,0)</f>
        <v>0</v>
      </c>
      <c r="E86" s="307" t="s">
        <v>10</v>
      </c>
      <c r="F86" s="306">
        <f>'[1]Competitor List'!C61</f>
        <v>0</v>
      </c>
      <c r="G86" s="308">
        <f>IF('[1]HEAVY GUN'!AE82&gt;0,'[1]HEAVY GUN'!AE82,0)</f>
        <v>0</v>
      </c>
      <c r="H86" s="305">
        <f>IF('[1]2-GUN'!P79:P79&gt;0,'[1]2-GUN'!P79:P79,0)</f>
        <v>0</v>
      </c>
      <c r="I86" s="306">
        <f>IF('[1]Competitor List'!D61="y",(D86+G86+H86),0)</f>
        <v>0</v>
      </c>
      <c r="J86" s="299"/>
      <c r="K86" s="299"/>
      <c r="O86" s="324"/>
      <c r="P86" s="325"/>
      <c r="Q86" s="326"/>
      <c r="R86" s="326"/>
      <c r="S86" s="326"/>
      <c r="T86" s="326"/>
      <c r="U86" s="327"/>
      <c r="V86" s="341"/>
    </row>
    <row r="87" spans="1:22" x14ac:dyDescent="0.25">
      <c r="A87" s="301">
        <f>'[1]Competitor List'!O62</f>
        <v>509</v>
      </c>
      <c r="B87" s="307" t="s">
        <v>142</v>
      </c>
      <c r="C87" s="306">
        <f>'[1]Competitor List'!B62</f>
        <v>0</v>
      </c>
      <c r="D87" s="308">
        <f>IF('[1]LIGHT GUN'!AE83&gt;0,'[1]LIGHT GUN'!AE83,0)</f>
        <v>0</v>
      </c>
      <c r="E87" s="307" t="s">
        <v>10</v>
      </c>
      <c r="F87" s="306">
        <f>'[1]Competitor List'!C62</f>
        <v>0</v>
      </c>
      <c r="G87" s="308">
        <f>IF('[1]HEAVY GUN'!AE83&gt;0,'[1]HEAVY GUN'!AE83,0)</f>
        <v>0</v>
      </c>
      <c r="H87" s="305">
        <f>IF('[1]2-GUN'!P80:P80&gt;0,'[1]2-GUN'!P80:P80,0)</f>
        <v>0</v>
      </c>
      <c r="I87" s="306">
        <f>IF('[1]Competitor List'!D62="y",(D87+G87+H87),0)</f>
        <v>0</v>
      </c>
      <c r="J87" s="299"/>
      <c r="K87" s="299"/>
      <c r="O87" s="328" t="s">
        <v>155</v>
      </c>
      <c r="P87" s="325"/>
      <c r="Q87" s="329"/>
      <c r="R87" s="326"/>
      <c r="S87" s="326"/>
      <c r="T87" s="326"/>
      <c r="U87" s="327"/>
      <c r="V87" s="313"/>
    </row>
    <row r="88" spans="1:22" x14ac:dyDescent="0.25">
      <c r="A88" s="301">
        <f>'[1]Competitor List'!O63</f>
        <v>510</v>
      </c>
      <c r="B88" s="307" t="s">
        <v>142</v>
      </c>
      <c r="C88" s="306">
        <f>'[1]Competitor List'!B63</f>
        <v>0</v>
      </c>
      <c r="D88" s="308">
        <f>IF('[1]LIGHT GUN'!AE84&gt;0,'[1]LIGHT GUN'!AE84,0)</f>
        <v>0</v>
      </c>
      <c r="E88" s="307" t="s">
        <v>10</v>
      </c>
      <c r="F88" s="306">
        <f>'[1]Competitor List'!C63</f>
        <v>0</v>
      </c>
      <c r="G88" s="308">
        <f>IF('[1]HEAVY GUN'!AE84&gt;0,'[1]HEAVY GUN'!AE84,0)</f>
        <v>0</v>
      </c>
      <c r="H88" s="305">
        <f>IF('[1]2-GUN'!P81:P81&gt;0,'[1]2-GUN'!P81:P81,0)</f>
        <v>0</v>
      </c>
      <c r="I88" s="306">
        <f>IF('[1]Competitor List'!D63="y",(D88+G88+H88),0)</f>
        <v>0</v>
      </c>
      <c r="J88" s="299"/>
      <c r="K88" s="299"/>
      <c r="O88" s="324"/>
      <c r="P88" s="325"/>
      <c r="Q88" s="326"/>
      <c r="R88" s="326"/>
      <c r="S88" s="326"/>
      <c r="T88" s="326"/>
      <c r="U88" s="326">
        <f t="shared" ref="U88:U89" si="2">SUM(Q88:T88)</f>
        <v>0</v>
      </c>
      <c r="V88" s="341"/>
    </row>
    <row r="89" spans="1:22" x14ac:dyDescent="0.25">
      <c r="A89" s="301">
        <f>'[1]Competitor List'!O64</f>
        <v>511</v>
      </c>
      <c r="B89" s="307" t="s">
        <v>142</v>
      </c>
      <c r="C89" s="306">
        <f>'[1]Competitor List'!B64</f>
        <v>0</v>
      </c>
      <c r="D89" s="308">
        <f>IF('[1]LIGHT GUN'!AE85&gt;0,'[1]LIGHT GUN'!AE85,0)</f>
        <v>0</v>
      </c>
      <c r="E89" s="307" t="s">
        <v>10</v>
      </c>
      <c r="F89" s="306">
        <f>'[1]Competitor List'!C64</f>
        <v>0</v>
      </c>
      <c r="G89" s="308">
        <f>IF('[1]HEAVY GUN'!AE85&gt;0,'[1]HEAVY GUN'!AE85,0)</f>
        <v>0</v>
      </c>
      <c r="H89" s="305">
        <f>IF('[1]2-GUN'!P82:P82&gt;0,'[1]2-GUN'!P82:P82,0)</f>
        <v>0</v>
      </c>
      <c r="I89" s="306">
        <f>IF('[1]Competitor List'!D64="y",(D89+G89+H89),0)</f>
        <v>0</v>
      </c>
      <c r="J89" s="299"/>
      <c r="K89" s="299"/>
      <c r="O89" s="324"/>
      <c r="P89" s="325"/>
      <c r="Q89" s="326"/>
      <c r="R89" s="326"/>
      <c r="S89" s="326"/>
      <c r="T89" s="326"/>
      <c r="U89" s="326">
        <f t="shared" si="2"/>
        <v>0</v>
      </c>
      <c r="V89" s="341"/>
    </row>
    <row r="90" spans="1:22" x14ac:dyDescent="0.25">
      <c r="A90" s="301">
        <f>'[1]Competitor List'!O65</f>
        <v>512</v>
      </c>
      <c r="B90" s="307" t="s">
        <v>142</v>
      </c>
      <c r="C90" s="306">
        <f>'[1]Competitor List'!B65</f>
        <v>0</v>
      </c>
      <c r="D90" s="308">
        <f>IF('[1]LIGHT GUN'!AE86&gt;0,'[1]LIGHT GUN'!AE86,0)</f>
        <v>0</v>
      </c>
      <c r="E90" s="307" t="s">
        <v>10</v>
      </c>
      <c r="F90" s="306">
        <f>'[1]Competitor List'!C65</f>
        <v>0</v>
      </c>
      <c r="G90" s="308">
        <f>IF('[1]HEAVY GUN'!AE86&gt;0,'[1]HEAVY GUN'!AE86,0)</f>
        <v>0</v>
      </c>
      <c r="H90" s="305">
        <f>IF('[1]2-GUN'!P83:P83&gt;0,'[1]2-GUN'!P83:P83,0)</f>
        <v>0</v>
      </c>
      <c r="I90" s="306">
        <f>IF('[1]Competitor List'!D65="y",(D90+G90+H90),0)</f>
        <v>0</v>
      </c>
      <c r="J90" s="299"/>
      <c r="K90" s="299"/>
      <c r="O90" s="328" t="s">
        <v>156</v>
      </c>
      <c r="P90" s="325"/>
      <c r="Q90" s="326"/>
      <c r="R90" s="326"/>
      <c r="S90" s="326"/>
      <c r="T90" s="326"/>
      <c r="U90" s="327"/>
      <c r="V90" s="341"/>
    </row>
    <row r="91" spans="1:22" x14ac:dyDescent="0.25">
      <c r="A91" s="301">
        <f>'[1]Competitor List'!O66</f>
        <v>601</v>
      </c>
      <c r="B91" s="307" t="s">
        <v>142</v>
      </c>
      <c r="C91" s="306">
        <f>'[1]Competitor List'!B66</f>
        <v>0</v>
      </c>
      <c r="D91" s="308">
        <f>IF('[1]LIGHT GUN'!AE87&gt;0,'[1]LIGHT GUN'!AE87,0)</f>
        <v>0</v>
      </c>
      <c r="E91" s="307" t="s">
        <v>10</v>
      </c>
      <c r="F91" s="306">
        <f>'[1]Competitor List'!C66</f>
        <v>0</v>
      </c>
      <c r="G91" s="308">
        <f>IF('[1]HEAVY GUN'!AE87&gt;0,'[1]HEAVY GUN'!AE87,0)</f>
        <v>0</v>
      </c>
      <c r="H91" s="305">
        <f>IF('[1]2-GUN'!P84:P84&gt;0,'[1]2-GUN'!P84:P84,0)</f>
        <v>0</v>
      </c>
      <c r="I91" s="306">
        <f>IF('[1]Competitor List'!D66="y",(D91+G91+H91),0)</f>
        <v>0</v>
      </c>
      <c r="J91" s="299"/>
      <c r="K91" s="299"/>
      <c r="O91" s="330"/>
      <c r="P91" s="325"/>
      <c r="Q91" s="326"/>
      <c r="R91" s="326"/>
      <c r="S91" s="326"/>
      <c r="T91" s="326"/>
      <c r="U91" s="326">
        <f t="shared" ref="U91:U92" si="3">SUM(Q91:T91)</f>
        <v>0</v>
      </c>
    </row>
    <row r="92" spans="1:22" x14ac:dyDescent="0.25">
      <c r="A92" s="301">
        <f>'[1]Competitor List'!O67</f>
        <v>602</v>
      </c>
      <c r="B92" s="307" t="s">
        <v>142</v>
      </c>
      <c r="C92" s="306">
        <f>'[1]Competitor List'!B67</f>
        <v>0</v>
      </c>
      <c r="D92" s="308">
        <f>IF('[1]LIGHT GUN'!AE88&gt;0,'[1]LIGHT GUN'!AE88,0)</f>
        <v>0</v>
      </c>
      <c r="E92" s="307" t="s">
        <v>10</v>
      </c>
      <c r="F92" s="306">
        <f>'[1]Competitor List'!C67</f>
        <v>0</v>
      </c>
      <c r="G92" s="308">
        <f>IF('[1]HEAVY GUN'!AE88&gt;0,'[1]HEAVY GUN'!AE88,0)</f>
        <v>0</v>
      </c>
      <c r="H92" s="305">
        <f>IF('[1]2-GUN'!P85:P85&gt;0,'[1]2-GUN'!P85:P85,0)</f>
        <v>0</v>
      </c>
      <c r="I92" s="306">
        <f>IF('[1]Competitor List'!D67="y",(D92+G92+H92),0)</f>
        <v>0</v>
      </c>
      <c r="J92" s="299"/>
      <c r="K92" s="299"/>
      <c r="O92" s="324"/>
      <c r="P92" s="325"/>
      <c r="Q92" s="326"/>
      <c r="R92" s="326"/>
      <c r="S92" s="326"/>
      <c r="T92" s="326"/>
      <c r="U92" s="326">
        <f t="shared" si="3"/>
        <v>0</v>
      </c>
    </row>
    <row r="93" spans="1:22" x14ac:dyDescent="0.25">
      <c r="A93" s="301">
        <f>'[1]Competitor List'!O68</f>
        <v>603</v>
      </c>
      <c r="B93" s="307" t="s">
        <v>142</v>
      </c>
      <c r="C93" s="306">
        <f>'[1]Competitor List'!B68</f>
        <v>0</v>
      </c>
      <c r="D93" s="308">
        <f>IF('[1]LIGHT GUN'!AE89&gt;0,'[1]LIGHT GUN'!AE89,0)</f>
        <v>0</v>
      </c>
      <c r="E93" s="307" t="s">
        <v>10</v>
      </c>
      <c r="F93" s="306">
        <f>'[1]Competitor List'!C68</f>
        <v>0</v>
      </c>
      <c r="G93" s="308">
        <f>IF('[1]HEAVY GUN'!AE89&gt;0,'[1]HEAVY GUN'!AE89,0)</f>
        <v>0</v>
      </c>
      <c r="H93" s="305">
        <f>IF('[1]2-GUN'!P86:P86&gt;0,'[1]2-GUN'!P86:P86,0)</f>
        <v>0</v>
      </c>
      <c r="I93" s="306">
        <f>IF('[1]Competitor List'!D68="y",(D93+G93+H93),0)</f>
        <v>0</v>
      </c>
      <c r="J93" s="299"/>
      <c r="K93" s="299"/>
      <c r="O93" s="328" t="s">
        <v>157</v>
      </c>
      <c r="P93" s="325"/>
      <c r="Q93" s="326"/>
      <c r="R93" s="326"/>
      <c r="S93" s="326"/>
      <c r="T93" s="326"/>
      <c r="U93" s="327"/>
    </row>
    <row r="94" spans="1:22" x14ac:dyDescent="0.25">
      <c r="A94" s="301">
        <f>'[1]Competitor List'!O69</f>
        <v>604</v>
      </c>
      <c r="B94" s="307" t="s">
        <v>142</v>
      </c>
      <c r="C94" s="306">
        <f>'[1]Competitor List'!B69</f>
        <v>0</v>
      </c>
      <c r="D94" s="308">
        <f>IF('[1]LIGHT GUN'!AE90&gt;0,'[1]LIGHT GUN'!AE90,0)</f>
        <v>0</v>
      </c>
      <c r="E94" s="307" t="s">
        <v>10</v>
      </c>
      <c r="F94" s="306">
        <f>'[1]Competitor List'!C69</f>
        <v>0</v>
      </c>
      <c r="G94" s="308">
        <f>IF('[1]HEAVY GUN'!AE90&gt;0,'[1]HEAVY GUN'!AE90,0)</f>
        <v>0</v>
      </c>
      <c r="H94" s="305">
        <f>IF('[1]2-GUN'!P87:P87&gt;0,'[1]2-GUN'!P87:P87,0)</f>
        <v>0</v>
      </c>
      <c r="I94" s="306">
        <f>IF('[1]Competitor List'!D69="y",(D94+G94+H94),0)</f>
        <v>0</v>
      </c>
      <c r="J94" s="299"/>
      <c r="K94" s="299"/>
      <c r="O94" s="330"/>
      <c r="P94" s="325"/>
      <c r="Q94" s="329"/>
      <c r="R94" s="329"/>
      <c r="S94" s="326"/>
      <c r="T94" s="326"/>
      <c r="U94" s="326">
        <f t="shared" ref="U94:U95" si="4">SUM(Q94:T94)</f>
        <v>0</v>
      </c>
    </row>
    <row r="95" spans="1:22" x14ac:dyDescent="0.25">
      <c r="A95" s="301">
        <f>'[1]Competitor List'!O70</f>
        <v>605</v>
      </c>
      <c r="B95" s="307" t="s">
        <v>142</v>
      </c>
      <c r="C95" s="306">
        <f>'[1]Competitor List'!B70</f>
        <v>0</v>
      </c>
      <c r="D95" s="308">
        <f>IF('[1]LIGHT GUN'!AE91&gt;0,'[1]LIGHT GUN'!AE91,0)</f>
        <v>0</v>
      </c>
      <c r="E95" s="307" t="s">
        <v>10</v>
      </c>
      <c r="F95" s="306">
        <f>'[1]Competitor List'!C70</f>
        <v>0</v>
      </c>
      <c r="G95" s="308">
        <f>IF('[1]HEAVY GUN'!AE91&gt;0,'[1]HEAVY GUN'!AE91,0)</f>
        <v>0</v>
      </c>
      <c r="H95" s="305">
        <f>IF('[1]2-GUN'!P88:P88&gt;0,'[1]2-GUN'!P88:P88,0)</f>
        <v>0</v>
      </c>
      <c r="I95" s="306">
        <f>IF('[1]Competitor List'!D70="y",(D95+G95+H95),0)</f>
        <v>0</v>
      </c>
      <c r="J95" s="299"/>
      <c r="K95" s="299"/>
      <c r="O95" s="330"/>
      <c r="P95" s="331"/>
      <c r="Q95" s="329"/>
      <c r="R95" s="329"/>
      <c r="S95" s="329"/>
      <c r="T95" s="329"/>
      <c r="U95" s="326">
        <f t="shared" si="4"/>
        <v>0</v>
      </c>
    </row>
    <row r="96" spans="1:22" x14ac:dyDescent="0.25">
      <c r="A96" s="301">
        <f>'[1]Competitor List'!O71</f>
        <v>606</v>
      </c>
      <c r="B96" s="307" t="s">
        <v>142</v>
      </c>
      <c r="C96" s="306">
        <f>'[1]Competitor List'!B71</f>
        <v>0</v>
      </c>
      <c r="D96" s="308">
        <f>IF('[1]LIGHT GUN'!AE92&gt;0,'[1]LIGHT GUN'!AE92,0)</f>
        <v>0</v>
      </c>
      <c r="E96" s="307" t="s">
        <v>10</v>
      </c>
      <c r="F96" s="306">
        <f>'[1]Competitor List'!C71</f>
        <v>0</v>
      </c>
      <c r="G96" s="308">
        <f>IF('[1]HEAVY GUN'!AE92&gt;0,'[1]HEAVY GUN'!AE92,0)</f>
        <v>0</v>
      </c>
      <c r="H96" s="305">
        <f>IF('[1]2-GUN'!P89:P89&gt;0,'[1]2-GUN'!P89:P89,0)</f>
        <v>0</v>
      </c>
      <c r="I96" s="306">
        <f>IF('[1]Competitor List'!D71="y",(D96+G96+H96),0)</f>
        <v>0</v>
      </c>
      <c r="J96" s="299"/>
      <c r="K96" s="299"/>
      <c r="O96" s="328" t="s">
        <v>158</v>
      </c>
      <c r="P96" s="325"/>
      <c r="Q96" s="326"/>
      <c r="R96" s="326"/>
      <c r="S96" s="326"/>
      <c r="T96" s="326"/>
      <c r="U96" s="327"/>
    </row>
    <row r="97" spans="1:22" x14ac:dyDescent="0.25">
      <c r="A97" s="301">
        <f>'[1]Competitor List'!O72</f>
        <v>607</v>
      </c>
      <c r="B97" s="307" t="s">
        <v>142</v>
      </c>
      <c r="C97" s="306">
        <f>'[1]Competitor List'!B72</f>
        <v>0</v>
      </c>
      <c r="D97" s="308">
        <f>IF('[1]LIGHT GUN'!AE93&gt;0,'[1]LIGHT GUN'!AE93,0)</f>
        <v>0</v>
      </c>
      <c r="E97" s="307" t="s">
        <v>10</v>
      </c>
      <c r="F97" s="306">
        <f>'[1]Competitor List'!C72</f>
        <v>0</v>
      </c>
      <c r="G97" s="308">
        <f>IF('[1]HEAVY GUN'!AE93&gt;0,'[1]HEAVY GUN'!AE93,0)</f>
        <v>0</v>
      </c>
      <c r="H97" s="305">
        <f>IF('[1]2-GUN'!P90:P90&gt;0,'[1]2-GUN'!P90:P90,0)</f>
        <v>0</v>
      </c>
      <c r="I97" s="306">
        <f>IF('[1]Competitor List'!D72="y",(D97+G97+H97),0)</f>
        <v>0</v>
      </c>
      <c r="J97" s="299"/>
      <c r="K97" s="299"/>
      <c r="O97" s="330"/>
      <c r="P97" s="325"/>
      <c r="Q97" s="329"/>
      <c r="R97" s="329"/>
      <c r="S97" s="326"/>
      <c r="T97" s="326"/>
      <c r="U97" s="326">
        <f t="shared" ref="U97:U98" si="5">SUM(Q97:T97)</f>
        <v>0</v>
      </c>
    </row>
    <row r="98" spans="1:22" x14ac:dyDescent="0.25">
      <c r="A98" s="301">
        <f>'[1]Competitor List'!O73</f>
        <v>608</v>
      </c>
      <c r="B98" s="307" t="s">
        <v>142</v>
      </c>
      <c r="C98" s="306">
        <f>'[1]Competitor List'!B73</f>
        <v>0</v>
      </c>
      <c r="D98" s="308">
        <f>IF('[1]LIGHT GUN'!AE94&gt;0,'[1]LIGHT GUN'!AE94,0)</f>
        <v>0</v>
      </c>
      <c r="E98" s="307" t="s">
        <v>10</v>
      </c>
      <c r="F98" s="306">
        <f>'[1]Competitor List'!C73</f>
        <v>0</v>
      </c>
      <c r="G98" s="308">
        <f>IF('[1]HEAVY GUN'!AE94&gt;0,'[1]HEAVY GUN'!AE94,0)</f>
        <v>0</v>
      </c>
      <c r="H98" s="305">
        <f>IF('[1]2-GUN'!P91:P91&gt;0,'[1]2-GUN'!P91:P91,0)</f>
        <v>0</v>
      </c>
      <c r="I98" s="306">
        <f>IF('[1]Competitor List'!D73="y",(D98+G98+H98),0)</f>
        <v>0</v>
      </c>
      <c r="J98" s="299"/>
      <c r="K98" s="299"/>
      <c r="O98" s="330"/>
      <c r="P98" s="331"/>
      <c r="Q98" s="329"/>
      <c r="R98" s="329"/>
      <c r="S98" s="329"/>
      <c r="T98" s="329"/>
      <c r="U98" s="326">
        <f t="shared" si="5"/>
        <v>0</v>
      </c>
    </row>
    <row r="99" spans="1:22" x14ac:dyDescent="0.25">
      <c r="A99" s="301"/>
      <c r="B99" s="307"/>
      <c r="C99" s="306"/>
      <c r="D99" s="308"/>
      <c r="E99" s="307"/>
      <c r="F99" s="306"/>
      <c r="G99" s="308"/>
      <c r="H99" s="305"/>
      <c r="I99" s="306"/>
      <c r="J99" s="299"/>
      <c r="K99" s="299"/>
      <c r="O99" s="328" t="s">
        <v>159</v>
      </c>
      <c r="P99" s="325"/>
      <c r="Q99" s="326"/>
      <c r="R99" s="326"/>
      <c r="S99" s="326"/>
      <c r="T99" s="326"/>
      <c r="U99" s="327"/>
      <c r="V99" s="338"/>
    </row>
    <row r="100" spans="1:22" x14ac:dyDescent="0.25">
      <c r="A100" s="301"/>
      <c r="B100" s="307"/>
      <c r="C100" s="306"/>
      <c r="D100" s="308"/>
      <c r="E100" s="307"/>
      <c r="F100" s="306"/>
      <c r="G100" s="308"/>
      <c r="H100" s="305"/>
      <c r="I100" s="306"/>
      <c r="J100" s="299"/>
      <c r="K100" s="299"/>
      <c r="O100" s="330"/>
      <c r="P100" s="325"/>
      <c r="Q100" s="329"/>
      <c r="R100" s="329"/>
      <c r="S100" s="326"/>
      <c r="T100" s="326"/>
      <c r="U100" s="326">
        <f>SUM(Q100:T100)</f>
        <v>0</v>
      </c>
      <c r="V100" s="338"/>
    </row>
    <row r="101" spans="1:22" x14ac:dyDescent="0.25">
      <c r="A101" s="301"/>
      <c r="B101" s="307"/>
      <c r="C101" s="306"/>
      <c r="D101" s="308"/>
      <c r="E101" s="307"/>
      <c r="F101" s="306"/>
      <c r="G101" s="308"/>
      <c r="H101" s="305"/>
      <c r="I101" s="306"/>
      <c r="J101" s="299"/>
      <c r="K101" s="299"/>
      <c r="O101" s="330"/>
      <c r="P101" s="331"/>
      <c r="Q101" s="329"/>
      <c r="R101" s="329"/>
      <c r="S101" s="329"/>
      <c r="T101" s="329"/>
      <c r="U101" s="326">
        <f>SUM(Q101:T101)</f>
        <v>0</v>
      </c>
      <c r="V101" s="339"/>
    </row>
    <row r="102" spans="1:22" x14ac:dyDescent="0.25">
      <c r="A102" s="301"/>
      <c r="B102" s="307"/>
      <c r="C102" s="306"/>
      <c r="D102" s="308"/>
      <c r="E102" s="307"/>
      <c r="F102" s="306"/>
      <c r="G102" s="308"/>
      <c r="H102" s="305"/>
      <c r="I102" s="306"/>
      <c r="J102" s="299"/>
      <c r="K102" s="299"/>
      <c r="O102" s="328" t="s">
        <v>160</v>
      </c>
      <c r="P102" s="325"/>
      <c r="Q102" s="326"/>
      <c r="R102" s="326"/>
      <c r="S102" s="326"/>
      <c r="T102" s="326"/>
      <c r="U102" s="327"/>
      <c r="V102" s="339"/>
    </row>
    <row r="103" spans="1:22" x14ac:dyDescent="0.25">
      <c r="A103" s="301"/>
      <c r="B103" s="307"/>
      <c r="C103" s="306"/>
      <c r="D103" s="308"/>
      <c r="E103" s="307"/>
      <c r="F103" s="306"/>
      <c r="G103" s="308"/>
      <c r="H103" s="305"/>
      <c r="I103" s="306"/>
      <c r="J103" s="299"/>
      <c r="K103" s="299"/>
      <c r="O103" s="330"/>
      <c r="P103" s="325"/>
      <c r="Q103" s="329"/>
      <c r="R103" s="329"/>
      <c r="S103" s="326"/>
      <c r="T103" s="326"/>
      <c r="U103" s="326">
        <f>SUM(Q103:T103)</f>
        <v>0</v>
      </c>
      <c r="V103" s="337"/>
    </row>
    <row r="104" spans="1:22" x14ac:dyDescent="0.25">
      <c r="A104" s="301"/>
      <c r="B104" s="307"/>
      <c r="C104" s="306"/>
      <c r="D104" s="308"/>
      <c r="E104" s="307"/>
      <c r="F104" s="306"/>
      <c r="G104" s="308"/>
      <c r="H104" s="305"/>
      <c r="I104" s="306"/>
      <c r="J104" s="299"/>
      <c r="K104" s="299"/>
      <c r="O104" s="330"/>
      <c r="P104" s="331"/>
      <c r="Q104" s="329"/>
      <c r="R104" s="329"/>
      <c r="S104" s="329"/>
      <c r="T104" s="329"/>
      <c r="U104" s="326">
        <f>SUM(Q104:T104)</f>
        <v>0</v>
      </c>
      <c r="V104" s="337"/>
    </row>
    <row r="105" spans="1:22" x14ac:dyDescent="0.25">
      <c r="A105" s="301"/>
      <c r="B105" s="307"/>
      <c r="C105" s="306"/>
      <c r="D105" s="308"/>
      <c r="E105" s="307"/>
      <c r="F105" s="306"/>
      <c r="G105" s="308"/>
      <c r="H105" s="305"/>
      <c r="I105" s="306"/>
      <c r="J105" s="299"/>
      <c r="K105" s="299"/>
      <c r="O105" s="332"/>
      <c r="P105" s="333"/>
      <c r="Q105" s="334"/>
      <c r="R105" s="334"/>
      <c r="S105" s="334"/>
      <c r="T105" s="334"/>
      <c r="U105" s="335"/>
      <c r="V105" s="313"/>
    </row>
    <row r="106" spans="1:22" x14ac:dyDescent="0.2">
      <c r="A106" s="301">
        <f>'[1]Competitor List'!O74</f>
        <v>609</v>
      </c>
      <c r="B106" s="307" t="s">
        <v>142</v>
      </c>
      <c r="C106" s="306">
        <f>'[1]Competitor List'!B74</f>
        <v>0</v>
      </c>
      <c r="D106" s="308">
        <f>IF('[1]LIGHT GUN'!AE95&gt;0,'[1]LIGHT GUN'!AE95,0)</f>
        <v>0</v>
      </c>
      <c r="E106" s="307" t="s">
        <v>10</v>
      </c>
      <c r="F106" s="306">
        <f>'[1]Competitor List'!C74</f>
        <v>0</v>
      </c>
      <c r="G106" s="308">
        <f>IF('[1]HEAVY GUN'!AE95&gt;0,'[1]HEAVY GUN'!AE95,0)</f>
        <v>0</v>
      </c>
      <c r="H106" s="305">
        <f>IF('[1]2-GUN'!P92:P92&gt;0,'[1]2-GUN'!P92:P92,0)</f>
        <v>0</v>
      </c>
      <c r="I106" s="306">
        <f>IF('[1]Competitor List'!D74="y",(D106+G106+H106),0)</f>
        <v>0</v>
      </c>
      <c r="J106" s="299"/>
      <c r="K106" s="299"/>
    </row>
    <row r="107" spans="1:22" x14ac:dyDescent="0.2">
      <c r="A107" s="301">
        <f>'[1]Competitor List'!O75</f>
        <v>610</v>
      </c>
      <c r="B107" s="307" t="s">
        <v>142</v>
      </c>
      <c r="C107" s="306">
        <f>'[1]Competitor List'!B75</f>
        <v>0</v>
      </c>
      <c r="D107" s="308">
        <f>IF('[1]LIGHT GUN'!AE96&gt;0,'[1]LIGHT GUN'!AE96,0)</f>
        <v>0</v>
      </c>
      <c r="E107" s="307" t="s">
        <v>10</v>
      </c>
      <c r="F107" s="306">
        <f>'[1]Competitor List'!C75</f>
        <v>0</v>
      </c>
      <c r="G107" s="308">
        <f>IF('[1]HEAVY GUN'!AE96&gt;0,'[1]HEAVY GUN'!AE96,0)</f>
        <v>0</v>
      </c>
      <c r="H107" s="305">
        <f>IF('[1]2-GUN'!P93:P93&gt;0,'[1]2-GUN'!P93:P93,0)</f>
        <v>0</v>
      </c>
      <c r="I107" s="306">
        <f>IF('[1]Competitor List'!D75="y",(D107+G107+H107),0)</f>
        <v>0</v>
      </c>
      <c r="J107" s="299"/>
      <c r="K107" s="299"/>
    </row>
    <row r="108" spans="1:22" x14ac:dyDescent="0.2">
      <c r="A108" s="301">
        <f>'[1]Competitor List'!O76</f>
        <v>611</v>
      </c>
      <c r="B108" s="307" t="s">
        <v>142</v>
      </c>
      <c r="C108" s="306">
        <f>'[1]Competitor List'!B76</f>
        <v>0</v>
      </c>
      <c r="D108" s="308">
        <f>IF('[1]LIGHT GUN'!AE97&gt;0,'[1]LIGHT GUN'!AE97,0)</f>
        <v>0</v>
      </c>
      <c r="E108" s="307" t="s">
        <v>10</v>
      </c>
      <c r="F108" s="306">
        <f>'[1]Competitor List'!C76</f>
        <v>0</v>
      </c>
      <c r="G108" s="308">
        <f>IF('[1]HEAVY GUN'!AE97&gt;0,'[1]HEAVY GUN'!AE97,0)</f>
        <v>0</v>
      </c>
      <c r="H108" s="305">
        <f>IF('[1]2-GUN'!P94:P94&gt;0,'[1]2-GUN'!P94:P94,0)</f>
        <v>0</v>
      </c>
      <c r="I108" s="306">
        <f>IF('[1]Competitor List'!D76="y",(D108+G108+H108),0)</f>
        <v>0</v>
      </c>
      <c r="J108" s="299"/>
      <c r="K108" s="299"/>
    </row>
    <row r="109" spans="1:22" x14ac:dyDescent="0.2">
      <c r="A109" s="301">
        <f>'[1]Competitor List'!O77</f>
        <v>612</v>
      </c>
      <c r="B109" s="307" t="s">
        <v>142</v>
      </c>
      <c r="C109" s="306">
        <f>'[1]Competitor List'!B77</f>
        <v>0</v>
      </c>
      <c r="D109" s="308">
        <f>IF('[1]LIGHT GUN'!AE98&gt;0,'[1]LIGHT GUN'!AE98,0)</f>
        <v>0</v>
      </c>
      <c r="E109" s="307" t="s">
        <v>10</v>
      </c>
      <c r="F109" s="306">
        <f>'[1]Competitor List'!C77</f>
        <v>0</v>
      </c>
      <c r="G109" s="308">
        <f>IF('[1]HEAVY GUN'!AE98&gt;0,'[1]HEAVY GUN'!AE98,0)</f>
        <v>0</v>
      </c>
      <c r="H109" s="305">
        <f>IF('[1]2-GUN'!P95:P95&gt;0,'[1]2-GUN'!P95:P95,0)</f>
        <v>0</v>
      </c>
      <c r="I109" s="306">
        <f>IF('[1]Competitor List'!D77="y",(D109+G109+H109),0)</f>
        <v>0</v>
      </c>
      <c r="J109" s="299"/>
      <c r="K109" s="299"/>
    </row>
    <row r="110" spans="1:22" x14ac:dyDescent="0.2">
      <c r="A110" s="301">
        <f>'[1]Competitor List'!O78</f>
        <v>701</v>
      </c>
      <c r="B110" s="307" t="s">
        <v>142</v>
      </c>
      <c r="C110" s="306">
        <f>'[1]Competitor List'!B78</f>
        <v>0</v>
      </c>
      <c r="D110" s="308">
        <f>IF('[1]LIGHT GUN'!AE99&gt;0,'[1]LIGHT GUN'!AE99,0)</f>
        <v>0</v>
      </c>
      <c r="E110" s="307" t="s">
        <v>10</v>
      </c>
      <c r="F110" s="306">
        <f>'[1]Competitor List'!C78</f>
        <v>0</v>
      </c>
      <c r="G110" s="308">
        <f>IF('[1]HEAVY GUN'!AE99&gt;0,'[1]HEAVY GUN'!AE99,0)</f>
        <v>0</v>
      </c>
      <c r="H110" s="305">
        <f>IF('[1]2-GUN'!P96:P96&gt;0,'[1]2-GUN'!P96:P96,0)</f>
        <v>0</v>
      </c>
      <c r="I110" s="306">
        <f>IF('[1]Competitor List'!D78="y",(D110+G110+H110),0)</f>
        <v>0</v>
      </c>
      <c r="J110" s="299"/>
      <c r="K110" s="299"/>
    </row>
    <row r="111" spans="1:22" x14ac:dyDescent="0.2">
      <c r="A111" s="301">
        <f>'[1]Competitor List'!O79</f>
        <v>702</v>
      </c>
      <c r="B111" s="307" t="s">
        <v>142</v>
      </c>
      <c r="C111" s="306">
        <f>'[1]Competitor List'!B79</f>
        <v>0</v>
      </c>
      <c r="D111" s="308">
        <f>IF('[1]LIGHT GUN'!AE100&gt;0,'[1]LIGHT GUN'!AE100,0)</f>
        <v>0</v>
      </c>
      <c r="E111" s="307" t="s">
        <v>10</v>
      </c>
      <c r="F111" s="306">
        <f>'[1]Competitor List'!C79</f>
        <v>0</v>
      </c>
      <c r="G111" s="308">
        <f>IF('[1]HEAVY GUN'!AE100&gt;0,'[1]HEAVY GUN'!AE100,0)</f>
        <v>0</v>
      </c>
      <c r="H111" s="305">
        <f>IF('[1]2-GUN'!P97:P97&gt;0,'[1]2-GUN'!P97:P97,0)</f>
        <v>0</v>
      </c>
      <c r="I111" s="306">
        <f>IF('[1]Competitor List'!D79="y",(D111+G111+H111),0)</f>
        <v>0</v>
      </c>
      <c r="J111" s="299"/>
      <c r="K111" s="299"/>
    </row>
    <row r="112" spans="1:22" x14ac:dyDescent="0.2">
      <c r="A112" s="301">
        <f>'[1]Competitor List'!O80</f>
        <v>703</v>
      </c>
      <c r="B112" s="307" t="s">
        <v>142</v>
      </c>
      <c r="C112" s="306">
        <f>'[1]Competitor List'!B80</f>
        <v>0</v>
      </c>
      <c r="D112" s="308">
        <f>IF('[1]LIGHT GUN'!AE101&gt;0,'[1]LIGHT GUN'!AE101,0)</f>
        <v>0</v>
      </c>
      <c r="E112" s="307" t="s">
        <v>10</v>
      </c>
      <c r="F112" s="306">
        <f>'[1]Competitor List'!C80</f>
        <v>0</v>
      </c>
      <c r="G112" s="308">
        <f>IF('[1]HEAVY GUN'!AE101&gt;0,'[1]HEAVY GUN'!AE101,0)</f>
        <v>0</v>
      </c>
      <c r="H112" s="305">
        <f>IF('[1]2-GUN'!P98:P98&gt;0,'[1]2-GUN'!P98:P98,0)</f>
        <v>0</v>
      </c>
      <c r="I112" s="306">
        <f>IF('[1]Competitor List'!D80="y",(D112+G112+H112),0)</f>
        <v>0</v>
      </c>
      <c r="J112" s="299"/>
      <c r="K112" s="299"/>
    </row>
    <row r="113" spans="1:11" x14ac:dyDescent="0.2">
      <c r="A113" s="301">
        <f>'[1]Competitor List'!O81</f>
        <v>704</v>
      </c>
      <c r="B113" s="307" t="s">
        <v>142</v>
      </c>
      <c r="C113" s="306">
        <f>'[1]Competitor List'!B81</f>
        <v>0</v>
      </c>
      <c r="D113" s="308">
        <f>IF('[1]LIGHT GUN'!AE102&gt;0,'[1]LIGHT GUN'!AE102,0)</f>
        <v>0</v>
      </c>
      <c r="E113" s="307" t="s">
        <v>10</v>
      </c>
      <c r="F113" s="306">
        <f>'[1]Competitor List'!C81</f>
        <v>0</v>
      </c>
      <c r="G113" s="308">
        <f>IF('[1]HEAVY GUN'!AE102&gt;0,'[1]HEAVY GUN'!AE102,0)</f>
        <v>0</v>
      </c>
      <c r="H113" s="305">
        <f>IF('[1]2-GUN'!P99:P99&gt;0,'[1]2-GUN'!P99:P99,0)</f>
        <v>0</v>
      </c>
      <c r="I113" s="306">
        <f>IF('[1]Competitor List'!D81="y",(D113+G113+H113),0)</f>
        <v>0</v>
      </c>
      <c r="J113" s="299"/>
      <c r="K113" s="299"/>
    </row>
    <row r="114" spans="1:11" x14ac:dyDescent="0.2">
      <c r="A114" s="301">
        <f>'[1]Competitor List'!O82</f>
        <v>705</v>
      </c>
      <c r="B114" s="307" t="s">
        <v>142</v>
      </c>
      <c r="C114" s="306">
        <f>'[1]Competitor List'!B82</f>
        <v>0</v>
      </c>
      <c r="D114" s="308">
        <f>IF('[1]LIGHT GUN'!AE103&gt;0,'[1]LIGHT GUN'!AE103,0)</f>
        <v>0</v>
      </c>
      <c r="E114" s="307" t="s">
        <v>10</v>
      </c>
      <c r="F114" s="306">
        <f>'[1]Competitor List'!C82</f>
        <v>0</v>
      </c>
      <c r="G114" s="308">
        <f>IF('[1]HEAVY GUN'!AE103&gt;0,'[1]HEAVY GUN'!AE103,0)</f>
        <v>0</v>
      </c>
      <c r="H114" s="305">
        <f>IF('[1]2-GUN'!P100:P100&gt;0,'[1]2-GUN'!P100:P100,0)</f>
        <v>0</v>
      </c>
      <c r="I114" s="306">
        <f>IF('[1]Competitor List'!D82="y",(D114+G114+H114),0)</f>
        <v>0</v>
      </c>
      <c r="J114" s="299"/>
      <c r="K114" s="299"/>
    </row>
    <row r="115" spans="1:11" x14ac:dyDescent="0.2">
      <c r="A115" s="301">
        <f>'[1]Competitor List'!O83</f>
        <v>706</v>
      </c>
      <c r="B115" s="307" t="s">
        <v>142</v>
      </c>
      <c r="C115" s="306">
        <f>'[1]Competitor List'!B83</f>
        <v>0</v>
      </c>
      <c r="D115" s="308">
        <f>IF('[1]LIGHT GUN'!AE104&gt;0,'[1]LIGHT GUN'!AE104,0)</f>
        <v>0</v>
      </c>
      <c r="E115" s="307" t="s">
        <v>10</v>
      </c>
      <c r="F115" s="306">
        <f>'[1]Competitor List'!C83</f>
        <v>0</v>
      </c>
      <c r="G115" s="308">
        <f>IF('[1]HEAVY GUN'!AE104&gt;0,'[1]HEAVY GUN'!AE104,0)</f>
        <v>0</v>
      </c>
      <c r="H115" s="305">
        <f>IF('[1]2-GUN'!P101:P101&gt;0,'[1]2-GUN'!P101:P101,0)</f>
        <v>0</v>
      </c>
      <c r="I115" s="306">
        <f>IF('[1]Competitor List'!D83="y",(D115+G115+H115),0)</f>
        <v>0</v>
      </c>
      <c r="J115" s="299"/>
      <c r="K115" s="299"/>
    </row>
    <row r="116" spans="1:11" x14ac:dyDescent="0.2">
      <c r="A116" s="301">
        <f>'[1]Competitor List'!O84</f>
        <v>707</v>
      </c>
      <c r="B116" s="307" t="s">
        <v>142</v>
      </c>
      <c r="C116" s="306">
        <f>'[1]Competitor List'!B84</f>
        <v>0</v>
      </c>
      <c r="D116" s="308">
        <f>IF('[1]LIGHT GUN'!AE105&gt;0,'[1]LIGHT GUN'!AE105,0)</f>
        <v>0</v>
      </c>
      <c r="E116" s="307" t="s">
        <v>10</v>
      </c>
      <c r="F116" s="306">
        <f>'[1]Competitor List'!C84</f>
        <v>0</v>
      </c>
      <c r="G116" s="308">
        <f>IF('[1]HEAVY GUN'!AE105&gt;0,'[1]HEAVY GUN'!AE105,0)</f>
        <v>0</v>
      </c>
      <c r="H116" s="305">
        <f>IF('[1]2-GUN'!P102:P102&gt;0,'[1]2-GUN'!P102:P102,0)</f>
        <v>0</v>
      </c>
      <c r="I116" s="306">
        <f>IF('[1]Competitor List'!D84="y",(D116+G116+H116),0)</f>
        <v>0</v>
      </c>
      <c r="J116" s="299"/>
      <c r="K116" s="299"/>
    </row>
    <row r="117" spans="1:11" x14ac:dyDescent="0.2">
      <c r="A117" s="301">
        <f>'[1]Competitor List'!O85</f>
        <v>708</v>
      </c>
      <c r="B117" s="307" t="s">
        <v>142</v>
      </c>
      <c r="C117" s="306">
        <f>'[1]Competitor List'!B85</f>
        <v>0</v>
      </c>
      <c r="D117" s="308">
        <f>IF('[1]LIGHT GUN'!AE106&gt;0,'[1]LIGHT GUN'!AE106,0)</f>
        <v>0</v>
      </c>
      <c r="E117" s="307" t="s">
        <v>10</v>
      </c>
      <c r="F117" s="306">
        <f>'[1]Competitor List'!C85</f>
        <v>0</v>
      </c>
      <c r="G117" s="308">
        <f>IF('[1]HEAVY GUN'!AE106&gt;0,'[1]HEAVY GUN'!AE106,0)</f>
        <v>0</v>
      </c>
      <c r="H117" s="305">
        <f>IF('[1]2-GUN'!P103:P103&gt;0,'[1]2-GUN'!P103:P103,0)</f>
        <v>0</v>
      </c>
      <c r="I117" s="306">
        <f>IF('[1]Competitor List'!D85="y",(D117+G117+H117),0)</f>
        <v>0</v>
      </c>
      <c r="J117" s="299"/>
      <c r="K117" s="299"/>
    </row>
    <row r="118" spans="1:11" x14ac:dyDescent="0.2">
      <c r="A118" s="301">
        <f>'[1]Competitor List'!O86</f>
        <v>709</v>
      </c>
      <c r="B118" s="307" t="s">
        <v>142</v>
      </c>
      <c r="C118" s="306">
        <f>'[1]Competitor List'!B86</f>
        <v>0</v>
      </c>
      <c r="D118" s="308">
        <f>IF('[1]LIGHT GUN'!AE107&gt;0,'[1]LIGHT GUN'!AE107,0)</f>
        <v>0</v>
      </c>
      <c r="E118" s="307" t="s">
        <v>10</v>
      </c>
      <c r="F118" s="306">
        <f>'[1]Competitor List'!C86</f>
        <v>0</v>
      </c>
      <c r="G118" s="308">
        <f>IF('[1]HEAVY GUN'!AE107&gt;0,'[1]HEAVY GUN'!AE107,0)</f>
        <v>0</v>
      </c>
      <c r="H118" s="305">
        <f>IF('[1]2-GUN'!P104:P104&gt;0,'[1]2-GUN'!P104:P104,0)</f>
        <v>0</v>
      </c>
      <c r="I118" s="306">
        <f>IF('[1]Competitor List'!D86="y",(D118+G118+H118),0)</f>
        <v>0</v>
      </c>
      <c r="J118" s="299"/>
      <c r="K118" s="299"/>
    </row>
    <row r="119" spans="1:11" x14ac:dyDescent="0.2">
      <c r="A119" s="301">
        <f>'[1]Competitor List'!O87</f>
        <v>710</v>
      </c>
      <c r="B119" s="307" t="s">
        <v>142</v>
      </c>
      <c r="C119" s="306">
        <f>'[1]Competitor List'!B87</f>
        <v>0</v>
      </c>
      <c r="D119" s="308">
        <f>IF('[1]LIGHT GUN'!AE108&gt;0,'[1]LIGHT GUN'!AE108,0)</f>
        <v>0</v>
      </c>
      <c r="E119" s="307" t="s">
        <v>10</v>
      </c>
      <c r="F119" s="306">
        <f>'[1]Competitor List'!C87</f>
        <v>0</v>
      </c>
      <c r="G119" s="308">
        <f>IF('[1]HEAVY GUN'!AE108&gt;0,'[1]HEAVY GUN'!AE108,0)</f>
        <v>0</v>
      </c>
      <c r="H119" s="305">
        <f>IF('[1]2-GUN'!P105:P105&gt;0,'[1]2-GUN'!P105:P105,0)</f>
        <v>0</v>
      </c>
      <c r="I119" s="306">
        <f>IF('[1]Competitor List'!D87="y",(D119+G119+H119),0)</f>
        <v>0</v>
      </c>
      <c r="J119" s="299"/>
      <c r="K119" s="299"/>
    </row>
    <row r="120" spans="1:11" x14ac:dyDescent="0.2">
      <c r="A120" s="301">
        <f>'[1]Competitor List'!O88</f>
        <v>711</v>
      </c>
      <c r="B120" s="307" t="s">
        <v>142</v>
      </c>
      <c r="C120" s="306">
        <f>'[1]Competitor List'!B88</f>
        <v>0</v>
      </c>
      <c r="D120" s="308">
        <f>IF('[1]LIGHT GUN'!AE109&gt;0,'[1]LIGHT GUN'!AE109,0)</f>
        <v>0</v>
      </c>
      <c r="E120" s="307" t="s">
        <v>10</v>
      </c>
      <c r="F120" s="306">
        <f>'[1]Competitor List'!C88</f>
        <v>0</v>
      </c>
      <c r="G120" s="308">
        <f>IF('[1]HEAVY GUN'!AE109&gt;0,'[1]HEAVY GUN'!AE109,0)</f>
        <v>0</v>
      </c>
      <c r="H120" s="305">
        <f>IF('[1]2-GUN'!P106:P106&gt;0,'[1]2-GUN'!P106:P106,0)</f>
        <v>0</v>
      </c>
      <c r="I120" s="306">
        <f>IF('[1]Competitor List'!D88="y",(D120+G120+H120),0)</f>
        <v>0</v>
      </c>
      <c r="J120" s="299"/>
      <c r="K120" s="299"/>
    </row>
    <row r="121" spans="1:11" x14ac:dyDescent="0.2">
      <c r="A121" s="301">
        <f>'[1]Competitor List'!O89</f>
        <v>712</v>
      </c>
      <c r="B121" s="307" t="s">
        <v>142</v>
      </c>
      <c r="C121" s="306">
        <f>'[1]Competitor List'!B89</f>
        <v>0</v>
      </c>
      <c r="D121" s="308">
        <f>IF('[1]LIGHT GUN'!AE110&gt;0,'[1]LIGHT GUN'!AE110,0)</f>
        <v>0</v>
      </c>
      <c r="E121" s="307" t="s">
        <v>10</v>
      </c>
      <c r="F121" s="306">
        <f>'[1]Competitor List'!C89</f>
        <v>0</v>
      </c>
      <c r="G121" s="308">
        <f>IF('[1]HEAVY GUN'!AE110&gt;0,'[1]HEAVY GUN'!AE110,0)</f>
        <v>0</v>
      </c>
      <c r="H121" s="305">
        <f>IF('[1]2-GUN'!P107:P107&gt;0,'[1]2-GUN'!P107:P107,0)</f>
        <v>0</v>
      </c>
      <c r="I121" s="306">
        <f>IF('[1]Competitor List'!D89="y",(D121+G121+H121),0)</f>
        <v>0</v>
      </c>
      <c r="J121" s="299"/>
      <c r="K121" s="299"/>
    </row>
    <row r="122" spans="1:11" x14ac:dyDescent="0.2">
      <c r="A122" s="301">
        <f>'[1]Competitor List'!O90</f>
        <v>801</v>
      </c>
      <c r="B122" s="307" t="s">
        <v>142</v>
      </c>
      <c r="C122" s="306">
        <f>'[1]Competitor List'!B90</f>
        <v>0</v>
      </c>
      <c r="D122" s="308">
        <f>IF('[1]LIGHT GUN'!AE111&gt;0,'[1]LIGHT GUN'!AE111,0)</f>
        <v>0</v>
      </c>
      <c r="E122" s="307" t="s">
        <v>10</v>
      </c>
      <c r="F122" s="306">
        <f>'[1]Competitor List'!C90</f>
        <v>0</v>
      </c>
      <c r="G122" s="308">
        <f>IF('[1]HEAVY GUN'!AE111&gt;0,'[1]HEAVY GUN'!AE111,0)</f>
        <v>0</v>
      </c>
      <c r="H122" s="305">
        <f>IF('[1]2-GUN'!P108:P108&gt;0,'[1]2-GUN'!P108:P108,0)</f>
        <v>0</v>
      </c>
      <c r="I122" s="306">
        <f>IF('[1]Competitor List'!D90="y",(D122+G122+H122),0)</f>
        <v>0</v>
      </c>
      <c r="J122" s="299"/>
      <c r="K122" s="299"/>
    </row>
    <row r="123" spans="1:11" x14ac:dyDescent="0.2">
      <c r="A123" s="301">
        <f>'[1]Competitor List'!O91</f>
        <v>802</v>
      </c>
      <c r="B123" s="307" t="s">
        <v>142</v>
      </c>
      <c r="C123" s="306">
        <f>'[1]Competitor List'!B91</f>
        <v>0</v>
      </c>
      <c r="D123" s="308">
        <f>IF('[1]LIGHT GUN'!AE112&gt;0,'[1]LIGHT GUN'!AE112,0)</f>
        <v>0</v>
      </c>
      <c r="E123" s="307" t="s">
        <v>10</v>
      </c>
      <c r="F123" s="306">
        <f>'[1]Competitor List'!C91</f>
        <v>0</v>
      </c>
      <c r="G123" s="308">
        <f>IF('[1]HEAVY GUN'!AE112&gt;0,'[1]HEAVY GUN'!AE112,0)</f>
        <v>0</v>
      </c>
      <c r="H123" s="305">
        <f>IF('[1]2-GUN'!P109:P109&gt;0,'[1]2-GUN'!P109:P109,0)</f>
        <v>0</v>
      </c>
      <c r="I123" s="306">
        <f>IF('[1]Competitor List'!D91="y",(D123+G123+H123),0)</f>
        <v>0</v>
      </c>
      <c r="J123" s="299"/>
      <c r="K123" s="299"/>
    </row>
    <row r="124" spans="1:11" x14ac:dyDescent="0.2">
      <c r="A124" s="301">
        <f>'[1]Competitor List'!O92</f>
        <v>803</v>
      </c>
      <c r="B124" s="307" t="s">
        <v>142</v>
      </c>
      <c r="C124" s="306">
        <f>'[1]Competitor List'!B92</f>
        <v>0</v>
      </c>
      <c r="D124" s="308">
        <f>IF('[1]LIGHT GUN'!AE113&gt;0,'[1]LIGHT GUN'!AE113,0)</f>
        <v>0</v>
      </c>
      <c r="E124" s="307" t="s">
        <v>10</v>
      </c>
      <c r="F124" s="306">
        <f>'[1]Competitor List'!C92</f>
        <v>0</v>
      </c>
      <c r="G124" s="308">
        <f>IF('[1]HEAVY GUN'!AE113&gt;0,'[1]HEAVY GUN'!AE113,0)</f>
        <v>0</v>
      </c>
      <c r="H124" s="305">
        <f>IF('[1]2-GUN'!P110:P110&gt;0,'[1]2-GUN'!P110:P110,0)</f>
        <v>0</v>
      </c>
      <c r="I124" s="306">
        <f>IF('[1]Competitor List'!D92="y",(D124+G124+H124),0)</f>
        <v>0</v>
      </c>
      <c r="J124" s="299"/>
      <c r="K124" s="299"/>
    </row>
    <row r="125" spans="1:11" x14ac:dyDescent="0.2">
      <c r="A125" s="301">
        <f>'[1]Competitor List'!O93</f>
        <v>804</v>
      </c>
      <c r="B125" s="307" t="s">
        <v>142</v>
      </c>
      <c r="C125" s="306">
        <f>'[1]Competitor List'!B93</f>
        <v>0</v>
      </c>
      <c r="D125" s="308">
        <f>IF('[1]LIGHT GUN'!AE114&gt;0,'[1]LIGHT GUN'!AE114,0)</f>
        <v>0</v>
      </c>
      <c r="E125" s="307" t="s">
        <v>10</v>
      </c>
      <c r="F125" s="306">
        <f>'[1]Competitor List'!C93</f>
        <v>0</v>
      </c>
      <c r="G125" s="308">
        <f>IF('[1]HEAVY GUN'!AE114&gt;0,'[1]HEAVY GUN'!AE114,0)</f>
        <v>0</v>
      </c>
      <c r="H125" s="305">
        <f>IF('[1]2-GUN'!P111:P111&gt;0,'[1]2-GUN'!P111:P111,0)</f>
        <v>0</v>
      </c>
      <c r="I125" s="306">
        <f>IF('[1]Competitor List'!D93="y",(D125+G125+H125),0)</f>
        <v>0</v>
      </c>
      <c r="J125" s="299"/>
      <c r="K125" s="299"/>
    </row>
    <row r="126" spans="1:11" x14ac:dyDescent="0.2">
      <c r="A126" s="301">
        <f>'[1]Competitor List'!O94</f>
        <v>805</v>
      </c>
      <c r="B126" s="307" t="s">
        <v>142</v>
      </c>
      <c r="C126" s="306">
        <f>'[1]Competitor List'!B94</f>
        <v>0</v>
      </c>
      <c r="D126" s="308">
        <f>IF('[1]LIGHT GUN'!AE115&gt;0,'[1]LIGHT GUN'!AE115,0)</f>
        <v>0</v>
      </c>
      <c r="E126" s="307" t="s">
        <v>10</v>
      </c>
      <c r="F126" s="306">
        <f>'[1]Competitor List'!C94</f>
        <v>0</v>
      </c>
      <c r="G126" s="308">
        <f>IF('[1]HEAVY GUN'!AE115&gt;0,'[1]HEAVY GUN'!AE115,0)</f>
        <v>0</v>
      </c>
      <c r="H126" s="305">
        <f>IF('[1]2-GUN'!P112:P112&gt;0,'[1]2-GUN'!P112:P112,0)</f>
        <v>0</v>
      </c>
      <c r="I126" s="306">
        <f>IF('[1]Competitor List'!D94="y",(D126+G126+H126),0)</f>
        <v>0</v>
      </c>
      <c r="J126" s="299"/>
      <c r="K126" s="299"/>
    </row>
    <row r="127" spans="1:11" x14ac:dyDescent="0.2">
      <c r="A127" s="301">
        <f>'[1]Competitor List'!O95</f>
        <v>806</v>
      </c>
      <c r="B127" s="307" t="s">
        <v>142</v>
      </c>
      <c r="C127" s="306">
        <f>'[1]Competitor List'!B95</f>
        <v>0</v>
      </c>
      <c r="D127" s="308">
        <f>IF('[1]LIGHT GUN'!AE116&gt;0,'[1]LIGHT GUN'!AE116,0)</f>
        <v>0</v>
      </c>
      <c r="E127" s="307" t="s">
        <v>10</v>
      </c>
      <c r="F127" s="306">
        <f>'[1]Competitor List'!C95</f>
        <v>0</v>
      </c>
      <c r="G127" s="308">
        <f>IF('[1]HEAVY GUN'!AE116&gt;0,'[1]HEAVY GUN'!AE116,0)</f>
        <v>0</v>
      </c>
      <c r="H127" s="305">
        <f>IF('[1]2-GUN'!P113:P113&gt;0,'[1]2-GUN'!P113:P113,0)</f>
        <v>0</v>
      </c>
      <c r="I127" s="306">
        <f>IF('[1]Competitor List'!D95="y",(D127+G127+H127),0)</f>
        <v>0</v>
      </c>
      <c r="J127" s="299"/>
      <c r="K127" s="299"/>
    </row>
    <row r="128" spans="1:11" x14ac:dyDescent="0.2">
      <c r="A128" s="301">
        <f>'[1]Competitor List'!O96</f>
        <v>807</v>
      </c>
      <c r="B128" s="307" t="s">
        <v>142</v>
      </c>
      <c r="C128" s="306">
        <f>'[1]Competitor List'!B96</f>
        <v>0</v>
      </c>
      <c r="D128" s="308">
        <f>IF('[1]LIGHT GUN'!AE117&gt;0,'[1]LIGHT GUN'!AE117,0)</f>
        <v>0</v>
      </c>
      <c r="E128" s="307" t="s">
        <v>10</v>
      </c>
      <c r="F128" s="306">
        <f>'[1]Competitor List'!C96</f>
        <v>0</v>
      </c>
      <c r="G128" s="308">
        <f>IF('[1]HEAVY GUN'!AE117&gt;0,'[1]HEAVY GUN'!AE117,0)</f>
        <v>0</v>
      </c>
      <c r="H128" s="305">
        <f>IF('[1]2-GUN'!P114:P114&gt;0,'[1]2-GUN'!P114:P114,0)</f>
        <v>0</v>
      </c>
      <c r="I128" s="306">
        <f>IF('[1]Competitor List'!D96="y",(D128+G128+H128),0)</f>
        <v>0</v>
      </c>
      <c r="J128" s="299"/>
      <c r="K128" s="299"/>
    </row>
    <row r="129" spans="1:11" x14ac:dyDescent="0.2">
      <c r="A129" s="301">
        <f>'[1]Competitor List'!O97</f>
        <v>808</v>
      </c>
      <c r="B129" s="307" t="s">
        <v>142</v>
      </c>
      <c r="C129" s="306">
        <f>'[1]Competitor List'!B97</f>
        <v>0</v>
      </c>
      <c r="D129" s="308">
        <f>IF('[1]LIGHT GUN'!AE118&gt;0,'[1]LIGHT GUN'!AE118,0)</f>
        <v>0</v>
      </c>
      <c r="E129" s="307" t="s">
        <v>10</v>
      </c>
      <c r="F129" s="306">
        <f>'[1]Competitor List'!C97</f>
        <v>0</v>
      </c>
      <c r="G129" s="308">
        <f>IF('[1]HEAVY GUN'!AE118&gt;0,'[1]HEAVY GUN'!AE118,0)</f>
        <v>0</v>
      </c>
      <c r="H129" s="305">
        <f>IF('[1]2-GUN'!P115:P115&gt;0,'[1]2-GUN'!P115:P115,0)</f>
        <v>0</v>
      </c>
      <c r="I129" s="306">
        <f>IF('[1]Competitor List'!D97="y",(D129+G129+H129),0)</f>
        <v>0</v>
      </c>
      <c r="J129" s="299"/>
      <c r="K129" s="299"/>
    </row>
    <row r="130" spans="1:11" x14ac:dyDescent="0.2">
      <c r="A130" s="301">
        <f>'[1]Competitor List'!O98</f>
        <v>809</v>
      </c>
      <c r="B130" s="307" t="s">
        <v>142</v>
      </c>
      <c r="C130" s="306">
        <f>'[1]Competitor List'!B98</f>
        <v>0</v>
      </c>
      <c r="D130" s="308">
        <f>IF('[1]LIGHT GUN'!AE119&gt;0,'[1]LIGHT GUN'!AE119,0)</f>
        <v>0</v>
      </c>
      <c r="E130" s="307" t="s">
        <v>10</v>
      </c>
      <c r="F130" s="306">
        <f>'[1]Competitor List'!C98</f>
        <v>0</v>
      </c>
      <c r="G130" s="308">
        <f>IF('[1]HEAVY GUN'!AE119&gt;0,'[1]HEAVY GUN'!AE119,0)</f>
        <v>0</v>
      </c>
      <c r="H130" s="305">
        <f>IF('[1]2-GUN'!P116:P116&gt;0,'[1]2-GUN'!P116:P116,0)</f>
        <v>0</v>
      </c>
      <c r="I130" s="306">
        <f>IF('[1]Competitor List'!D98="y",(D130+G130+H130),0)</f>
        <v>0</v>
      </c>
      <c r="J130" s="299"/>
      <c r="K130" s="299"/>
    </row>
    <row r="131" spans="1:11" x14ac:dyDescent="0.2">
      <c r="A131" s="301">
        <f>'[1]Competitor List'!O99</f>
        <v>810</v>
      </c>
      <c r="B131" s="307" t="s">
        <v>142</v>
      </c>
      <c r="C131" s="306">
        <f>'[1]Competitor List'!B99</f>
        <v>0</v>
      </c>
      <c r="D131" s="308">
        <f>IF('[1]LIGHT GUN'!AE120&gt;0,'[1]LIGHT GUN'!AE120,0)</f>
        <v>0</v>
      </c>
      <c r="E131" s="307" t="s">
        <v>10</v>
      </c>
      <c r="F131" s="306">
        <f>'[1]Competitor List'!C99</f>
        <v>0</v>
      </c>
      <c r="G131" s="308">
        <f>IF('[1]HEAVY GUN'!AE120&gt;0,'[1]HEAVY GUN'!AE120,0)</f>
        <v>0</v>
      </c>
      <c r="H131" s="305">
        <f>IF('[1]2-GUN'!P117:P117&gt;0,'[1]2-GUN'!P117:P117,0)</f>
        <v>0</v>
      </c>
      <c r="I131" s="306">
        <f>IF('[1]Competitor List'!D99="y",(D131+G131+H131),0)</f>
        <v>0</v>
      </c>
      <c r="J131" s="299"/>
      <c r="K131" s="299"/>
    </row>
    <row r="132" spans="1:11" x14ac:dyDescent="0.2">
      <c r="A132" s="301">
        <f>'[1]Competitor List'!O100</f>
        <v>811</v>
      </c>
      <c r="B132" s="307" t="s">
        <v>142</v>
      </c>
      <c r="C132" s="306">
        <f>'[1]Competitor List'!B100</f>
        <v>0</v>
      </c>
      <c r="D132" s="308">
        <f>IF('[1]LIGHT GUN'!AE121&gt;0,'[1]LIGHT GUN'!AE121,0)</f>
        <v>0</v>
      </c>
      <c r="E132" s="307" t="s">
        <v>10</v>
      </c>
      <c r="F132" s="306">
        <f>'[1]Competitor List'!C100</f>
        <v>0</v>
      </c>
      <c r="G132" s="308">
        <f>IF('[1]HEAVY GUN'!AE121&gt;0,'[1]HEAVY GUN'!AE121,0)</f>
        <v>0</v>
      </c>
      <c r="H132" s="305">
        <f>IF('[1]2-GUN'!P118:P118&gt;0,'[1]2-GUN'!P118:P118,0)</f>
        <v>0</v>
      </c>
      <c r="I132" s="306">
        <f>IF('[1]Competitor List'!D100="y",(D132+G132+H132),0)</f>
        <v>0</v>
      </c>
      <c r="J132" s="299"/>
      <c r="K132" s="299"/>
    </row>
    <row r="133" spans="1:11" x14ac:dyDescent="0.2">
      <c r="A133" s="301">
        <f>'[1]Competitor List'!O101</f>
        <v>812</v>
      </c>
      <c r="B133" s="307" t="s">
        <v>142</v>
      </c>
      <c r="C133" s="306">
        <f>'[1]Competitor List'!B101</f>
        <v>0</v>
      </c>
      <c r="D133" s="308">
        <f>IF('[1]LIGHT GUN'!AE122&gt;0,'[1]LIGHT GUN'!AE122,0)</f>
        <v>0</v>
      </c>
      <c r="E133" s="307" t="s">
        <v>10</v>
      </c>
      <c r="F133" s="306">
        <f>'[1]Competitor List'!C101</f>
        <v>0</v>
      </c>
      <c r="G133" s="308">
        <f>IF('[1]HEAVY GUN'!AE122&gt;0,'[1]HEAVY GUN'!AE122,0)</f>
        <v>0</v>
      </c>
      <c r="H133" s="305">
        <f>IF('[1]2-GUN'!P119:P119&gt;0,'[1]2-GUN'!P119:P119,0)</f>
        <v>0</v>
      </c>
      <c r="I133" s="306">
        <f>IF('[1]Competitor List'!D101="y",(D133+G133+H133),0)</f>
        <v>0</v>
      </c>
      <c r="J133" s="299"/>
      <c r="K133" s="299"/>
    </row>
    <row r="134" spans="1:11" x14ac:dyDescent="0.2">
      <c r="A134" s="301">
        <f>'[1]Competitor List'!O102</f>
        <v>901</v>
      </c>
      <c r="B134" s="307" t="s">
        <v>142</v>
      </c>
      <c r="C134" s="306">
        <f>'[1]Competitor List'!B102</f>
        <v>0</v>
      </c>
      <c r="D134" s="308">
        <f>IF('[1]LIGHT GUN'!AE123&gt;0,'[1]LIGHT GUN'!AE123,0)</f>
        <v>0</v>
      </c>
      <c r="E134" s="307" t="s">
        <v>10</v>
      </c>
      <c r="F134" s="306">
        <f>'[1]Competitor List'!C102</f>
        <v>0</v>
      </c>
      <c r="G134" s="308">
        <f>IF('[1]HEAVY GUN'!AE123&gt;0,'[1]HEAVY GUN'!AE123,0)</f>
        <v>0</v>
      </c>
      <c r="H134" s="305">
        <f>IF('[1]2-GUN'!P120:P120&gt;0,'[1]2-GUN'!P120:P120,0)</f>
        <v>0</v>
      </c>
      <c r="I134" s="306">
        <f>IF('[1]Competitor List'!D102="y",(D134+G134+H134),0)</f>
        <v>0</v>
      </c>
      <c r="J134" s="299"/>
      <c r="K134" s="299"/>
    </row>
    <row r="135" spans="1:11" x14ac:dyDescent="0.2">
      <c r="A135" s="301">
        <f>'[1]Competitor List'!O103</f>
        <v>902</v>
      </c>
      <c r="B135" s="307" t="s">
        <v>142</v>
      </c>
      <c r="C135" s="306">
        <f>'[1]Competitor List'!B103</f>
        <v>0</v>
      </c>
      <c r="D135" s="308">
        <f>IF('[1]LIGHT GUN'!AE124&gt;0,'[1]LIGHT GUN'!AE124,0)</f>
        <v>0</v>
      </c>
      <c r="E135" s="307" t="s">
        <v>10</v>
      </c>
      <c r="F135" s="306">
        <f>'[1]Competitor List'!C103</f>
        <v>0</v>
      </c>
      <c r="G135" s="308">
        <f>IF('[1]HEAVY GUN'!AE124&gt;0,'[1]HEAVY GUN'!AE124,0)</f>
        <v>0</v>
      </c>
      <c r="H135" s="305">
        <f>IF('[1]2-GUN'!P121:P121&gt;0,'[1]2-GUN'!P121:P121,0)</f>
        <v>0</v>
      </c>
      <c r="I135" s="306">
        <f>IF('[1]Competitor List'!D103="y",(D135+G135+H135),0)</f>
        <v>0</v>
      </c>
      <c r="J135" s="299"/>
      <c r="K135" s="299"/>
    </row>
    <row r="136" spans="1:11" x14ac:dyDescent="0.2">
      <c r="A136" s="301">
        <f>'[1]Competitor List'!O104</f>
        <v>903</v>
      </c>
      <c r="B136" s="307" t="s">
        <v>142</v>
      </c>
      <c r="C136" s="306">
        <f>'[1]Competitor List'!B104</f>
        <v>0</v>
      </c>
      <c r="D136" s="308">
        <f>IF('[1]LIGHT GUN'!AE125&gt;0,'[1]LIGHT GUN'!AE125,0)</f>
        <v>0</v>
      </c>
      <c r="E136" s="307" t="s">
        <v>10</v>
      </c>
      <c r="F136" s="306">
        <f>'[1]Competitor List'!C104</f>
        <v>0</v>
      </c>
      <c r="G136" s="308">
        <f>IF('[1]HEAVY GUN'!AE125&gt;0,'[1]HEAVY GUN'!AE125,0)</f>
        <v>0</v>
      </c>
      <c r="H136" s="305">
        <f>IF('[1]2-GUN'!P122:P122&gt;0,'[1]2-GUN'!P122:P122,0)</f>
        <v>0</v>
      </c>
      <c r="I136" s="306">
        <f>IF('[1]Competitor List'!D104="y",(D136+G136+H136),0)</f>
        <v>0</v>
      </c>
      <c r="J136" s="299"/>
      <c r="K136" s="299"/>
    </row>
    <row r="137" spans="1:11" x14ac:dyDescent="0.2">
      <c r="A137" s="301">
        <f>'[1]Competitor List'!O105</f>
        <v>904</v>
      </c>
      <c r="B137" s="307" t="s">
        <v>142</v>
      </c>
      <c r="C137" s="306">
        <f>'[1]Competitor List'!B105</f>
        <v>0</v>
      </c>
      <c r="D137" s="308">
        <f>IF('[1]LIGHT GUN'!AE126&gt;0,'[1]LIGHT GUN'!AE126,0)</f>
        <v>0</v>
      </c>
      <c r="E137" s="307" t="s">
        <v>10</v>
      </c>
      <c r="F137" s="306">
        <f>'[1]Competitor List'!C105</f>
        <v>0</v>
      </c>
      <c r="G137" s="308">
        <f>IF('[1]HEAVY GUN'!AE126&gt;0,'[1]HEAVY GUN'!AE126,0)</f>
        <v>0</v>
      </c>
      <c r="H137" s="305">
        <f>IF('[1]2-GUN'!P123:P123&gt;0,'[1]2-GUN'!P123:P123,0)</f>
        <v>0</v>
      </c>
      <c r="I137" s="306">
        <f>IF('[1]Competitor List'!D105="y",(D137+G137+H137),0)</f>
        <v>0</v>
      </c>
      <c r="J137" s="299"/>
      <c r="K137" s="299"/>
    </row>
    <row r="138" spans="1:11" x14ac:dyDescent="0.2">
      <c r="A138" s="301">
        <f>'[1]Competitor List'!O106</f>
        <v>905</v>
      </c>
      <c r="B138" s="307" t="s">
        <v>142</v>
      </c>
      <c r="C138" s="306">
        <f>'[1]Competitor List'!B106</f>
        <v>0</v>
      </c>
      <c r="D138" s="308">
        <f>IF('[1]LIGHT GUN'!AE127&gt;0,'[1]LIGHT GUN'!AE127,0)</f>
        <v>0</v>
      </c>
      <c r="E138" s="307" t="s">
        <v>10</v>
      </c>
      <c r="F138" s="306">
        <f>'[1]Competitor List'!C106</f>
        <v>0</v>
      </c>
      <c r="G138" s="308">
        <f>IF('[1]HEAVY GUN'!AE127&gt;0,'[1]HEAVY GUN'!AE127,0)</f>
        <v>0</v>
      </c>
      <c r="H138" s="305">
        <f>IF('[1]2-GUN'!P124:P124&gt;0,'[1]2-GUN'!P124:P124,0)</f>
        <v>0</v>
      </c>
      <c r="I138" s="306">
        <f>IF('[1]Competitor List'!D106="y",(D138+G138+H138),0)</f>
        <v>0</v>
      </c>
      <c r="J138" s="299"/>
      <c r="K138" s="299"/>
    </row>
    <row r="139" spans="1:11" x14ac:dyDescent="0.2">
      <c r="A139" s="301">
        <f>'[1]Competitor List'!O107</f>
        <v>906</v>
      </c>
      <c r="B139" s="307" t="s">
        <v>142</v>
      </c>
      <c r="C139" s="306">
        <f>'[1]Competitor List'!B107</f>
        <v>0</v>
      </c>
      <c r="D139" s="308">
        <f>IF('[1]LIGHT GUN'!AE128&gt;0,'[1]LIGHT GUN'!AE128,0)</f>
        <v>0</v>
      </c>
      <c r="E139" s="307" t="s">
        <v>10</v>
      </c>
      <c r="F139" s="306">
        <f>'[1]Competitor List'!C107</f>
        <v>0</v>
      </c>
      <c r="G139" s="308">
        <f>IF('[1]HEAVY GUN'!AE128&gt;0,'[1]HEAVY GUN'!AE128,0)</f>
        <v>0</v>
      </c>
      <c r="H139" s="305">
        <f>IF('[1]2-GUN'!P125:P125&gt;0,'[1]2-GUN'!P125:P125,0)</f>
        <v>0</v>
      </c>
      <c r="I139" s="306">
        <f>IF('[1]Competitor List'!D107="y",(D139+G139+H139),0)</f>
        <v>0</v>
      </c>
      <c r="J139" s="299"/>
      <c r="K139" s="299"/>
    </row>
    <row r="140" spans="1:11" x14ac:dyDescent="0.2">
      <c r="A140" s="301">
        <f>'[1]Competitor List'!O108</f>
        <v>907</v>
      </c>
      <c r="B140" s="307" t="s">
        <v>142</v>
      </c>
      <c r="C140" s="306">
        <f>'[1]Competitor List'!B108</f>
        <v>0</v>
      </c>
      <c r="D140" s="308">
        <f>IF('[1]LIGHT GUN'!AE129&gt;0,'[1]LIGHT GUN'!AE129,0)</f>
        <v>0</v>
      </c>
      <c r="E140" s="307" t="s">
        <v>10</v>
      </c>
      <c r="F140" s="306">
        <f>'[1]Competitor List'!C108</f>
        <v>0</v>
      </c>
      <c r="G140" s="308">
        <f>IF('[1]HEAVY GUN'!AE129&gt;0,'[1]HEAVY GUN'!AE129,0)</f>
        <v>0</v>
      </c>
      <c r="H140" s="305">
        <f>IF('[1]2-GUN'!P126:P126&gt;0,'[1]2-GUN'!P126:P126,0)</f>
        <v>0</v>
      </c>
      <c r="I140" s="306">
        <f>IF('[1]Competitor List'!D108="y",(D140+G140+H140),0)</f>
        <v>0</v>
      </c>
      <c r="J140" s="299"/>
      <c r="K140" s="299"/>
    </row>
    <row r="141" spans="1:11" x14ac:dyDescent="0.2">
      <c r="A141" s="301">
        <f>'[1]Competitor List'!O109</f>
        <v>908</v>
      </c>
      <c r="B141" s="307" t="s">
        <v>142</v>
      </c>
      <c r="C141" s="306">
        <f>'[1]Competitor List'!B109</f>
        <v>0</v>
      </c>
      <c r="D141" s="308">
        <f>IF('[1]LIGHT GUN'!AE130&gt;0,'[1]LIGHT GUN'!AE130,0)</f>
        <v>0</v>
      </c>
      <c r="E141" s="307" t="s">
        <v>10</v>
      </c>
      <c r="F141" s="306">
        <f>'[1]Competitor List'!C109</f>
        <v>0</v>
      </c>
      <c r="G141" s="308">
        <f>IF('[1]HEAVY GUN'!AE130&gt;0,'[1]HEAVY GUN'!AE130,0)</f>
        <v>0</v>
      </c>
      <c r="H141" s="305">
        <f>IF('[1]2-GUN'!P127:P127&gt;0,'[1]2-GUN'!P127:P127,0)</f>
        <v>0</v>
      </c>
      <c r="I141" s="306">
        <f>IF('[1]Competitor List'!D109="y",(D141+G141+H141),0)</f>
        <v>0</v>
      </c>
      <c r="J141" s="299"/>
      <c r="K141" s="299"/>
    </row>
    <row r="142" spans="1:11" x14ac:dyDescent="0.2">
      <c r="A142" s="301">
        <f>'[1]Competitor List'!O110</f>
        <v>909</v>
      </c>
      <c r="B142" s="307" t="s">
        <v>142</v>
      </c>
      <c r="C142" s="306">
        <f>'[1]Competitor List'!B110</f>
        <v>0</v>
      </c>
      <c r="D142" s="308">
        <f>IF('[1]LIGHT GUN'!AE131&gt;0,'[1]LIGHT GUN'!AE131,0)</f>
        <v>0</v>
      </c>
      <c r="E142" s="307" t="s">
        <v>10</v>
      </c>
      <c r="F142" s="306">
        <f>'[1]Competitor List'!C110</f>
        <v>0</v>
      </c>
      <c r="G142" s="308">
        <f>IF('[1]HEAVY GUN'!AE131&gt;0,'[1]HEAVY GUN'!AE131,0)</f>
        <v>0</v>
      </c>
      <c r="H142" s="305">
        <f>IF('[1]2-GUN'!P128:P128&gt;0,'[1]2-GUN'!P128:P128,0)</f>
        <v>0</v>
      </c>
      <c r="I142" s="306">
        <f>IF('[1]Competitor List'!D110="y",(D142+G142+H142),0)</f>
        <v>0</v>
      </c>
      <c r="J142" s="299"/>
      <c r="K142" s="299"/>
    </row>
    <row r="143" spans="1:11" x14ac:dyDescent="0.2">
      <c r="A143" s="301">
        <f>'[1]Competitor List'!O111</f>
        <v>910</v>
      </c>
      <c r="B143" s="307" t="s">
        <v>142</v>
      </c>
      <c r="C143" s="306">
        <f>'[1]Competitor List'!B111</f>
        <v>0</v>
      </c>
      <c r="D143" s="308">
        <f>IF('[1]LIGHT GUN'!AE132&gt;0,'[1]LIGHT GUN'!AE132,0)</f>
        <v>0</v>
      </c>
      <c r="E143" s="307" t="s">
        <v>10</v>
      </c>
      <c r="F143" s="306">
        <f>'[1]Competitor List'!C111</f>
        <v>0</v>
      </c>
      <c r="G143" s="308">
        <f>IF('[1]HEAVY GUN'!AE132&gt;0,'[1]HEAVY GUN'!AE132,0)</f>
        <v>0</v>
      </c>
      <c r="H143" s="305">
        <f>IF('[1]2-GUN'!P129:P129&gt;0,'[1]2-GUN'!P129:P129,0)</f>
        <v>0</v>
      </c>
      <c r="I143" s="306">
        <f>IF('[1]Competitor List'!D111="y",(D143+G143+H143),0)</f>
        <v>0</v>
      </c>
      <c r="J143" s="299"/>
      <c r="K143" s="299"/>
    </row>
    <row r="144" spans="1:11" x14ac:dyDescent="0.2">
      <c r="A144" s="301">
        <f>'[1]Competitor List'!O112</f>
        <v>911</v>
      </c>
      <c r="B144" s="307" t="s">
        <v>142</v>
      </c>
      <c r="C144" s="306">
        <f>'[1]Competitor List'!B112</f>
        <v>0</v>
      </c>
      <c r="D144" s="308">
        <f>IF('[1]LIGHT GUN'!AE133&gt;0,'[1]LIGHT GUN'!AE133,0)</f>
        <v>0</v>
      </c>
      <c r="E144" s="307" t="s">
        <v>10</v>
      </c>
      <c r="F144" s="306">
        <f>'[1]Competitor List'!C112</f>
        <v>0</v>
      </c>
      <c r="G144" s="308">
        <f>IF('[1]HEAVY GUN'!AE133&gt;0,'[1]HEAVY GUN'!AE133,0)</f>
        <v>0</v>
      </c>
      <c r="H144" s="305">
        <f>IF('[1]2-GUN'!P130:P130&gt;0,'[1]2-GUN'!P130:P130,0)</f>
        <v>0</v>
      </c>
      <c r="I144" s="306">
        <f>IF('[1]Competitor List'!D112="y",(D144+G144+H144),0)</f>
        <v>0</v>
      </c>
      <c r="J144" s="299"/>
      <c r="K144" s="299"/>
    </row>
    <row r="145" spans="1:11" x14ac:dyDescent="0.2">
      <c r="A145" s="301">
        <f>'[1]Competitor List'!O113</f>
        <v>912</v>
      </c>
      <c r="B145" s="307" t="s">
        <v>142</v>
      </c>
      <c r="C145" s="306">
        <f>'[1]Competitor List'!B113</f>
        <v>0</v>
      </c>
      <c r="D145" s="308">
        <f>IF('[1]LIGHT GUN'!AE134&gt;0,'[1]LIGHT GUN'!AE134,0)</f>
        <v>0</v>
      </c>
      <c r="E145" s="307" t="s">
        <v>10</v>
      </c>
      <c r="F145" s="306">
        <f>'[1]Competitor List'!C113</f>
        <v>0</v>
      </c>
      <c r="G145" s="308">
        <f>IF('[1]HEAVY GUN'!AE134&gt;0,'[1]HEAVY GUN'!AE134,0)</f>
        <v>0</v>
      </c>
      <c r="H145" s="305">
        <f>IF('[1]2-GUN'!P131:P131&gt;0,'[1]2-GUN'!P131:P131,0)</f>
        <v>0</v>
      </c>
      <c r="I145" s="306">
        <f>IF('[1]Competitor List'!D113="y",(D145+G145+H145),0)</f>
        <v>0</v>
      </c>
      <c r="J145" s="299"/>
      <c r="K145" s="299"/>
    </row>
    <row r="146" spans="1:11" x14ac:dyDescent="0.2">
      <c r="A146" s="301">
        <f>'[1]Competitor List'!O114</f>
        <v>1001</v>
      </c>
      <c r="B146" s="307" t="s">
        <v>142</v>
      </c>
      <c r="C146" s="306">
        <f>'[1]Competitor List'!B114</f>
        <v>0</v>
      </c>
      <c r="D146" s="308">
        <f>IF('[1]LIGHT GUN'!AE135&gt;0,'[1]LIGHT GUN'!AE135,0)</f>
        <v>0</v>
      </c>
      <c r="E146" s="307" t="s">
        <v>10</v>
      </c>
      <c r="F146" s="306">
        <f>'[1]Competitor List'!C114</f>
        <v>0</v>
      </c>
      <c r="G146" s="308">
        <f>IF('[1]HEAVY GUN'!AE135&gt;0,'[1]HEAVY GUN'!AE135,0)</f>
        <v>0</v>
      </c>
      <c r="H146" s="305">
        <f>IF('[1]2-GUN'!P132:P132&gt;0,'[1]2-GUN'!P132:P132,0)</f>
        <v>0</v>
      </c>
      <c r="I146" s="306">
        <f>IF('[1]Competitor List'!D114="y",(D146+G146+H146),0)</f>
        <v>0</v>
      </c>
      <c r="J146" s="299"/>
      <c r="K146" s="299"/>
    </row>
    <row r="147" spans="1:11" x14ac:dyDescent="0.2">
      <c r="A147" s="301">
        <f>'[1]Competitor List'!O115</f>
        <v>1002</v>
      </c>
      <c r="B147" s="307" t="s">
        <v>142</v>
      </c>
      <c r="C147" s="306">
        <f>'[1]Competitor List'!B115</f>
        <v>0</v>
      </c>
      <c r="D147" s="308">
        <f>IF('[1]LIGHT GUN'!AE136&gt;0,'[1]LIGHT GUN'!AE136,0)</f>
        <v>0</v>
      </c>
      <c r="E147" s="307" t="s">
        <v>10</v>
      </c>
      <c r="F147" s="306">
        <f>'[1]Competitor List'!C115</f>
        <v>0</v>
      </c>
      <c r="G147" s="308">
        <f>IF('[1]HEAVY GUN'!AE136&gt;0,'[1]HEAVY GUN'!AE136,0)</f>
        <v>0</v>
      </c>
      <c r="H147" s="305">
        <f>IF('[1]2-GUN'!P133:P133&gt;0,'[1]2-GUN'!P133:P133,0)</f>
        <v>0</v>
      </c>
      <c r="I147" s="306">
        <f>IF('[1]Competitor List'!D115="y",(D147+G147+H147),0)</f>
        <v>0</v>
      </c>
      <c r="J147" s="299"/>
      <c r="K147" s="299"/>
    </row>
    <row r="148" spans="1:11" x14ac:dyDescent="0.2">
      <c r="A148" s="301">
        <f>'[1]Competitor List'!O116</f>
        <v>1003</v>
      </c>
      <c r="B148" s="307" t="s">
        <v>142</v>
      </c>
      <c r="C148" s="306">
        <f>'[1]Competitor List'!B116</f>
        <v>0</v>
      </c>
      <c r="D148" s="308">
        <f>IF('[1]LIGHT GUN'!AE137&gt;0,'[1]LIGHT GUN'!AE137,0)</f>
        <v>0</v>
      </c>
      <c r="E148" s="307" t="s">
        <v>10</v>
      </c>
      <c r="F148" s="306">
        <f>'[1]Competitor List'!C116</f>
        <v>0</v>
      </c>
      <c r="G148" s="308">
        <f>IF('[1]HEAVY GUN'!AE137&gt;0,'[1]HEAVY GUN'!AE137,0)</f>
        <v>0</v>
      </c>
      <c r="H148" s="305">
        <f>IF('[1]2-GUN'!P134:P134&gt;0,'[1]2-GUN'!P134:P134,0)</f>
        <v>0</v>
      </c>
      <c r="I148" s="306">
        <f>IF('[1]Competitor List'!D116="y",(D148+G148+H148),0)</f>
        <v>0</v>
      </c>
      <c r="J148" s="299"/>
      <c r="K148" s="299"/>
    </row>
    <row r="149" spans="1:11" x14ac:dyDescent="0.2">
      <c r="A149" s="301">
        <f>'[1]Competitor List'!O117</f>
        <v>1004</v>
      </c>
      <c r="B149" s="307" t="s">
        <v>142</v>
      </c>
      <c r="C149" s="306">
        <f>'[1]Competitor List'!B117</f>
        <v>0</v>
      </c>
      <c r="D149" s="308">
        <f>IF('[1]LIGHT GUN'!AE138&gt;0,'[1]LIGHT GUN'!AE138,0)</f>
        <v>0</v>
      </c>
      <c r="E149" s="307" t="s">
        <v>10</v>
      </c>
      <c r="F149" s="306">
        <f>'[1]Competitor List'!C117</f>
        <v>0</v>
      </c>
      <c r="G149" s="308">
        <f>IF('[1]HEAVY GUN'!AE138&gt;0,'[1]HEAVY GUN'!AE138,0)</f>
        <v>0</v>
      </c>
      <c r="H149" s="305">
        <f>IF('[1]2-GUN'!P135:P135&gt;0,'[1]2-GUN'!P135:P135,0)</f>
        <v>0</v>
      </c>
      <c r="I149" s="306">
        <f>IF('[1]Competitor List'!D117="y",(D149+G149+H149),0)</f>
        <v>0</v>
      </c>
      <c r="J149" s="299"/>
      <c r="K149" s="299"/>
    </row>
    <row r="150" spans="1:11" x14ac:dyDescent="0.2">
      <c r="A150" s="301">
        <f>'[1]Competitor List'!O118</f>
        <v>1005</v>
      </c>
      <c r="B150" s="307" t="s">
        <v>142</v>
      </c>
      <c r="C150" s="306">
        <f>'[1]Competitor List'!B118</f>
        <v>0</v>
      </c>
      <c r="D150" s="308">
        <f>IF('[1]LIGHT GUN'!AE139&gt;0,'[1]LIGHT GUN'!AE139,0)</f>
        <v>0</v>
      </c>
      <c r="E150" s="307" t="s">
        <v>10</v>
      </c>
      <c r="F150" s="306">
        <f>'[1]Competitor List'!C118</f>
        <v>0</v>
      </c>
      <c r="G150" s="308">
        <f>IF('[1]HEAVY GUN'!AE139&gt;0,'[1]HEAVY GUN'!AE139,0)</f>
        <v>0</v>
      </c>
      <c r="H150" s="305">
        <f>IF('[1]2-GUN'!P136:P136&gt;0,'[1]2-GUN'!P136:P136,0)</f>
        <v>0</v>
      </c>
      <c r="I150" s="306">
        <f>IF('[1]Competitor List'!D118="y",(D150+G150+H150),0)</f>
        <v>0</v>
      </c>
      <c r="J150" s="299"/>
      <c r="K150" s="299"/>
    </row>
    <row r="151" spans="1:11" x14ac:dyDescent="0.2">
      <c r="A151" s="301">
        <f>'[1]Competitor List'!O119</f>
        <v>1006</v>
      </c>
      <c r="B151" s="307" t="s">
        <v>142</v>
      </c>
      <c r="C151" s="306">
        <f>'[1]Competitor List'!B119</f>
        <v>0</v>
      </c>
      <c r="D151" s="308">
        <f>IF('[1]LIGHT GUN'!AE140&gt;0,'[1]LIGHT GUN'!AE140,0)</f>
        <v>0</v>
      </c>
      <c r="E151" s="307" t="s">
        <v>10</v>
      </c>
      <c r="F151" s="306">
        <f>'[1]Competitor List'!C119</f>
        <v>0</v>
      </c>
      <c r="G151" s="308">
        <f>IF('[1]HEAVY GUN'!AE140&gt;0,'[1]HEAVY GUN'!AE140,0)</f>
        <v>0</v>
      </c>
      <c r="H151" s="305">
        <f>IF('[1]2-GUN'!P137:P137&gt;0,'[1]2-GUN'!P137:P137,0)</f>
        <v>0</v>
      </c>
      <c r="I151" s="306">
        <f>IF('[1]Competitor List'!D119="y",(D151+G151+H151),0)</f>
        <v>0</v>
      </c>
      <c r="J151" s="299"/>
      <c r="K151" s="299"/>
    </row>
    <row r="152" spans="1:11" x14ac:dyDescent="0.2">
      <c r="A152" s="301">
        <f>'[1]Competitor List'!O120</f>
        <v>1007</v>
      </c>
      <c r="B152" s="307" t="s">
        <v>142</v>
      </c>
      <c r="C152" s="306">
        <f>'[1]Competitor List'!B120</f>
        <v>0</v>
      </c>
      <c r="D152" s="308">
        <f>IF('[1]LIGHT GUN'!AE141&gt;0,'[1]LIGHT GUN'!AE141,0)</f>
        <v>0</v>
      </c>
      <c r="E152" s="307" t="s">
        <v>10</v>
      </c>
      <c r="F152" s="306">
        <f>'[1]Competitor List'!C120</f>
        <v>0</v>
      </c>
      <c r="G152" s="308">
        <f>IF('[1]HEAVY GUN'!AE141&gt;0,'[1]HEAVY GUN'!AE141,0)</f>
        <v>0</v>
      </c>
      <c r="H152" s="305">
        <f>IF('[1]2-GUN'!P138:P138&gt;0,'[1]2-GUN'!P138:P138,0)</f>
        <v>0</v>
      </c>
      <c r="I152" s="306">
        <f>IF('[1]Competitor List'!D120="y",(D152+G152+H152),0)</f>
        <v>0</v>
      </c>
      <c r="J152" s="299"/>
      <c r="K152" s="299"/>
    </row>
    <row r="153" spans="1:11" x14ac:dyDescent="0.2">
      <c r="A153" s="301">
        <f>'[1]Competitor List'!O121</f>
        <v>1008</v>
      </c>
      <c r="B153" s="307" t="s">
        <v>142</v>
      </c>
      <c r="C153" s="306">
        <f>'[1]Competitor List'!B121</f>
        <v>0</v>
      </c>
      <c r="D153" s="308">
        <f>IF('[1]LIGHT GUN'!AE142&gt;0,'[1]LIGHT GUN'!AE142,0)</f>
        <v>0</v>
      </c>
      <c r="E153" s="307" t="s">
        <v>10</v>
      </c>
      <c r="F153" s="306">
        <f>'[1]Competitor List'!C121</f>
        <v>0</v>
      </c>
      <c r="G153" s="308">
        <f>IF('[1]HEAVY GUN'!AE142&gt;0,'[1]HEAVY GUN'!AE142,0)</f>
        <v>0</v>
      </c>
      <c r="H153" s="305">
        <f>IF('[1]2-GUN'!P139:P139&gt;0,'[1]2-GUN'!P139:P139,0)</f>
        <v>0</v>
      </c>
      <c r="I153" s="306">
        <f>IF('[1]Competitor List'!D121="y",(D153+G153+H153),0)</f>
        <v>0</v>
      </c>
      <c r="J153" s="299"/>
      <c r="K153" s="299"/>
    </row>
    <row r="154" spans="1:11" x14ac:dyDescent="0.2">
      <c r="A154" s="301">
        <f>'[1]Competitor List'!O122</f>
        <v>1009</v>
      </c>
      <c r="B154" s="307" t="s">
        <v>142</v>
      </c>
      <c r="C154" s="306">
        <f>'[1]Competitor List'!B122</f>
        <v>0</v>
      </c>
      <c r="D154" s="308">
        <f>IF('[1]LIGHT GUN'!AE143&gt;0,'[1]LIGHT GUN'!AE143,0)</f>
        <v>0</v>
      </c>
      <c r="E154" s="307" t="s">
        <v>10</v>
      </c>
      <c r="F154" s="306">
        <f>'[1]Competitor List'!C122</f>
        <v>0</v>
      </c>
      <c r="G154" s="308">
        <f>IF('[1]HEAVY GUN'!AE143&gt;0,'[1]HEAVY GUN'!AE143,0)</f>
        <v>0</v>
      </c>
      <c r="H154" s="305">
        <f>IF('[1]2-GUN'!P140:P140&gt;0,'[1]2-GUN'!P140:P140,0)</f>
        <v>0</v>
      </c>
      <c r="I154" s="306">
        <f>IF('[1]Competitor List'!D122="y",(D154+G154+H154),0)</f>
        <v>0</v>
      </c>
      <c r="J154" s="299"/>
      <c r="K154" s="299"/>
    </row>
    <row r="155" spans="1:11" x14ac:dyDescent="0.2">
      <c r="A155" s="301">
        <f>'[1]Competitor List'!O123</f>
        <v>1010</v>
      </c>
      <c r="B155" s="307" t="s">
        <v>142</v>
      </c>
      <c r="C155" s="306">
        <f>'[1]Competitor List'!B123</f>
        <v>0</v>
      </c>
      <c r="D155" s="308">
        <f>IF('[1]LIGHT GUN'!AE144&gt;0,'[1]LIGHT GUN'!AE144,0)</f>
        <v>0</v>
      </c>
      <c r="E155" s="307" t="s">
        <v>10</v>
      </c>
      <c r="F155" s="306">
        <f>'[1]Competitor List'!C123</f>
        <v>0</v>
      </c>
      <c r="G155" s="308">
        <f>IF('[1]HEAVY GUN'!AE144&gt;0,'[1]HEAVY GUN'!AE144,0)</f>
        <v>0</v>
      </c>
      <c r="H155" s="305">
        <f>IF('[1]2-GUN'!P141:P141&gt;0,'[1]2-GUN'!P141:P141,0)</f>
        <v>0</v>
      </c>
      <c r="I155" s="306">
        <f>IF('[1]Competitor List'!D123="y",(D155+G155+H155),0)</f>
        <v>0</v>
      </c>
      <c r="J155" s="299"/>
      <c r="K155" s="299"/>
    </row>
    <row r="156" spans="1:11" x14ac:dyDescent="0.2">
      <c r="A156" s="301">
        <f>'[1]Competitor List'!O124</f>
        <v>1011</v>
      </c>
      <c r="B156" s="307" t="s">
        <v>142</v>
      </c>
      <c r="C156" s="306">
        <f>'[1]Competitor List'!B124</f>
        <v>0</v>
      </c>
      <c r="D156" s="308">
        <f>IF('[1]LIGHT GUN'!AE145&gt;0,'[1]LIGHT GUN'!AE145,0)</f>
        <v>0</v>
      </c>
      <c r="E156" s="307" t="s">
        <v>10</v>
      </c>
      <c r="F156" s="306">
        <f>'[1]Competitor List'!C124</f>
        <v>0</v>
      </c>
      <c r="G156" s="308">
        <f>IF('[1]HEAVY GUN'!AE145&gt;0,'[1]HEAVY GUN'!AE145,0)</f>
        <v>0</v>
      </c>
      <c r="H156" s="305">
        <f>IF('[1]2-GUN'!P142:P142&gt;0,'[1]2-GUN'!P142:P142,0)</f>
        <v>0</v>
      </c>
      <c r="I156" s="306">
        <f>IF('[1]Competitor List'!D124="y",(D156+G156+H156),0)</f>
        <v>0</v>
      </c>
      <c r="J156" s="299"/>
      <c r="K156" s="299"/>
    </row>
    <row r="157" spans="1:11" x14ac:dyDescent="0.2">
      <c r="A157" s="301">
        <f>'[1]Competitor List'!O125</f>
        <v>1012</v>
      </c>
      <c r="B157" s="307" t="s">
        <v>142</v>
      </c>
      <c r="C157" s="306">
        <f>'[1]Competitor List'!B125</f>
        <v>0</v>
      </c>
      <c r="D157" s="308">
        <f>IF('[1]LIGHT GUN'!AE146&gt;0,'[1]LIGHT GUN'!AE146,0)</f>
        <v>0</v>
      </c>
      <c r="E157" s="307" t="s">
        <v>10</v>
      </c>
      <c r="F157" s="306">
        <f>'[1]Competitor List'!C125</f>
        <v>0</v>
      </c>
      <c r="G157" s="308">
        <f>IF('[1]HEAVY GUN'!AE146&gt;0,'[1]HEAVY GUN'!AE146,0)</f>
        <v>0</v>
      </c>
      <c r="H157" s="305">
        <f>IF('[1]2-GUN'!P143:P143&gt;0,'[1]2-GUN'!P143:P143,0)</f>
        <v>0</v>
      </c>
      <c r="I157" s="306">
        <f>IF('[1]Competitor List'!D125="y",(D157+G157+H157),0)</f>
        <v>0</v>
      </c>
      <c r="J157" s="299"/>
      <c r="K157" s="299"/>
    </row>
    <row r="158" spans="1:11" x14ac:dyDescent="0.2">
      <c r="A158" s="301">
        <f>'[1]Competitor List'!O126</f>
        <v>1101</v>
      </c>
      <c r="B158" s="307" t="s">
        <v>142</v>
      </c>
      <c r="C158" s="306">
        <f>'[1]Competitor List'!B126</f>
        <v>0</v>
      </c>
      <c r="D158" s="308">
        <f>IF('[1]LIGHT GUN'!AE147&gt;0,'[1]LIGHT GUN'!AE147,0)</f>
        <v>0</v>
      </c>
      <c r="E158" s="307" t="s">
        <v>10</v>
      </c>
      <c r="F158" s="306">
        <f>'[1]Competitor List'!C126</f>
        <v>0</v>
      </c>
      <c r="G158" s="308">
        <f>IF('[1]HEAVY GUN'!AE147&gt;0,'[1]HEAVY GUN'!AE147,0)</f>
        <v>0</v>
      </c>
      <c r="H158" s="305">
        <f>IF('[1]2-GUN'!P144:P144&gt;0,'[1]2-GUN'!P144:P144,0)</f>
        <v>0</v>
      </c>
      <c r="I158" s="306">
        <f>IF('[1]Competitor List'!D126="y",(D158+G158+H158),0)</f>
        <v>0</v>
      </c>
      <c r="J158" s="299"/>
      <c r="K158" s="299"/>
    </row>
    <row r="159" spans="1:11" x14ac:dyDescent="0.2">
      <c r="A159" s="301">
        <f>'[1]Competitor List'!O127</f>
        <v>1102</v>
      </c>
      <c r="B159" s="307" t="s">
        <v>142</v>
      </c>
      <c r="C159" s="306">
        <f>'[1]Competitor List'!B127</f>
        <v>0</v>
      </c>
      <c r="D159" s="308">
        <f>IF('[1]LIGHT GUN'!AE148&gt;0,'[1]LIGHT GUN'!AE148,0)</f>
        <v>0</v>
      </c>
      <c r="E159" s="307" t="s">
        <v>10</v>
      </c>
      <c r="F159" s="306">
        <f>'[1]Competitor List'!C127</f>
        <v>0</v>
      </c>
      <c r="G159" s="308">
        <f>IF('[1]HEAVY GUN'!AE148&gt;0,'[1]HEAVY GUN'!AE148,0)</f>
        <v>0</v>
      </c>
      <c r="H159" s="305">
        <f>IF('[1]2-GUN'!P145:P145&gt;0,'[1]2-GUN'!P145:P145,0)</f>
        <v>0</v>
      </c>
      <c r="I159" s="306">
        <f>IF('[1]Competitor List'!D127="y",(D159+G159+H159),0)</f>
        <v>0</v>
      </c>
      <c r="J159" s="299"/>
      <c r="K159" s="299"/>
    </row>
    <row r="160" spans="1:11" x14ac:dyDescent="0.2">
      <c r="A160" s="301">
        <f>'[1]Competitor List'!O128</f>
        <v>1103</v>
      </c>
      <c r="B160" s="307" t="s">
        <v>142</v>
      </c>
      <c r="C160" s="306">
        <f>'[1]Competitor List'!B128</f>
        <v>0</v>
      </c>
      <c r="D160" s="308">
        <f>IF('[1]LIGHT GUN'!AE149&gt;0,'[1]LIGHT GUN'!AE149,0)</f>
        <v>0</v>
      </c>
      <c r="E160" s="307" t="s">
        <v>10</v>
      </c>
      <c r="F160" s="306">
        <f>'[1]Competitor List'!C128</f>
        <v>0</v>
      </c>
      <c r="G160" s="308">
        <f>IF('[1]HEAVY GUN'!AE149&gt;0,'[1]HEAVY GUN'!AE149,0)</f>
        <v>0</v>
      </c>
      <c r="H160" s="305">
        <f>IF('[1]2-GUN'!P146:P146&gt;0,'[1]2-GUN'!P146:P146,0)</f>
        <v>0</v>
      </c>
      <c r="I160" s="306">
        <f>IF('[1]Competitor List'!D128="y",(D160+G160+H160),0)</f>
        <v>0</v>
      </c>
      <c r="J160" s="299"/>
      <c r="K160" s="299"/>
    </row>
    <row r="161" spans="1:11" x14ac:dyDescent="0.2">
      <c r="A161" s="301">
        <f>'[1]Competitor List'!O129</f>
        <v>1104</v>
      </c>
      <c r="B161" s="307" t="s">
        <v>142</v>
      </c>
      <c r="C161" s="306">
        <f>'[1]Competitor List'!B129</f>
        <v>0</v>
      </c>
      <c r="D161" s="308">
        <f>IF('[1]LIGHT GUN'!AE150&gt;0,'[1]LIGHT GUN'!AE150,0)</f>
        <v>0</v>
      </c>
      <c r="E161" s="307" t="s">
        <v>10</v>
      </c>
      <c r="F161" s="306">
        <f>'[1]Competitor List'!C129</f>
        <v>0</v>
      </c>
      <c r="G161" s="308">
        <f>IF('[1]HEAVY GUN'!AE150&gt;0,'[1]HEAVY GUN'!AE150,0)</f>
        <v>0</v>
      </c>
      <c r="H161" s="305">
        <f>IF('[1]2-GUN'!P147:P147&gt;0,'[1]2-GUN'!P147:P147,0)</f>
        <v>0</v>
      </c>
      <c r="I161" s="306">
        <f>IF('[1]Competitor List'!D129="y",(D161+G161+H161),0)</f>
        <v>0</v>
      </c>
      <c r="J161" s="299"/>
      <c r="K161" s="299"/>
    </row>
    <row r="162" spans="1:11" x14ac:dyDescent="0.2">
      <c r="A162" s="301">
        <f>'[1]Competitor List'!O130</f>
        <v>1105</v>
      </c>
      <c r="B162" s="307" t="s">
        <v>142</v>
      </c>
      <c r="C162" s="306">
        <f>'[1]Competitor List'!B130</f>
        <v>0</v>
      </c>
      <c r="D162" s="308">
        <f>IF('[1]LIGHT GUN'!AE151&gt;0,'[1]LIGHT GUN'!AE151,0)</f>
        <v>0</v>
      </c>
      <c r="E162" s="307" t="s">
        <v>10</v>
      </c>
      <c r="F162" s="306">
        <f>'[1]Competitor List'!C130</f>
        <v>0</v>
      </c>
      <c r="G162" s="308">
        <f>IF('[1]HEAVY GUN'!AE151&gt;0,'[1]HEAVY GUN'!AE151,0)</f>
        <v>0</v>
      </c>
      <c r="H162" s="305">
        <f>IF('[1]2-GUN'!P148:P148&gt;0,'[1]2-GUN'!P148:P148,0)</f>
        <v>0</v>
      </c>
      <c r="I162" s="306">
        <f>IF('[1]Competitor List'!D130="y",(D162+G162+H162),0)</f>
        <v>0</v>
      </c>
      <c r="J162" s="299"/>
      <c r="K162" s="299"/>
    </row>
    <row r="163" spans="1:11" x14ac:dyDescent="0.2">
      <c r="A163" s="301">
        <f>'[1]Competitor List'!O131</f>
        <v>1106</v>
      </c>
      <c r="B163" s="307" t="s">
        <v>142</v>
      </c>
      <c r="C163" s="306">
        <f>'[1]Competitor List'!B131</f>
        <v>0</v>
      </c>
      <c r="D163" s="308">
        <f>IF('[1]LIGHT GUN'!AE152&gt;0,'[1]LIGHT GUN'!AE152,0)</f>
        <v>0</v>
      </c>
      <c r="E163" s="307" t="s">
        <v>10</v>
      </c>
      <c r="F163" s="306">
        <f>'[1]Competitor List'!C131</f>
        <v>0</v>
      </c>
      <c r="G163" s="308">
        <f>IF('[1]HEAVY GUN'!AE152&gt;0,'[1]HEAVY GUN'!AE152,0)</f>
        <v>0</v>
      </c>
      <c r="H163" s="305">
        <f>IF('[1]2-GUN'!P149:P149&gt;0,'[1]2-GUN'!P149:P149,0)</f>
        <v>0</v>
      </c>
      <c r="I163" s="306">
        <f>IF('[1]Competitor List'!D131="y",(D163+G163+H163),0)</f>
        <v>0</v>
      </c>
      <c r="J163" s="299"/>
      <c r="K163" s="299"/>
    </row>
    <row r="164" spans="1:11" x14ac:dyDescent="0.2">
      <c r="A164" s="301">
        <f>'[1]Competitor List'!O132</f>
        <v>1107</v>
      </c>
      <c r="B164" s="307" t="s">
        <v>142</v>
      </c>
      <c r="C164" s="306">
        <f>'[1]Competitor List'!B132</f>
        <v>0</v>
      </c>
      <c r="D164" s="308">
        <f>IF('[1]LIGHT GUN'!AE153&gt;0,'[1]LIGHT GUN'!AE153,0)</f>
        <v>0</v>
      </c>
      <c r="E164" s="307" t="s">
        <v>10</v>
      </c>
      <c r="F164" s="306">
        <f>'[1]Competitor List'!C132</f>
        <v>0</v>
      </c>
      <c r="G164" s="308">
        <f>IF('[1]HEAVY GUN'!AE153&gt;0,'[1]HEAVY GUN'!AE153,0)</f>
        <v>0</v>
      </c>
      <c r="H164" s="305">
        <f>IF('[1]2-GUN'!P150:P150&gt;0,'[1]2-GUN'!P150:P150,0)</f>
        <v>0</v>
      </c>
      <c r="I164" s="306">
        <f>IF('[1]Competitor List'!D132="y",(D164+G164+H164),0)</f>
        <v>0</v>
      </c>
      <c r="J164" s="299"/>
      <c r="K164" s="299"/>
    </row>
    <row r="165" spans="1:11" x14ac:dyDescent="0.2">
      <c r="A165" s="301">
        <f>'[1]Competitor List'!O133</f>
        <v>1108</v>
      </c>
      <c r="B165" s="307" t="s">
        <v>142</v>
      </c>
      <c r="C165" s="306">
        <f>'[1]Competitor List'!B133</f>
        <v>0</v>
      </c>
      <c r="D165" s="308">
        <f>IF('[1]LIGHT GUN'!AE154&gt;0,'[1]LIGHT GUN'!AE154,0)</f>
        <v>0</v>
      </c>
      <c r="E165" s="307" t="s">
        <v>10</v>
      </c>
      <c r="F165" s="306">
        <f>'[1]Competitor List'!C133</f>
        <v>0</v>
      </c>
      <c r="G165" s="308">
        <f>IF('[1]HEAVY GUN'!AE154&gt;0,'[1]HEAVY GUN'!AE154,0)</f>
        <v>0</v>
      </c>
      <c r="H165" s="305">
        <f>IF('[1]2-GUN'!P151:P151&gt;0,'[1]2-GUN'!P151:P151,0)</f>
        <v>0</v>
      </c>
      <c r="I165" s="306">
        <f>IF('[1]Competitor List'!D133="y",(D165+G165+H165),0)</f>
        <v>0</v>
      </c>
      <c r="J165" s="299"/>
      <c r="K165" s="299"/>
    </row>
    <row r="166" spans="1:11" x14ac:dyDescent="0.2">
      <c r="A166" s="301">
        <f>'[1]Competitor List'!O134</f>
        <v>1109</v>
      </c>
      <c r="B166" s="307" t="s">
        <v>142</v>
      </c>
      <c r="C166" s="306">
        <f>'[1]Competitor List'!B134</f>
        <v>0</v>
      </c>
      <c r="D166" s="308">
        <f>IF('[1]LIGHT GUN'!AE155&gt;0,'[1]LIGHT GUN'!AE155,0)</f>
        <v>0</v>
      </c>
      <c r="E166" s="307" t="s">
        <v>10</v>
      </c>
      <c r="F166" s="306">
        <f>'[1]Competitor List'!C134</f>
        <v>0</v>
      </c>
      <c r="G166" s="308">
        <f>IF('[1]HEAVY GUN'!AE155&gt;0,'[1]HEAVY GUN'!AE155,0)</f>
        <v>0</v>
      </c>
      <c r="H166" s="305">
        <f>IF('[1]2-GUN'!P152:P152&gt;0,'[1]2-GUN'!P152:P152,0)</f>
        <v>0</v>
      </c>
      <c r="I166" s="306">
        <f>IF('[1]Competitor List'!D134="y",(D166+G166+H166),0)</f>
        <v>0</v>
      </c>
      <c r="J166" s="299"/>
      <c r="K166" s="299"/>
    </row>
    <row r="167" spans="1:11" x14ac:dyDescent="0.2">
      <c r="A167" s="301">
        <f>'[1]Competitor List'!O135</f>
        <v>1110</v>
      </c>
      <c r="B167" s="307" t="s">
        <v>142</v>
      </c>
      <c r="C167" s="306">
        <f>'[1]Competitor List'!B135</f>
        <v>0</v>
      </c>
      <c r="D167" s="308">
        <f>IF('[1]LIGHT GUN'!AE156&gt;0,'[1]LIGHT GUN'!AE156,0)</f>
        <v>0</v>
      </c>
      <c r="E167" s="307" t="s">
        <v>10</v>
      </c>
      <c r="F167" s="306">
        <f>'[1]Competitor List'!C135</f>
        <v>0</v>
      </c>
      <c r="G167" s="308">
        <f>IF('[1]HEAVY GUN'!AE156&gt;0,'[1]HEAVY GUN'!AE156,0)</f>
        <v>0</v>
      </c>
      <c r="H167" s="305">
        <f>IF('[1]2-GUN'!P153:P153&gt;0,'[1]2-GUN'!P153:P153,0)</f>
        <v>0</v>
      </c>
      <c r="I167" s="306">
        <f>IF('[1]Competitor List'!D135="y",(D167+G167+H167),0)</f>
        <v>0</v>
      </c>
      <c r="J167" s="299"/>
      <c r="K167" s="299"/>
    </row>
    <row r="168" spans="1:11" x14ac:dyDescent="0.2">
      <c r="A168" s="301">
        <f>'[1]Competitor List'!O136</f>
        <v>1111</v>
      </c>
      <c r="B168" s="307" t="s">
        <v>142</v>
      </c>
      <c r="C168" s="306">
        <f>'[1]Competitor List'!B136</f>
        <v>0</v>
      </c>
      <c r="D168" s="308">
        <f>IF('[1]LIGHT GUN'!AE157&gt;0,'[1]LIGHT GUN'!AE157,0)</f>
        <v>0</v>
      </c>
      <c r="E168" s="307" t="s">
        <v>10</v>
      </c>
      <c r="F168" s="306">
        <f>'[1]Competitor List'!C136</f>
        <v>0</v>
      </c>
      <c r="G168" s="308">
        <f>IF('[1]HEAVY GUN'!AE157&gt;0,'[1]HEAVY GUN'!AE157,0)</f>
        <v>0</v>
      </c>
      <c r="H168" s="305">
        <f>IF('[1]2-GUN'!P154:P154&gt;0,'[1]2-GUN'!P154:P154,0)</f>
        <v>0</v>
      </c>
      <c r="I168" s="306">
        <f>IF('[1]Competitor List'!D136="y",(D168+G168+H168),0)</f>
        <v>0</v>
      </c>
      <c r="J168" s="299"/>
      <c r="K168" s="299"/>
    </row>
    <row r="169" spans="1:11" x14ac:dyDescent="0.2">
      <c r="A169" s="301">
        <f>'[1]Competitor List'!O137</f>
        <v>1112</v>
      </c>
      <c r="B169" s="307" t="s">
        <v>142</v>
      </c>
      <c r="C169" s="306">
        <f>'[1]Competitor List'!B137</f>
        <v>0</v>
      </c>
      <c r="D169" s="308">
        <f>IF('[1]LIGHT GUN'!AE158&gt;0,'[1]LIGHT GUN'!AE158,0)</f>
        <v>0</v>
      </c>
      <c r="E169" s="307" t="s">
        <v>10</v>
      </c>
      <c r="F169" s="306">
        <f>'[1]Competitor List'!C137</f>
        <v>0</v>
      </c>
      <c r="G169" s="308">
        <f>IF('[1]HEAVY GUN'!AE158&gt;0,'[1]HEAVY GUN'!AE158,0)</f>
        <v>0</v>
      </c>
      <c r="H169" s="305">
        <f>IF('[1]2-GUN'!P155:P155&gt;0,'[1]2-GUN'!P155:P155,0)</f>
        <v>0</v>
      </c>
      <c r="I169" s="306">
        <f>IF('[1]Competitor List'!D137="y",(D169+G169+H169),0)</f>
        <v>0</v>
      </c>
      <c r="J169" s="299"/>
      <c r="K169" s="299"/>
    </row>
    <row r="170" spans="1:11" x14ac:dyDescent="0.2">
      <c r="A170" s="301">
        <f>'[1]Competitor List'!O138</f>
        <v>1201</v>
      </c>
      <c r="B170" s="307" t="s">
        <v>142</v>
      </c>
      <c r="C170" s="306">
        <f>'[1]Competitor List'!B138</f>
        <v>0</v>
      </c>
      <c r="D170" s="308">
        <f>IF('[1]LIGHT GUN'!AE159&gt;0,'[1]LIGHT GUN'!AE159,0)</f>
        <v>0</v>
      </c>
      <c r="E170" s="307" t="s">
        <v>10</v>
      </c>
      <c r="F170" s="306">
        <f>'[1]Competitor List'!C138</f>
        <v>0</v>
      </c>
      <c r="G170" s="308">
        <f>IF('[1]HEAVY GUN'!AE159&gt;0,'[1]HEAVY GUN'!AE159,0)</f>
        <v>0</v>
      </c>
      <c r="H170" s="305">
        <f>IF('[1]2-GUN'!P156:P156&gt;0,'[1]2-GUN'!P156:P156,0)</f>
        <v>0</v>
      </c>
      <c r="I170" s="306">
        <f>IF('[1]Competitor List'!D138="y",(D170+G170+H170),0)</f>
        <v>0</v>
      </c>
      <c r="J170" s="299"/>
      <c r="K170" s="299"/>
    </row>
    <row r="171" spans="1:11" x14ac:dyDescent="0.2">
      <c r="A171" s="301">
        <f>'[1]Competitor List'!O139</f>
        <v>1202</v>
      </c>
      <c r="B171" s="307" t="s">
        <v>142</v>
      </c>
      <c r="C171" s="306">
        <f>'[1]Competitor List'!B139</f>
        <v>0</v>
      </c>
      <c r="D171" s="308">
        <f>IF('[1]LIGHT GUN'!AE160&gt;0,'[1]LIGHT GUN'!AE160,0)</f>
        <v>0</v>
      </c>
      <c r="E171" s="307" t="s">
        <v>10</v>
      </c>
      <c r="F171" s="306">
        <f>'[1]Competitor List'!C139</f>
        <v>0</v>
      </c>
      <c r="G171" s="308">
        <f>IF('[1]HEAVY GUN'!AE160&gt;0,'[1]HEAVY GUN'!AE160,0)</f>
        <v>0</v>
      </c>
      <c r="H171" s="305">
        <f>IF('[1]2-GUN'!P157:P157&gt;0,'[1]2-GUN'!P157:P157,0)</f>
        <v>0</v>
      </c>
      <c r="I171" s="306">
        <f>IF('[1]Competitor List'!D139="y",(D171+G171+H171),0)</f>
        <v>0</v>
      </c>
      <c r="J171" s="299"/>
      <c r="K171" s="299"/>
    </row>
    <row r="172" spans="1:11" x14ac:dyDescent="0.2">
      <c r="A172" s="301">
        <f>'[1]Competitor List'!O140</f>
        <v>1203</v>
      </c>
      <c r="B172" s="307" t="s">
        <v>142</v>
      </c>
      <c r="C172" s="306">
        <f>'[1]Competitor List'!B140</f>
        <v>0</v>
      </c>
      <c r="D172" s="308">
        <f>IF('[1]LIGHT GUN'!AE161&gt;0,'[1]LIGHT GUN'!AE161,0)</f>
        <v>0</v>
      </c>
      <c r="E172" s="307" t="s">
        <v>10</v>
      </c>
      <c r="F172" s="306">
        <f>'[1]Competitor List'!C140</f>
        <v>0</v>
      </c>
      <c r="G172" s="308">
        <f>IF('[1]HEAVY GUN'!AE161&gt;0,'[1]HEAVY GUN'!AE161,0)</f>
        <v>0</v>
      </c>
      <c r="H172" s="305">
        <f>IF('[1]2-GUN'!P158:P158&gt;0,'[1]2-GUN'!P158:P158,0)</f>
        <v>0</v>
      </c>
      <c r="I172" s="306">
        <f>IF('[1]Competitor List'!D140="y",(D172+G172+H172),0)</f>
        <v>0</v>
      </c>
      <c r="J172" s="299"/>
      <c r="K172" s="299"/>
    </row>
    <row r="173" spans="1:11" x14ac:dyDescent="0.2">
      <c r="A173" s="301">
        <f>'[1]Competitor List'!O141</f>
        <v>1204</v>
      </c>
      <c r="B173" s="307" t="s">
        <v>142</v>
      </c>
      <c r="C173" s="306">
        <f>'[1]Competitor List'!B141</f>
        <v>0</v>
      </c>
      <c r="D173" s="308">
        <f>IF('[1]LIGHT GUN'!AE162&gt;0,'[1]LIGHT GUN'!AE162,0)</f>
        <v>0</v>
      </c>
      <c r="E173" s="307" t="s">
        <v>10</v>
      </c>
      <c r="F173" s="306">
        <f>'[1]Competitor List'!C141</f>
        <v>0</v>
      </c>
      <c r="G173" s="308">
        <f>IF('[1]HEAVY GUN'!AE162&gt;0,'[1]HEAVY GUN'!AE162,0)</f>
        <v>0</v>
      </c>
      <c r="H173" s="305">
        <f>IF('[1]2-GUN'!P159:P159&gt;0,'[1]2-GUN'!P159:P159,0)</f>
        <v>0</v>
      </c>
      <c r="I173" s="306">
        <f>IF('[1]Competitor List'!D141="y",(D173+G173+H173),0)</f>
        <v>0</v>
      </c>
      <c r="J173" s="299"/>
      <c r="K173" s="299"/>
    </row>
    <row r="174" spans="1:11" x14ac:dyDescent="0.2">
      <c r="A174" s="301">
        <f>'[1]Competitor List'!O142</f>
        <v>1205</v>
      </c>
      <c r="B174" s="307" t="s">
        <v>142</v>
      </c>
      <c r="C174" s="306">
        <f>'[1]Competitor List'!B142</f>
        <v>0</v>
      </c>
      <c r="D174" s="308">
        <f>IF('[1]LIGHT GUN'!AE163&gt;0,'[1]LIGHT GUN'!AE163,0)</f>
        <v>0</v>
      </c>
      <c r="E174" s="307" t="s">
        <v>10</v>
      </c>
      <c r="F174" s="306">
        <f>'[1]Competitor List'!C142</f>
        <v>0</v>
      </c>
      <c r="G174" s="308">
        <f>IF('[1]HEAVY GUN'!AE163&gt;0,'[1]HEAVY GUN'!AE163,0)</f>
        <v>0</v>
      </c>
      <c r="H174" s="305">
        <f>IF('[1]2-GUN'!P160:P160&gt;0,'[1]2-GUN'!P160:P160,0)</f>
        <v>0</v>
      </c>
      <c r="I174" s="306">
        <f>IF('[1]Competitor List'!D142="y",(D174+G174+H174),0)</f>
        <v>0</v>
      </c>
      <c r="J174" s="299"/>
      <c r="K174" s="299"/>
    </row>
    <row r="175" spans="1:11" x14ac:dyDescent="0.2">
      <c r="A175" s="301">
        <f>'[1]Competitor List'!O143</f>
        <v>1206</v>
      </c>
      <c r="B175" s="307" t="s">
        <v>142</v>
      </c>
      <c r="C175" s="306">
        <f>'[1]Competitor List'!B143</f>
        <v>0</v>
      </c>
      <c r="D175" s="308">
        <f>IF('[1]LIGHT GUN'!AE164&gt;0,'[1]LIGHT GUN'!AE164,0)</f>
        <v>0</v>
      </c>
      <c r="E175" s="307" t="s">
        <v>10</v>
      </c>
      <c r="F175" s="306">
        <f>'[1]Competitor List'!C143</f>
        <v>0</v>
      </c>
      <c r="G175" s="308">
        <f>IF('[1]HEAVY GUN'!AE164&gt;0,'[1]HEAVY GUN'!AE164,0)</f>
        <v>0</v>
      </c>
      <c r="H175" s="305">
        <f>IF('[1]2-GUN'!P161:P161&gt;0,'[1]2-GUN'!P161:P161,0)</f>
        <v>0</v>
      </c>
      <c r="I175" s="306">
        <f>IF('[1]Competitor List'!D143="y",(D175+G175+H175),0)</f>
        <v>0</v>
      </c>
      <c r="J175" s="299"/>
      <c r="K175" s="299"/>
    </row>
    <row r="176" spans="1:11" x14ac:dyDescent="0.2">
      <c r="A176" s="301">
        <f>'[1]Competitor List'!O144</f>
        <v>1207</v>
      </c>
      <c r="B176" s="307" t="s">
        <v>142</v>
      </c>
      <c r="C176" s="306">
        <f>'[1]Competitor List'!B144</f>
        <v>0</v>
      </c>
      <c r="D176" s="308">
        <f>IF('[1]LIGHT GUN'!AE165&gt;0,'[1]LIGHT GUN'!AE165,0)</f>
        <v>0</v>
      </c>
      <c r="E176" s="307" t="s">
        <v>10</v>
      </c>
      <c r="F176" s="306">
        <f>'[1]Competitor List'!C144</f>
        <v>0</v>
      </c>
      <c r="G176" s="308">
        <f>IF('[1]HEAVY GUN'!AE165&gt;0,'[1]HEAVY GUN'!AE165,0)</f>
        <v>0</v>
      </c>
      <c r="H176" s="305">
        <f>IF('[1]2-GUN'!P162:P162&gt;0,'[1]2-GUN'!P162:P162,0)</f>
        <v>0</v>
      </c>
      <c r="I176" s="306">
        <f>IF('[1]Competitor List'!D144="y",(D176+G176+H176),0)</f>
        <v>0</v>
      </c>
      <c r="J176" s="299"/>
      <c r="K176" s="299"/>
    </row>
    <row r="177" spans="1:11" x14ac:dyDescent="0.2">
      <c r="A177" s="301">
        <f>'[1]Competitor List'!O145</f>
        <v>1208</v>
      </c>
      <c r="B177" s="307" t="s">
        <v>142</v>
      </c>
      <c r="C177" s="306">
        <f>'[1]Competitor List'!B145</f>
        <v>0</v>
      </c>
      <c r="D177" s="308">
        <f>IF('[1]LIGHT GUN'!AE166&gt;0,'[1]LIGHT GUN'!AE166,0)</f>
        <v>0</v>
      </c>
      <c r="E177" s="307" t="s">
        <v>10</v>
      </c>
      <c r="F177" s="306">
        <f>'[1]Competitor List'!C145</f>
        <v>0</v>
      </c>
      <c r="G177" s="308">
        <f>IF('[1]HEAVY GUN'!AE166&gt;0,'[1]HEAVY GUN'!AE166,0)</f>
        <v>0</v>
      </c>
      <c r="H177" s="305">
        <f>IF('[1]2-GUN'!P163:P163&gt;0,'[1]2-GUN'!P163:P163,0)</f>
        <v>0</v>
      </c>
      <c r="I177" s="306">
        <f>IF('[1]Competitor List'!D145="y",(D177+G177+H177),0)</f>
        <v>0</v>
      </c>
      <c r="J177" s="299"/>
      <c r="K177" s="299"/>
    </row>
    <row r="178" spans="1:11" x14ac:dyDescent="0.2">
      <c r="A178" s="301">
        <f>'[1]Competitor List'!O146</f>
        <v>1209</v>
      </c>
      <c r="B178" s="307" t="s">
        <v>142</v>
      </c>
      <c r="C178" s="306">
        <f>'[1]Competitor List'!B146</f>
        <v>0</v>
      </c>
      <c r="D178" s="308">
        <f>IF('[1]LIGHT GUN'!AE167&gt;0,'[1]LIGHT GUN'!AE167,0)</f>
        <v>0</v>
      </c>
      <c r="E178" s="307" t="s">
        <v>10</v>
      </c>
      <c r="F178" s="306">
        <f>'[1]Competitor List'!C146</f>
        <v>0</v>
      </c>
      <c r="G178" s="308">
        <f>IF('[1]HEAVY GUN'!AE167&gt;0,'[1]HEAVY GUN'!AE167,0)</f>
        <v>0</v>
      </c>
      <c r="H178" s="305">
        <f>IF('[1]2-GUN'!P164:P164&gt;0,'[1]2-GUN'!P164:P164,0)</f>
        <v>0</v>
      </c>
      <c r="I178" s="306">
        <f>IF('[1]Competitor List'!D146="y",(D178+G178+H178),0)</f>
        <v>0</v>
      </c>
      <c r="J178" s="299"/>
      <c r="K178" s="299"/>
    </row>
    <row r="179" spans="1:11" x14ac:dyDescent="0.2">
      <c r="A179" s="301">
        <f>'[1]Competitor List'!O147</f>
        <v>1210</v>
      </c>
      <c r="B179" s="307" t="s">
        <v>142</v>
      </c>
      <c r="C179" s="306">
        <f>'[1]Competitor List'!B147</f>
        <v>0</v>
      </c>
      <c r="D179" s="308">
        <f>IF('[1]LIGHT GUN'!AE168&gt;0,'[1]LIGHT GUN'!AE168,0)</f>
        <v>0</v>
      </c>
      <c r="E179" s="307" t="s">
        <v>10</v>
      </c>
      <c r="F179" s="306">
        <f>'[1]Competitor List'!C147</f>
        <v>0</v>
      </c>
      <c r="G179" s="308">
        <f>IF('[1]HEAVY GUN'!AE168&gt;0,'[1]HEAVY GUN'!AE168,0)</f>
        <v>0</v>
      </c>
      <c r="H179" s="305">
        <f>IF('[1]2-GUN'!P165:P165&gt;0,'[1]2-GUN'!P165:P165,0)</f>
        <v>0</v>
      </c>
      <c r="I179" s="306">
        <f>IF('[1]Competitor List'!D147="y",(D179+G179+H179),0)</f>
        <v>0</v>
      </c>
      <c r="J179" s="299"/>
      <c r="K179" s="299"/>
    </row>
    <row r="180" spans="1:11" x14ac:dyDescent="0.2">
      <c r="A180" s="301">
        <f>'[1]Competitor List'!O148</f>
        <v>1211</v>
      </c>
      <c r="B180" s="307" t="s">
        <v>142</v>
      </c>
      <c r="C180" s="306">
        <f>'[1]Competitor List'!B148</f>
        <v>0</v>
      </c>
      <c r="D180" s="308">
        <f>IF('[1]LIGHT GUN'!AE169&gt;0,'[1]LIGHT GUN'!AE169,0)</f>
        <v>0</v>
      </c>
      <c r="E180" s="307" t="s">
        <v>10</v>
      </c>
      <c r="F180" s="306">
        <f>'[1]Competitor List'!C148</f>
        <v>0</v>
      </c>
      <c r="G180" s="308">
        <f>IF('[1]HEAVY GUN'!AE169&gt;0,'[1]HEAVY GUN'!AE169,0)</f>
        <v>0</v>
      </c>
      <c r="H180" s="305">
        <f>IF('[1]2-GUN'!P166:P166&gt;0,'[1]2-GUN'!P166:P166,0)</f>
        <v>0</v>
      </c>
      <c r="I180" s="306">
        <f>IF('[1]Competitor List'!D148="y",(D180+G180+H180),0)</f>
        <v>0</v>
      </c>
      <c r="J180" s="299"/>
      <c r="K180" s="299"/>
    </row>
    <row r="181" spans="1:11" x14ac:dyDescent="0.2">
      <c r="A181" s="301">
        <f>'[1]Competitor List'!O149</f>
        <v>1212</v>
      </c>
      <c r="B181" s="307" t="s">
        <v>142</v>
      </c>
      <c r="C181" s="306">
        <f>'[1]Competitor List'!B149</f>
        <v>0</v>
      </c>
      <c r="D181" s="308">
        <f>IF('[1]LIGHT GUN'!AE170&gt;0,'[1]LIGHT GUN'!AE170,0)</f>
        <v>0</v>
      </c>
      <c r="E181" s="307" t="s">
        <v>10</v>
      </c>
      <c r="F181" s="306">
        <f>'[1]Competitor List'!C149</f>
        <v>0</v>
      </c>
      <c r="G181" s="308">
        <f>IF('[1]HEAVY GUN'!AE170&gt;0,'[1]HEAVY GUN'!AE170,0)</f>
        <v>0</v>
      </c>
      <c r="H181" s="305">
        <f>IF('[1]2-GUN'!P167:P167&gt;0,'[1]2-GUN'!P167:P167,0)</f>
        <v>0</v>
      </c>
      <c r="I181" s="306">
        <f>IF('[1]Competitor List'!D149="y",(D181+G181+H181),0)</f>
        <v>0</v>
      </c>
      <c r="J181" s="299"/>
      <c r="K181" s="299"/>
    </row>
    <row r="182" spans="1:11" x14ac:dyDescent="0.2">
      <c r="A182" s="301">
        <f>'[1]Competitor List'!O150</f>
        <v>1301</v>
      </c>
      <c r="B182" s="307" t="s">
        <v>142</v>
      </c>
      <c r="C182" s="306">
        <f>'[1]Competitor List'!B150</f>
        <v>0</v>
      </c>
      <c r="D182" s="308">
        <f>IF('[1]LIGHT GUN'!AE171&gt;0,'[1]LIGHT GUN'!AE171,0)</f>
        <v>0</v>
      </c>
      <c r="E182" s="307" t="s">
        <v>10</v>
      </c>
      <c r="F182" s="306">
        <f>'[1]Competitor List'!C150</f>
        <v>0</v>
      </c>
      <c r="G182" s="308">
        <f>IF('[1]HEAVY GUN'!AE171&gt;0,'[1]HEAVY GUN'!AE171,0)</f>
        <v>0</v>
      </c>
      <c r="H182" s="305">
        <f>IF('[1]2-GUN'!P168:P168&gt;0,'[1]2-GUN'!P168:P168,0)</f>
        <v>0</v>
      </c>
      <c r="I182" s="306">
        <f>IF('[1]Competitor List'!D150="y",(D182+G182+H182),0)</f>
        <v>0</v>
      </c>
      <c r="J182" s="299"/>
      <c r="K182" s="299"/>
    </row>
    <row r="183" spans="1:11" x14ac:dyDescent="0.2">
      <c r="A183" s="301">
        <f>'[1]Competitor List'!O151</f>
        <v>1302</v>
      </c>
      <c r="B183" s="307" t="s">
        <v>142</v>
      </c>
      <c r="C183" s="306">
        <f>'[1]Competitor List'!B151</f>
        <v>0</v>
      </c>
      <c r="D183" s="308">
        <f>IF('[1]LIGHT GUN'!AE172&gt;0,'[1]LIGHT GUN'!AE172,0)</f>
        <v>0</v>
      </c>
      <c r="E183" s="307" t="s">
        <v>10</v>
      </c>
      <c r="F183" s="306">
        <f>'[1]Competitor List'!C151</f>
        <v>0</v>
      </c>
      <c r="G183" s="308">
        <f>IF('[1]HEAVY GUN'!AE172&gt;0,'[1]HEAVY GUN'!AE172,0)</f>
        <v>0</v>
      </c>
      <c r="H183" s="305">
        <f>IF('[1]2-GUN'!P169:P169&gt;0,'[1]2-GUN'!P169:P169,0)</f>
        <v>0</v>
      </c>
      <c r="I183" s="306">
        <f>IF('[1]Competitor List'!D151="y",(D183+G183+H183),0)</f>
        <v>0</v>
      </c>
      <c r="J183" s="299"/>
      <c r="K183" s="299"/>
    </row>
    <row r="184" spans="1:11" x14ac:dyDescent="0.2">
      <c r="A184" s="301">
        <f>'[1]Competitor List'!O152</f>
        <v>1303</v>
      </c>
      <c r="B184" s="307" t="s">
        <v>142</v>
      </c>
      <c r="C184" s="306">
        <f>'[1]Competitor List'!B152</f>
        <v>0</v>
      </c>
      <c r="D184" s="308">
        <f>IF('[1]LIGHT GUN'!AE173&gt;0,'[1]LIGHT GUN'!AE173,0)</f>
        <v>0</v>
      </c>
      <c r="E184" s="307" t="s">
        <v>10</v>
      </c>
      <c r="F184" s="306">
        <f>'[1]Competitor List'!C152</f>
        <v>0</v>
      </c>
      <c r="G184" s="308">
        <f>IF('[1]HEAVY GUN'!AE173&gt;0,'[1]HEAVY GUN'!AE173,0)</f>
        <v>0</v>
      </c>
      <c r="H184" s="305">
        <f>IF('[1]2-GUN'!P170:P170&gt;0,'[1]2-GUN'!P170:P170,0)</f>
        <v>0</v>
      </c>
      <c r="I184" s="306">
        <f>IF('[1]Competitor List'!D152="y",(D184+G184+H184),0)</f>
        <v>0</v>
      </c>
      <c r="J184" s="299"/>
      <c r="K184" s="299"/>
    </row>
    <row r="185" spans="1:11" x14ac:dyDescent="0.2">
      <c r="A185" s="301">
        <f>'[1]Competitor List'!O153</f>
        <v>1304</v>
      </c>
      <c r="B185" s="307" t="s">
        <v>142</v>
      </c>
      <c r="C185" s="306">
        <f>'[1]Competitor List'!B153</f>
        <v>0</v>
      </c>
      <c r="D185" s="308">
        <f>IF('[1]LIGHT GUN'!AE174&gt;0,'[1]LIGHT GUN'!AE174,0)</f>
        <v>0</v>
      </c>
      <c r="E185" s="307" t="s">
        <v>10</v>
      </c>
      <c r="F185" s="306">
        <f>'[1]Competitor List'!C153</f>
        <v>0</v>
      </c>
      <c r="G185" s="308">
        <f>IF('[1]HEAVY GUN'!AE174&gt;0,'[1]HEAVY GUN'!AE174,0)</f>
        <v>0</v>
      </c>
      <c r="H185" s="305">
        <f>IF('[1]2-GUN'!P171:P171&gt;0,'[1]2-GUN'!P171:P171,0)</f>
        <v>0</v>
      </c>
      <c r="I185" s="306">
        <f>IF('[1]Competitor List'!D153="y",(D185+G185+H185),0)</f>
        <v>0</v>
      </c>
      <c r="J185" s="299"/>
      <c r="K185" s="299"/>
    </row>
    <row r="186" spans="1:11" x14ac:dyDescent="0.2">
      <c r="A186" s="301">
        <f>'[1]Competitor List'!O154</f>
        <v>1305</v>
      </c>
      <c r="B186" s="307" t="s">
        <v>142</v>
      </c>
      <c r="C186" s="306">
        <f>'[1]Competitor List'!B154</f>
        <v>0</v>
      </c>
      <c r="D186" s="308">
        <f>IF('[1]LIGHT GUN'!AE175&gt;0,'[1]LIGHT GUN'!AE175,0)</f>
        <v>0</v>
      </c>
      <c r="E186" s="307" t="s">
        <v>10</v>
      </c>
      <c r="F186" s="306">
        <f>'[1]Competitor List'!C154</f>
        <v>0</v>
      </c>
      <c r="G186" s="308">
        <f>IF('[1]HEAVY GUN'!AE175&gt;0,'[1]HEAVY GUN'!AE175,0)</f>
        <v>0</v>
      </c>
      <c r="H186" s="305">
        <f>IF('[1]2-GUN'!P172:P172&gt;0,'[1]2-GUN'!P172:P172,0)</f>
        <v>0</v>
      </c>
      <c r="I186" s="306">
        <f>IF('[1]Competitor List'!D154="y",(D186+G186+H186),0)</f>
        <v>0</v>
      </c>
      <c r="J186" s="299"/>
      <c r="K186" s="299"/>
    </row>
    <row r="187" spans="1:11" ht="15.75" thickBot="1" x14ac:dyDescent="0.25">
      <c r="A187" s="301">
        <f>'[1]Competitor List'!O155</f>
        <v>1306</v>
      </c>
      <c r="B187" s="342" t="s">
        <v>142</v>
      </c>
      <c r="C187" s="343">
        <f>'[1]Competitor List'!B155</f>
        <v>0</v>
      </c>
      <c r="D187" s="344">
        <f>IF('[1]LIGHT GUN'!AE176&gt;0,'[1]LIGHT GUN'!AE176,0)</f>
        <v>0</v>
      </c>
      <c r="E187" s="342" t="s">
        <v>10</v>
      </c>
      <c r="F187" s="343">
        <f>'[1]Competitor List'!C155</f>
        <v>0</v>
      </c>
      <c r="G187" s="344">
        <f>IF('[1]HEAVY GUN'!AE176&gt;0,'[1]HEAVY GUN'!AE176,0)</f>
        <v>0</v>
      </c>
      <c r="H187" s="305">
        <f>IF('[1]2-GUN'!P173:P173&gt;0,'[1]2-GUN'!P173:P173,0)</f>
        <v>0</v>
      </c>
      <c r="I187" s="306">
        <f>IF('[1]Competitor List'!D155="y",(D187+G187+H187),0)</f>
        <v>0</v>
      </c>
      <c r="J187" s="299"/>
      <c r="K187" s="299"/>
    </row>
  </sheetData>
  <sheetProtection sheet="1" objects="1" scenarios="1"/>
  <protectedRanges>
    <protectedRange sqref="P86:U98" name="Range4" securityDescriptor="O:WDG:WDD:(A;;CC;;;BU)"/>
    <protectedRange sqref="P40:V59 P76:V82 P99:V105" name="Range2" securityDescriptor="O:WDG:WDD:(A;;CC;;;BU)"/>
    <protectedRange sqref="O17:U36 O40:O59 O86:O105 O63:O82" name="Range1" securityDescriptor="O:WDG:WDD:(A;;CC;;;BU)"/>
    <protectedRange sqref="P63:U75" name="Range3" securityDescriptor="O:WDG:WDD:(A;;CC;;;BU)"/>
  </protectedRanges>
  <mergeCells count="8">
    <mergeCell ref="R9:U12"/>
    <mergeCell ref="K10:K11"/>
    <mergeCell ref="P12:Q12"/>
    <mergeCell ref="A1:K1"/>
    <mergeCell ref="A2:K2"/>
    <mergeCell ref="A3:K3"/>
    <mergeCell ref="A5:K5"/>
    <mergeCell ref="K7:K8"/>
  </mergeCells>
  <conditionalFormatting sqref="D8:D187 G8:I187">
    <cfRule type="cellIs" dxfId="1" priority="1" operator="greaterThan">
      <formula>0</formula>
    </cfRule>
    <cfRule type="cellIs" dxfId="0" priority="2" operator="equal">
      <formula>0</formula>
    </cfRule>
  </conditionalFormatting>
  <printOptions horizontalCentered="1"/>
  <pageMargins left="0.45" right="0.45" top="0.75" bottom="0.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Template/>
  <TotalTime>49134</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Competitor List</vt:lpstr>
      <vt:lpstr>Light Gun</vt:lpstr>
      <vt:lpstr>Heavy Gun</vt:lpstr>
      <vt:lpstr>2-Gun</vt:lpstr>
      <vt:lpstr>LG Equipment</vt:lpstr>
      <vt:lpstr>HG Equipment</vt:lpstr>
      <vt:lpstr>Instructions_Notes</vt:lpstr>
      <vt:lpstr>IBS points guidelines</vt:lpstr>
      <vt:lpstr>'IBS points guidelines'!Print_Area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Darin Van Oosterhout</dc:creator>
  <dc:description/>
  <cp:lastModifiedBy>Darin</cp:lastModifiedBy>
  <cp:revision>411</cp:revision>
  <cp:lastPrinted>2022-11-02T20:32:32Z</cp:lastPrinted>
  <dcterms:created xsi:type="dcterms:W3CDTF">2020-06-28T15:42:52Z</dcterms:created>
  <dcterms:modified xsi:type="dcterms:W3CDTF">2023-04-24T12:32:38Z</dcterms:modified>
  <dc:language>en-US</dc:language>
</cp:coreProperties>
</file>