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codeName="{8C4F1C90-05EB-6A55-5F09-09C24B55AC0B}"/>
  <workbookPr codeName="ThisWorkbook"/>
  <mc:AlternateContent xmlns:mc="http://schemas.openxmlformats.org/markup-compatibility/2006">
    <mc:Choice Requires="x15">
      <x15ac:absPath xmlns:x15ac="http://schemas.microsoft.com/office/spreadsheetml/2010/11/ac" url="C:\Users\janed\Documents\IBS 2020 600 Yard Score Program\"/>
    </mc:Choice>
  </mc:AlternateContent>
  <xr:revisionPtr revIDLastSave="0" documentId="8_{E7AEFEA2-341F-4CC1-947A-4E4787782B54}" xr6:coauthVersionLast="45" xr6:coauthVersionMax="45" xr10:uidLastSave="{00000000-0000-0000-0000-000000000000}"/>
  <bookViews>
    <workbookView xWindow="-110" yWindow="-110" windowWidth="34620" windowHeight="14020" tabRatio="659" xr2:uid="{00000000-000D-0000-FFFF-FFFF00000000}"/>
  </bookViews>
  <sheets>
    <sheet name="2-GUN" sheetId="4" r:id="rId1"/>
    <sheet name="LIGHT GUN" sheetId="2" r:id="rId2"/>
    <sheet name="HEAVY GUN" sheetId="3" r:id="rId3"/>
    <sheet name="Factory Gun" sheetId="13" r:id="rId4"/>
    <sheet name="LG Equip" sheetId="7" r:id="rId5"/>
    <sheet name="HG equip" sheetId="8" r:id="rId6"/>
    <sheet name="Competitor List" sheetId="1" r:id="rId7"/>
    <sheet name="Bench Assignment" sheetId="9" r:id="rId8"/>
    <sheet name="IBS points" sheetId="14" r:id="rId9"/>
    <sheet name="LG LABELS" sheetId="15" r:id="rId10"/>
    <sheet name="HG Labels" sheetId="17" r:id="rId11"/>
    <sheet name="Label data" sheetId="16" state="hidden" r:id="rId12"/>
    <sheet name="Instructions" sheetId="12" r:id="rId13"/>
    <sheet name="Rev" sheetId="6" r:id="rId14"/>
    <sheet name="single target" sheetId="10" state="hidden" r:id="rId15"/>
  </sheets>
  <definedNames>
    <definedName name="Action">'LG Equip'!$P$2:$P$33</definedName>
    <definedName name="Barrel">'LG Equip'!$R$2:$R$33</definedName>
    <definedName name="Bullet">'LG Equip'!$Z$2:$Z$33</definedName>
    <definedName name="Caliber">'LG Equip'!$N$2:$N$33</definedName>
    <definedName name="Gunsmith">'LG Equip'!$AB$2:$AB$33</definedName>
    <definedName name="powder">'LG Equip'!$X$2:$X$33</definedName>
    <definedName name="Power">'LG Equip'!#REF!</definedName>
    <definedName name="Primer">'LG Equip'!#REF!</definedName>
    <definedName name="_xlnm.Print_Area" localSheetId="0">'2-GUN'!$A$1:$P$68</definedName>
    <definedName name="_xlnm.Print_Area" localSheetId="7">'Bench Assignment'!$A$1:$K$52</definedName>
    <definedName name="_xlnm.Print_Area" localSheetId="6">'Competitor List'!$A$1:$O$50</definedName>
    <definedName name="_xlnm.Print_Area" localSheetId="3">'Factory Gun'!$A$1:$Y$66</definedName>
    <definedName name="_xlnm.Print_Area" localSheetId="2">'HEAVY GUN'!$A$1:$AE$71</definedName>
    <definedName name="_xlnm.Print_Area" localSheetId="5">'HG equip'!$A$1:$K$50</definedName>
    <definedName name="_xlnm.Print_Area" localSheetId="8">'IBS points'!$A$1:$K$52</definedName>
    <definedName name="_xlnm.Print_Area" localSheetId="4">'LG Equip'!$A$1:$K$50</definedName>
    <definedName name="_xlnm.Print_Area" localSheetId="9">'LG LABELS'!$A$1:$T$160</definedName>
    <definedName name="_xlnm.Print_Area" localSheetId="1">'LIGHT GUN'!$A$1:$AE$71</definedName>
    <definedName name="_xlnm.Print_Titles" localSheetId="0">'2-GUN'!$21:$23</definedName>
    <definedName name="_xlnm.Print_Titles" localSheetId="7">'Bench Assignment'!$1:$7</definedName>
    <definedName name="_xlnm.Print_Titles" localSheetId="2">'HEAVY GUN'!$25:$26</definedName>
    <definedName name="_xlnm.Print_Titles" localSheetId="5">'HG equip'!$1:$5</definedName>
    <definedName name="_xlnm.Print_Titles" localSheetId="4">'LG Equip'!$1:$5</definedName>
    <definedName name="_xlnm.Print_Titles" localSheetId="1">'LIGHT GUN'!$25:$26</definedName>
    <definedName name="Scope">'LG Equip'!$V$2:$V$33</definedName>
    <definedName name="shooters">'Competitor List'!$V$4:$V$154</definedName>
    <definedName name="Stock">'LG Equip'!$T$2:$T$33</definedName>
    <definedName name="Weight">'LG Equip'!#REF!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36" i="17" l="1"/>
  <c r="O636" i="17" s="1"/>
  <c r="T636" i="17" s="1"/>
  <c r="P635" i="17"/>
  <c r="K635" i="17"/>
  <c r="F635" i="17"/>
  <c r="A635" i="17"/>
  <c r="P634" i="17"/>
  <c r="K634" i="17"/>
  <c r="F634" i="17"/>
  <c r="A634" i="17"/>
  <c r="P633" i="17"/>
  <c r="K633" i="17"/>
  <c r="F633" i="17"/>
  <c r="A633" i="17"/>
  <c r="J628" i="17"/>
  <c r="O628" i="17" s="1"/>
  <c r="T628" i="17" s="1"/>
  <c r="P627" i="17"/>
  <c r="K627" i="17"/>
  <c r="F627" i="17"/>
  <c r="A627" i="17"/>
  <c r="P626" i="17"/>
  <c r="K626" i="17"/>
  <c r="F626" i="17"/>
  <c r="A626" i="17"/>
  <c r="P625" i="17"/>
  <c r="K625" i="17"/>
  <c r="F625" i="17"/>
  <c r="A625" i="17"/>
  <c r="J620" i="17"/>
  <c r="O620" i="17" s="1"/>
  <c r="T620" i="17" s="1"/>
  <c r="P619" i="17"/>
  <c r="K619" i="17"/>
  <c r="F619" i="17"/>
  <c r="A619" i="17"/>
  <c r="P618" i="17"/>
  <c r="K618" i="17"/>
  <c r="F618" i="17"/>
  <c r="A618" i="17"/>
  <c r="P617" i="17"/>
  <c r="K617" i="17"/>
  <c r="F617" i="17"/>
  <c r="A617" i="17"/>
  <c r="J612" i="17"/>
  <c r="O612" i="17" s="1"/>
  <c r="T612" i="17" s="1"/>
  <c r="P611" i="17"/>
  <c r="K611" i="17"/>
  <c r="F611" i="17"/>
  <c r="A611" i="17"/>
  <c r="P610" i="17"/>
  <c r="K610" i="17"/>
  <c r="F610" i="17"/>
  <c r="A610" i="17"/>
  <c r="P609" i="17"/>
  <c r="K609" i="17"/>
  <c r="F609" i="17"/>
  <c r="A609" i="17"/>
  <c r="J604" i="17"/>
  <c r="O604" i="17" s="1"/>
  <c r="T604" i="17" s="1"/>
  <c r="P603" i="17"/>
  <c r="K603" i="17"/>
  <c r="F603" i="17"/>
  <c r="A603" i="17"/>
  <c r="P602" i="17"/>
  <c r="K602" i="17"/>
  <c r="F602" i="17"/>
  <c r="A602" i="17"/>
  <c r="P601" i="17"/>
  <c r="K601" i="17"/>
  <c r="F601" i="17"/>
  <c r="A601" i="17"/>
  <c r="J596" i="17"/>
  <c r="O596" i="17" s="1"/>
  <c r="T596" i="17" s="1"/>
  <c r="P595" i="17"/>
  <c r="K595" i="17"/>
  <c r="F595" i="17"/>
  <c r="A595" i="17"/>
  <c r="P594" i="17"/>
  <c r="K594" i="17"/>
  <c r="F594" i="17"/>
  <c r="A594" i="17"/>
  <c r="P593" i="17"/>
  <c r="K593" i="17"/>
  <c r="F593" i="17"/>
  <c r="A593" i="17"/>
  <c r="J588" i="17"/>
  <c r="O588" i="17" s="1"/>
  <c r="T588" i="17" s="1"/>
  <c r="P587" i="17"/>
  <c r="K587" i="17"/>
  <c r="F587" i="17"/>
  <c r="A587" i="17"/>
  <c r="P586" i="17"/>
  <c r="K586" i="17"/>
  <c r="F586" i="17"/>
  <c r="A586" i="17"/>
  <c r="P585" i="17"/>
  <c r="K585" i="17"/>
  <c r="F585" i="17"/>
  <c r="A585" i="17"/>
  <c r="J580" i="17"/>
  <c r="O580" i="17" s="1"/>
  <c r="T580" i="17" s="1"/>
  <c r="P579" i="17"/>
  <c r="K579" i="17"/>
  <c r="F579" i="17"/>
  <c r="A579" i="17"/>
  <c r="P578" i="17"/>
  <c r="K578" i="17"/>
  <c r="F578" i="17"/>
  <c r="A578" i="17"/>
  <c r="P577" i="17"/>
  <c r="K577" i="17"/>
  <c r="F577" i="17"/>
  <c r="A577" i="17"/>
  <c r="J572" i="17"/>
  <c r="O572" i="17" s="1"/>
  <c r="T572" i="17" s="1"/>
  <c r="P571" i="17"/>
  <c r="K571" i="17"/>
  <c r="F571" i="17"/>
  <c r="A571" i="17"/>
  <c r="P570" i="17"/>
  <c r="K570" i="17"/>
  <c r="F570" i="17"/>
  <c r="A570" i="17"/>
  <c r="P569" i="17"/>
  <c r="K569" i="17"/>
  <c r="F569" i="17"/>
  <c r="A569" i="17"/>
  <c r="J564" i="17"/>
  <c r="O564" i="17" s="1"/>
  <c r="T564" i="17" s="1"/>
  <c r="P563" i="17"/>
  <c r="K563" i="17"/>
  <c r="F563" i="17"/>
  <c r="A563" i="17"/>
  <c r="P562" i="17"/>
  <c r="K562" i="17"/>
  <c r="F562" i="17"/>
  <c r="A562" i="17"/>
  <c r="P561" i="17"/>
  <c r="K561" i="17"/>
  <c r="F561" i="17"/>
  <c r="A561" i="17"/>
  <c r="J556" i="17"/>
  <c r="O556" i="17" s="1"/>
  <c r="T556" i="17" s="1"/>
  <c r="P555" i="17"/>
  <c r="K555" i="17"/>
  <c r="F555" i="17"/>
  <c r="A555" i="17"/>
  <c r="P554" i="17"/>
  <c r="K554" i="17"/>
  <c r="F554" i="17"/>
  <c r="A554" i="17"/>
  <c r="P553" i="17"/>
  <c r="K553" i="17"/>
  <c r="F553" i="17"/>
  <c r="A553" i="17"/>
  <c r="J548" i="17"/>
  <c r="O548" i="17" s="1"/>
  <c r="T548" i="17" s="1"/>
  <c r="P547" i="17"/>
  <c r="K547" i="17"/>
  <c r="F547" i="17"/>
  <c r="A547" i="17"/>
  <c r="P546" i="17"/>
  <c r="K546" i="17"/>
  <c r="F546" i="17"/>
  <c r="A546" i="17"/>
  <c r="P545" i="17"/>
  <c r="K545" i="17"/>
  <c r="F545" i="17"/>
  <c r="A545" i="17"/>
  <c r="T540" i="17"/>
  <c r="J540" i="17"/>
  <c r="O540" i="17" s="1"/>
  <c r="P539" i="17"/>
  <c r="K539" i="17"/>
  <c r="F539" i="17"/>
  <c r="A539" i="17"/>
  <c r="P538" i="17"/>
  <c r="K538" i="17"/>
  <c r="F538" i="17"/>
  <c r="A538" i="17"/>
  <c r="P537" i="17"/>
  <c r="K537" i="17"/>
  <c r="F537" i="17"/>
  <c r="A537" i="17"/>
  <c r="J532" i="17"/>
  <c r="O532" i="17" s="1"/>
  <c r="T532" i="17" s="1"/>
  <c r="P531" i="17"/>
  <c r="K531" i="17"/>
  <c r="F531" i="17"/>
  <c r="A531" i="17"/>
  <c r="P530" i="17"/>
  <c r="K530" i="17"/>
  <c r="F530" i="17"/>
  <c r="A530" i="17"/>
  <c r="P529" i="17"/>
  <c r="K529" i="17"/>
  <c r="F529" i="17"/>
  <c r="A529" i="17"/>
  <c r="J524" i="17"/>
  <c r="O524" i="17" s="1"/>
  <c r="T524" i="17" s="1"/>
  <c r="P523" i="17"/>
  <c r="K523" i="17"/>
  <c r="F523" i="17"/>
  <c r="A523" i="17"/>
  <c r="P522" i="17"/>
  <c r="K522" i="17"/>
  <c r="F522" i="17"/>
  <c r="A522" i="17"/>
  <c r="P521" i="17"/>
  <c r="K521" i="17"/>
  <c r="F521" i="17"/>
  <c r="A521" i="17"/>
  <c r="J516" i="17"/>
  <c r="O516" i="17" s="1"/>
  <c r="T516" i="17" s="1"/>
  <c r="P515" i="17"/>
  <c r="K515" i="17"/>
  <c r="F515" i="17"/>
  <c r="A515" i="17"/>
  <c r="P514" i="17"/>
  <c r="K514" i="17"/>
  <c r="F514" i="17"/>
  <c r="A514" i="17"/>
  <c r="P513" i="17"/>
  <c r="K513" i="17"/>
  <c r="F513" i="17"/>
  <c r="A513" i="17"/>
  <c r="J508" i="17"/>
  <c r="O508" i="17" s="1"/>
  <c r="T508" i="17" s="1"/>
  <c r="P507" i="17"/>
  <c r="K507" i="17"/>
  <c r="F507" i="17"/>
  <c r="A507" i="17"/>
  <c r="P506" i="17"/>
  <c r="K506" i="17"/>
  <c r="F506" i="17"/>
  <c r="A506" i="17"/>
  <c r="P505" i="17"/>
  <c r="K505" i="17"/>
  <c r="F505" i="17"/>
  <c r="A505" i="17"/>
  <c r="J500" i="17"/>
  <c r="O500" i="17" s="1"/>
  <c r="T500" i="17" s="1"/>
  <c r="P499" i="17"/>
  <c r="K499" i="17"/>
  <c r="F499" i="17"/>
  <c r="A499" i="17"/>
  <c r="P498" i="17"/>
  <c r="K498" i="17"/>
  <c r="F498" i="17"/>
  <c r="A498" i="17"/>
  <c r="P497" i="17"/>
  <c r="K497" i="17"/>
  <c r="F497" i="17"/>
  <c r="A497" i="17"/>
  <c r="T492" i="17"/>
  <c r="O492" i="17"/>
  <c r="J492" i="17"/>
  <c r="P491" i="17"/>
  <c r="K491" i="17"/>
  <c r="F491" i="17"/>
  <c r="A491" i="17"/>
  <c r="P490" i="17"/>
  <c r="K490" i="17"/>
  <c r="F490" i="17"/>
  <c r="A490" i="17"/>
  <c r="P489" i="17"/>
  <c r="K489" i="17"/>
  <c r="F489" i="17"/>
  <c r="A489" i="17"/>
  <c r="J484" i="17"/>
  <c r="O484" i="17" s="1"/>
  <c r="T484" i="17" s="1"/>
  <c r="P483" i="17"/>
  <c r="K483" i="17"/>
  <c r="F483" i="17"/>
  <c r="A483" i="17"/>
  <c r="P482" i="17"/>
  <c r="K482" i="17"/>
  <c r="F482" i="17"/>
  <c r="A482" i="17"/>
  <c r="P481" i="17"/>
  <c r="K481" i="17"/>
  <c r="F481" i="17"/>
  <c r="A481" i="17"/>
  <c r="J476" i="17"/>
  <c r="O476" i="17" s="1"/>
  <c r="T476" i="17" s="1"/>
  <c r="P475" i="17"/>
  <c r="K475" i="17"/>
  <c r="F475" i="17"/>
  <c r="A475" i="17"/>
  <c r="P474" i="17"/>
  <c r="K474" i="17"/>
  <c r="F474" i="17"/>
  <c r="A474" i="17"/>
  <c r="P473" i="17"/>
  <c r="K473" i="17"/>
  <c r="F473" i="17"/>
  <c r="A473" i="17"/>
  <c r="O468" i="17"/>
  <c r="T468" i="17" s="1"/>
  <c r="J468" i="17"/>
  <c r="P467" i="17"/>
  <c r="K467" i="17"/>
  <c r="F467" i="17"/>
  <c r="A467" i="17"/>
  <c r="P466" i="17"/>
  <c r="K466" i="17"/>
  <c r="F466" i="17"/>
  <c r="A466" i="17"/>
  <c r="P465" i="17"/>
  <c r="K465" i="17"/>
  <c r="F465" i="17"/>
  <c r="A465" i="17"/>
  <c r="J460" i="17"/>
  <c r="O460" i="17" s="1"/>
  <c r="T460" i="17" s="1"/>
  <c r="P459" i="17"/>
  <c r="K459" i="17"/>
  <c r="F459" i="17"/>
  <c r="A459" i="17"/>
  <c r="P458" i="17"/>
  <c r="K458" i="17"/>
  <c r="F458" i="17"/>
  <c r="A458" i="17"/>
  <c r="P457" i="17"/>
  <c r="K457" i="17"/>
  <c r="F457" i="17"/>
  <c r="A457" i="17"/>
  <c r="J452" i="17"/>
  <c r="O452" i="17" s="1"/>
  <c r="T452" i="17" s="1"/>
  <c r="P451" i="17"/>
  <c r="K451" i="17"/>
  <c r="F451" i="17"/>
  <c r="A451" i="17"/>
  <c r="P450" i="17"/>
  <c r="K450" i="17"/>
  <c r="F450" i="17"/>
  <c r="A450" i="17"/>
  <c r="P449" i="17"/>
  <c r="K449" i="17"/>
  <c r="F449" i="17"/>
  <c r="A449" i="17"/>
  <c r="J444" i="17"/>
  <c r="O444" i="17" s="1"/>
  <c r="T444" i="17" s="1"/>
  <c r="P443" i="17"/>
  <c r="K443" i="17"/>
  <c r="F443" i="17"/>
  <c r="A443" i="17"/>
  <c r="P442" i="17"/>
  <c r="K442" i="17"/>
  <c r="F442" i="17"/>
  <c r="A442" i="17"/>
  <c r="P441" i="17"/>
  <c r="K441" i="17"/>
  <c r="F441" i="17"/>
  <c r="A441" i="17"/>
  <c r="T436" i="17"/>
  <c r="O436" i="17"/>
  <c r="J436" i="17"/>
  <c r="P435" i="17"/>
  <c r="K435" i="17"/>
  <c r="F435" i="17"/>
  <c r="A435" i="17"/>
  <c r="P434" i="17"/>
  <c r="K434" i="17"/>
  <c r="F434" i="17"/>
  <c r="A434" i="17"/>
  <c r="P433" i="17"/>
  <c r="K433" i="17"/>
  <c r="F433" i="17"/>
  <c r="A433" i="17"/>
  <c r="O428" i="17"/>
  <c r="T428" i="17" s="1"/>
  <c r="J428" i="17"/>
  <c r="P427" i="17"/>
  <c r="K427" i="17"/>
  <c r="F427" i="17"/>
  <c r="A427" i="17"/>
  <c r="P426" i="17"/>
  <c r="K426" i="17"/>
  <c r="F426" i="17"/>
  <c r="A426" i="17"/>
  <c r="P425" i="17"/>
  <c r="K425" i="17"/>
  <c r="F425" i="17"/>
  <c r="A425" i="17"/>
  <c r="J420" i="17"/>
  <c r="O420" i="17" s="1"/>
  <c r="T420" i="17" s="1"/>
  <c r="P419" i="17"/>
  <c r="K419" i="17"/>
  <c r="F419" i="17"/>
  <c r="A419" i="17"/>
  <c r="P418" i="17"/>
  <c r="K418" i="17"/>
  <c r="F418" i="17"/>
  <c r="A418" i="17"/>
  <c r="P417" i="17"/>
  <c r="K417" i="17"/>
  <c r="F417" i="17"/>
  <c r="A417" i="17"/>
  <c r="J412" i="17"/>
  <c r="O412" i="17" s="1"/>
  <c r="T412" i="17" s="1"/>
  <c r="P411" i="17"/>
  <c r="K411" i="17"/>
  <c r="F411" i="17"/>
  <c r="A411" i="17"/>
  <c r="P410" i="17"/>
  <c r="K410" i="17"/>
  <c r="F410" i="17"/>
  <c r="A410" i="17"/>
  <c r="P409" i="17"/>
  <c r="K409" i="17"/>
  <c r="F409" i="17"/>
  <c r="A409" i="17"/>
  <c r="J404" i="17"/>
  <c r="O404" i="17" s="1"/>
  <c r="T404" i="17" s="1"/>
  <c r="P403" i="17"/>
  <c r="K403" i="17"/>
  <c r="F403" i="17"/>
  <c r="A403" i="17"/>
  <c r="P402" i="17"/>
  <c r="K402" i="17"/>
  <c r="F402" i="17"/>
  <c r="A402" i="17"/>
  <c r="P401" i="17"/>
  <c r="K401" i="17"/>
  <c r="F401" i="17"/>
  <c r="A401" i="17"/>
  <c r="J396" i="17"/>
  <c r="O396" i="17" s="1"/>
  <c r="T396" i="17" s="1"/>
  <c r="P395" i="17"/>
  <c r="K395" i="17"/>
  <c r="F395" i="17"/>
  <c r="A395" i="17"/>
  <c r="P394" i="17"/>
  <c r="K394" i="17"/>
  <c r="F394" i="17"/>
  <c r="A394" i="17"/>
  <c r="P393" i="17"/>
  <c r="K393" i="17"/>
  <c r="F393" i="17"/>
  <c r="A393" i="17"/>
  <c r="J388" i="17"/>
  <c r="O388" i="17" s="1"/>
  <c r="T388" i="17" s="1"/>
  <c r="P387" i="17"/>
  <c r="K387" i="17"/>
  <c r="F387" i="17"/>
  <c r="A387" i="17"/>
  <c r="P386" i="17"/>
  <c r="K386" i="17"/>
  <c r="F386" i="17"/>
  <c r="A386" i="17"/>
  <c r="P385" i="17"/>
  <c r="K385" i="17"/>
  <c r="F385" i="17"/>
  <c r="A385" i="17"/>
  <c r="J380" i="17"/>
  <c r="O380" i="17" s="1"/>
  <c r="T380" i="17" s="1"/>
  <c r="P379" i="17"/>
  <c r="K379" i="17"/>
  <c r="F379" i="17"/>
  <c r="A379" i="17"/>
  <c r="P378" i="17"/>
  <c r="K378" i="17"/>
  <c r="F378" i="17"/>
  <c r="A378" i="17"/>
  <c r="P377" i="17"/>
  <c r="K377" i="17"/>
  <c r="F377" i="17"/>
  <c r="A377" i="17"/>
  <c r="J372" i="17"/>
  <c r="O372" i="17" s="1"/>
  <c r="T372" i="17" s="1"/>
  <c r="P371" i="17"/>
  <c r="K371" i="17"/>
  <c r="F371" i="17"/>
  <c r="A371" i="17"/>
  <c r="P370" i="17"/>
  <c r="K370" i="17"/>
  <c r="F370" i="17"/>
  <c r="A370" i="17"/>
  <c r="P369" i="17"/>
  <c r="K369" i="17"/>
  <c r="F369" i="17"/>
  <c r="A369" i="17"/>
  <c r="T364" i="17"/>
  <c r="O364" i="17"/>
  <c r="J364" i="17"/>
  <c r="P363" i="17"/>
  <c r="K363" i="17"/>
  <c r="F363" i="17"/>
  <c r="A363" i="17"/>
  <c r="P362" i="17"/>
  <c r="K362" i="17"/>
  <c r="F362" i="17"/>
  <c r="A362" i="17"/>
  <c r="P361" i="17"/>
  <c r="K361" i="17"/>
  <c r="F361" i="17"/>
  <c r="A361" i="17"/>
  <c r="J356" i="17"/>
  <c r="O356" i="17" s="1"/>
  <c r="T356" i="17" s="1"/>
  <c r="P355" i="17"/>
  <c r="K355" i="17"/>
  <c r="F355" i="17"/>
  <c r="A355" i="17"/>
  <c r="P354" i="17"/>
  <c r="K354" i="17"/>
  <c r="F354" i="17"/>
  <c r="A354" i="17"/>
  <c r="P353" i="17"/>
  <c r="K353" i="17"/>
  <c r="F353" i="17"/>
  <c r="A353" i="17"/>
  <c r="J348" i="17"/>
  <c r="O348" i="17" s="1"/>
  <c r="T348" i="17" s="1"/>
  <c r="P347" i="17"/>
  <c r="K347" i="17"/>
  <c r="F347" i="17"/>
  <c r="A347" i="17"/>
  <c r="P346" i="17"/>
  <c r="K346" i="17"/>
  <c r="F346" i="17"/>
  <c r="A346" i="17"/>
  <c r="P345" i="17"/>
  <c r="K345" i="17"/>
  <c r="F345" i="17"/>
  <c r="A345" i="17"/>
  <c r="O340" i="17"/>
  <c r="T340" i="17" s="1"/>
  <c r="J340" i="17"/>
  <c r="P339" i="17"/>
  <c r="K339" i="17"/>
  <c r="F339" i="17"/>
  <c r="A339" i="17"/>
  <c r="P338" i="17"/>
  <c r="K338" i="17"/>
  <c r="F338" i="17"/>
  <c r="A338" i="17"/>
  <c r="P337" i="17"/>
  <c r="K337" i="17"/>
  <c r="F337" i="17"/>
  <c r="A337" i="17"/>
  <c r="J332" i="17"/>
  <c r="O332" i="17" s="1"/>
  <c r="T332" i="17" s="1"/>
  <c r="P331" i="17"/>
  <c r="K331" i="17"/>
  <c r="F331" i="17"/>
  <c r="A331" i="17"/>
  <c r="P330" i="17"/>
  <c r="K330" i="17"/>
  <c r="F330" i="17"/>
  <c r="A330" i="17"/>
  <c r="P329" i="17"/>
  <c r="K329" i="17"/>
  <c r="F329" i="17"/>
  <c r="A329" i="17"/>
  <c r="J324" i="17"/>
  <c r="O324" i="17" s="1"/>
  <c r="T324" i="17" s="1"/>
  <c r="P323" i="17"/>
  <c r="K323" i="17"/>
  <c r="F323" i="17"/>
  <c r="A323" i="17"/>
  <c r="P322" i="17"/>
  <c r="K322" i="17"/>
  <c r="F322" i="17"/>
  <c r="A322" i="17"/>
  <c r="P321" i="17"/>
  <c r="K321" i="17"/>
  <c r="F321" i="17"/>
  <c r="A321" i="17"/>
  <c r="J316" i="17"/>
  <c r="O316" i="17" s="1"/>
  <c r="T316" i="17" s="1"/>
  <c r="P315" i="17"/>
  <c r="K315" i="17"/>
  <c r="F315" i="17"/>
  <c r="A315" i="17"/>
  <c r="P314" i="17"/>
  <c r="K314" i="17"/>
  <c r="F314" i="17"/>
  <c r="A314" i="17"/>
  <c r="P313" i="17"/>
  <c r="K313" i="17"/>
  <c r="F313" i="17"/>
  <c r="A313" i="17"/>
  <c r="J308" i="17"/>
  <c r="O308" i="17" s="1"/>
  <c r="T308" i="17" s="1"/>
  <c r="P307" i="17"/>
  <c r="K307" i="17"/>
  <c r="F307" i="17"/>
  <c r="A307" i="17"/>
  <c r="P306" i="17"/>
  <c r="K306" i="17"/>
  <c r="F306" i="17"/>
  <c r="A306" i="17"/>
  <c r="P305" i="17"/>
  <c r="K305" i="17"/>
  <c r="F305" i="17"/>
  <c r="A305" i="17"/>
  <c r="T300" i="17"/>
  <c r="O300" i="17"/>
  <c r="J300" i="17"/>
  <c r="P299" i="17"/>
  <c r="K299" i="17"/>
  <c r="F299" i="17"/>
  <c r="A299" i="17"/>
  <c r="P298" i="17"/>
  <c r="K298" i="17"/>
  <c r="F298" i="17"/>
  <c r="A298" i="17"/>
  <c r="P297" i="17"/>
  <c r="K297" i="17"/>
  <c r="F297" i="17"/>
  <c r="A297" i="17"/>
  <c r="J292" i="17"/>
  <c r="O292" i="17" s="1"/>
  <c r="T292" i="17" s="1"/>
  <c r="P291" i="17"/>
  <c r="K291" i="17"/>
  <c r="F291" i="17"/>
  <c r="A291" i="17"/>
  <c r="P290" i="17"/>
  <c r="K290" i="17"/>
  <c r="F290" i="17"/>
  <c r="A290" i="17"/>
  <c r="P289" i="17"/>
  <c r="K289" i="17"/>
  <c r="F289" i="17"/>
  <c r="A289" i="17"/>
  <c r="J284" i="17"/>
  <c r="O284" i="17" s="1"/>
  <c r="T284" i="17" s="1"/>
  <c r="P283" i="17"/>
  <c r="K283" i="17"/>
  <c r="F283" i="17"/>
  <c r="A283" i="17"/>
  <c r="P282" i="17"/>
  <c r="K282" i="17"/>
  <c r="F282" i="17"/>
  <c r="A282" i="17"/>
  <c r="P281" i="17"/>
  <c r="K281" i="17"/>
  <c r="F281" i="17"/>
  <c r="A281" i="17"/>
  <c r="O276" i="17"/>
  <c r="T276" i="17" s="1"/>
  <c r="J276" i="17"/>
  <c r="P275" i="17"/>
  <c r="K275" i="17"/>
  <c r="F275" i="17"/>
  <c r="A275" i="17"/>
  <c r="P274" i="17"/>
  <c r="K274" i="17"/>
  <c r="F274" i="17"/>
  <c r="A274" i="17"/>
  <c r="P273" i="17"/>
  <c r="K273" i="17"/>
  <c r="F273" i="17"/>
  <c r="A273" i="17"/>
  <c r="J268" i="17"/>
  <c r="O268" i="17" s="1"/>
  <c r="T268" i="17" s="1"/>
  <c r="P267" i="17"/>
  <c r="K267" i="17"/>
  <c r="F267" i="17"/>
  <c r="A267" i="17"/>
  <c r="P266" i="17"/>
  <c r="K266" i="17"/>
  <c r="F266" i="17"/>
  <c r="A266" i="17"/>
  <c r="P265" i="17"/>
  <c r="K265" i="17"/>
  <c r="F265" i="17"/>
  <c r="A265" i="17"/>
  <c r="J260" i="17"/>
  <c r="O260" i="17" s="1"/>
  <c r="T260" i="17" s="1"/>
  <c r="P259" i="17"/>
  <c r="K259" i="17"/>
  <c r="F259" i="17"/>
  <c r="A259" i="17"/>
  <c r="P258" i="17"/>
  <c r="K258" i="17"/>
  <c r="F258" i="17"/>
  <c r="A258" i="17"/>
  <c r="P257" i="17"/>
  <c r="K257" i="17"/>
  <c r="F257" i="17"/>
  <c r="A257" i="17"/>
  <c r="J252" i="17"/>
  <c r="O252" i="17" s="1"/>
  <c r="T252" i="17" s="1"/>
  <c r="P251" i="17"/>
  <c r="K251" i="17"/>
  <c r="F251" i="17"/>
  <c r="A251" i="17"/>
  <c r="P250" i="17"/>
  <c r="K250" i="17"/>
  <c r="F250" i="17"/>
  <c r="A250" i="17"/>
  <c r="P249" i="17"/>
  <c r="K249" i="17"/>
  <c r="F249" i="17"/>
  <c r="A249" i="17"/>
  <c r="J244" i="17"/>
  <c r="O244" i="17" s="1"/>
  <c r="T244" i="17" s="1"/>
  <c r="P243" i="17"/>
  <c r="K243" i="17"/>
  <c r="F243" i="17"/>
  <c r="A243" i="17"/>
  <c r="P242" i="17"/>
  <c r="K242" i="17"/>
  <c r="F242" i="17"/>
  <c r="A242" i="17"/>
  <c r="P241" i="17"/>
  <c r="K241" i="17"/>
  <c r="F241" i="17"/>
  <c r="A241" i="17"/>
  <c r="T236" i="17"/>
  <c r="O236" i="17"/>
  <c r="J236" i="17"/>
  <c r="P235" i="17"/>
  <c r="K235" i="17"/>
  <c r="F235" i="17"/>
  <c r="A235" i="17"/>
  <c r="P234" i="17"/>
  <c r="K234" i="17"/>
  <c r="F234" i="17"/>
  <c r="A234" i="17"/>
  <c r="P233" i="17"/>
  <c r="K233" i="17"/>
  <c r="F233" i="17"/>
  <c r="A233" i="17"/>
  <c r="J228" i="17"/>
  <c r="O228" i="17" s="1"/>
  <c r="T228" i="17" s="1"/>
  <c r="P227" i="17"/>
  <c r="K227" i="17"/>
  <c r="F227" i="17"/>
  <c r="A227" i="17"/>
  <c r="P226" i="17"/>
  <c r="K226" i="17"/>
  <c r="F226" i="17"/>
  <c r="A226" i="17"/>
  <c r="P225" i="17"/>
  <c r="K225" i="17"/>
  <c r="F225" i="17"/>
  <c r="A225" i="17"/>
  <c r="J220" i="17"/>
  <c r="O220" i="17" s="1"/>
  <c r="T220" i="17" s="1"/>
  <c r="P219" i="17"/>
  <c r="K219" i="17"/>
  <c r="F219" i="17"/>
  <c r="A219" i="17"/>
  <c r="P218" i="17"/>
  <c r="K218" i="17"/>
  <c r="F218" i="17"/>
  <c r="A218" i="17"/>
  <c r="P217" i="17"/>
  <c r="K217" i="17"/>
  <c r="F217" i="17"/>
  <c r="A217" i="17"/>
  <c r="J212" i="17"/>
  <c r="O212" i="17" s="1"/>
  <c r="T212" i="17" s="1"/>
  <c r="P211" i="17"/>
  <c r="K211" i="17"/>
  <c r="F211" i="17"/>
  <c r="A211" i="17"/>
  <c r="P210" i="17"/>
  <c r="K210" i="17"/>
  <c r="F210" i="17"/>
  <c r="A210" i="17"/>
  <c r="P209" i="17"/>
  <c r="K209" i="17"/>
  <c r="F209" i="17"/>
  <c r="A209" i="17"/>
  <c r="J204" i="17"/>
  <c r="O204" i="17" s="1"/>
  <c r="T204" i="17" s="1"/>
  <c r="P203" i="17"/>
  <c r="K203" i="17"/>
  <c r="F203" i="17"/>
  <c r="A203" i="17"/>
  <c r="P202" i="17"/>
  <c r="K202" i="17"/>
  <c r="F202" i="17"/>
  <c r="A202" i="17"/>
  <c r="P201" i="17"/>
  <c r="K201" i="17"/>
  <c r="F201" i="17"/>
  <c r="A201" i="17"/>
  <c r="J196" i="17"/>
  <c r="O196" i="17" s="1"/>
  <c r="T196" i="17" s="1"/>
  <c r="P195" i="17"/>
  <c r="K195" i="17"/>
  <c r="F195" i="17"/>
  <c r="A195" i="17"/>
  <c r="P194" i="17"/>
  <c r="K194" i="17"/>
  <c r="F194" i="17"/>
  <c r="A194" i="17"/>
  <c r="P193" i="17"/>
  <c r="K193" i="17"/>
  <c r="F193" i="17"/>
  <c r="A193" i="17"/>
  <c r="O188" i="17"/>
  <c r="T188" i="17" s="1"/>
  <c r="J188" i="17"/>
  <c r="P187" i="17"/>
  <c r="K187" i="17"/>
  <c r="F187" i="17"/>
  <c r="A187" i="17"/>
  <c r="P186" i="17"/>
  <c r="K186" i="17"/>
  <c r="F186" i="17"/>
  <c r="A186" i="17"/>
  <c r="P185" i="17"/>
  <c r="K185" i="17"/>
  <c r="F185" i="17"/>
  <c r="A185" i="17"/>
  <c r="J180" i="17"/>
  <c r="O180" i="17" s="1"/>
  <c r="T180" i="17" s="1"/>
  <c r="P179" i="17"/>
  <c r="K179" i="17"/>
  <c r="F179" i="17"/>
  <c r="A179" i="17"/>
  <c r="P178" i="17"/>
  <c r="K178" i="17"/>
  <c r="F178" i="17"/>
  <c r="A178" i="17"/>
  <c r="P177" i="17"/>
  <c r="K177" i="17"/>
  <c r="F177" i="17"/>
  <c r="A177" i="17"/>
  <c r="J172" i="17"/>
  <c r="O172" i="17" s="1"/>
  <c r="T172" i="17" s="1"/>
  <c r="P171" i="17"/>
  <c r="K171" i="17"/>
  <c r="F171" i="17"/>
  <c r="A171" i="17"/>
  <c r="P170" i="17"/>
  <c r="K170" i="17"/>
  <c r="F170" i="17"/>
  <c r="A170" i="17"/>
  <c r="P169" i="17"/>
  <c r="K169" i="17"/>
  <c r="F169" i="17"/>
  <c r="A169" i="17"/>
  <c r="J164" i="17"/>
  <c r="O164" i="17" s="1"/>
  <c r="T164" i="17" s="1"/>
  <c r="P163" i="17"/>
  <c r="K163" i="17"/>
  <c r="F163" i="17"/>
  <c r="A163" i="17"/>
  <c r="P162" i="17"/>
  <c r="K162" i="17"/>
  <c r="F162" i="17"/>
  <c r="A162" i="17"/>
  <c r="P161" i="17"/>
  <c r="K161" i="17"/>
  <c r="F161" i="17"/>
  <c r="A161" i="17"/>
  <c r="J156" i="17"/>
  <c r="O156" i="17" s="1"/>
  <c r="T156" i="17" s="1"/>
  <c r="P155" i="17"/>
  <c r="K155" i="17"/>
  <c r="F155" i="17"/>
  <c r="A155" i="17"/>
  <c r="P154" i="17"/>
  <c r="K154" i="17"/>
  <c r="F154" i="17"/>
  <c r="A154" i="17"/>
  <c r="P153" i="17"/>
  <c r="K153" i="17"/>
  <c r="F153" i="17"/>
  <c r="A153" i="17"/>
  <c r="J148" i="17"/>
  <c r="O148" i="17" s="1"/>
  <c r="T148" i="17" s="1"/>
  <c r="P147" i="17"/>
  <c r="K147" i="17"/>
  <c r="F147" i="17"/>
  <c r="A147" i="17"/>
  <c r="P146" i="17"/>
  <c r="K146" i="17"/>
  <c r="F146" i="17"/>
  <c r="A146" i="17"/>
  <c r="P145" i="17"/>
  <c r="K145" i="17"/>
  <c r="F145" i="17"/>
  <c r="A145" i="17"/>
  <c r="J140" i="17"/>
  <c r="O140" i="17" s="1"/>
  <c r="T140" i="17" s="1"/>
  <c r="P139" i="17"/>
  <c r="K139" i="17"/>
  <c r="F139" i="17"/>
  <c r="A139" i="17"/>
  <c r="P138" i="17"/>
  <c r="K138" i="17"/>
  <c r="F138" i="17"/>
  <c r="A138" i="17"/>
  <c r="P137" i="17"/>
  <c r="K137" i="17"/>
  <c r="F137" i="17"/>
  <c r="A137" i="17"/>
  <c r="J132" i="17"/>
  <c r="O132" i="17" s="1"/>
  <c r="T132" i="17" s="1"/>
  <c r="P131" i="17"/>
  <c r="K131" i="17"/>
  <c r="F131" i="17"/>
  <c r="A131" i="17"/>
  <c r="P130" i="17"/>
  <c r="K130" i="17"/>
  <c r="F130" i="17"/>
  <c r="A130" i="17"/>
  <c r="P129" i="17"/>
  <c r="K129" i="17"/>
  <c r="F129" i="17"/>
  <c r="A129" i="17"/>
  <c r="J124" i="17"/>
  <c r="O124" i="17" s="1"/>
  <c r="T124" i="17" s="1"/>
  <c r="P123" i="17"/>
  <c r="K123" i="17"/>
  <c r="F123" i="17"/>
  <c r="A123" i="17"/>
  <c r="P122" i="17"/>
  <c r="K122" i="17"/>
  <c r="F122" i="17"/>
  <c r="A122" i="17"/>
  <c r="P121" i="17"/>
  <c r="K121" i="17"/>
  <c r="F121" i="17"/>
  <c r="A121" i="17"/>
  <c r="J116" i="17"/>
  <c r="O116" i="17" s="1"/>
  <c r="T116" i="17" s="1"/>
  <c r="P115" i="17"/>
  <c r="K115" i="17"/>
  <c r="F115" i="17"/>
  <c r="A115" i="17"/>
  <c r="P114" i="17"/>
  <c r="K114" i="17"/>
  <c r="F114" i="17"/>
  <c r="A114" i="17"/>
  <c r="P113" i="17"/>
  <c r="K113" i="17"/>
  <c r="F113" i="17"/>
  <c r="A113" i="17"/>
  <c r="J108" i="17"/>
  <c r="O108" i="17" s="1"/>
  <c r="T108" i="17" s="1"/>
  <c r="P107" i="17"/>
  <c r="K107" i="17"/>
  <c r="F107" i="17"/>
  <c r="A107" i="17"/>
  <c r="P106" i="17"/>
  <c r="K106" i="17"/>
  <c r="F106" i="17"/>
  <c r="A106" i="17"/>
  <c r="P105" i="17"/>
  <c r="K105" i="17"/>
  <c r="F105" i="17"/>
  <c r="A105" i="17"/>
  <c r="J100" i="17"/>
  <c r="O100" i="17" s="1"/>
  <c r="T100" i="17" s="1"/>
  <c r="P99" i="17"/>
  <c r="K99" i="17"/>
  <c r="F99" i="17"/>
  <c r="A99" i="17"/>
  <c r="P98" i="17"/>
  <c r="K98" i="17"/>
  <c r="F98" i="17"/>
  <c r="A98" i="17"/>
  <c r="P97" i="17"/>
  <c r="K97" i="17"/>
  <c r="F97" i="17"/>
  <c r="A97" i="17"/>
  <c r="J92" i="17"/>
  <c r="O92" i="17" s="1"/>
  <c r="T92" i="17" s="1"/>
  <c r="P91" i="17"/>
  <c r="K91" i="17"/>
  <c r="F91" i="17"/>
  <c r="A91" i="17"/>
  <c r="P90" i="17"/>
  <c r="K90" i="17"/>
  <c r="F90" i="17"/>
  <c r="A90" i="17"/>
  <c r="P89" i="17"/>
  <c r="K89" i="17"/>
  <c r="F89" i="17"/>
  <c r="A89" i="17"/>
  <c r="J84" i="17"/>
  <c r="O84" i="17" s="1"/>
  <c r="T84" i="17" s="1"/>
  <c r="P83" i="17"/>
  <c r="K83" i="17"/>
  <c r="F83" i="17"/>
  <c r="A83" i="17"/>
  <c r="P82" i="17"/>
  <c r="K82" i="17"/>
  <c r="F82" i="17"/>
  <c r="A82" i="17"/>
  <c r="P81" i="17"/>
  <c r="K81" i="17"/>
  <c r="F81" i="17"/>
  <c r="A81" i="17"/>
  <c r="J76" i="17"/>
  <c r="O76" i="17" s="1"/>
  <c r="T76" i="17" s="1"/>
  <c r="P75" i="17"/>
  <c r="K75" i="17"/>
  <c r="F75" i="17"/>
  <c r="A75" i="17"/>
  <c r="P74" i="17"/>
  <c r="K74" i="17"/>
  <c r="F74" i="17"/>
  <c r="A74" i="17"/>
  <c r="P73" i="17"/>
  <c r="K73" i="17"/>
  <c r="F73" i="17"/>
  <c r="A73" i="17"/>
  <c r="J68" i="17"/>
  <c r="O68" i="17" s="1"/>
  <c r="T68" i="17" s="1"/>
  <c r="P67" i="17"/>
  <c r="K67" i="17"/>
  <c r="F67" i="17"/>
  <c r="A67" i="17"/>
  <c r="P66" i="17"/>
  <c r="K66" i="17"/>
  <c r="F66" i="17"/>
  <c r="A66" i="17"/>
  <c r="P65" i="17"/>
  <c r="K65" i="17"/>
  <c r="F65" i="17"/>
  <c r="A65" i="17"/>
  <c r="J60" i="17"/>
  <c r="O60" i="17" s="1"/>
  <c r="T60" i="17" s="1"/>
  <c r="P59" i="17"/>
  <c r="K59" i="17"/>
  <c r="F59" i="17"/>
  <c r="A59" i="17"/>
  <c r="P58" i="17"/>
  <c r="K58" i="17"/>
  <c r="F58" i="17"/>
  <c r="A58" i="17"/>
  <c r="P57" i="17"/>
  <c r="K57" i="17"/>
  <c r="F57" i="17"/>
  <c r="A57" i="17"/>
  <c r="J52" i="17"/>
  <c r="O52" i="17" s="1"/>
  <c r="T52" i="17" s="1"/>
  <c r="P51" i="17"/>
  <c r="K51" i="17"/>
  <c r="F51" i="17"/>
  <c r="A51" i="17"/>
  <c r="P50" i="17"/>
  <c r="K50" i="17"/>
  <c r="F50" i="17"/>
  <c r="A50" i="17"/>
  <c r="P49" i="17"/>
  <c r="K49" i="17"/>
  <c r="F49" i="17"/>
  <c r="A49" i="17"/>
  <c r="J44" i="17"/>
  <c r="O44" i="17" s="1"/>
  <c r="T44" i="17" s="1"/>
  <c r="P43" i="17"/>
  <c r="K43" i="17"/>
  <c r="F43" i="17"/>
  <c r="A43" i="17"/>
  <c r="P42" i="17"/>
  <c r="K42" i="17"/>
  <c r="F42" i="17"/>
  <c r="A42" i="17"/>
  <c r="P41" i="17"/>
  <c r="K41" i="17"/>
  <c r="F41" i="17"/>
  <c r="A41" i="17"/>
  <c r="J36" i="17"/>
  <c r="O36" i="17" s="1"/>
  <c r="T36" i="17" s="1"/>
  <c r="P35" i="17"/>
  <c r="K35" i="17"/>
  <c r="F35" i="17"/>
  <c r="A35" i="17"/>
  <c r="P34" i="17"/>
  <c r="K34" i="17"/>
  <c r="F34" i="17"/>
  <c r="A34" i="17"/>
  <c r="P33" i="17"/>
  <c r="K33" i="17"/>
  <c r="F33" i="17"/>
  <c r="A33" i="17"/>
  <c r="J28" i="17"/>
  <c r="O28" i="17" s="1"/>
  <c r="T28" i="17" s="1"/>
  <c r="P27" i="17"/>
  <c r="K27" i="17"/>
  <c r="F27" i="17"/>
  <c r="A27" i="17"/>
  <c r="P26" i="17"/>
  <c r="K26" i="17"/>
  <c r="F26" i="17"/>
  <c r="A26" i="17"/>
  <c r="P25" i="17"/>
  <c r="K25" i="17"/>
  <c r="F25" i="17"/>
  <c r="A25" i="17"/>
  <c r="J20" i="17"/>
  <c r="O20" i="17" s="1"/>
  <c r="T20" i="17" s="1"/>
  <c r="P19" i="17"/>
  <c r="K19" i="17"/>
  <c r="F19" i="17"/>
  <c r="A19" i="17"/>
  <c r="P18" i="17"/>
  <c r="K18" i="17"/>
  <c r="F18" i="17"/>
  <c r="A18" i="17"/>
  <c r="P17" i="17"/>
  <c r="K17" i="17"/>
  <c r="F17" i="17"/>
  <c r="A17" i="17"/>
  <c r="J12" i="17"/>
  <c r="O12" i="17" s="1"/>
  <c r="T12" i="17" s="1"/>
  <c r="P11" i="17"/>
  <c r="K11" i="17"/>
  <c r="F11" i="17"/>
  <c r="A11" i="17"/>
  <c r="P10" i="17"/>
  <c r="K10" i="17"/>
  <c r="F10" i="17"/>
  <c r="A10" i="17"/>
  <c r="P9" i="17"/>
  <c r="K9" i="17"/>
  <c r="F9" i="17"/>
  <c r="A9" i="17"/>
  <c r="J4" i="17"/>
  <c r="O4" i="17" s="1"/>
  <c r="T4" i="17" s="1"/>
  <c r="P3" i="17"/>
  <c r="K3" i="17"/>
  <c r="F3" i="17"/>
  <c r="A3" i="17"/>
  <c r="P2" i="17"/>
  <c r="K2" i="17"/>
  <c r="F2" i="17"/>
  <c r="A2" i="17"/>
  <c r="P1" i="17"/>
  <c r="K1" i="17"/>
  <c r="F1" i="17"/>
  <c r="A1" i="17"/>
  <c r="J636" i="15"/>
  <c r="O636" i="15" s="1"/>
  <c r="T636" i="15" s="1"/>
  <c r="P635" i="15"/>
  <c r="K635" i="15"/>
  <c r="F635" i="15"/>
  <c r="A635" i="15"/>
  <c r="P634" i="15"/>
  <c r="K634" i="15"/>
  <c r="F634" i="15"/>
  <c r="A634" i="15"/>
  <c r="P633" i="15"/>
  <c r="K633" i="15"/>
  <c r="F633" i="15"/>
  <c r="A633" i="15"/>
  <c r="J628" i="15"/>
  <c r="O628" i="15" s="1"/>
  <c r="T628" i="15" s="1"/>
  <c r="P627" i="15"/>
  <c r="K627" i="15"/>
  <c r="F627" i="15"/>
  <c r="A627" i="15"/>
  <c r="P626" i="15"/>
  <c r="K626" i="15"/>
  <c r="F626" i="15"/>
  <c r="A626" i="15"/>
  <c r="P625" i="15"/>
  <c r="K625" i="15"/>
  <c r="F625" i="15"/>
  <c r="A625" i="15"/>
  <c r="J620" i="15"/>
  <c r="O620" i="15" s="1"/>
  <c r="T620" i="15" s="1"/>
  <c r="P619" i="15"/>
  <c r="K619" i="15"/>
  <c r="F619" i="15"/>
  <c r="A619" i="15"/>
  <c r="P618" i="15"/>
  <c r="K618" i="15"/>
  <c r="F618" i="15"/>
  <c r="A618" i="15"/>
  <c r="P617" i="15"/>
  <c r="K617" i="15"/>
  <c r="F617" i="15"/>
  <c r="A617" i="15"/>
  <c r="J612" i="15"/>
  <c r="O612" i="15" s="1"/>
  <c r="T612" i="15" s="1"/>
  <c r="P611" i="15"/>
  <c r="K611" i="15"/>
  <c r="F611" i="15"/>
  <c r="A611" i="15"/>
  <c r="P610" i="15"/>
  <c r="K610" i="15"/>
  <c r="F610" i="15"/>
  <c r="A610" i="15"/>
  <c r="P609" i="15"/>
  <c r="K609" i="15"/>
  <c r="F609" i="15"/>
  <c r="A609" i="15"/>
  <c r="J604" i="15"/>
  <c r="O604" i="15" s="1"/>
  <c r="T604" i="15" s="1"/>
  <c r="P603" i="15"/>
  <c r="K603" i="15"/>
  <c r="F603" i="15"/>
  <c r="A603" i="15"/>
  <c r="P602" i="15"/>
  <c r="K602" i="15"/>
  <c r="F602" i="15"/>
  <c r="A602" i="15"/>
  <c r="P601" i="15"/>
  <c r="K601" i="15"/>
  <c r="F601" i="15"/>
  <c r="A601" i="15"/>
  <c r="J596" i="15"/>
  <c r="O596" i="15" s="1"/>
  <c r="T596" i="15" s="1"/>
  <c r="P595" i="15"/>
  <c r="K595" i="15"/>
  <c r="F595" i="15"/>
  <c r="A595" i="15"/>
  <c r="P594" i="15"/>
  <c r="K594" i="15"/>
  <c r="F594" i="15"/>
  <c r="A594" i="15"/>
  <c r="P593" i="15"/>
  <c r="K593" i="15"/>
  <c r="F593" i="15"/>
  <c r="A593" i="15"/>
  <c r="J588" i="15"/>
  <c r="O588" i="15" s="1"/>
  <c r="T588" i="15" s="1"/>
  <c r="P587" i="15"/>
  <c r="K587" i="15"/>
  <c r="F587" i="15"/>
  <c r="A587" i="15"/>
  <c r="P586" i="15"/>
  <c r="K586" i="15"/>
  <c r="F586" i="15"/>
  <c r="A586" i="15"/>
  <c r="P585" i="15"/>
  <c r="K585" i="15"/>
  <c r="F585" i="15"/>
  <c r="A585" i="15"/>
  <c r="J580" i="15"/>
  <c r="O580" i="15" s="1"/>
  <c r="T580" i="15" s="1"/>
  <c r="P579" i="15"/>
  <c r="K579" i="15"/>
  <c r="F579" i="15"/>
  <c r="A579" i="15"/>
  <c r="P578" i="15"/>
  <c r="K578" i="15"/>
  <c r="F578" i="15"/>
  <c r="A578" i="15"/>
  <c r="P577" i="15"/>
  <c r="K577" i="15"/>
  <c r="F577" i="15"/>
  <c r="A577" i="15"/>
  <c r="J572" i="15"/>
  <c r="O572" i="15" s="1"/>
  <c r="T572" i="15" s="1"/>
  <c r="P571" i="15"/>
  <c r="K571" i="15"/>
  <c r="F571" i="15"/>
  <c r="A571" i="15"/>
  <c r="P570" i="15"/>
  <c r="K570" i="15"/>
  <c r="F570" i="15"/>
  <c r="A570" i="15"/>
  <c r="P569" i="15"/>
  <c r="K569" i="15"/>
  <c r="F569" i="15"/>
  <c r="A569" i="15"/>
  <c r="J564" i="15"/>
  <c r="O564" i="15" s="1"/>
  <c r="T564" i="15" s="1"/>
  <c r="P563" i="15"/>
  <c r="K563" i="15"/>
  <c r="F563" i="15"/>
  <c r="A563" i="15"/>
  <c r="P562" i="15"/>
  <c r="K562" i="15"/>
  <c r="F562" i="15"/>
  <c r="A562" i="15"/>
  <c r="P561" i="15"/>
  <c r="K561" i="15"/>
  <c r="F561" i="15"/>
  <c r="A561" i="15"/>
  <c r="J556" i="15"/>
  <c r="O556" i="15" s="1"/>
  <c r="T556" i="15" s="1"/>
  <c r="P555" i="15"/>
  <c r="K555" i="15"/>
  <c r="F555" i="15"/>
  <c r="A555" i="15"/>
  <c r="P554" i="15"/>
  <c r="K554" i="15"/>
  <c r="F554" i="15"/>
  <c r="A554" i="15"/>
  <c r="P553" i="15"/>
  <c r="K553" i="15"/>
  <c r="F553" i="15"/>
  <c r="A553" i="15"/>
  <c r="J548" i="15"/>
  <c r="O548" i="15" s="1"/>
  <c r="T548" i="15" s="1"/>
  <c r="P547" i="15"/>
  <c r="K547" i="15"/>
  <c r="F547" i="15"/>
  <c r="A547" i="15"/>
  <c r="P546" i="15"/>
  <c r="K546" i="15"/>
  <c r="F546" i="15"/>
  <c r="A546" i="15"/>
  <c r="P545" i="15"/>
  <c r="K545" i="15"/>
  <c r="F545" i="15"/>
  <c r="A545" i="15"/>
  <c r="J540" i="15"/>
  <c r="O540" i="15" s="1"/>
  <c r="T540" i="15" s="1"/>
  <c r="P539" i="15"/>
  <c r="K539" i="15"/>
  <c r="F539" i="15"/>
  <c r="A539" i="15"/>
  <c r="P538" i="15"/>
  <c r="K538" i="15"/>
  <c r="F538" i="15"/>
  <c r="A538" i="15"/>
  <c r="P537" i="15"/>
  <c r="K537" i="15"/>
  <c r="F537" i="15"/>
  <c r="A537" i="15"/>
  <c r="J532" i="15"/>
  <c r="O532" i="15" s="1"/>
  <c r="T532" i="15" s="1"/>
  <c r="P531" i="15"/>
  <c r="K531" i="15"/>
  <c r="F531" i="15"/>
  <c r="A531" i="15"/>
  <c r="P530" i="15"/>
  <c r="K530" i="15"/>
  <c r="F530" i="15"/>
  <c r="A530" i="15"/>
  <c r="P529" i="15"/>
  <c r="K529" i="15"/>
  <c r="F529" i="15"/>
  <c r="A529" i="15"/>
  <c r="J524" i="15"/>
  <c r="O524" i="15" s="1"/>
  <c r="T524" i="15" s="1"/>
  <c r="P523" i="15"/>
  <c r="K523" i="15"/>
  <c r="F523" i="15"/>
  <c r="A523" i="15"/>
  <c r="P522" i="15"/>
  <c r="K522" i="15"/>
  <c r="F522" i="15"/>
  <c r="A522" i="15"/>
  <c r="P521" i="15"/>
  <c r="K521" i="15"/>
  <c r="F521" i="15"/>
  <c r="A521" i="15"/>
  <c r="J516" i="15"/>
  <c r="O516" i="15" s="1"/>
  <c r="T516" i="15" s="1"/>
  <c r="P515" i="15"/>
  <c r="K515" i="15"/>
  <c r="F515" i="15"/>
  <c r="A515" i="15"/>
  <c r="P514" i="15"/>
  <c r="K514" i="15"/>
  <c r="F514" i="15"/>
  <c r="A514" i="15"/>
  <c r="P513" i="15"/>
  <c r="K513" i="15"/>
  <c r="F513" i="15"/>
  <c r="A513" i="15"/>
  <c r="J508" i="15"/>
  <c r="O508" i="15" s="1"/>
  <c r="T508" i="15" s="1"/>
  <c r="P507" i="15"/>
  <c r="K507" i="15"/>
  <c r="F507" i="15"/>
  <c r="A507" i="15"/>
  <c r="P506" i="15"/>
  <c r="K506" i="15"/>
  <c r="F506" i="15"/>
  <c r="A506" i="15"/>
  <c r="P505" i="15"/>
  <c r="K505" i="15"/>
  <c r="F505" i="15"/>
  <c r="A505" i="15"/>
  <c r="J500" i="15"/>
  <c r="O500" i="15" s="1"/>
  <c r="T500" i="15" s="1"/>
  <c r="P499" i="15"/>
  <c r="K499" i="15"/>
  <c r="F499" i="15"/>
  <c r="A499" i="15"/>
  <c r="P498" i="15"/>
  <c r="K498" i="15"/>
  <c r="F498" i="15"/>
  <c r="A498" i="15"/>
  <c r="P497" i="15"/>
  <c r="K497" i="15"/>
  <c r="F497" i="15"/>
  <c r="A497" i="15"/>
  <c r="J492" i="15"/>
  <c r="O492" i="15" s="1"/>
  <c r="T492" i="15" s="1"/>
  <c r="P491" i="15"/>
  <c r="K491" i="15"/>
  <c r="F491" i="15"/>
  <c r="A491" i="15"/>
  <c r="P490" i="15"/>
  <c r="K490" i="15"/>
  <c r="F490" i="15"/>
  <c r="A490" i="15"/>
  <c r="P489" i="15"/>
  <c r="K489" i="15"/>
  <c r="F489" i="15"/>
  <c r="A489" i="15"/>
  <c r="J484" i="15"/>
  <c r="O484" i="15" s="1"/>
  <c r="T484" i="15" s="1"/>
  <c r="P483" i="15"/>
  <c r="K483" i="15"/>
  <c r="F483" i="15"/>
  <c r="A483" i="15"/>
  <c r="P482" i="15"/>
  <c r="K482" i="15"/>
  <c r="F482" i="15"/>
  <c r="A482" i="15"/>
  <c r="P481" i="15"/>
  <c r="K481" i="15"/>
  <c r="F481" i="15"/>
  <c r="A481" i="15"/>
  <c r="J476" i="15"/>
  <c r="O476" i="15" s="1"/>
  <c r="T476" i="15" s="1"/>
  <c r="P475" i="15"/>
  <c r="K475" i="15"/>
  <c r="F475" i="15"/>
  <c r="A475" i="15"/>
  <c r="P474" i="15"/>
  <c r="K474" i="15"/>
  <c r="F474" i="15"/>
  <c r="A474" i="15"/>
  <c r="P473" i="15"/>
  <c r="K473" i="15"/>
  <c r="F473" i="15"/>
  <c r="A473" i="15"/>
  <c r="J468" i="15"/>
  <c r="O468" i="15" s="1"/>
  <c r="T468" i="15" s="1"/>
  <c r="P467" i="15"/>
  <c r="K467" i="15"/>
  <c r="F467" i="15"/>
  <c r="A467" i="15"/>
  <c r="P466" i="15"/>
  <c r="K466" i="15"/>
  <c r="F466" i="15"/>
  <c r="A466" i="15"/>
  <c r="P465" i="15"/>
  <c r="K465" i="15"/>
  <c r="F465" i="15"/>
  <c r="A465" i="15"/>
  <c r="J460" i="15"/>
  <c r="O460" i="15" s="1"/>
  <c r="T460" i="15" s="1"/>
  <c r="P459" i="15"/>
  <c r="K459" i="15"/>
  <c r="F459" i="15"/>
  <c r="A459" i="15"/>
  <c r="P458" i="15"/>
  <c r="K458" i="15"/>
  <c r="F458" i="15"/>
  <c r="A458" i="15"/>
  <c r="P457" i="15"/>
  <c r="K457" i="15"/>
  <c r="F457" i="15"/>
  <c r="A457" i="15"/>
  <c r="J452" i="15"/>
  <c r="O452" i="15" s="1"/>
  <c r="T452" i="15" s="1"/>
  <c r="P451" i="15"/>
  <c r="K451" i="15"/>
  <c r="F451" i="15"/>
  <c r="A451" i="15"/>
  <c r="P450" i="15"/>
  <c r="K450" i="15"/>
  <c r="F450" i="15"/>
  <c r="A450" i="15"/>
  <c r="P449" i="15"/>
  <c r="K449" i="15"/>
  <c r="F449" i="15"/>
  <c r="A449" i="15"/>
  <c r="J444" i="15"/>
  <c r="O444" i="15" s="1"/>
  <c r="T444" i="15" s="1"/>
  <c r="P443" i="15"/>
  <c r="K443" i="15"/>
  <c r="F443" i="15"/>
  <c r="A443" i="15"/>
  <c r="P442" i="15"/>
  <c r="K442" i="15"/>
  <c r="F442" i="15"/>
  <c r="A442" i="15"/>
  <c r="P441" i="15"/>
  <c r="K441" i="15"/>
  <c r="F441" i="15"/>
  <c r="A441" i="15"/>
  <c r="J436" i="15"/>
  <c r="O436" i="15" s="1"/>
  <c r="T436" i="15" s="1"/>
  <c r="P435" i="15"/>
  <c r="K435" i="15"/>
  <c r="F435" i="15"/>
  <c r="A435" i="15"/>
  <c r="P434" i="15"/>
  <c r="K434" i="15"/>
  <c r="F434" i="15"/>
  <c r="A434" i="15"/>
  <c r="P433" i="15"/>
  <c r="K433" i="15"/>
  <c r="F433" i="15"/>
  <c r="A433" i="15"/>
  <c r="J428" i="15"/>
  <c r="O428" i="15" s="1"/>
  <c r="T428" i="15" s="1"/>
  <c r="P427" i="15"/>
  <c r="K427" i="15"/>
  <c r="F427" i="15"/>
  <c r="A427" i="15"/>
  <c r="P426" i="15"/>
  <c r="K426" i="15"/>
  <c r="F426" i="15"/>
  <c r="A426" i="15"/>
  <c r="P425" i="15"/>
  <c r="K425" i="15"/>
  <c r="F425" i="15"/>
  <c r="A425" i="15"/>
  <c r="J420" i="15"/>
  <c r="O420" i="15" s="1"/>
  <c r="T420" i="15" s="1"/>
  <c r="P419" i="15"/>
  <c r="K419" i="15"/>
  <c r="F419" i="15"/>
  <c r="A419" i="15"/>
  <c r="P418" i="15"/>
  <c r="K418" i="15"/>
  <c r="F418" i="15"/>
  <c r="A418" i="15"/>
  <c r="P417" i="15"/>
  <c r="K417" i="15"/>
  <c r="F417" i="15"/>
  <c r="A417" i="15"/>
  <c r="J412" i="15"/>
  <c r="O412" i="15" s="1"/>
  <c r="T412" i="15" s="1"/>
  <c r="P411" i="15"/>
  <c r="K411" i="15"/>
  <c r="F411" i="15"/>
  <c r="A411" i="15"/>
  <c r="P410" i="15"/>
  <c r="K410" i="15"/>
  <c r="F410" i="15"/>
  <c r="A410" i="15"/>
  <c r="P409" i="15"/>
  <c r="K409" i="15"/>
  <c r="F409" i="15"/>
  <c r="A409" i="15"/>
  <c r="J404" i="15"/>
  <c r="O404" i="15" s="1"/>
  <c r="T404" i="15" s="1"/>
  <c r="P403" i="15"/>
  <c r="K403" i="15"/>
  <c r="F403" i="15"/>
  <c r="A403" i="15"/>
  <c r="P402" i="15"/>
  <c r="K402" i="15"/>
  <c r="F402" i="15"/>
  <c r="A402" i="15"/>
  <c r="P401" i="15"/>
  <c r="K401" i="15"/>
  <c r="F401" i="15"/>
  <c r="A401" i="15"/>
  <c r="J396" i="15"/>
  <c r="O396" i="15" s="1"/>
  <c r="T396" i="15" s="1"/>
  <c r="P395" i="15"/>
  <c r="K395" i="15"/>
  <c r="F395" i="15"/>
  <c r="A395" i="15"/>
  <c r="P394" i="15"/>
  <c r="K394" i="15"/>
  <c r="F394" i="15"/>
  <c r="A394" i="15"/>
  <c r="P393" i="15"/>
  <c r="K393" i="15"/>
  <c r="F393" i="15"/>
  <c r="A393" i="15"/>
  <c r="J388" i="15"/>
  <c r="O388" i="15" s="1"/>
  <c r="T388" i="15" s="1"/>
  <c r="P387" i="15"/>
  <c r="K387" i="15"/>
  <c r="F387" i="15"/>
  <c r="A387" i="15"/>
  <c r="P386" i="15"/>
  <c r="K386" i="15"/>
  <c r="F386" i="15"/>
  <c r="A386" i="15"/>
  <c r="P385" i="15"/>
  <c r="K385" i="15"/>
  <c r="F385" i="15"/>
  <c r="A385" i="15"/>
  <c r="J380" i="15"/>
  <c r="O380" i="15" s="1"/>
  <c r="T380" i="15" s="1"/>
  <c r="P379" i="15"/>
  <c r="K379" i="15"/>
  <c r="F379" i="15"/>
  <c r="A379" i="15"/>
  <c r="P378" i="15"/>
  <c r="K378" i="15"/>
  <c r="F378" i="15"/>
  <c r="A378" i="15"/>
  <c r="P377" i="15"/>
  <c r="K377" i="15"/>
  <c r="F377" i="15"/>
  <c r="A377" i="15"/>
  <c r="J372" i="15"/>
  <c r="O372" i="15" s="1"/>
  <c r="T372" i="15" s="1"/>
  <c r="P371" i="15"/>
  <c r="K371" i="15"/>
  <c r="F371" i="15"/>
  <c r="A371" i="15"/>
  <c r="P370" i="15"/>
  <c r="K370" i="15"/>
  <c r="F370" i="15"/>
  <c r="A370" i="15"/>
  <c r="P369" i="15"/>
  <c r="K369" i="15"/>
  <c r="F369" i="15"/>
  <c r="A369" i="15"/>
  <c r="J364" i="15"/>
  <c r="O364" i="15" s="1"/>
  <c r="T364" i="15" s="1"/>
  <c r="P363" i="15"/>
  <c r="K363" i="15"/>
  <c r="F363" i="15"/>
  <c r="A363" i="15"/>
  <c r="P362" i="15"/>
  <c r="K362" i="15"/>
  <c r="F362" i="15"/>
  <c r="A362" i="15"/>
  <c r="P361" i="15"/>
  <c r="K361" i="15"/>
  <c r="F361" i="15"/>
  <c r="A361" i="15"/>
  <c r="J356" i="15"/>
  <c r="O356" i="15" s="1"/>
  <c r="T356" i="15" s="1"/>
  <c r="P355" i="15"/>
  <c r="K355" i="15"/>
  <c r="F355" i="15"/>
  <c r="A355" i="15"/>
  <c r="P354" i="15"/>
  <c r="K354" i="15"/>
  <c r="F354" i="15"/>
  <c r="A354" i="15"/>
  <c r="P353" i="15"/>
  <c r="K353" i="15"/>
  <c r="F353" i="15"/>
  <c r="A353" i="15"/>
  <c r="J348" i="15"/>
  <c r="O348" i="15" s="1"/>
  <c r="T348" i="15" s="1"/>
  <c r="P347" i="15"/>
  <c r="K347" i="15"/>
  <c r="F347" i="15"/>
  <c r="A347" i="15"/>
  <c r="P346" i="15"/>
  <c r="K346" i="15"/>
  <c r="F346" i="15"/>
  <c r="A346" i="15"/>
  <c r="P345" i="15"/>
  <c r="K345" i="15"/>
  <c r="F345" i="15"/>
  <c r="A345" i="15"/>
  <c r="J340" i="15"/>
  <c r="O340" i="15" s="1"/>
  <c r="T340" i="15" s="1"/>
  <c r="P339" i="15"/>
  <c r="K339" i="15"/>
  <c r="F339" i="15"/>
  <c r="A339" i="15"/>
  <c r="P338" i="15"/>
  <c r="K338" i="15"/>
  <c r="F338" i="15"/>
  <c r="A338" i="15"/>
  <c r="P337" i="15"/>
  <c r="K337" i="15"/>
  <c r="F337" i="15"/>
  <c r="A337" i="15"/>
  <c r="J332" i="15"/>
  <c r="O332" i="15" s="1"/>
  <c r="T332" i="15" s="1"/>
  <c r="P331" i="15"/>
  <c r="K331" i="15"/>
  <c r="F331" i="15"/>
  <c r="A331" i="15"/>
  <c r="P330" i="15"/>
  <c r="K330" i="15"/>
  <c r="F330" i="15"/>
  <c r="A330" i="15"/>
  <c r="P329" i="15"/>
  <c r="K329" i="15"/>
  <c r="F329" i="15"/>
  <c r="A329" i="15"/>
  <c r="J324" i="15"/>
  <c r="O324" i="15" s="1"/>
  <c r="T324" i="15" s="1"/>
  <c r="P323" i="15"/>
  <c r="K323" i="15"/>
  <c r="F323" i="15"/>
  <c r="A323" i="15"/>
  <c r="P322" i="15"/>
  <c r="K322" i="15"/>
  <c r="F322" i="15"/>
  <c r="A322" i="15"/>
  <c r="P321" i="15"/>
  <c r="K321" i="15"/>
  <c r="F321" i="15"/>
  <c r="A321" i="15"/>
  <c r="J316" i="15"/>
  <c r="O316" i="15" s="1"/>
  <c r="T316" i="15" s="1"/>
  <c r="P315" i="15"/>
  <c r="K315" i="15"/>
  <c r="F315" i="15"/>
  <c r="A315" i="15"/>
  <c r="P314" i="15"/>
  <c r="K314" i="15"/>
  <c r="F314" i="15"/>
  <c r="A314" i="15"/>
  <c r="P313" i="15"/>
  <c r="K313" i="15"/>
  <c r="F313" i="15"/>
  <c r="A313" i="15"/>
  <c r="J308" i="15"/>
  <c r="O308" i="15" s="1"/>
  <c r="T308" i="15" s="1"/>
  <c r="P307" i="15"/>
  <c r="K307" i="15"/>
  <c r="F307" i="15"/>
  <c r="A307" i="15"/>
  <c r="P306" i="15"/>
  <c r="K306" i="15"/>
  <c r="F306" i="15"/>
  <c r="A306" i="15"/>
  <c r="P305" i="15"/>
  <c r="K305" i="15"/>
  <c r="F305" i="15"/>
  <c r="A305" i="15"/>
  <c r="J300" i="15"/>
  <c r="O300" i="15" s="1"/>
  <c r="T300" i="15" s="1"/>
  <c r="P299" i="15"/>
  <c r="K299" i="15"/>
  <c r="F299" i="15"/>
  <c r="A299" i="15"/>
  <c r="P298" i="15"/>
  <c r="K298" i="15"/>
  <c r="F298" i="15"/>
  <c r="A298" i="15"/>
  <c r="P297" i="15"/>
  <c r="K297" i="15"/>
  <c r="F297" i="15"/>
  <c r="A297" i="15"/>
  <c r="J292" i="15"/>
  <c r="O292" i="15" s="1"/>
  <c r="T292" i="15" s="1"/>
  <c r="P291" i="15"/>
  <c r="K291" i="15"/>
  <c r="F291" i="15"/>
  <c r="A291" i="15"/>
  <c r="P290" i="15"/>
  <c r="K290" i="15"/>
  <c r="F290" i="15"/>
  <c r="A290" i="15"/>
  <c r="P289" i="15"/>
  <c r="K289" i="15"/>
  <c r="F289" i="15"/>
  <c r="A289" i="15"/>
  <c r="J284" i="15"/>
  <c r="O284" i="15" s="1"/>
  <c r="T284" i="15" s="1"/>
  <c r="P283" i="15"/>
  <c r="K283" i="15"/>
  <c r="F283" i="15"/>
  <c r="A283" i="15"/>
  <c r="P282" i="15"/>
  <c r="K282" i="15"/>
  <c r="F282" i="15"/>
  <c r="A282" i="15"/>
  <c r="P281" i="15"/>
  <c r="K281" i="15"/>
  <c r="F281" i="15"/>
  <c r="A281" i="15"/>
  <c r="J276" i="15"/>
  <c r="O276" i="15" s="1"/>
  <c r="T276" i="15" s="1"/>
  <c r="P275" i="15"/>
  <c r="K275" i="15"/>
  <c r="F275" i="15"/>
  <c r="A275" i="15"/>
  <c r="P274" i="15"/>
  <c r="K274" i="15"/>
  <c r="F274" i="15"/>
  <c r="A274" i="15"/>
  <c r="P273" i="15"/>
  <c r="K273" i="15"/>
  <c r="F273" i="15"/>
  <c r="A273" i="15"/>
  <c r="J268" i="15"/>
  <c r="O268" i="15" s="1"/>
  <c r="T268" i="15" s="1"/>
  <c r="P267" i="15"/>
  <c r="K267" i="15"/>
  <c r="F267" i="15"/>
  <c r="A267" i="15"/>
  <c r="P266" i="15"/>
  <c r="K266" i="15"/>
  <c r="F266" i="15"/>
  <c r="A266" i="15"/>
  <c r="P265" i="15"/>
  <c r="K265" i="15"/>
  <c r="F265" i="15"/>
  <c r="A265" i="15"/>
  <c r="J260" i="15"/>
  <c r="O260" i="15" s="1"/>
  <c r="T260" i="15" s="1"/>
  <c r="P259" i="15"/>
  <c r="K259" i="15"/>
  <c r="F259" i="15"/>
  <c r="A259" i="15"/>
  <c r="P258" i="15"/>
  <c r="K258" i="15"/>
  <c r="F258" i="15"/>
  <c r="A258" i="15"/>
  <c r="P257" i="15"/>
  <c r="K257" i="15"/>
  <c r="F257" i="15"/>
  <c r="A257" i="15"/>
  <c r="J252" i="15"/>
  <c r="O252" i="15" s="1"/>
  <c r="T252" i="15" s="1"/>
  <c r="P251" i="15"/>
  <c r="K251" i="15"/>
  <c r="F251" i="15"/>
  <c r="A251" i="15"/>
  <c r="P250" i="15"/>
  <c r="K250" i="15"/>
  <c r="F250" i="15"/>
  <c r="A250" i="15"/>
  <c r="P249" i="15"/>
  <c r="K249" i="15"/>
  <c r="F249" i="15"/>
  <c r="A249" i="15"/>
  <c r="J244" i="15"/>
  <c r="O244" i="15" s="1"/>
  <c r="T244" i="15" s="1"/>
  <c r="P243" i="15"/>
  <c r="K243" i="15"/>
  <c r="F243" i="15"/>
  <c r="A243" i="15"/>
  <c r="P242" i="15"/>
  <c r="K242" i="15"/>
  <c r="F242" i="15"/>
  <c r="A242" i="15"/>
  <c r="P241" i="15"/>
  <c r="K241" i="15"/>
  <c r="F241" i="15"/>
  <c r="A241" i="15"/>
  <c r="J236" i="15"/>
  <c r="O236" i="15" s="1"/>
  <c r="T236" i="15" s="1"/>
  <c r="P235" i="15"/>
  <c r="K235" i="15"/>
  <c r="F235" i="15"/>
  <c r="A235" i="15"/>
  <c r="P234" i="15"/>
  <c r="K234" i="15"/>
  <c r="F234" i="15"/>
  <c r="A234" i="15"/>
  <c r="P233" i="15"/>
  <c r="K233" i="15"/>
  <c r="F233" i="15"/>
  <c r="A233" i="15"/>
  <c r="J228" i="15"/>
  <c r="O228" i="15" s="1"/>
  <c r="T228" i="15" s="1"/>
  <c r="P227" i="15"/>
  <c r="K227" i="15"/>
  <c r="F227" i="15"/>
  <c r="A227" i="15"/>
  <c r="P226" i="15"/>
  <c r="K226" i="15"/>
  <c r="F226" i="15"/>
  <c r="A226" i="15"/>
  <c r="P225" i="15"/>
  <c r="K225" i="15"/>
  <c r="F225" i="15"/>
  <c r="A225" i="15"/>
  <c r="J220" i="15"/>
  <c r="O220" i="15" s="1"/>
  <c r="T220" i="15" s="1"/>
  <c r="P219" i="15"/>
  <c r="K219" i="15"/>
  <c r="F219" i="15"/>
  <c r="A219" i="15"/>
  <c r="P218" i="15"/>
  <c r="K218" i="15"/>
  <c r="F218" i="15"/>
  <c r="A218" i="15"/>
  <c r="P217" i="15"/>
  <c r="K217" i="15"/>
  <c r="F217" i="15"/>
  <c r="A217" i="15"/>
  <c r="J212" i="15"/>
  <c r="O212" i="15" s="1"/>
  <c r="T212" i="15" s="1"/>
  <c r="P211" i="15"/>
  <c r="K211" i="15"/>
  <c r="F211" i="15"/>
  <c r="A211" i="15"/>
  <c r="P210" i="15"/>
  <c r="K210" i="15"/>
  <c r="F210" i="15"/>
  <c r="A210" i="15"/>
  <c r="P209" i="15"/>
  <c r="K209" i="15"/>
  <c r="F209" i="15"/>
  <c r="A209" i="15"/>
  <c r="J204" i="15"/>
  <c r="O204" i="15" s="1"/>
  <c r="T204" i="15" s="1"/>
  <c r="P203" i="15"/>
  <c r="K203" i="15"/>
  <c r="F203" i="15"/>
  <c r="A203" i="15"/>
  <c r="P202" i="15"/>
  <c r="K202" i="15"/>
  <c r="F202" i="15"/>
  <c r="A202" i="15"/>
  <c r="P201" i="15"/>
  <c r="K201" i="15"/>
  <c r="F201" i="15"/>
  <c r="A201" i="15"/>
  <c r="J196" i="15"/>
  <c r="O196" i="15" s="1"/>
  <c r="T196" i="15" s="1"/>
  <c r="P195" i="15"/>
  <c r="K195" i="15"/>
  <c r="F195" i="15"/>
  <c r="A195" i="15"/>
  <c r="P194" i="15"/>
  <c r="K194" i="15"/>
  <c r="F194" i="15"/>
  <c r="A194" i="15"/>
  <c r="P193" i="15"/>
  <c r="K193" i="15"/>
  <c r="F193" i="15"/>
  <c r="A193" i="15"/>
  <c r="J188" i="15"/>
  <c r="O188" i="15" s="1"/>
  <c r="T188" i="15" s="1"/>
  <c r="P187" i="15"/>
  <c r="K187" i="15"/>
  <c r="F187" i="15"/>
  <c r="A187" i="15"/>
  <c r="P186" i="15"/>
  <c r="K186" i="15"/>
  <c r="F186" i="15"/>
  <c r="A186" i="15"/>
  <c r="P185" i="15"/>
  <c r="K185" i="15"/>
  <c r="F185" i="15"/>
  <c r="A185" i="15"/>
  <c r="J180" i="15"/>
  <c r="O180" i="15" s="1"/>
  <c r="T180" i="15" s="1"/>
  <c r="P179" i="15"/>
  <c r="K179" i="15"/>
  <c r="F179" i="15"/>
  <c r="A179" i="15"/>
  <c r="P178" i="15"/>
  <c r="K178" i="15"/>
  <c r="F178" i="15"/>
  <c r="A178" i="15"/>
  <c r="P177" i="15"/>
  <c r="K177" i="15"/>
  <c r="F177" i="15"/>
  <c r="A177" i="15"/>
  <c r="J172" i="15"/>
  <c r="O172" i="15" s="1"/>
  <c r="T172" i="15" s="1"/>
  <c r="P171" i="15"/>
  <c r="K171" i="15"/>
  <c r="F171" i="15"/>
  <c r="A171" i="15"/>
  <c r="P170" i="15"/>
  <c r="K170" i="15"/>
  <c r="F170" i="15"/>
  <c r="A170" i="15"/>
  <c r="P169" i="15"/>
  <c r="K169" i="15"/>
  <c r="F169" i="15"/>
  <c r="A169" i="15"/>
  <c r="J164" i="15"/>
  <c r="O164" i="15" s="1"/>
  <c r="T164" i="15" s="1"/>
  <c r="P163" i="15"/>
  <c r="K163" i="15"/>
  <c r="F163" i="15"/>
  <c r="A163" i="15"/>
  <c r="P162" i="15"/>
  <c r="K162" i="15"/>
  <c r="F162" i="15"/>
  <c r="A162" i="15"/>
  <c r="P161" i="15"/>
  <c r="K161" i="15"/>
  <c r="F161" i="15"/>
  <c r="A161" i="15"/>
  <c r="J156" i="15"/>
  <c r="O156" i="15" s="1"/>
  <c r="T156" i="15" s="1"/>
  <c r="P155" i="15"/>
  <c r="K155" i="15"/>
  <c r="F155" i="15"/>
  <c r="A155" i="15"/>
  <c r="P154" i="15"/>
  <c r="K154" i="15"/>
  <c r="F154" i="15"/>
  <c r="A154" i="15"/>
  <c r="P153" i="15"/>
  <c r="K153" i="15"/>
  <c r="F153" i="15"/>
  <c r="A153" i="15"/>
  <c r="J148" i="15"/>
  <c r="O148" i="15" s="1"/>
  <c r="T148" i="15" s="1"/>
  <c r="P147" i="15"/>
  <c r="K147" i="15"/>
  <c r="F147" i="15"/>
  <c r="A147" i="15"/>
  <c r="P146" i="15"/>
  <c r="K146" i="15"/>
  <c r="F146" i="15"/>
  <c r="A146" i="15"/>
  <c r="P145" i="15"/>
  <c r="K145" i="15"/>
  <c r="F145" i="15"/>
  <c r="A145" i="15"/>
  <c r="J140" i="15"/>
  <c r="O140" i="15" s="1"/>
  <c r="T140" i="15" s="1"/>
  <c r="P139" i="15"/>
  <c r="K139" i="15"/>
  <c r="F139" i="15"/>
  <c r="A139" i="15"/>
  <c r="P138" i="15"/>
  <c r="K138" i="15"/>
  <c r="F138" i="15"/>
  <c r="A138" i="15"/>
  <c r="P137" i="15"/>
  <c r="K137" i="15"/>
  <c r="F137" i="15"/>
  <c r="A137" i="15"/>
  <c r="J132" i="15"/>
  <c r="O132" i="15" s="1"/>
  <c r="T132" i="15" s="1"/>
  <c r="P131" i="15"/>
  <c r="K131" i="15"/>
  <c r="F131" i="15"/>
  <c r="A131" i="15"/>
  <c r="P130" i="15"/>
  <c r="K130" i="15"/>
  <c r="F130" i="15"/>
  <c r="A130" i="15"/>
  <c r="P129" i="15"/>
  <c r="K129" i="15"/>
  <c r="F129" i="15"/>
  <c r="A129" i="15"/>
  <c r="P123" i="15" l="1"/>
  <c r="K123" i="15"/>
  <c r="P122" i="15"/>
  <c r="K122" i="15"/>
  <c r="P121" i="15"/>
  <c r="K121" i="15"/>
  <c r="P115" i="15"/>
  <c r="K115" i="15"/>
  <c r="P114" i="15"/>
  <c r="K114" i="15"/>
  <c r="P113" i="15"/>
  <c r="K113" i="15"/>
  <c r="P107" i="15"/>
  <c r="K107" i="15"/>
  <c r="P106" i="15"/>
  <c r="K106" i="15"/>
  <c r="P105" i="15"/>
  <c r="K105" i="15"/>
  <c r="P99" i="15"/>
  <c r="K99" i="15"/>
  <c r="P98" i="15"/>
  <c r="K98" i="15"/>
  <c r="P97" i="15"/>
  <c r="K97" i="15"/>
  <c r="P91" i="15"/>
  <c r="K91" i="15"/>
  <c r="P90" i="15"/>
  <c r="K90" i="15"/>
  <c r="P89" i="15"/>
  <c r="K89" i="15"/>
  <c r="P83" i="15"/>
  <c r="K83" i="15"/>
  <c r="P82" i="15"/>
  <c r="K82" i="15"/>
  <c r="P81" i="15"/>
  <c r="K81" i="15"/>
  <c r="P75" i="15"/>
  <c r="K75" i="15"/>
  <c r="P74" i="15"/>
  <c r="K74" i="15"/>
  <c r="P73" i="15"/>
  <c r="K73" i="15"/>
  <c r="P67" i="15"/>
  <c r="K67" i="15"/>
  <c r="P66" i="15"/>
  <c r="K66" i="15"/>
  <c r="P65" i="15"/>
  <c r="K65" i="15"/>
  <c r="P59" i="15"/>
  <c r="K59" i="15"/>
  <c r="P58" i="15"/>
  <c r="K58" i="15"/>
  <c r="P57" i="15"/>
  <c r="K57" i="15"/>
  <c r="P51" i="15"/>
  <c r="K51" i="15"/>
  <c r="P50" i="15"/>
  <c r="K50" i="15"/>
  <c r="P49" i="15"/>
  <c r="K49" i="15"/>
  <c r="P43" i="15"/>
  <c r="K43" i="15"/>
  <c r="P42" i="15"/>
  <c r="K42" i="15"/>
  <c r="P41" i="15"/>
  <c r="K41" i="15"/>
  <c r="P35" i="15"/>
  <c r="K35" i="15"/>
  <c r="P34" i="15"/>
  <c r="K34" i="15"/>
  <c r="P33" i="15"/>
  <c r="K33" i="15"/>
  <c r="P27" i="15"/>
  <c r="K27" i="15"/>
  <c r="P26" i="15"/>
  <c r="K26" i="15"/>
  <c r="P25" i="15"/>
  <c r="K25" i="15"/>
  <c r="P19" i="15"/>
  <c r="K19" i="15"/>
  <c r="P18" i="15"/>
  <c r="K18" i="15"/>
  <c r="P17" i="15"/>
  <c r="K17" i="15"/>
  <c r="P11" i="15"/>
  <c r="K11" i="15"/>
  <c r="P10" i="15"/>
  <c r="K10" i="15"/>
  <c r="P9" i="15"/>
  <c r="K9" i="15"/>
  <c r="P3" i="15"/>
  <c r="P2" i="15"/>
  <c r="P1" i="15"/>
  <c r="K3" i="15"/>
  <c r="K2" i="15"/>
  <c r="K1" i="15"/>
  <c r="J124" i="15"/>
  <c r="O124" i="15" s="1"/>
  <c r="T124" i="15" s="1"/>
  <c r="F123" i="15"/>
  <c r="A123" i="15"/>
  <c r="F122" i="15"/>
  <c r="A122" i="15"/>
  <c r="F121" i="15"/>
  <c r="A121" i="15"/>
  <c r="J116" i="15"/>
  <c r="O116" i="15" s="1"/>
  <c r="T116" i="15" s="1"/>
  <c r="F115" i="15"/>
  <c r="A115" i="15"/>
  <c r="F114" i="15"/>
  <c r="A114" i="15"/>
  <c r="F113" i="15"/>
  <c r="A113" i="15"/>
  <c r="J108" i="15"/>
  <c r="O108" i="15" s="1"/>
  <c r="T108" i="15" s="1"/>
  <c r="F107" i="15"/>
  <c r="A107" i="15"/>
  <c r="F106" i="15"/>
  <c r="A106" i="15"/>
  <c r="F105" i="15"/>
  <c r="A105" i="15"/>
  <c r="J100" i="15"/>
  <c r="O100" i="15" s="1"/>
  <c r="T100" i="15" s="1"/>
  <c r="F99" i="15"/>
  <c r="A99" i="15"/>
  <c r="F98" i="15"/>
  <c r="A98" i="15"/>
  <c r="F97" i="15"/>
  <c r="A97" i="15"/>
  <c r="J92" i="15"/>
  <c r="O92" i="15" s="1"/>
  <c r="T92" i="15" s="1"/>
  <c r="F91" i="15"/>
  <c r="A91" i="15"/>
  <c r="F90" i="15"/>
  <c r="A90" i="15"/>
  <c r="F89" i="15"/>
  <c r="A89" i="15"/>
  <c r="J84" i="15"/>
  <c r="O84" i="15" s="1"/>
  <c r="T84" i="15" s="1"/>
  <c r="F83" i="15"/>
  <c r="A83" i="15"/>
  <c r="F82" i="15"/>
  <c r="A82" i="15"/>
  <c r="F81" i="15"/>
  <c r="A81" i="15"/>
  <c r="J76" i="15"/>
  <c r="O76" i="15" s="1"/>
  <c r="T76" i="15" s="1"/>
  <c r="F75" i="15"/>
  <c r="A75" i="15"/>
  <c r="F74" i="15"/>
  <c r="A74" i="15"/>
  <c r="F73" i="15"/>
  <c r="A73" i="15"/>
  <c r="J68" i="15"/>
  <c r="O68" i="15" s="1"/>
  <c r="T68" i="15" s="1"/>
  <c r="F67" i="15"/>
  <c r="A67" i="15"/>
  <c r="F66" i="15"/>
  <c r="A66" i="15"/>
  <c r="F65" i="15"/>
  <c r="A65" i="15"/>
  <c r="J60" i="15"/>
  <c r="O60" i="15" s="1"/>
  <c r="T60" i="15" s="1"/>
  <c r="F59" i="15"/>
  <c r="A59" i="15"/>
  <c r="F58" i="15"/>
  <c r="A58" i="15"/>
  <c r="F57" i="15"/>
  <c r="A57" i="15"/>
  <c r="J52" i="15"/>
  <c r="O52" i="15" s="1"/>
  <c r="T52" i="15" s="1"/>
  <c r="F51" i="15"/>
  <c r="A51" i="15"/>
  <c r="F50" i="15"/>
  <c r="A50" i="15"/>
  <c r="F49" i="15"/>
  <c r="A49" i="15"/>
  <c r="J44" i="15"/>
  <c r="O44" i="15" s="1"/>
  <c r="T44" i="15" s="1"/>
  <c r="F43" i="15"/>
  <c r="A43" i="15"/>
  <c r="F42" i="15"/>
  <c r="A42" i="15"/>
  <c r="F41" i="15"/>
  <c r="A41" i="15"/>
  <c r="J36" i="15"/>
  <c r="O36" i="15" s="1"/>
  <c r="T36" i="15" s="1"/>
  <c r="F35" i="15"/>
  <c r="A35" i="15"/>
  <c r="F34" i="15"/>
  <c r="A34" i="15"/>
  <c r="F33" i="15"/>
  <c r="A33" i="15"/>
  <c r="J28" i="15"/>
  <c r="O28" i="15" s="1"/>
  <c r="T28" i="15" s="1"/>
  <c r="F27" i="15"/>
  <c r="A27" i="15"/>
  <c r="F26" i="15"/>
  <c r="A26" i="15"/>
  <c r="F25" i="15"/>
  <c r="A25" i="15"/>
  <c r="J20" i="15"/>
  <c r="O20" i="15" s="1"/>
  <c r="T20" i="15" s="1"/>
  <c r="F19" i="15"/>
  <c r="A19" i="15"/>
  <c r="F18" i="15"/>
  <c r="A18" i="15"/>
  <c r="F17" i="15"/>
  <c r="A17" i="15"/>
  <c r="J12" i="15"/>
  <c r="O12" i="15" s="1"/>
  <c r="T12" i="15" s="1"/>
  <c r="F11" i="15"/>
  <c r="A11" i="15"/>
  <c r="F10" i="15"/>
  <c r="A10" i="15"/>
  <c r="F9" i="15"/>
  <c r="A9" i="15"/>
  <c r="J4" i="15"/>
  <c r="O4" i="15" s="1"/>
  <c r="T4" i="15" s="1"/>
  <c r="I4" i="16" l="1"/>
  <c r="J4" i="16"/>
  <c r="I5" i="16"/>
  <c r="J5" i="16"/>
  <c r="I6" i="16"/>
  <c r="J6" i="16"/>
  <c r="I7" i="16"/>
  <c r="J7" i="16"/>
  <c r="I8" i="16"/>
  <c r="J8" i="16"/>
  <c r="I9" i="16"/>
  <c r="J9" i="16"/>
  <c r="I10" i="16"/>
  <c r="J10" i="16"/>
  <c r="I11" i="16"/>
  <c r="J11" i="16"/>
  <c r="I12" i="16"/>
  <c r="J12" i="16"/>
  <c r="I13" i="16"/>
  <c r="J13" i="16"/>
  <c r="I14" i="16"/>
  <c r="J14" i="16"/>
  <c r="I15" i="16"/>
  <c r="J15" i="16"/>
  <c r="I16" i="16"/>
  <c r="J16" i="16"/>
  <c r="I17" i="16"/>
  <c r="J17" i="16"/>
  <c r="I18" i="16"/>
  <c r="J18" i="16"/>
  <c r="I19" i="16"/>
  <c r="J19" i="16"/>
  <c r="I20" i="16"/>
  <c r="J20" i="16"/>
  <c r="I21" i="16"/>
  <c r="J21" i="16"/>
  <c r="I22" i="16"/>
  <c r="J22" i="16"/>
  <c r="I23" i="16"/>
  <c r="J23" i="16"/>
  <c r="I24" i="16"/>
  <c r="J24" i="16"/>
  <c r="I25" i="16"/>
  <c r="J25" i="16"/>
  <c r="I26" i="16"/>
  <c r="J26" i="16"/>
  <c r="I27" i="16"/>
  <c r="J27" i="16"/>
  <c r="I28" i="16"/>
  <c r="J28" i="16"/>
  <c r="I29" i="16"/>
  <c r="J29" i="16"/>
  <c r="I30" i="16"/>
  <c r="J30" i="16"/>
  <c r="I31" i="16"/>
  <c r="J31" i="16"/>
  <c r="I32" i="16"/>
  <c r="J32" i="16"/>
  <c r="I33" i="16"/>
  <c r="J33" i="16"/>
  <c r="I34" i="16"/>
  <c r="J34" i="16"/>
  <c r="I35" i="16"/>
  <c r="J35" i="16"/>
  <c r="I36" i="16"/>
  <c r="J36" i="16"/>
  <c r="I37" i="16"/>
  <c r="J37" i="16"/>
  <c r="I38" i="16"/>
  <c r="J38" i="16"/>
  <c r="I39" i="16"/>
  <c r="J39" i="16"/>
  <c r="I40" i="16"/>
  <c r="J40" i="16"/>
  <c r="I41" i="16"/>
  <c r="J41" i="16"/>
  <c r="I42" i="16"/>
  <c r="J42" i="16"/>
  <c r="I43" i="16"/>
  <c r="J43" i="16"/>
  <c r="I44" i="16"/>
  <c r="J44" i="16"/>
  <c r="I45" i="16"/>
  <c r="J45" i="16"/>
  <c r="I46" i="16"/>
  <c r="J46" i="16"/>
  <c r="I47" i="16"/>
  <c r="J47" i="16"/>
  <c r="I48" i="16"/>
  <c r="J48" i="16"/>
  <c r="I49" i="16"/>
  <c r="J49" i="16"/>
  <c r="I50" i="16"/>
  <c r="J50" i="16"/>
  <c r="I51" i="16"/>
  <c r="J51" i="16"/>
  <c r="I52" i="16"/>
  <c r="J52" i="16"/>
  <c r="I53" i="16"/>
  <c r="J53" i="16"/>
  <c r="I54" i="16"/>
  <c r="J54" i="16"/>
  <c r="I55" i="16"/>
  <c r="J55" i="16"/>
  <c r="I56" i="16"/>
  <c r="J56" i="16"/>
  <c r="I57" i="16"/>
  <c r="J57" i="16"/>
  <c r="I58" i="16"/>
  <c r="J58" i="16"/>
  <c r="I59" i="16"/>
  <c r="J59" i="16"/>
  <c r="I60" i="16"/>
  <c r="J60" i="16"/>
  <c r="I61" i="16"/>
  <c r="J61" i="16"/>
  <c r="I62" i="16"/>
  <c r="J62" i="16"/>
  <c r="I63" i="16"/>
  <c r="J63" i="16"/>
  <c r="I64" i="16"/>
  <c r="J64" i="16"/>
  <c r="I65" i="16"/>
  <c r="J65" i="16"/>
  <c r="I66" i="16"/>
  <c r="J66" i="16"/>
  <c r="I67" i="16"/>
  <c r="J67" i="16"/>
  <c r="I68" i="16"/>
  <c r="J68" i="16"/>
  <c r="I69" i="16"/>
  <c r="J69" i="16"/>
  <c r="I70" i="16"/>
  <c r="J70" i="16"/>
  <c r="I71" i="16"/>
  <c r="J71" i="16"/>
  <c r="I72" i="16"/>
  <c r="J72" i="16"/>
  <c r="I73" i="16"/>
  <c r="J73" i="16"/>
  <c r="I74" i="16"/>
  <c r="J74" i="16"/>
  <c r="I75" i="16"/>
  <c r="J75" i="16"/>
  <c r="I76" i="16"/>
  <c r="J76" i="16"/>
  <c r="I77" i="16"/>
  <c r="J77" i="16"/>
  <c r="I78" i="16"/>
  <c r="J78" i="16"/>
  <c r="I79" i="16"/>
  <c r="J79" i="16"/>
  <c r="I80" i="16"/>
  <c r="J80" i="16"/>
  <c r="I81" i="16"/>
  <c r="J81" i="16"/>
  <c r="I82" i="16"/>
  <c r="J82" i="16"/>
  <c r="I83" i="16"/>
  <c r="J83" i="16"/>
  <c r="I84" i="16"/>
  <c r="J84" i="16"/>
  <c r="I85" i="16"/>
  <c r="J85" i="16"/>
  <c r="I86" i="16"/>
  <c r="J86" i="16"/>
  <c r="I87" i="16"/>
  <c r="J87" i="16"/>
  <c r="I88" i="16"/>
  <c r="J88" i="16"/>
  <c r="I89" i="16"/>
  <c r="J89" i="16"/>
  <c r="I90" i="16"/>
  <c r="J90" i="16"/>
  <c r="I91" i="16"/>
  <c r="J91" i="16"/>
  <c r="I92" i="16"/>
  <c r="J92" i="16"/>
  <c r="I93" i="16"/>
  <c r="J93" i="16"/>
  <c r="I94" i="16"/>
  <c r="J94" i="16"/>
  <c r="I95" i="16"/>
  <c r="J95" i="16"/>
  <c r="I96" i="16"/>
  <c r="J96" i="16"/>
  <c r="I97" i="16"/>
  <c r="J97" i="16"/>
  <c r="I98" i="16"/>
  <c r="J98" i="16"/>
  <c r="I99" i="16"/>
  <c r="J99" i="16"/>
  <c r="I100" i="16"/>
  <c r="J100" i="16"/>
  <c r="I101" i="16"/>
  <c r="J101" i="16"/>
  <c r="I102" i="16"/>
  <c r="J102" i="16"/>
  <c r="I103" i="16"/>
  <c r="J103" i="16"/>
  <c r="I104" i="16"/>
  <c r="J104" i="16"/>
  <c r="I105" i="16"/>
  <c r="J105" i="16"/>
  <c r="I106" i="16"/>
  <c r="J106" i="16"/>
  <c r="I107" i="16"/>
  <c r="J107" i="16"/>
  <c r="I108" i="16"/>
  <c r="J108" i="16"/>
  <c r="I109" i="16"/>
  <c r="J109" i="16"/>
  <c r="I110" i="16"/>
  <c r="J110" i="16"/>
  <c r="I111" i="16"/>
  <c r="J111" i="16"/>
  <c r="I112" i="16"/>
  <c r="J112" i="16"/>
  <c r="I113" i="16"/>
  <c r="J113" i="16"/>
  <c r="I114" i="16"/>
  <c r="J114" i="16"/>
  <c r="I115" i="16"/>
  <c r="J115" i="16"/>
  <c r="I116" i="16"/>
  <c r="J116" i="16"/>
  <c r="I117" i="16"/>
  <c r="J117" i="16"/>
  <c r="I118" i="16"/>
  <c r="J118" i="16"/>
  <c r="I119" i="16"/>
  <c r="J119" i="16"/>
  <c r="I120" i="16"/>
  <c r="J120" i="16"/>
  <c r="I121" i="16"/>
  <c r="J121" i="16"/>
  <c r="I122" i="16"/>
  <c r="J122" i="16"/>
  <c r="J3" i="16"/>
  <c r="I3" i="16"/>
  <c r="C3" i="16"/>
  <c r="F3" i="15"/>
  <c r="F2" i="15"/>
  <c r="F1" i="15"/>
  <c r="A3" i="15"/>
  <c r="A2" i="15"/>
  <c r="A1" i="15"/>
  <c r="A3" i="2" l="1"/>
  <c r="M7" i="1" l="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6" i="1"/>
  <c r="A3" i="14" l="1"/>
  <c r="A2" i="14"/>
  <c r="A1" i="14"/>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99" i="2"/>
  <c r="U100" i="2"/>
  <c r="U101" i="2"/>
  <c r="U102" i="2"/>
  <c r="U103" i="2"/>
  <c r="U104" i="2"/>
  <c r="U105" i="2"/>
  <c r="U106" i="2"/>
  <c r="U107" i="2"/>
  <c r="U108" i="2"/>
  <c r="U109" i="2"/>
  <c r="U110" i="2"/>
  <c r="U111" i="2"/>
  <c r="U112" i="2"/>
  <c r="U113" i="2"/>
  <c r="U114" i="2"/>
  <c r="U115" i="2"/>
  <c r="U116" i="2"/>
  <c r="U117" i="2"/>
  <c r="U118" i="2"/>
  <c r="U119" i="2"/>
  <c r="U120" i="2"/>
  <c r="U121" i="2"/>
  <c r="U122" i="2"/>
  <c r="U123" i="2"/>
  <c r="U124" i="2"/>
  <c r="U125" i="2"/>
  <c r="U126" i="2"/>
  <c r="U127" i="2"/>
  <c r="U128" i="2"/>
  <c r="U129" i="2"/>
  <c r="U130" i="2"/>
  <c r="U131" i="2"/>
  <c r="U132" i="2"/>
  <c r="U133" i="2"/>
  <c r="U134" i="2"/>
  <c r="U135" i="2"/>
  <c r="U136" i="2"/>
  <c r="U137" i="2"/>
  <c r="U138" i="2"/>
  <c r="U139" i="2"/>
  <c r="U140" i="2"/>
  <c r="U141" i="2"/>
  <c r="U142" i="2"/>
  <c r="U143" i="2"/>
  <c r="U144" i="2"/>
  <c r="U145" i="2"/>
  <c r="U146" i="2"/>
  <c r="U147" i="2"/>
  <c r="U148" i="2"/>
  <c r="U149" i="2"/>
  <c r="U150" i="2"/>
  <c r="U151" i="2"/>
  <c r="U152" i="2"/>
  <c r="U153" i="2"/>
  <c r="U154" i="2"/>
  <c r="U155" i="2"/>
  <c r="U156" i="2"/>
  <c r="U157" i="2"/>
  <c r="U158" i="2"/>
  <c r="U159" i="2"/>
  <c r="U160" i="2"/>
  <c r="U161" i="2"/>
  <c r="U162" i="2"/>
  <c r="U163" i="2"/>
  <c r="U164" i="2"/>
  <c r="U165" i="2"/>
  <c r="U166" i="2"/>
  <c r="U167" i="2"/>
  <c r="U168" i="2"/>
  <c r="U169" i="2"/>
  <c r="U170" i="2"/>
  <c r="U171" i="2"/>
  <c r="U172" i="2"/>
  <c r="U173" i="2"/>
  <c r="U174" i="2"/>
  <c r="U175" i="2"/>
  <c r="U176" i="2"/>
  <c r="U29" i="2"/>
  <c r="U28" i="2"/>
  <c r="U27" i="2"/>
  <c r="U30" i="3"/>
  <c r="U31" i="3"/>
  <c r="U32" i="3"/>
  <c r="U33" i="3"/>
  <c r="U34" i="3"/>
  <c r="U35" i="3"/>
  <c r="U36" i="3"/>
  <c r="U37" i="3"/>
  <c r="U38" i="3"/>
  <c r="U39" i="3"/>
  <c r="U40" i="3"/>
  <c r="U41" i="3"/>
  <c r="U42" i="3"/>
  <c r="U43" i="3"/>
  <c r="U44" i="3"/>
  <c r="U45" i="3"/>
  <c r="U46" i="3"/>
  <c r="U47" i="3"/>
  <c r="U48" i="3"/>
  <c r="U49" i="3"/>
  <c r="U50" i="3"/>
  <c r="U51" i="3"/>
  <c r="U52" i="3"/>
  <c r="U53" i="3"/>
  <c r="U54" i="3"/>
  <c r="U55" i="3"/>
  <c r="U56" i="3"/>
  <c r="U57" i="3"/>
  <c r="U58" i="3"/>
  <c r="U59" i="3"/>
  <c r="U60" i="3"/>
  <c r="U61" i="3"/>
  <c r="U62" i="3"/>
  <c r="U63" i="3"/>
  <c r="U64" i="3"/>
  <c r="U65" i="3"/>
  <c r="U66" i="3"/>
  <c r="U67" i="3"/>
  <c r="U68" i="3"/>
  <c r="U69" i="3"/>
  <c r="U70" i="3"/>
  <c r="U71" i="3"/>
  <c r="U72" i="3"/>
  <c r="U73" i="3"/>
  <c r="U74" i="3"/>
  <c r="U75" i="3"/>
  <c r="U76" i="3"/>
  <c r="U77" i="3"/>
  <c r="U78" i="3"/>
  <c r="U79" i="3"/>
  <c r="U80" i="3"/>
  <c r="U81" i="3"/>
  <c r="U82" i="3"/>
  <c r="U83" i="3"/>
  <c r="U84" i="3"/>
  <c r="U85" i="3"/>
  <c r="U86" i="3"/>
  <c r="U87" i="3"/>
  <c r="U88" i="3"/>
  <c r="U89" i="3"/>
  <c r="U90" i="3"/>
  <c r="U91" i="3"/>
  <c r="U92" i="3"/>
  <c r="U93" i="3"/>
  <c r="U94" i="3"/>
  <c r="U95" i="3"/>
  <c r="U96" i="3"/>
  <c r="U97" i="3"/>
  <c r="U98" i="3"/>
  <c r="U99" i="3"/>
  <c r="U100" i="3"/>
  <c r="U101" i="3"/>
  <c r="U102" i="3"/>
  <c r="U103" i="3"/>
  <c r="U104" i="3"/>
  <c r="U105" i="3"/>
  <c r="U106" i="3"/>
  <c r="U107" i="3"/>
  <c r="U108" i="3"/>
  <c r="U109" i="3"/>
  <c r="U110" i="3"/>
  <c r="U111" i="3"/>
  <c r="U112" i="3"/>
  <c r="U113" i="3"/>
  <c r="U114" i="3"/>
  <c r="U115" i="3"/>
  <c r="U116" i="3"/>
  <c r="U117" i="3"/>
  <c r="U118" i="3"/>
  <c r="U119" i="3"/>
  <c r="U120" i="3"/>
  <c r="U121" i="3"/>
  <c r="U122" i="3"/>
  <c r="U123" i="3"/>
  <c r="U124" i="3"/>
  <c r="U125" i="3"/>
  <c r="U126" i="3"/>
  <c r="U127" i="3"/>
  <c r="U128" i="3"/>
  <c r="U129" i="3"/>
  <c r="U130" i="3"/>
  <c r="U131" i="3"/>
  <c r="U132" i="3"/>
  <c r="U133" i="3"/>
  <c r="U134" i="3"/>
  <c r="U135" i="3"/>
  <c r="U136" i="3"/>
  <c r="U137" i="3"/>
  <c r="U138" i="3"/>
  <c r="U139" i="3"/>
  <c r="U140" i="3"/>
  <c r="U141" i="3"/>
  <c r="U142" i="3"/>
  <c r="U143" i="3"/>
  <c r="U144" i="3"/>
  <c r="U145" i="3"/>
  <c r="U146" i="3"/>
  <c r="U147" i="3"/>
  <c r="U148" i="3"/>
  <c r="U149" i="3"/>
  <c r="U150" i="3"/>
  <c r="U151" i="3"/>
  <c r="U152" i="3"/>
  <c r="U153" i="3"/>
  <c r="U154" i="3"/>
  <c r="U155" i="3"/>
  <c r="U156" i="3"/>
  <c r="U157" i="3"/>
  <c r="U158" i="3"/>
  <c r="U159" i="3"/>
  <c r="U160" i="3"/>
  <c r="U161" i="3"/>
  <c r="U162" i="3"/>
  <c r="U163" i="3"/>
  <c r="U164" i="3"/>
  <c r="U165" i="3"/>
  <c r="U166" i="3"/>
  <c r="U167" i="3"/>
  <c r="U168" i="3"/>
  <c r="U169" i="3"/>
  <c r="U170" i="3"/>
  <c r="U171" i="3"/>
  <c r="U172" i="3"/>
  <c r="U173" i="3"/>
  <c r="U174" i="3"/>
  <c r="U175" i="3"/>
  <c r="U176" i="3"/>
  <c r="U29" i="3"/>
  <c r="U28" i="3"/>
  <c r="U27" i="3"/>
  <c r="I62" i="14" l="1"/>
  <c r="I71" i="14"/>
  <c r="I73" i="14"/>
  <c r="I76" i="14"/>
  <c r="I82" i="14"/>
  <c r="I91" i="14"/>
  <c r="I93" i="14"/>
  <c r="I98" i="14"/>
  <c r="I100" i="14"/>
  <c r="I102" i="14"/>
  <c r="I103" i="14"/>
  <c r="I105" i="14"/>
  <c r="I106" i="14"/>
  <c r="I107" i="14"/>
  <c r="I108" i="14"/>
  <c r="I109" i="14"/>
  <c r="I110" i="14"/>
  <c r="I115" i="14"/>
  <c r="I116" i="14"/>
  <c r="I118" i="14"/>
  <c r="I119" i="14"/>
  <c r="I123" i="14"/>
  <c r="I128" i="14"/>
  <c r="I129" i="14"/>
  <c r="I131" i="14"/>
  <c r="I133" i="14"/>
  <c r="I134" i="14"/>
  <c r="I135" i="14"/>
  <c r="I137" i="14"/>
  <c r="I138" i="14"/>
  <c r="I139" i="14"/>
  <c r="I140" i="14"/>
  <c r="I141" i="14"/>
  <c r="I142" i="14"/>
  <c r="I143" i="14"/>
  <c r="I144" i="14"/>
  <c r="I145" i="14"/>
  <c r="I146" i="14"/>
  <c r="I147" i="14"/>
  <c r="I148" i="14"/>
  <c r="I149" i="14"/>
  <c r="I150" i="14"/>
  <c r="I151" i="14"/>
  <c r="I152" i="14"/>
  <c r="I153" i="14"/>
  <c r="I154" i="14"/>
  <c r="I157" i="14"/>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D119" i="9"/>
  <c r="D120" i="9"/>
  <c r="D121" i="9"/>
  <c r="D122" i="9"/>
  <c r="D123" i="9"/>
  <c r="D124" i="9"/>
  <c r="D125" i="9"/>
  <c r="D126" i="9"/>
  <c r="D127" i="9"/>
  <c r="D128" i="9"/>
  <c r="D129" i="9"/>
  <c r="D130" i="9"/>
  <c r="D131" i="9"/>
  <c r="D132" i="9"/>
  <c r="D133" i="9"/>
  <c r="D134" i="9"/>
  <c r="D135" i="9"/>
  <c r="D136" i="9"/>
  <c r="D137" i="9"/>
  <c r="D138" i="9"/>
  <c r="D139" i="9"/>
  <c r="D140" i="9"/>
  <c r="D141" i="9"/>
  <c r="D142" i="9"/>
  <c r="D143" i="9"/>
  <c r="D144" i="9"/>
  <c r="D145" i="9"/>
  <c r="D146" i="9"/>
  <c r="D147" i="9"/>
  <c r="D148" i="9"/>
  <c r="D149" i="9"/>
  <c r="D150" i="9"/>
  <c r="D151" i="9"/>
  <c r="D152" i="9"/>
  <c r="D153" i="9"/>
  <c r="D154" i="9"/>
  <c r="D155" i="9"/>
  <c r="D156" i="9"/>
  <c r="D157" i="9"/>
  <c r="D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50" i="9"/>
  <c r="C151" i="9"/>
  <c r="C152" i="9"/>
  <c r="C153" i="9"/>
  <c r="C154" i="9"/>
  <c r="C155" i="9"/>
  <c r="C156" i="9"/>
  <c r="C157" i="9"/>
  <c r="C8" i="9"/>
  <c r="C1" i="9"/>
  <c r="F30" i="3" l="1"/>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29" i="3"/>
  <c r="F28" i="3"/>
  <c r="F27" i="3"/>
  <c r="L458" i="10"/>
  <c r="L459" i="10"/>
  <c r="L460" i="10"/>
  <c r="L461" i="10"/>
  <c r="L462" i="10"/>
  <c r="L463" i="10"/>
  <c r="L464" i="10"/>
  <c r="L465" i="10"/>
  <c r="L466" i="10"/>
  <c r="L467" i="10"/>
  <c r="L468" i="10"/>
  <c r="L469" i="10"/>
  <c r="L470" i="10"/>
  <c r="L471" i="10"/>
  <c r="L472" i="10"/>
  <c r="L473" i="10"/>
  <c r="L474" i="10"/>
  <c r="L475" i="10"/>
  <c r="L476" i="10"/>
  <c r="L477" i="10"/>
  <c r="L478" i="10"/>
  <c r="L479" i="10"/>
  <c r="L480" i="10"/>
  <c r="L481" i="10"/>
  <c r="L482" i="10"/>
  <c r="L483" i="10"/>
  <c r="L484" i="10"/>
  <c r="L485" i="10"/>
  <c r="L486" i="10"/>
  <c r="L487" i="10"/>
  <c r="L488" i="10"/>
  <c r="L489" i="10"/>
  <c r="L490" i="10"/>
  <c r="L491" i="10"/>
  <c r="L492" i="10"/>
  <c r="L493" i="10"/>
  <c r="L494" i="10"/>
  <c r="L495" i="10"/>
  <c r="L496" i="10"/>
  <c r="L497" i="10"/>
  <c r="L498" i="10"/>
  <c r="L499" i="10"/>
  <c r="L500" i="10"/>
  <c r="L501" i="10"/>
  <c r="L502" i="10"/>
  <c r="L503" i="10"/>
  <c r="L504" i="10"/>
  <c r="L505" i="10"/>
  <c r="L506" i="10"/>
  <c r="L507" i="10"/>
  <c r="L508" i="10"/>
  <c r="L509" i="10"/>
  <c r="L510" i="10"/>
  <c r="L511" i="10"/>
  <c r="L512" i="10"/>
  <c r="L513" i="10"/>
  <c r="L514" i="10"/>
  <c r="L515" i="10"/>
  <c r="L516" i="10"/>
  <c r="L517" i="10"/>
  <c r="L518" i="10"/>
  <c r="L519" i="10"/>
  <c r="L520" i="10"/>
  <c r="L521" i="10"/>
  <c r="L522" i="10"/>
  <c r="L523" i="10"/>
  <c r="L524" i="10"/>
  <c r="L525" i="10"/>
  <c r="L526" i="10"/>
  <c r="L527" i="10"/>
  <c r="L528" i="10"/>
  <c r="L529" i="10"/>
  <c r="L530" i="10"/>
  <c r="L531" i="10"/>
  <c r="L532" i="10"/>
  <c r="L533" i="10"/>
  <c r="L534" i="10"/>
  <c r="L535" i="10"/>
  <c r="L536" i="10"/>
  <c r="L537" i="10"/>
  <c r="L538" i="10"/>
  <c r="L539" i="10"/>
  <c r="L540" i="10"/>
  <c r="L541" i="10"/>
  <c r="L542" i="10"/>
  <c r="L543" i="10"/>
  <c r="L544" i="10"/>
  <c r="L545" i="10"/>
  <c r="L546" i="10"/>
  <c r="L547" i="10"/>
  <c r="L548" i="10"/>
  <c r="L549" i="10"/>
  <c r="L550" i="10"/>
  <c r="L551" i="10"/>
  <c r="L552" i="10"/>
  <c r="L553" i="10"/>
  <c r="L554" i="10"/>
  <c r="L555" i="10"/>
  <c r="L556" i="10"/>
  <c r="L557" i="10"/>
  <c r="L558" i="10"/>
  <c r="L559" i="10"/>
  <c r="L560" i="10"/>
  <c r="L561" i="10"/>
  <c r="L562" i="10"/>
  <c r="L563" i="10"/>
  <c r="L564" i="10"/>
  <c r="L565" i="10"/>
  <c r="L566" i="10"/>
  <c r="L567" i="10"/>
  <c r="L568" i="10"/>
  <c r="L569" i="10"/>
  <c r="L570" i="10"/>
  <c r="L571" i="10"/>
  <c r="L572" i="10"/>
  <c r="L573" i="10"/>
  <c r="L574" i="10"/>
  <c r="L575" i="10"/>
  <c r="L576" i="10"/>
  <c r="L577" i="10"/>
  <c r="L578" i="10"/>
  <c r="L579" i="10"/>
  <c r="L580" i="10"/>
  <c r="L581" i="10"/>
  <c r="L582" i="10"/>
  <c r="L583" i="10"/>
  <c r="L584" i="10"/>
  <c r="L585" i="10"/>
  <c r="L586" i="10"/>
  <c r="L587" i="10"/>
  <c r="L588" i="10"/>
  <c r="L589" i="10"/>
  <c r="L590" i="10"/>
  <c r="L591" i="10"/>
  <c r="L592" i="10"/>
  <c r="L593" i="10"/>
  <c r="L594" i="10"/>
  <c r="L595" i="10"/>
  <c r="L596" i="10"/>
  <c r="L597" i="10"/>
  <c r="L598" i="10"/>
  <c r="L599" i="10"/>
  <c r="L600" i="10"/>
  <c r="L601" i="10"/>
  <c r="L602" i="10"/>
  <c r="L603" i="10"/>
  <c r="L604" i="10"/>
  <c r="L605" i="10"/>
  <c r="L606" i="10"/>
  <c r="L457" i="10"/>
  <c r="L308" i="10"/>
  <c r="L309" i="10"/>
  <c r="L310" i="10"/>
  <c r="L311" i="10"/>
  <c r="L312" i="10"/>
  <c r="L313" i="10"/>
  <c r="L314" i="10"/>
  <c r="L315" i="10"/>
  <c r="L316" i="10"/>
  <c r="L317" i="10"/>
  <c r="L318" i="10"/>
  <c r="L319" i="10"/>
  <c r="L320" i="10"/>
  <c r="L321" i="10"/>
  <c r="L322" i="10"/>
  <c r="L323" i="10"/>
  <c r="L324" i="10"/>
  <c r="L325" i="10"/>
  <c r="L326" i="10"/>
  <c r="L327" i="10"/>
  <c r="L328" i="10"/>
  <c r="L329" i="10"/>
  <c r="L330" i="10"/>
  <c r="L331" i="10"/>
  <c r="L332" i="10"/>
  <c r="L333" i="10"/>
  <c r="L334" i="10"/>
  <c r="L335" i="10"/>
  <c r="L336" i="10"/>
  <c r="L337" i="10"/>
  <c r="L338" i="10"/>
  <c r="L339" i="10"/>
  <c r="L340" i="10"/>
  <c r="L341" i="10"/>
  <c r="L342" i="10"/>
  <c r="L343" i="10"/>
  <c r="L344" i="10"/>
  <c r="L345" i="10"/>
  <c r="L346" i="10"/>
  <c r="L347" i="10"/>
  <c r="L348" i="10"/>
  <c r="L349" i="10"/>
  <c r="L350" i="10"/>
  <c r="L351" i="10"/>
  <c r="L352" i="10"/>
  <c r="L353" i="10"/>
  <c r="L354" i="10"/>
  <c r="L355" i="10"/>
  <c r="L356" i="10"/>
  <c r="L357" i="10"/>
  <c r="L358" i="10"/>
  <c r="L359" i="10"/>
  <c r="L360" i="10"/>
  <c r="L361" i="10"/>
  <c r="L362" i="10"/>
  <c r="L363" i="10"/>
  <c r="L364" i="10"/>
  <c r="L365" i="10"/>
  <c r="L366" i="10"/>
  <c r="L367" i="10"/>
  <c r="L368" i="10"/>
  <c r="L369" i="10"/>
  <c r="L370" i="10"/>
  <c r="L371" i="10"/>
  <c r="L372" i="10"/>
  <c r="L373" i="10"/>
  <c r="L374" i="10"/>
  <c r="L375" i="10"/>
  <c r="L376" i="10"/>
  <c r="L377" i="10"/>
  <c r="L378" i="10"/>
  <c r="L379" i="10"/>
  <c r="L380" i="10"/>
  <c r="L381" i="10"/>
  <c r="L382" i="10"/>
  <c r="L383" i="10"/>
  <c r="L384" i="10"/>
  <c r="L385" i="10"/>
  <c r="L386" i="10"/>
  <c r="L387" i="10"/>
  <c r="L388" i="10"/>
  <c r="L389" i="10"/>
  <c r="L390" i="10"/>
  <c r="L391" i="10"/>
  <c r="L392" i="10"/>
  <c r="L393" i="10"/>
  <c r="L394" i="10"/>
  <c r="L395" i="10"/>
  <c r="L396" i="10"/>
  <c r="L397" i="10"/>
  <c r="L398" i="10"/>
  <c r="L399" i="10"/>
  <c r="L400" i="10"/>
  <c r="L401" i="10"/>
  <c r="L402" i="10"/>
  <c r="L403" i="10"/>
  <c r="L404" i="10"/>
  <c r="L405" i="10"/>
  <c r="L406" i="10"/>
  <c r="L407" i="10"/>
  <c r="L408" i="10"/>
  <c r="L409" i="10"/>
  <c r="L410" i="10"/>
  <c r="L411" i="10"/>
  <c r="L412" i="10"/>
  <c r="L413" i="10"/>
  <c r="L414" i="10"/>
  <c r="L415" i="10"/>
  <c r="L416" i="10"/>
  <c r="L417" i="10"/>
  <c r="L418" i="10"/>
  <c r="L419" i="10"/>
  <c r="L420" i="10"/>
  <c r="L421" i="10"/>
  <c r="L422" i="10"/>
  <c r="L423" i="10"/>
  <c r="L424" i="10"/>
  <c r="L425" i="10"/>
  <c r="L426" i="10"/>
  <c r="L427" i="10"/>
  <c r="L428" i="10"/>
  <c r="L429" i="10"/>
  <c r="L430" i="10"/>
  <c r="L431" i="10"/>
  <c r="L432" i="10"/>
  <c r="L433" i="10"/>
  <c r="L434" i="10"/>
  <c r="L435" i="10"/>
  <c r="L436" i="10"/>
  <c r="L437" i="10"/>
  <c r="L438" i="10"/>
  <c r="L439" i="10"/>
  <c r="L440" i="10"/>
  <c r="L441" i="10"/>
  <c r="L442" i="10"/>
  <c r="L443" i="10"/>
  <c r="L444" i="10"/>
  <c r="L445" i="10"/>
  <c r="L446" i="10"/>
  <c r="L447" i="10"/>
  <c r="L448" i="10"/>
  <c r="L449" i="10"/>
  <c r="L450" i="10"/>
  <c r="L451" i="10"/>
  <c r="L452" i="10"/>
  <c r="L453" i="10"/>
  <c r="L454" i="10"/>
  <c r="L455" i="10"/>
  <c r="L456" i="10"/>
  <c r="L307" i="10"/>
  <c r="L158" i="10"/>
  <c r="L159" i="10"/>
  <c r="L160" i="10"/>
  <c r="L161" i="10"/>
  <c r="L162" i="10"/>
  <c r="L163" i="10"/>
  <c r="L164" i="10"/>
  <c r="L165" i="10"/>
  <c r="L166" i="10"/>
  <c r="L167" i="10"/>
  <c r="L168" i="10"/>
  <c r="L169" i="10"/>
  <c r="L170" i="10"/>
  <c r="L171" i="10"/>
  <c r="L172" i="10"/>
  <c r="L173" i="10"/>
  <c r="L174" i="10"/>
  <c r="L175" i="10"/>
  <c r="L176" i="10"/>
  <c r="L177" i="10"/>
  <c r="L178" i="10"/>
  <c r="L179" i="10"/>
  <c r="L180" i="10"/>
  <c r="L181" i="10"/>
  <c r="L182" i="10"/>
  <c r="L183" i="10"/>
  <c r="L184" i="10"/>
  <c r="L185" i="10"/>
  <c r="L186" i="10"/>
  <c r="L187" i="10"/>
  <c r="L188" i="10"/>
  <c r="L189" i="10"/>
  <c r="L190" i="10"/>
  <c r="L191" i="10"/>
  <c r="L192" i="10"/>
  <c r="L193" i="10"/>
  <c r="L194" i="10"/>
  <c r="L195" i="10"/>
  <c r="L196" i="10"/>
  <c r="L197" i="10"/>
  <c r="L198" i="10"/>
  <c r="L199" i="10"/>
  <c r="L200" i="10"/>
  <c r="L201" i="10"/>
  <c r="L202" i="10"/>
  <c r="L203" i="10"/>
  <c r="L204" i="10"/>
  <c r="L205" i="10"/>
  <c r="L206" i="10"/>
  <c r="L207" i="10"/>
  <c r="L208" i="10"/>
  <c r="L209" i="10"/>
  <c r="L210" i="10"/>
  <c r="L211" i="10"/>
  <c r="L212" i="10"/>
  <c r="L213" i="10"/>
  <c r="L214" i="10"/>
  <c r="L215" i="10"/>
  <c r="L216" i="10"/>
  <c r="L217" i="10"/>
  <c r="L218" i="10"/>
  <c r="L219" i="10"/>
  <c r="L220" i="10"/>
  <c r="L221" i="10"/>
  <c r="L222" i="10"/>
  <c r="L223" i="10"/>
  <c r="L224" i="10"/>
  <c r="L225" i="10"/>
  <c r="L226" i="10"/>
  <c r="L227" i="10"/>
  <c r="L228" i="10"/>
  <c r="L229" i="10"/>
  <c r="L230" i="10"/>
  <c r="L231" i="10"/>
  <c r="L232" i="10"/>
  <c r="L233" i="10"/>
  <c r="L234" i="10"/>
  <c r="L235" i="10"/>
  <c r="L236" i="10"/>
  <c r="L237" i="10"/>
  <c r="L238" i="10"/>
  <c r="L239" i="10"/>
  <c r="L240" i="10"/>
  <c r="L241" i="10"/>
  <c r="L242" i="10"/>
  <c r="L243" i="10"/>
  <c r="L244" i="10"/>
  <c r="L245" i="10"/>
  <c r="L246" i="10"/>
  <c r="L247" i="10"/>
  <c r="L248" i="10"/>
  <c r="L249" i="10"/>
  <c r="L250" i="10"/>
  <c r="L251" i="10"/>
  <c r="L252" i="10"/>
  <c r="L253" i="10"/>
  <c r="L254" i="10"/>
  <c r="L255" i="10"/>
  <c r="L256" i="10"/>
  <c r="L257" i="10"/>
  <c r="L258" i="10"/>
  <c r="L259" i="10"/>
  <c r="L260" i="10"/>
  <c r="L261" i="10"/>
  <c r="L262" i="10"/>
  <c r="L263" i="10"/>
  <c r="L264" i="10"/>
  <c r="L265" i="10"/>
  <c r="L266" i="10"/>
  <c r="L267" i="10"/>
  <c r="L268" i="10"/>
  <c r="L269" i="10"/>
  <c r="L270" i="10"/>
  <c r="L271" i="10"/>
  <c r="L272" i="10"/>
  <c r="L273" i="10"/>
  <c r="L274" i="10"/>
  <c r="L275" i="10"/>
  <c r="L276" i="10"/>
  <c r="L277" i="10"/>
  <c r="L278" i="10"/>
  <c r="L279" i="10"/>
  <c r="L280" i="10"/>
  <c r="L281" i="10"/>
  <c r="L282" i="10"/>
  <c r="L283" i="10"/>
  <c r="L284" i="10"/>
  <c r="L285" i="10"/>
  <c r="L286" i="10"/>
  <c r="L287" i="10"/>
  <c r="L288" i="10"/>
  <c r="L289" i="10"/>
  <c r="L290" i="10"/>
  <c r="L291" i="10"/>
  <c r="L292" i="10"/>
  <c r="L293" i="10"/>
  <c r="L294" i="10"/>
  <c r="L295" i="10"/>
  <c r="L296" i="10"/>
  <c r="L297" i="10"/>
  <c r="L298" i="10"/>
  <c r="L299" i="10"/>
  <c r="L300" i="10"/>
  <c r="L301" i="10"/>
  <c r="L302" i="10"/>
  <c r="L303" i="10"/>
  <c r="L304" i="10"/>
  <c r="L305" i="10"/>
  <c r="L306" i="10"/>
  <c r="L157" i="10"/>
  <c r="L8" i="10"/>
  <c r="L9" i="10"/>
  <c r="L10" i="10"/>
  <c r="L11" i="10"/>
  <c r="L12" i="10"/>
  <c r="L13" i="10"/>
  <c r="L14" i="10"/>
  <c r="L15" i="10"/>
  <c r="L16" i="10"/>
  <c r="L17" i="10"/>
  <c r="L18" i="10"/>
  <c r="L19" i="10"/>
  <c r="L20" i="10"/>
  <c r="L21" i="10"/>
  <c r="L22" i="10"/>
  <c r="L23" i="10"/>
  <c r="L24" i="10"/>
  <c r="L25" i="10"/>
  <c r="L26" i="10"/>
  <c r="L27" i="10"/>
  <c r="L28" i="10"/>
  <c r="L29" i="10"/>
  <c r="L30" i="10"/>
  <c r="L31" i="10"/>
  <c r="L32" i="10"/>
  <c r="L33" i="10"/>
  <c r="L34" i="10"/>
  <c r="L35" i="10"/>
  <c r="L36" i="10"/>
  <c r="L37" i="10"/>
  <c r="L38" i="10"/>
  <c r="L39" i="10"/>
  <c r="L40" i="10"/>
  <c r="L41" i="10"/>
  <c r="L42" i="10"/>
  <c r="L43" i="10"/>
  <c r="L44" i="10"/>
  <c r="L45" i="10"/>
  <c r="L46" i="10"/>
  <c r="L47" i="10"/>
  <c r="L48" i="10"/>
  <c r="L49" i="10"/>
  <c r="L50" i="10"/>
  <c r="L51" i="10"/>
  <c r="L52" i="10"/>
  <c r="L53" i="10"/>
  <c r="L54" i="10"/>
  <c r="L55" i="10"/>
  <c r="L56" i="10"/>
  <c r="L57" i="10"/>
  <c r="L58" i="10"/>
  <c r="L59" i="10"/>
  <c r="L60" i="10"/>
  <c r="L61" i="10"/>
  <c r="L62" i="10"/>
  <c r="L63" i="10"/>
  <c r="L64" i="10"/>
  <c r="L65" i="10"/>
  <c r="L66" i="10"/>
  <c r="L67" i="10"/>
  <c r="L68" i="10"/>
  <c r="L69" i="10"/>
  <c r="L70" i="10"/>
  <c r="L71" i="10"/>
  <c r="L72" i="10"/>
  <c r="L73" i="10"/>
  <c r="L74" i="10"/>
  <c r="L75" i="10"/>
  <c r="L76" i="10"/>
  <c r="L77" i="10"/>
  <c r="L78" i="10"/>
  <c r="L79" i="10"/>
  <c r="L80" i="10"/>
  <c r="L81" i="10"/>
  <c r="L82" i="10"/>
  <c r="L83" i="10"/>
  <c r="L84" i="10"/>
  <c r="L85" i="10"/>
  <c r="L86" i="10"/>
  <c r="L87" i="10"/>
  <c r="L88" i="10"/>
  <c r="L89" i="10"/>
  <c r="L90" i="10"/>
  <c r="L91" i="10"/>
  <c r="L92" i="10"/>
  <c r="L93" i="10"/>
  <c r="L94" i="10"/>
  <c r="L95" i="10"/>
  <c r="L96" i="10"/>
  <c r="L97" i="10"/>
  <c r="L98" i="10"/>
  <c r="L99" i="10"/>
  <c r="L100" i="10"/>
  <c r="L101" i="10"/>
  <c r="L102" i="10"/>
  <c r="L103" i="10"/>
  <c r="L104" i="10"/>
  <c r="L105" i="10"/>
  <c r="L106" i="10"/>
  <c r="L107" i="10"/>
  <c r="L108" i="10"/>
  <c r="L109" i="10"/>
  <c r="L110" i="10"/>
  <c r="L111" i="10"/>
  <c r="L112" i="10"/>
  <c r="L113" i="10"/>
  <c r="L114" i="10"/>
  <c r="L115" i="10"/>
  <c r="L116" i="10"/>
  <c r="L117" i="10"/>
  <c r="L118" i="10"/>
  <c r="L119" i="10"/>
  <c r="L120" i="10"/>
  <c r="L121" i="10"/>
  <c r="L122" i="10"/>
  <c r="L123" i="10"/>
  <c r="L124" i="10"/>
  <c r="L125" i="10"/>
  <c r="L126" i="10"/>
  <c r="L127" i="10"/>
  <c r="L128" i="10"/>
  <c r="L129" i="10"/>
  <c r="L130" i="10"/>
  <c r="L131" i="10"/>
  <c r="L132" i="10"/>
  <c r="L133" i="10"/>
  <c r="L134" i="10"/>
  <c r="L135" i="10"/>
  <c r="L136" i="10"/>
  <c r="L137" i="10"/>
  <c r="L138" i="10"/>
  <c r="L139" i="10"/>
  <c r="L140" i="10"/>
  <c r="L141" i="10"/>
  <c r="L142" i="10"/>
  <c r="L143" i="10"/>
  <c r="L144" i="10"/>
  <c r="L145" i="10"/>
  <c r="L146" i="10"/>
  <c r="L147" i="10"/>
  <c r="L148" i="10"/>
  <c r="L149" i="10"/>
  <c r="L150" i="10"/>
  <c r="L151" i="10"/>
  <c r="L152" i="10"/>
  <c r="L153" i="10"/>
  <c r="L154" i="10"/>
  <c r="L155" i="10"/>
  <c r="L156" i="10"/>
  <c r="L7" i="10"/>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28" i="3"/>
  <c r="B29" i="3"/>
  <c r="B27" i="3"/>
  <c r="C119" i="14"/>
  <c r="F119" i="14"/>
  <c r="C120" i="14"/>
  <c r="F120" i="14"/>
  <c r="C121" i="14"/>
  <c r="F121" i="14"/>
  <c r="C122" i="14"/>
  <c r="F122" i="14"/>
  <c r="C123" i="14"/>
  <c r="F123" i="14"/>
  <c r="C124" i="14"/>
  <c r="F124" i="14"/>
  <c r="C125" i="14"/>
  <c r="F125" i="14"/>
  <c r="C126" i="14"/>
  <c r="F126" i="14"/>
  <c r="C127" i="14"/>
  <c r="F127" i="14"/>
  <c r="C128" i="14"/>
  <c r="F128" i="14"/>
  <c r="C129" i="14"/>
  <c r="F129" i="14"/>
  <c r="C130" i="14"/>
  <c r="F130" i="14"/>
  <c r="C131" i="14"/>
  <c r="F131" i="14"/>
  <c r="C132" i="14"/>
  <c r="F132" i="14"/>
  <c r="C133" i="14"/>
  <c r="F133" i="14"/>
  <c r="C134" i="14"/>
  <c r="F134" i="14"/>
  <c r="C135" i="14"/>
  <c r="F135" i="14"/>
  <c r="C136" i="14"/>
  <c r="F136" i="14"/>
  <c r="C137" i="14"/>
  <c r="F137" i="14"/>
  <c r="C138" i="14"/>
  <c r="F138" i="14"/>
  <c r="C139" i="14"/>
  <c r="F139" i="14"/>
  <c r="C140" i="14"/>
  <c r="F140" i="14"/>
  <c r="C141" i="14"/>
  <c r="F141" i="14"/>
  <c r="C142" i="14"/>
  <c r="F142" i="14"/>
  <c r="C143" i="14"/>
  <c r="F143" i="14"/>
  <c r="C144" i="14"/>
  <c r="F144" i="14"/>
  <c r="C145" i="14"/>
  <c r="F145" i="14"/>
  <c r="C146" i="14"/>
  <c r="F146" i="14"/>
  <c r="C147" i="14"/>
  <c r="F147" i="14"/>
  <c r="C148" i="14"/>
  <c r="F148" i="14"/>
  <c r="C149" i="14"/>
  <c r="F149" i="14"/>
  <c r="C150" i="14"/>
  <c r="F150" i="14"/>
  <c r="C151" i="14"/>
  <c r="F151" i="14"/>
  <c r="C152" i="14"/>
  <c r="F152" i="14"/>
  <c r="C153" i="14"/>
  <c r="F153" i="14"/>
  <c r="C154" i="14"/>
  <c r="F154" i="14"/>
  <c r="C155" i="14"/>
  <c r="F155" i="14"/>
  <c r="C156" i="14"/>
  <c r="F156" i="14"/>
  <c r="C157" i="14"/>
  <c r="F157" i="14"/>
  <c r="C9" i="14"/>
  <c r="F9" i="14"/>
  <c r="C10" i="14"/>
  <c r="F10" i="14"/>
  <c r="C11" i="14"/>
  <c r="F11" i="14"/>
  <c r="C12" i="14"/>
  <c r="F12" i="14"/>
  <c r="C13" i="14"/>
  <c r="F13" i="14"/>
  <c r="C14" i="14"/>
  <c r="F14" i="14"/>
  <c r="C15" i="14"/>
  <c r="F15" i="14"/>
  <c r="C16" i="14"/>
  <c r="F16" i="14"/>
  <c r="C17" i="14"/>
  <c r="F17" i="14"/>
  <c r="C18" i="14"/>
  <c r="F18" i="14"/>
  <c r="C19" i="14"/>
  <c r="F19" i="14"/>
  <c r="C20" i="14"/>
  <c r="F20" i="14"/>
  <c r="C21" i="14"/>
  <c r="F21" i="14"/>
  <c r="C22" i="14"/>
  <c r="F22" i="14"/>
  <c r="C23" i="14"/>
  <c r="F23" i="14"/>
  <c r="C24" i="14"/>
  <c r="F24" i="14"/>
  <c r="C25" i="14"/>
  <c r="F25" i="14"/>
  <c r="C26" i="14"/>
  <c r="F26" i="14"/>
  <c r="C27" i="14"/>
  <c r="F27" i="14"/>
  <c r="C28" i="14"/>
  <c r="F28" i="14"/>
  <c r="C29" i="14"/>
  <c r="F29" i="14"/>
  <c r="C30" i="14"/>
  <c r="F30" i="14"/>
  <c r="C31" i="14"/>
  <c r="F31" i="14"/>
  <c r="C32" i="14"/>
  <c r="F32" i="14"/>
  <c r="C33" i="14"/>
  <c r="F33" i="14"/>
  <c r="C34" i="14"/>
  <c r="F34" i="14"/>
  <c r="C35" i="14"/>
  <c r="F35" i="14"/>
  <c r="C36" i="14"/>
  <c r="F36" i="14"/>
  <c r="C37" i="14"/>
  <c r="F37" i="14"/>
  <c r="C38" i="14"/>
  <c r="F38" i="14"/>
  <c r="C39" i="14"/>
  <c r="F39" i="14"/>
  <c r="C40" i="14"/>
  <c r="F40" i="14"/>
  <c r="C41" i="14"/>
  <c r="F41" i="14"/>
  <c r="C42" i="14"/>
  <c r="F42" i="14"/>
  <c r="C43" i="14"/>
  <c r="F43" i="14"/>
  <c r="C44" i="14"/>
  <c r="F44" i="14"/>
  <c r="C45" i="14"/>
  <c r="F45" i="14"/>
  <c r="C46" i="14"/>
  <c r="F46" i="14"/>
  <c r="C47" i="14"/>
  <c r="F47" i="14"/>
  <c r="C48" i="14"/>
  <c r="F48" i="14"/>
  <c r="C49" i="14"/>
  <c r="F49" i="14"/>
  <c r="C50" i="14"/>
  <c r="F50" i="14"/>
  <c r="C51" i="14"/>
  <c r="F51" i="14"/>
  <c r="C52" i="14"/>
  <c r="F52" i="14"/>
  <c r="C53" i="14"/>
  <c r="F53" i="14"/>
  <c r="C54" i="14"/>
  <c r="F54" i="14"/>
  <c r="C55" i="14"/>
  <c r="F55" i="14"/>
  <c r="C56" i="14"/>
  <c r="F56" i="14"/>
  <c r="C57" i="14"/>
  <c r="F57" i="14"/>
  <c r="C58" i="14"/>
  <c r="F58" i="14"/>
  <c r="C59" i="14"/>
  <c r="F59" i="14"/>
  <c r="C60" i="14"/>
  <c r="F60" i="14"/>
  <c r="C61" i="14"/>
  <c r="F61" i="14"/>
  <c r="C62" i="14"/>
  <c r="F62" i="14"/>
  <c r="C63" i="14"/>
  <c r="F63" i="14"/>
  <c r="C64" i="14"/>
  <c r="F64" i="14"/>
  <c r="C65" i="14"/>
  <c r="F65" i="14"/>
  <c r="C66" i="14"/>
  <c r="F66" i="14"/>
  <c r="C67" i="14"/>
  <c r="F67" i="14"/>
  <c r="C68" i="14"/>
  <c r="F68" i="14"/>
  <c r="C69" i="14"/>
  <c r="F69" i="14"/>
  <c r="C70" i="14"/>
  <c r="F70" i="14"/>
  <c r="C71" i="14"/>
  <c r="F71" i="14"/>
  <c r="C72" i="14"/>
  <c r="F72" i="14"/>
  <c r="C73" i="14"/>
  <c r="F73" i="14"/>
  <c r="C74" i="14"/>
  <c r="F74" i="14"/>
  <c r="C75" i="14"/>
  <c r="F75" i="14"/>
  <c r="C76" i="14"/>
  <c r="F76" i="14"/>
  <c r="C77" i="14"/>
  <c r="F77" i="14"/>
  <c r="C78" i="14"/>
  <c r="F78" i="14"/>
  <c r="C79" i="14"/>
  <c r="F79" i="14"/>
  <c r="C80" i="14"/>
  <c r="F80" i="14"/>
  <c r="C81" i="14"/>
  <c r="F81" i="14"/>
  <c r="C82" i="14"/>
  <c r="F82" i="14"/>
  <c r="C83" i="14"/>
  <c r="F83" i="14"/>
  <c r="C84" i="14"/>
  <c r="F84" i="14"/>
  <c r="C85" i="14"/>
  <c r="F85" i="14"/>
  <c r="C86" i="14"/>
  <c r="F86" i="14"/>
  <c r="C87" i="14"/>
  <c r="F87" i="14"/>
  <c r="C88" i="14"/>
  <c r="F88" i="14"/>
  <c r="C89" i="14"/>
  <c r="F89" i="14"/>
  <c r="C90" i="14"/>
  <c r="F90" i="14"/>
  <c r="C91" i="14"/>
  <c r="F91" i="14"/>
  <c r="C92" i="14"/>
  <c r="F92" i="14"/>
  <c r="C93" i="14"/>
  <c r="F93" i="14"/>
  <c r="C94" i="14"/>
  <c r="F94" i="14"/>
  <c r="C95" i="14"/>
  <c r="F95" i="14"/>
  <c r="C96" i="14"/>
  <c r="F96" i="14"/>
  <c r="C97" i="14"/>
  <c r="F97" i="14"/>
  <c r="C98" i="14"/>
  <c r="F98" i="14"/>
  <c r="C99" i="14"/>
  <c r="F99" i="14"/>
  <c r="C100" i="14"/>
  <c r="F100" i="14"/>
  <c r="C101" i="14"/>
  <c r="F101" i="14"/>
  <c r="C102" i="14"/>
  <c r="F102" i="14"/>
  <c r="C103" i="14"/>
  <c r="F103" i="14"/>
  <c r="C104" i="14"/>
  <c r="F104" i="14"/>
  <c r="C105" i="14"/>
  <c r="F105" i="14"/>
  <c r="C106" i="14"/>
  <c r="F106" i="14"/>
  <c r="C107" i="14"/>
  <c r="F107" i="14"/>
  <c r="C108" i="14"/>
  <c r="F108" i="14"/>
  <c r="C109" i="14"/>
  <c r="F109" i="14"/>
  <c r="C110" i="14"/>
  <c r="F110" i="14"/>
  <c r="C111" i="14"/>
  <c r="F111" i="14"/>
  <c r="C112" i="14"/>
  <c r="F112" i="14"/>
  <c r="C113" i="14"/>
  <c r="F113" i="14"/>
  <c r="C114" i="14"/>
  <c r="F114" i="14"/>
  <c r="C115" i="14"/>
  <c r="F115" i="14"/>
  <c r="C116" i="14"/>
  <c r="F116" i="14"/>
  <c r="C117" i="14"/>
  <c r="F117" i="14"/>
  <c r="C118" i="14"/>
  <c r="F118" i="14"/>
  <c r="F8" i="14"/>
  <c r="C8" i="14"/>
  <c r="B27" i="4" l="1"/>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26" i="4"/>
  <c r="B25" i="4"/>
  <c r="B24" i="4"/>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29" i="3"/>
  <c r="D28" i="3"/>
  <c r="D27" i="3"/>
  <c r="U458" i="10" l="1"/>
  <c r="U459" i="10"/>
  <c r="U460" i="10"/>
  <c r="U461" i="10"/>
  <c r="U462" i="10"/>
  <c r="U463" i="10"/>
  <c r="U464" i="10"/>
  <c r="U465" i="10"/>
  <c r="U466" i="10"/>
  <c r="U467" i="10"/>
  <c r="U468" i="10"/>
  <c r="U469" i="10"/>
  <c r="U470" i="10"/>
  <c r="U471" i="10"/>
  <c r="U472" i="10"/>
  <c r="U473" i="10"/>
  <c r="U474" i="10"/>
  <c r="U475" i="10"/>
  <c r="U476" i="10"/>
  <c r="U477" i="10"/>
  <c r="U478" i="10"/>
  <c r="U479" i="10"/>
  <c r="U480" i="10"/>
  <c r="U481" i="10"/>
  <c r="U482" i="10"/>
  <c r="U483" i="10"/>
  <c r="U484" i="10"/>
  <c r="U485" i="10"/>
  <c r="U486" i="10"/>
  <c r="U487" i="10"/>
  <c r="U488" i="10"/>
  <c r="U489" i="10"/>
  <c r="U490" i="10"/>
  <c r="U491" i="10"/>
  <c r="U492" i="10"/>
  <c r="U493" i="10"/>
  <c r="U494" i="10"/>
  <c r="U495" i="10"/>
  <c r="U496" i="10"/>
  <c r="U497" i="10"/>
  <c r="U498" i="10"/>
  <c r="U499" i="10"/>
  <c r="U500" i="10"/>
  <c r="U501" i="10"/>
  <c r="U502" i="10"/>
  <c r="U503" i="10"/>
  <c r="U504" i="10"/>
  <c r="U505" i="10"/>
  <c r="U506" i="10"/>
  <c r="U507" i="10"/>
  <c r="U508" i="10"/>
  <c r="U509" i="10"/>
  <c r="U510" i="10"/>
  <c r="U511" i="10"/>
  <c r="U512" i="10"/>
  <c r="U513" i="10"/>
  <c r="U514" i="10"/>
  <c r="U515" i="10"/>
  <c r="U516" i="10"/>
  <c r="U517" i="10"/>
  <c r="U518" i="10"/>
  <c r="U519" i="10"/>
  <c r="U520" i="10"/>
  <c r="U521" i="10"/>
  <c r="U522" i="10"/>
  <c r="U523" i="10"/>
  <c r="U524" i="10"/>
  <c r="U525" i="10"/>
  <c r="U526" i="10"/>
  <c r="U527" i="10"/>
  <c r="U528" i="10"/>
  <c r="U529" i="10"/>
  <c r="U530" i="10"/>
  <c r="U531" i="10"/>
  <c r="U532" i="10"/>
  <c r="U533" i="10"/>
  <c r="U534" i="10"/>
  <c r="U535" i="10"/>
  <c r="U536" i="10"/>
  <c r="U537" i="10"/>
  <c r="U538" i="10"/>
  <c r="U539" i="10"/>
  <c r="U540" i="10"/>
  <c r="U541" i="10"/>
  <c r="U542" i="10"/>
  <c r="U543" i="10"/>
  <c r="U544" i="10"/>
  <c r="U545" i="10"/>
  <c r="U546" i="10"/>
  <c r="U547" i="10"/>
  <c r="U548" i="10"/>
  <c r="U549" i="10"/>
  <c r="U550" i="10"/>
  <c r="U551" i="10"/>
  <c r="U552" i="10"/>
  <c r="U553" i="10"/>
  <c r="U554" i="10"/>
  <c r="U555" i="10"/>
  <c r="U556" i="10"/>
  <c r="U557" i="10"/>
  <c r="U558" i="10"/>
  <c r="U559" i="10"/>
  <c r="U560" i="10"/>
  <c r="U561" i="10"/>
  <c r="U562" i="10"/>
  <c r="U563" i="10"/>
  <c r="U564" i="10"/>
  <c r="U565" i="10"/>
  <c r="U566" i="10"/>
  <c r="U567" i="10"/>
  <c r="U568" i="10"/>
  <c r="U569" i="10"/>
  <c r="U570" i="10"/>
  <c r="U571" i="10"/>
  <c r="U572" i="10"/>
  <c r="U573" i="10"/>
  <c r="U574" i="10"/>
  <c r="U575" i="10"/>
  <c r="U576" i="10"/>
  <c r="U577" i="10"/>
  <c r="U578" i="10"/>
  <c r="U579" i="10"/>
  <c r="U580" i="10"/>
  <c r="U581" i="10"/>
  <c r="U582" i="10"/>
  <c r="U583" i="10"/>
  <c r="U584" i="10"/>
  <c r="U585" i="10"/>
  <c r="U586" i="10"/>
  <c r="U587" i="10"/>
  <c r="U588" i="10"/>
  <c r="U589" i="10"/>
  <c r="U590" i="10"/>
  <c r="U591" i="10"/>
  <c r="U592" i="10"/>
  <c r="U593" i="10"/>
  <c r="U594" i="10"/>
  <c r="U595" i="10"/>
  <c r="U596" i="10"/>
  <c r="U597" i="10"/>
  <c r="U598" i="10"/>
  <c r="U599" i="10"/>
  <c r="U600" i="10"/>
  <c r="U601" i="10"/>
  <c r="U602" i="10"/>
  <c r="U603" i="10"/>
  <c r="U604" i="10"/>
  <c r="U605" i="10"/>
  <c r="U606" i="10"/>
  <c r="U457" i="10"/>
  <c r="U308" i="10"/>
  <c r="U309" i="10"/>
  <c r="U310" i="10"/>
  <c r="U311" i="10"/>
  <c r="U312" i="10"/>
  <c r="U313" i="10"/>
  <c r="U314" i="10"/>
  <c r="U315" i="10"/>
  <c r="U316" i="10"/>
  <c r="U317" i="10"/>
  <c r="U318" i="10"/>
  <c r="U319" i="10"/>
  <c r="U320" i="10"/>
  <c r="U321" i="10"/>
  <c r="U322" i="10"/>
  <c r="U323" i="10"/>
  <c r="U324" i="10"/>
  <c r="U325" i="10"/>
  <c r="U326" i="10"/>
  <c r="U327" i="10"/>
  <c r="U328" i="10"/>
  <c r="U329" i="10"/>
  <c r="U330" i="10"/>
  <c r="U331" i="10"/>
  <c r="U332" i="10"/>
  <c r="U333" i="10"/>
  <c r="U334" i="10"/>
  <c r="U335" i="10"/>
  <c r="U336" i="10"/>
  <c r="U337" i="10"/>
  <c r="U338" i="10"/>
  <c r="U339" i="10"/>
  <c r="U340" i="10"/>
  <c r="U341" i="10"/>
  <c r="U342" i="10"/>
  <c r="U343" i="10"/>
  <c r="U344" i="10"/>
  <c r="U345" i="10"/>
  <c r="U346" i="10"/>
  <c r="U347" i="10"/>
  <c r="U348" i="10"/>
  <c r="U349" i="10"/>
  <c r="U350" i="10"/>
  <c r="U351" i="10"/>
  <c r="U352" i="10"/>
  <c r="U353" i="10"/>
  <c r="U354" i="10"/>
  <c r="U355" i="10"/>
  <c r="U356" i="10"/>
  <c r="U357" i="10"/>
  <c r="U358" i="10"/>
  <c r="U359" i="10"/>
  <c r="U360" i="10"/>
  <c r="U361" i="10"/>
  <c r="U362" i="10"/>
  <c r="U363" i="10"/>
  <c r="U364" i="10"/>
  <c r="U365" i="10"/>
  <c r="U366" i="10"/>
  <c r="U367" i="10"/>
  <c r="U368" i="10"/>
  <c r="U369" i="10"/>
  <c r="U370" i="10"/>
  <c r="U371" i="10"/>
  <c r="U372" i="10"/>
  <c r="U373" i="10"/>
  <c r="U374" i="10"/>
  <c r="U375" i="10"/>
  <c r="U376" i="10"/>
  <c r="U377" i="10"/>
  <c r="U378" i="10"/>
  <c r="U379" i="10"/>
  <c r="U380" i="10"/>
  <c r="U381" i="10"/>
  <c r="U382" i="10"/>
  <c r="U383" i="10"/>
  <c r="U384" i="10"/>
  <c r="U385" i="10"/>
  <c r="U386" i="10"/>
  <c r="U387" i="10"/>
  <c r="U388" i="10"/>
  <c r="U389" i="10"/>
  <c r="U390" i="10"/>
  <c r="U391" i="10"/>
  <c r="U392" i="10"/>
  <c r="U393" i="10"/>
  <c r="U394" i="10"/>
  <c r="U395" i="10"/>
  <c r="U396" i="10"/>
  <c r="U397" i="10"/>
  <c r="U398" i="10"/>
  <c r="U399" i="10"/>
  <c r="U400" i="10"/>
  <c r="U401" i="10"/>
  <c r="U402" i="10"/>
  <c r="U403" i="10"/>
  <c r="U404" i="10"/>
  <c r="U405" i="10"/>
  <c r="U406" i="10"/>
  <c r="U407" i="10"/>
  <c r="U408" i="10"/>
  <c r="U409" i="10"/>
  <c r="U410" i="10"/>
  <c r="U411" i="10"/>
  <c r="U412" i="10"/>
  <c r="U413" i="10"/>
  <c r="U414" i="10"/>
  <c r="U415" i="10"/>
  <c r="U416" i="10"/>
  <c r="U417" i="10"/>
  <c r="U418" i="10"/>
  <c r="U419" i="10"/>
  <c r="U420" i="10"/>
  <c r="U421" i="10"/>
  <c r="U422" i="10"/>
  <c r="U423" i="10"/>
  <c r="U424" i="10"/>
  <c r="U425" i="10"/>
  <c r="U426" i="10"/>
  <c r="U427" i="10"/>
  <c r="U428" i="10"/>
  <c r="U429" i="10"/>
  <c r="U430" i="10"/>
  <c r="U431" i="10"/>
  <c r="U432" i="10"/>
  <c r="U433" i="10"/>
  <c r="U434" i="10"/>
  <c r="U435" i="10"/>
  <c r="U436" i="10"/>
  <c r="U437" i="10"/>
  <c r="U438" i="10"/>
  <c r="U439" i="10"/>
  <c r="U440" i="10"/>
  <c r="U441" i="10"/>
  <c r="U442" i="10"/>
  <c r="U443" i="10"/>
  <c r="U444" i="10"/>
  <c r="U445" i="10"/>
  <c r="U446" i="10"/>
  <c r="U447" i="10"/>
  <c r="U448" i="10"/>
  <c r="U449" i="10"/>
  <c r="U450" i="10"/>
  <c r="U451" i="10"/>
  <c r="U452" i="10"/>
  <c r="U453" i="10"/>
  <c r="U454" i="10"/>
  <c r="U455" i="10"/>
  <c r="U456" i="10"/>
  <c r="U307" i="10"/>
  <c r="U158" i="10"/>
  <c r="U159" i="10"/>
  <c r="U160" i="10"/>
  <c r="U161" i="10"/>
  <c r="U162" i="10"/>
  <c r="U163" i="10"/>
  <c r="U164" i="10"/>
  <c r="U165" i="10"/>
  <c r="U166" i="10"/>
  <c r="U167" i="10"/>
  <c r="U168" i="10"/>
  <c r="U169" i="10"/>
  <c r="U170" i="10"/>
  <c r="U171" i="10"/>
  <c r="U172" i="10"/>
  <c r="U173" i="10"/>
  <c r="U174" i="10"/>
  <c r="U175" i="10"/>
  <c r="U176" i="10"/>
  <c r="U177" i="10"/>
  <c r="U178" i="10"/>
  <c r="U179" i="10"/>
  <c r="U180" i="10"/>
  <c r="U181" i="10"/>
  <c r="U182" i="10"/>
  <c r="U183" i="10"/>
  <c r="U184" i="10"/>
  <c r="U185" i="10"/>
  <c r="U186" i="10"/>
  <c r="U187" i="10"/>
  <c r="U188" i="10"/>
  <c r="U189" i="10"/>
  <c r="U190" i="10"/>
  <c r="U191" i="10"/>
  <c r="U192" i="10"/>
  <c r="U193" i="10"/>
  <c r="U194" i="10"/>
  <c r="U195" i="10"/>
  <c r="U196" i="10"/>
  <c r="U197" i="10"/>
  <c r="U198" i="10"/>
  <c r="U199" i="10"/>
  <c r="U200" i="10"/>
  <c r="U201" i="10"/>
  <c r="U202" i="10"/>
  <c r="U203" i="10"/>
  <c r="U204" i="10"/>
  <c r="U205" i="10"/>
  <c r="U206" i="10"/>
  <c r="U207" i="10"/>
  <c r="U208" i="10"/>
  <c r="U209" i="10"/>
  <c r="U210" i="10"/>
  <c r="U211" i="10"/>
  <c r="U212" i="10"/>
  <c r="U213" i="10"/>
  <c r="U214" i="10"/>
  <c r="U215" i="10"/>
  <c r="U216" i="10"/>
  <c r="U217" i="10"/>
  <c r="U218" i="10"/>
  <c r="U219" i="10"/>
  <c r="U220" i="10"/>
  <c r="U221" i="10"/>
  <c r="U222" i="10"/>
  <c r="U223" i="10"/>
  <c r="U224" i="10"/>
  <c r="U225" i="10"/>
  <c r="U226" i="10"/>
  <c r="U227" i="10"/>
  <c r="U228" i="10"/>
  <c r="U229" i="10"/>
  <c r="U230" i="10"/>
  <c r="U231" i="10"/>
  <c r="U232" i="10"/>
  <c r="U233" i="10"/>
  <c r="U234" i="10"/>
  <c r="U235" i="10"/>
  <c r="U236" i="10"/>
  <c r="U237" i="10"/>
  <c r="U238" i="10"/>
  <c r="U239" i="10"/>
  <c r="U240" i="10"/>
  <c r="U241" i="10"/>
  <c r="U242" i="10"/>
  <c r="U243" i="10"/>
  <c r="U244" i="10"/>
  <c r="U245" i="10"/>
  <c r="U246" i="10"/>
  <c r="U247" i="10"/>
  <c r="U248" i="10"/>
  <c r="U249" i="10"/>
  <c r="U250" i="10"/>
  <c r="U251" i="10"/>
  <c r="U252" i="10"/>
  <c r="U253" i="10"/>
  <c r="U254" i="10"/>
  <c r="U255" i="10"/>
  <c r="U256" i="10"/>
  <c r="U257" i="10"/>
  <c r="U258" i="10"/>
  <c r="U259" i="10"/>
  <c r="U260" i="10"/>
  <c r="U261" i="10"/>
  <c r="U262" i="10"/>
  <c r="U263" i="10"/>
  <c r="U264" i="10"/>
  <c r="U265" i="10"/>
  <c r="U266" i="10"/>
  <c r="U267" i="10"/>
  <c r="U268" i="10"/>
  <c r="U269" i="10"/>
  <c r="U270" i="10"/>
  <c r="U271" i="10"/>
  <c r="U272" i="10"/>
  <c r="U273" i="10"/>
  <c r="U274" i="10"/>
  <c r="U275" i="10"/>
  <c r="U276" i="10"/>
  <c r="U277" i="10"/>
  <c r="U278" i="10"/>
  <c r="U279" i="10"/>
  <c r="U280" i="10"/>
  <c r="U281" i="10"/>
  <c r="U282" i="10"/>
  <c r="U283" i="10"/>
  <c r="U284" i="10"/>
  <c r="U285" i="10"/>
  <c r="U286" i="10"/>
  <c r="U287" i="10"/>
  <c r="U288" i="10"/>
  <c r="U289" i="10"/>
  <c r="U290" i="10"/>
  <c r="U291" i="10"/>
  <c r="U292" i="10"/>
  <c r="U293" i="10"/>
  <c r="U294" i="10"/>
  <c r="U295" i="10"/>
  <c r="U296" i="10"/>
  <c r="U297" i="10"/>
  <c r="U298" i="10"/>
  <c r="U299" i="10"/>
  <c r="U300" i="10"/>
  <c r="U301" i="10"/>
  <c r="U302" i="10"/>
  <c r="U303" i="10"/>
  <c r="U304" i="10"/>
  <c r="U305" i="10"/>
  <c r="U306" i="10"/>
  <c r="U157" i="10"/>
  <c r="U9" i="10"/>
  <c r="U10" i="10"/>
  <c r="U11" i="10"/>
  <c r="U12" i="10"/>
  <c r="U13" i="10"/>
  <c r="U14" i="10"/>
  <c r="U15" i="10"/>
  <c r="U16" i="10"/>
  <c r="U17" i="10"/>
  <c r="U18" i="10"/>
  <c r="U19" i="10"/>
  <c r="U20" i="10"/>
  <c r="U21" i="10"/>
  <c r="U22" i="10"/>
  <c r="U23" i="10"/>
  <c r="U24" i="10"/>
  <c r="U25" i="10"/>
  <c r="U26" i="10"/>
  <c r="U27" i="10"/>
  <c r="U28" i="10"/>
  <c r="U29" i="10"/>
  <c r="U30" i="10"/>
  <c r="U31" i="10"/>
  <c r="U32" i="10"/>
  <c r="U33" i="10"/>
  <c r="U34" i="10"/>
  <c r="U35" i="10"/>
  <c r="U36" i="10"/>
  <c r="U37" i="10"/>
  <c r="U38" i="10"/>
  <c r="U39" i="10"/>
  <c r="U40" i="10"/>
  <c r="U41" i="10"/>
  <c r="U42" i="10"/>
  <c r="U43" i="10"/>
  <c r="U44" i="10"/>
  <c r="U45" i="10"/>
  <c r="U46" i="10"/>
  <c r="U47" i="10"/>
  <c r="U48" i="10"/>
  <c r="U49" i="10"/>
  <c r="U50" i="10"/>
  <c r="U51" i="10"/>
  <c r="U52" i="10"/>
  <c r="U53" i="10"/>
  <c r="U54" i="10"/>
  <c r="U55" i="10"/>
  <c r="U56" i="10"/>
  <c r="U57" i="10"/>
  <c r="U58" i="10"/>
  <c r="U59" i="10"/>
  <c r="U60" i="10"/>
  <c r="U61" i="10"/>
  <c r="U62" i="10"/>
  <c r="U63" i="10"/>
  <c r="U64" i="10"/>
  <c r="U65" i="10"/>
  <c r="U66" i="10"/>
  <c r="U67" i="10"/>
  <c r="U68" i="10"/>
  <c r="U69" i="10"/>
  <c r="U70" i="10"/>
  <c r="U71" i="10"/>
  <c r="U72" i="10"/>
  <c r="U73" i="10"/>
  <c r="U74" i="10"/>
  <c r="U75" i="10"/>
  <c r="U76" i="10"/>
  <c r="U77" i="10"/>
  <c r="U78" i="10"/>
  <c r="U79" i="10"/>
  <c r="U80" i="10"/>
  <c r="U81" i="10"/>
  <c r="U82" i="10"/>
  <c r="U83" i="10"/>
  <c r="U84" i="10"/>
  <c r="U85" i="10"/>
  <c r="U86" i="10"/>
  <c r="U87" i="10"/>
  <c r="U88" i="10"/>
  <c r="U89" i="10"/>
  <c r="U90" i="10"/>
  <c r="U91" i="10"/>
  <c r="U92" i="10"/>
  <c r="U93" i="10"/>
  <c r="U94" i="10"/>
  <c r="U95" i="10"/>
  <c r="U96" i="10"/>
  <c r="U97" i="10"/>
  <c r="U98" i="10"/>
  <c r="U99" i="10"/>
  <c r="U100" i="10"/>
  <c r="U101" i="10"/>
  <c r="U102" i="10"/>
  <c r="U103" i="10"/>
  <c r="U104" i="10"/>
  <c r="U105" i="10"/>
  <c r="U106" i="10"/>
  <c r="U107" i="10"/>
  <c r="U108" i="10"/>
  <c r="U109" i="10"/>
  <c r="U110" i="10"/>
  <c r="U111" i="10"/>
  <c r="U112" i="10"/>
  <c r="U113" i="10"/>
  <c r="U114" i="10"/>
  <c r="U115" i="10"/>
  <c r="U116" i="10"/>
  <c r="U117" i="10"/>
  <c r="U118" i="10"/>
  <c r="U119" i="10"/>
  <c r="U120" i="10"/>
  <c r="U121" i="10"/>
  <c r="U122" i="10"/>
  <c r="U123" i="10"/>
  <c r="U124" i="10"/>
  <c r="U125" i="10"/>
  <c r="U126" i="10"/>
  <c r="U127" i="10"/>
  <c r="U128" i="10"/>
  <c r="U129" i="10"/>
  <c r="U130" i="10"/>
  <c r="U131" i="10"/>
  <c r="U132" i="10"/>
  <c r="U133" i="10"/>
  <c r="U134" i="10"/>
  <c r="U135" i="10"/>
  <c r="U136" i="10"/>
  <c r="U137" i="10"/>
  <c r="U138" i="10"/>
  <c r="U139" i="10"/>
  <c r="U140" i="10"/>
  <c r="U141" i="10"/>
  <c r="U142" i="10"/>
  <c r="U143" i="10"/>
  <c r="U144" i="10"/>
  <c r="U145" i="10"/>
  <c r="U146" i="10"/>
  <c r="U147" i="10"/>
  <c r="U148" i="10"/>
  <c r="U149" i="10"/>
  <c r="U150" i="10"/>
  <c r="U151" i="10"/>
  <c r="U152" i="10"/>
  <c r="U153" i="10"/>
  <c r="U154" i="10"/>
  <c r="U155" i="10"/>
  <c r="U156" i="10"/>
  <c r="U8" i="10"/>
  <c r="U7" i="10"/>
  <c r="V458" i="10"/>
  <c r="W458" i="10"/>
  <c r="X458" i="10"/>
  <c r="Y458" i="10" s="1"/>
  <c r="Z458" i="10" s="1"/>
  <c r="V459" i="10"/>
  <c r="W459" i="10"/>
  <c r="X459" i="10"/>
  <c r="Y459" i="10" s="1"/>
  <c r="Z459" i="10" s="1"/>
  <c r="AB459" i="10" s="1"/>
  <c r="V460" i="10"/>
  <c r="W460" i="10"/>
  <c r="X460" i="10"/>
  <c r="V461" i="10"/>
  <c r="W461" i="10"/>
  <c r="X461" i="10"/>
  <c r="Y461" i="10" s="1"/>
  <c r="Z461" i="10" s="1"/>
  <c r="AB461" i="10" s="1"/>
  <c r="V462" i="10"/>
  <c r="W462" i="10"/>
  <c r="X462" i="10"/>
  <c r="Y462" i="10" s="1"/>
  <c r="Z462" i="10" s="1"/>
  <c r="AB462" i="10" s="1"/>
  <c r="V463" i="10"/>
  <c r="W463" i="10"/>
  <c r="X463" i="10"/>
  <c r="Y463" i="10" s="1"/>
  <c r="Z463" i="10" s="1"/>
  <c r="AB463" i="10" s="1"/>
  <c r="V464" i="10"/>
  <c r="W464" i="10"/>
  <c r="X464" i="10"/>
  <c r="V465" i="10"/>
  <c r="W465" i="10"/>
  <c r="X465" i="10"/>
  <c r="Y465" i="10" s="1"/>
  <c r="Z465" i="10" s="1"/>
  <c r="AB465" i="10" s="1"/>
  <c r="V466" i="10"/>
  <c r="W466" i="10"/>
  <c r="X466" i="10"/>
  <c r="Y466" i="10" s="1"/>
  <c r="Z466" i="10" s="1"/>
  <c r="AB466" i="10" s="1"/>
  <c r="V467" i="10"/>
  <c r="W467" i="10"/>
  <c r="X467" i="10"/>
  <c r="Y467" i="10" s="1"/>
  <c r="Z467" i="10" s="1"/>
  <c r="AB467" i="10" s="1"/>
  <c r="V468" i="10"/>
  <c r="W468" i="10"/>
  <c r="X468" i="10"/>
  <c r="V469" i="10"/>
  <c r="W469" i="10"/>
  <c r="X469" i="10"/>
  <c r="Y469" i="10" s="1"/>
  <c r="Z469" i="10" s="1"/>
  <c r="AB469" i="10" s="1"/>
  <c r="V470" i="10"/>
  <c r="W470" i="10"/>
  <c r="X470" i="10"/>
  <c r="Y470" i="10" s="1"/>
  <c r="Z470" i="10" s="1"/>
  <c r="AB470" i="10" s="1"/>
  <c r="V471" i="10"/>
  <c r="W471" i="10"/>
  <c r="X471" i="10"/>
  <c r="Y471" i="10" s="1"/>
  <c r="Z471" i="10" s="1"/>
  <c r="V472" i="10"/>
  <c r="W472" i="10"/>
  <c r="X472" i="10"/>
  <c r="V473" i="10"/>
  <c r="W473" i="10"/>
  <c r="X473" i="10"/>
  <c r="Y473" i="10" s="1"/>
  <c r="Z473" i="10" s="1"/>
  <c r="AB473" i="10" s="1"/>
  <c r="V474" i="10"/>
  <c r="W474" i="10"/>
  <c r="X474" i="10"/>
  <c r="Y474" i="10" s="1"/>
  <c r="Z474" i="10" s="1"/>
  <c r="AB474" i="10" s="1"/>
  <c r="V475" i="10"/>
  <c r="W475" i="10"/>
  <c r="X475" i="10"/>
  <c r="Y475" i="10" s="1"/>
  <c r="Z475" i="10" s="1"/>
  <c r="AB475" i="10" s="1"/>
  <c r="V476" i="10"/>
  <c r="W476" i="10"/>
  <c r="X476" i="10"/>
  <c r="V477" i="10"/>
  <c r="W477" i="10"/>
  <c r="X477" i="10"/>
  <c r="Y477" i="10" s="1"/>
  <c r="Z477" i="10" s="1"/>
  <c r="AB477" i="10" s="1"/>
  <c r="V478" i="10"/>
  <c r="W478" i="10"/>
  <c r="X478" i="10"/>
  <c r="Y478" i="10" s="1"/>
  <c r="Z478" i="10" s="1"/>
  <c r="AB478" i="10" s="1"/>
  <c r="V479" i="10"/>
  <c r="W479" i="10"/>
  <c r="X479" i="10"/>
  <c r="Y479" i="10" s="1"/>
  <c r="Z479" i="10" s="1"/>
  <c r="AB479" i="10" s="1"/>
  <c r="V480" i="10"/>
  <c r="W480" i="10"/>
  <c r="X480" i="10"/>
  <c r="V481" i="10"/>
  <c r="W481" i="10"/>
  <c r="X481" i="10"/>
  <c r="Y481" i="10" s="1"/>
  <c r="Z481" i="10" s="1"/>
  <c r="AB481" i="10" s="1"/>
  <c r="V482" i="10"/>
  <c r="W482" i="10"/>
  <c r="X482" i="10"/>
  <c r="Y482" i="10" s="1"/>
  <c r="Z482" i="10" s="1"/>
  <c r="AB482" i="10" s="1"/>
  <c r="V483" i="10"/>
  <c r="W483" i="10"/>
  <c r="X483" i="10"/>
  <c r="Y483" i="10" s="1"/>
  <c r="Z483" i="10" s="1"/>
  <c r="AB483" i="10" s="1"/>
  <c r="V484" i="10"/>
  <c r="W484" i="10"/>
  <c r="X484" i="10"/>
  <c r="V485" i="10"/>
  <c r="W485" i="10"/>
  <c r="X485" i="10"/>
  <c r="Y485" i="10" s="1"/>
  <c r="Z485" i="10" s="1"/>
  <c r="AB485" i="10" s="1"/>
  <c r="V486" i="10"/>
  <c r="W486" i="10"/>
  <c r="X486" i="10"/>
  <c r="Y486" i="10" s="1"/>
  <c r="Z486" i="10" s="1"/>
  <c r="AB486" i="10" s="1"/>
  <c r="V487" i="10"/>
  <c r="W487" i="10"/>
  <c r="X487" i="10"/>
  <c r="V488" i="10"/>
  <c r="W488" i="10"/>
  <c r="X488" i="10"/>
  <c r="V489" i="10"/>
  <c r="W489" i="10"/>
  <c r="X489" i="10"/>
  <c r="Y489" i="10" s="1"/>
  <c r="Z489" i="10" s="1"/>
  <c r="AB489" i="10" s="1"/>
  <c r="V490" i="10"/>
  <c r="W490" i="10"/>
  <c r="X490" i="10"/>
  <c r="Y490" i="10" s="1"/>
  <c r="Z490" i="10" s="1"/>
  <c r="AB490" i="10" s="1"/>
  <c r="V491" i="10"/>
  <c r="W491" i="10"/>
  <c r="X491" i="10"/>
  <c r="Y491" i="10" s="1"/>
  <c r="Z491" i="10" s="1"/>
  <c r="AB491" i="10" s="1"/>
  <c r="V492" i="10"/>
  <c r="W492" i="10"/>
  <c r="X492" i="10"/>
  <c r="V493" i="10"/>
  <c r="W493" i="10"/>
  <c r="X493" i="10"/>
  <c r="Y493" i="10" s="1"/>
  <c r="Z493" i="10" s="1"/>
  <c r="AB493" i="10" s="1"/>
  <c r="V494" i="10"/>
  <c r="W494" i="10"/>
  <c r="X494" i="10"/>
  <c r="Y494" i="10" s="1"/>
  <c r="Z494" i="10" s="1"/>
  <c r="AB494" i="10" s="1"/>
  <c r="V495" i="10"/>
  <c r="W495" i="10"/>
  <c r="X495" i="10"/>
  <c r="Y495" i="10" s="1"/>
  <c r="Z495" i="10" s="1"/>
  <c r="AB495" i="10" s="1"/>
  <c r="V496" i="10"/>
  <c r="W496" i="10"/>
  <c r="X496" i="10"/>
  <c r="V497" i="10"/>
  <c r="W497" i="10"/>
  <c r="X497" i="10"/>
  <c r="Y497" i="10" s="1"/>
  <c r="Z497" i="10" s="1"/>
  <c r="AB497" i="10" s="1"/>
  <c r="V498" i="10"/>
  <c r="W498" i="10"/>
  <c r="X498" i="10"/>
  <c r="Y498" i="10" s="1"/>
  <c r="Z498" i="10" s="1"/>
  <c r="AB498" i="10" s="1"/>
  <c r="V499" i="10"/>
  <c r="W499" i="10"/>
  <c r="X499" i="10"/>
  <c r="Y499" i="10" s="1"/>
  <c r="Z499" i="10" s="1"/>
  <c r="AB499" i="10" s="1"/>
  <c r="V500" i="10"/>
  <c r="W500" i="10"/>
  <c r="X500" i="10"/>
  <c r="V501" i="10"/>
  <c r="W501" i="10"/>
  <c r="X501" i="10"/>
  <c r="Y501" i="10" s="1"/>
  <c r="Z501" i="10" s="1"/>
  <c r="AB501" i="10" s="1"/>
  <c r="V502" i="10"/>
  <c r="W502" i="10"/>
  <c r="X502" i="10"/>
  <c r="Y502" i="10" s="1"/>
  <c r="Z502" i="10" s="1"/>
  <c r="AB502" i="10" s="1"/>
  <c r="V503" i="10"/>
  <c r="W503" i="10"/>
  <c r="X503" i="10"/>
  <c r="Y503" i="10" s="1"/>
  <c r="Z503" i="10" s="1"/>
  <c r="AB503" i="10" s="1"/>
  <c r="V504" i="10"/>
  <c r="W504" i="10"/>
  <c r="X504" i="10"/>
  <c r="Y504" i="10" s="1"/>
  <c r="Z504" i="10" s="1"/>
  <c r="AB504" i="10" s="1"/>
  <c r="V505" i="10"/>
  <c r="W505" i="10"/>
  <c r="X505" i="10"/>
  <c r="Y505" i="10" s="1"/>
  <c r="Z505" i="10" s="1"/>
  <c r="AB505" i="10" s="1"/>
  <c r="V506" i="10"/>
  <c r="W506" i="10"/>
  <c r="X506" i="10"/>
  <c r="Y506" i="10" s="1"/>
  <c r="Z506" i="10" s="1"/>
  <c r="AB506" i="10" s="1"/>
  <c r="V507" i="10"/>
  <c r="W507" i="10"/>
  <c r="X507" i="10"/>
  <c r="Y507" i="10" s="1"/>
  <c r="Z507" i="10" s="1"/>
  <c r="AB507" i="10" s="1"/>
  <c r="V508" i="10"/>
  <c r="W508" i="10"/>
  <c r="X508" i="10"/>
  <c r="V509" i="10"/>
  <c r="W509" i="10"/>
  <c r="X509" i="10"/>
  <c r="Y509" i="10" s="1"/>
  <c r="Z509" i="10" s="1"/>
  <c r="AB509" i="10" s="1"/>
  <c r="V510" i="10"/>
  <c r="W510" i="10"/>
  <c r="X510" i="10"/>
  <c r="Y510" i="10" s="1"/>
  <c r="Z510" i="10" s="1"/>
  <c r="AB510" i="10" s="1"/>
  <c r="V511" i="10"/>
  <c r="W511" i="10"/>
  <c r="X511" i="10"/>
  <c r="V512" i="10"/>
  <c r="W512" i="10"/>
  <c r="X512" i="10"/>
  <c r="Y512" i="10" s="1"/>
  <c r="Z512" i="10" s="1"/>
  <c r="AB512" i="10" s="1"/>
  <c r="V513" i="10"/>
  <c r="W513" i="10"/>
  <c r="X513" i="10"/>
  <c r="Y513" i="10" s="1"/>
  <c r="Z513" i="10" s="1"/>
  <c r="AB513" i="10" s="1"/>
  <c r="V514" i="10"/>
  <c r="W514" i="10"/>
  <c r="X514" i="10"/>
  <c r="Y514" i="10" s="1"/>
  <c r="Z514" i="10" s="1"/>
  <c r="AB514" i="10" s="1"/>
  <c r="V515" i="10"/>
  <c r="W515" i="10"/>
  <c r="X515" i="10"/>
  <c r="Y515" i="10" s="1"/>
  <c r="Z515" i="10" s="1"/>
  <c r="AB515" i="10" s="1"/>
  <c r="V516" i="10"/>
  <c r="W516" i="10"/>
  <c r="X516" i="10"/>
  <c r="V517" i="10"/>
  <c r="W517" i="10"/>
  <c r="X517" i="10"/>
  <c r="Y517" i="10" s="1"/>
  <c r="Z517" i="10" s="1"/>
  <c r="AB517" i="10" s="1"/>
  <c r="V518" i="10"/>
  <c r="W518" i="10"/>
  <c r="X518" i="10"/>
  <c r="Y518" i="10" s="1"/>
  <c r="Z518" i="10" s="1"/>
  <c r="AB518" i="10" s="1"/>
  <c r="V519" i="10"/>
  <c r="W519" i="10"/>
  <c r="X519" i="10"/>
  <c r="Y519" i="10" s="1"/>
  <c r="Z519" i="10" s="1"/>
  <c r="AB519" i="10" s="1"/>
  <c r="V520" i="10"/>
  <c r="W520" i="10"/>
  <c r="X520" i="10"/>
  <c r="V521" i="10"/>
  <c r="W521" i="10"/>
  <c r="X521" i="10"/>
  <c r="Y521" i="10" s="1"/>
  <c r="Z521" i="10" s="1"/>
  <c r="AB521" i="10" s="1"/>
  <c r="V522" i="10"/>
  <c r="W522" i="10"/>
  <c r="X522" i="10"/>
  <c r="Y522" i="10" s="1"/>
  <c r="Z522" i="10" s="1"/>
  <c r="AB522" i="10" s="1"/>
  <c r="V523" i="10"/>
  <c r="W523" i="10"/>
  <c r="X523" i="10"/>
  <c r="Y523" i="10" s="1"/>
  <c r="Z523" i="10" s="1"/>
  <c r="AB523" i="10" s="1"/>
  <c r="V524" i="10"/>
  <c r="W524" i="10"/>
  <c r="X524" i="10"/>
  <c r="V525" i="10"/>
  <c r="W525" i="10"/>
  <c r="X525" i="10"/>
  <c r="Y525" i="10" s="1"/>
  <c r="Z525" i="10" s="1"/>
  <c r="AB525" i="10" s="1"/>
  <c r="V526" i="10"/>
  <c r="W526" i="10"/>
  <c r="X526" i="10"/>
  <c r="Y526" i="10" s="1"/>
  <c r="Z526" i="10" s="1"/>
  <c r="AB526" i="10" s="1"/>
  <c r="V527" i="10"/>
  <c r="W527" i="10"/>
  <c r="X527" i="10"/>
  <c r="Y527" i="10" s="1"/>
  <c r="Z527" i="10" s="1"/>
  <c r="AB527" i="10" s="1"/>
  <c r="V528" i="10"/>
  <c r="W528" i="10"/>
  <c r="X528" i="10"/>
  <c r="V529" i="10"/>
  <c r="W529" i="10"/>
  <c r="X529" i="10"/>
  <c r="Y529" i="10" s="1"/>
  <c r="Z529" i="10" s="1"/>
  <c r="AB529" i="10" s="1"/>
  <c r="V530" i="10"/>
  <c r="W530" i="10"/>
  <c r="X530" i="10"/>
  <c r="Y530" i="10" s="1"/>
  <c r="Z530" i="10" s="1"/>
  <c r="AB530" i="10" s="1"/>
  <c r="V531" i="10"/>
  <c r="W531" i="10"/>
  <c r="X531" i="10"/>
  <c r="Y531" i="10" s="1"/>
  <c r="Z531" i="10" s="1"/>
  <c r="AB531" i="10" s="1"/>
  <c r="V532" i="10"/>
  <c r="W532" i="10"/>
  <c r="X532" i="10"/>
  <c r="V533" i="10"/>
  <c r="W533" i="10"/>
  <c r="X533" i="10"/>
  <c r="Y533" i="10" s="1"/>
  <c r="Z533" i="10" s="1"/>
  <c r="AB533" i="10" s="1"/>
  <c r="V534" i="10"/>
  <c r="W534" i="10"/>
  <c r="X534" i="10"/>
  <c r="Y534" i="10" s="1"/>
  <c r="Z534" i="10" s="1"/>
  <c r="AB534" i="10" s="1"/>
  <c r="V535" i="10"/>
  <c r="W535" i="10"/>
  <c r="X535" i="10"/>
  <c r="Y535" i="10" s="1"/>
  <c r="Z535" i="10" s="1"/>
  <c r="AB535" i="10" s="1"/>
  <c r="V536" i="10"/>
  <c r="W536" i="10"/>
  <c r="X536" i="10"/>
  <c r="V537" i="10"/>
  <c r="W537" i="10"/>
  <c r="X537" i="10"/>
  <c r="Y537" i="10" s="1"/>
  <c r="Z537" i="10" s="1"/>
  <c r="AB537" i="10" s="1"/>
  <c r="V538" i="10"/>
  <c r="W538" i="10"/>
  <c r="X538" i="10"/>
  <c r="Y538" i="10" s="1"/>
  <c r="Z538" i="10" s="1"/>
  <c r="AB538" i="10" s="1"/>
  <c r="V539" i="10"/>
  <c r="W539" i="10"/>
  <c r="X539" i="10"/>
  <c r="V540" i="10"/>
  <c r="W540" i="10"/>
  <c r="X540" i="10"/>
  <c r="V541" i="10"/>
  <c r="W541" i="10"/>
  <c r="X541" i="10"/>
  <c r="Y541" i="10" s="1"/>
  <c r="Z541" i="10" s="1"/>
  <c r="AB541" i="10" s="1"/>
  <c r="V542" i="10"/>
  <c r="W542" i="10"/>
  <c r="X542" i="10"/>
  <c r="Y542" i="10" s="1"/>
  <c r="Z542" i="10" s="1"/>
  <c r="AB542" i="10" s="1"/>
  <c r="V543" i="10"/>
  <c r="W543" i="10"/>
  <c r="X543" i="10"/>
  <c r="Y543" i="10" s="1"/>
  <c r="Z543" i="10" s="1"/>
  <c r="AB543" i="10" s="1"/>
  <c r="V544" i="10"/>
  <c r="W544" i="10"/>
  <c r="X544" i="10"/>
  <c r="V545" i="10"/>
  <c r="W545" i="10"/>
  <c r="X545" i="10"/>
  <c r="Y545" i="10" s="1"/>
  <c r="Z545" i="10" s="1"/>
  <c r="AB545" i="10" s="1"/>
  <c r="V546" i="10"/>
  <c r="W546" i="10"/>
  <c r="X546" i="10"/>
  <c r="Y546" i="10" s="1"/>
  <c r="Z546" i="10" s="1"/>
  <c r="AB546" i="10" s="1"/>
  <c r="V547" i="10"/>
  <c r="W547" i="10"/>
  <c r="X547" i="10"/>
  <c r="Y547" i="10" s="1"/>
  <c r="Z547" i="10" s="1"/>
  <c r="AB547" i="10" s="1"/>
  <c r="V548" i="10"/>
  <c r="W548" i="10"/>
  <c r="X548" i="10"/>
  <c r="V549" i="10"/>
  <c r="W549" i="10"/>
  <c r="X549" i="10"/>
  <c r="Y549" i="10" s="1"/>
  <c r="Z549" i="10" s="1"/>
  <c r="AB549" i="10" s="1"/>
  <c r="V550" i="10"/>
  <c r="W550" i="10"/>
  <c r="X550" i="10"/>
  <c r="Y550" i="10" s="1"/>
  <c r="Z550" i="10" s="1"/>
  <c r="AB550" i="10" s="1"/>
  <c r="V551" i="10"/>
  <c r="W551" i="10"/>
  <c r="X551" i="10"/>
  <c r="V552" i="10"/>
  <c r="W552" i="10"/>
  <c r="X552" i="10"/>
  <c r="V553" i="10"/>
  <c r="W553" i="10"/>
  <c r="X553" i="10"/>
  <c r="Y553" i="10" s="1"/>
  <c r="Z553" i="10" s="1"/>
  <c r="AB553" i="10" s="1"/>
  <c r="V554" i="10"/>
  <c r="W554" i="10"/>
  <c r="X554" i="10"/>
  <c r="Y554" i="10" s="1"/>
  <c r="Z554" i="10" s="1"/>
  <c r="AB554" i="10" s="1"/>
  <c r="V555" i="10"/>
  <c r="W555" i="10"/>
  <c r="X555" i="10"/>
  <c r="Y555" i="10" s="1"/>
  <c r="Z555" i="10" s="1"/>
  <c r="AB555" i="10" s="1"/>
  <c r="V556" i="10"/>
  <c r="W556" i="10"/>
  <c r="X556" i="10"/>
  <c r="V557" i="10"/>
  <c r="W557" i="10"/>
  <c r="X557" i="10"/>
  <c r="V558" i="10"/>
  <c r="W558" i="10"/>
  <c r="X558" i="10"/>
  <c r="Y558" i="10" s="1"/>
  <c r="Z558" i="10" s="1"/>
  <c r="AB558" i="10" s="1"/>
  <c r="V559" i="10"/>
  <c r="W559" i="10"/>
  <c r="X559" i="10"/>
  <c r="V560" i="10"/>
  <c r="W560" i="10"/>
  <c r="X560" i="10"/>
  <c r="Y560" i="10" s="1"/>
  <c r="Z560" i="10" s="1"/>
  <c r="AB560" i="10" s="1"/>
  <c r="V561" i="10"/>
  <c r="W561" i="10"/>
  <c r="X561" i="10"/>
  <c r="Y561" i="10" s="1"/>
  <c r="Z561" i="10" s="1"/>
  <c r="AB561" i="10" s="1"/>
  <c r="V562" i="10"/>
  <c r="W562" i="10"/>
  <c r="X562" i="10"/>
  <c r="Y562" i="10" s="1"/>
  <c r="Z562" i="10" s="1"/>
  <c r="AB562" i="10" s="1"/>
  <c r="V563" i="10"/>
  <c r="W563" i="10"/>
  <c r="X563" i="10"/>
  <c r="Y563" i="10" s="1"/>
  <c r="Z563" i="10" s="1"/>
  <c r="AB563" i="10" s="1"/>
  <c r="V564" i="10"/>
  <c r="W564" i="10"/>
  <c r="X564" i="10"/>
  <c r="V565" i="10"/>
  <c r="W565" i="10"/>
  <c r="X565" i="10"/>
  <c r="Y565" i="10" s="1"/>
  <c r="Z565" i="10" s="1"/>
  <c r="AB565" i="10" s="1"/>
  <c r="V566" i="10"/>
  <c r="W566" i="10"/>
  <c r="X566" i="10"/>
  <c r="Y566" i="10" s="1"/>
  <c r="Z566" i="10" s="1"/>
  <c r="AB566" i="10" s="1"/>
  <c r="V567" i="10"/>
  <c r="W567" i="10"/>
  <c r="X567" i="10"/>
  <c r="V568" i="10"/>
  <c r="W568" i="10"/>
  <c r="X568" i="10"/>
  <c r="V569" i="10"/>
  <c r="W569" i="10"/>
  <c r="X569" i="10"/>
  <c r="Y569" i="10" s="1"/>
  <c r="Z569" i="10" s="1"/>
  <c r="AB569" i="10" s="1"/>
  <c r="V570" i="10"/>
  <c r="W570" i="10"/>
  <c r="X570" i="10"/>
  <c r="Y570" i="10" s="1"/>
  <c r="Z570" i="10" s="1"/>
  <c r="AB570" i="10" s="1"/>
  <c r="V571" i="10"/>
  <c r="W571" i="10"/>
  <c r="X571" i="10"/>
  <c r="Y571" i="10" s="1"/>
  <c r="Z571" i="10" s="1"/>
  <c r="AB571" i="10" s="1"/>
  <c r="V572" i="10"/>
  <c r="W572" i="10"/>
  <c r="X572" i="10"/>
  <c r="V573" i="10"/>
  <c r="W573" i="10"/>
  <c r="X573" i="10"/>
  <c r="Y573" i="10" s="1"/>
  <c r="Z573" i="10" s="1"/>
  <c r="AB573" i="10" s="1"/>
  <c r="V574" i="10"/>
  <c r="W574" i="10"/>
  <c r="X574" i="10"/>
  <c r="Y574" i="10" s="1"/>
  <c r="Z574" i="10" s="1"/>
  <c r="AB574" i="10" s="1"/>
  <c r="V575" i="10"/>
  <c r="W575" i="10"/>
  <c r="X575" i="10"/>
  <c r="Y575" i="10" s="1"/>
  <c r="Z575" i="10" s="1"/>
  <c r="AB575" i="10" s="1"/>
  <c r="V576" i="10"/>
  <c r="W576" i="10"/>
  <c r="X576" i="10"/>
  <c r="V577" i="10"/>
  <c r="W577" i="10"/>
  <c r="X577" i="10"/>
  <c r="Y577" i="10" s="1"/>
  <c r="Z577" i="10" s="1"/>
  <c r="AB577" i="10" s="1"/>
  <c r="V578" i="10"/>
  <c r="W578" i="10"/>
  <c r="X578" i="10"/>
  <c r="Y578" i="10" s="1"/>
  <c r="Z578" i="10" s="1"/>
  <c r="AB578" i="10" s="1"/>
  <c r="V579" i="10"/>
  <c r="W579" i="10"/>
  <c r="X579" i="10"/>
  <c r="Y579" i="10" s="1"/>
  <c r="Z579" i="10" s="1"/>
  <c r="AB579" i="10" s="1"/>
  <c r="V580" i="10"/>
  <c r="W580" i="10"/>
  <c r="X580" i="10"/>
  <c r="V581" i="10"/>
  <c r="W581" i="10"/>
  <c r="X581" i="10"/>
  <c r="Y581" i="10" s="1"/>
  <c r="Z581" i="10" s="1"/>
  <c r="AB581" i="10" s="1"/>
  <c r="V582" i="10"/>
  <c r="W582" i="10"/>
  <c r="X582" i="10"/>
  <c r="Y582" i="10" s="1"/>
  <c r="Z582" i="10" s="1"/>
  <c r="AB582" i="10" s="1"/>
  <c r="V583" i="10"/>
  <c r="W583" i="10"/>
  <c r="X583" i="10"/>
  <c r="V584" i="10"/>
  <c r="W584" i="10"/>
  <c r="X584" i="10"/>
  <c r="V585" i="10"/>
  <c r="W585" i="10"/>
  <c r="X585" i="10"/>
  <c r="Y585" i="10" s="1"/>
  <c r="Z585" i="10" s="1"/>
  <c r="AB585" i="10" s="1"/>
  <c r="V586" i="10"/>
  <c r="W586" i="10"/>
  <c r="X586" i="10"/>
  <c r="Y586" i="10" s="1"/>
  <c r="Z586" i="10" s="1"/>
  <c r="AB586" i="10" s="1"/>
  <c r="V587" i="10"/>
  <c r="W587" i="10"/>
  <c r="X587" i="10"/>
  <c r="Y587" i="10" s="1"/>
  <c r="Z587" i="10" s="1"/>
  <c r="AB587" i="10" s="1"/>
  <c r="V588" i="10"/>
  <c r="W588" i="10"/>
  <c r="X588" i="10"/>
  <c r="V589" i="10"/>
  <c r="W589" i="10"/>
  <c r="X589" i="10"/>
  <c r="Y589" i="10" s="1"/>
  <c r="Z589" i="10" s="1"/>
  <c r="AB589" i="10" s="1"/>
  <c r="V590" i="10"/>
  <c r="W590" i="10"/>
  <c r="X590" i="10"/>
  <c r="Y590" i="10" s="1"/>
  <c r="Z590" i="10" s="1"/>
  <c r="AB590" i="10" s="1"/>
  <c r="V591" i="10"/>
  <c r="W591" i="10"/>
  <c r="X591" i="10"/>
  <c r="V592" i="10"/>
  <c r="W592" i="10"/>
  <c r="X592" i="10"/>
  <c r="V593" i="10"/>
  <c r="W593" i="10"/>
  <c r="X593" i="10"/>
  <c r="Y593" i="10" s="1"/>
  <c r="Z593" i="10" s="1"/>
  <c r="AB593" i="10" s="1"/>
  <c r="V594" i="10"/>
  <c r="W594" i="10"/>
  <c r="X594" i="10"/>
  <c r="Y594" i="10" s="1"/>
  <c r="Z594" i="10" s="1"/>
  <c r="AB594" i="10" s="1"/>
  <c r="V595" i="10"/>
  <c r="W595" i="10"/>
  <c r="X595" i="10"/>
  <c r="Y595" i="10" s="1"/>
  <c r="Z595" i="10" s="1"/>
  <c r="AB595" i="10" s="1"/>
  <c r="V596" i="10"/>
  <c r="W596" i="10"/>
  <c r="X596" i="10"/>
  <c r="V597" i="10"/>
  <c r="W597" i="10"/>
  <c r="X597" i="10"/>
  <c r="Y597" i="10" s="1"/>
  <c r="Z597" i="10" s="1"/>
  <c r="AB597" i="10" s="1"/>
  <c r="V598" i="10"/>
  <c r="W598" i="10"/>
  <c r="X598" i="10"/>
  <c r="Y598" i="10" s="1"/>
  <c r="Z598" i="10" s="1"/>
  <c r="AB598" i="10" s="1"/>
  <c r="V599" i="10"/>
  <c r="W599" i="10"/>
  <c r="X599" i="10"/>
  <c r="V600" i="10"/>
  <c r="W600" i="10"/>
  <c r="X600" i="10"/>
  <c r="V601" i="10"/>
  <c r="W601" i="10"/>
  <c r="X601" i="10"/>
  <c r="Y601" i="10" s="1"/>
  <c r="Z601" i="10" s="1"/>
  <c r="AB601" i="10" s="1"/>
  <c r="V602" i="10"/>
  <c r="W602" i="10"/>
  <c r="X602" i="10"/>
  <c r="Y602" i="10" s="1"/>
  <c r="Z602" i="10" s="1"/>
  <c r="AB602" i="10" s="1"/>
  <c r="V603" i="10"/>
  <c r="W603" i="10"/>
  <c r="X603" i="10"/>
  <c r="Y603" i="10" s="1"/>
  <c r="Z603" i="10" s="1"/>
  <c r="AB603" i="10" s="1"/>
  <c r="V604" i="10"/>
  <c r="W604" i="10"/>
  <c r="X604" i="10"/>
  <c r="V605" i="10"/>
  <c r="W605" i="10"/>
  <c r="X605" i="10"/>
  <c r="Y605" i="10" s="1"/>
  <c r="Z605" i="10" s="1"/>
  <c r="AB605" i="10" s="1"/>
  <c r="V606" i="10"/>
  <c r="W606" i="10"/>
  <c r="X606" i="10"/>
  <c r="Y606" i="10" s="1"/>
  <c r="Z606" i="10" s="1"/>
  <c r="AB606" i="10" s="1"/>
  <c r="X457" i="10"/>
  <c r="Y457" i="10" s="1"/>
  <c r="Z457" i="10" s="1"/>
  <c r="W457" i="10"/>
  <c r="V457" i="10"/>
  <c r="V308" i="10"/>
  <c r="W308" i="10"/>
  <c r="X308" i="10"/>
  <c r="Y308" i="10" s="1"/>
  <c r="Z308" i="10" s="1"/>
  <c r="V309" i="10"/>
  <c r="W309" i="10"/>
  <c r="X309" i="10"/>
  <c r="Y309" i="10" s="1"/>
  <c r="Z309" i="10" s="1"/>
  <c r="AB309" i="10" s="1"/>
  <c r="V310" i="10"/>
  <c r="W310" i="10"/>
  <c r="X310" i="10"/>
  <c r="Y310" i="10" s="1"/>
  <c r="Z310" i="10" s="1"/>
  <c r="AB310" i="10" s="1"/>
  <c r="V311" i="10"/>
  <c r="W311" i="10"/>
  <c r="X311" i="10"/>
  <c r="Y311" i="10" s="1"/>
  <c r="Z311" i="10" s="1"/>
  <c r="AB311" i="10" s="1"/>
  <c r="V312" i="10"/>
  <c r="W312" i="10"/>
  <c r="X312" i="10"/>
  <c r="Y312" i="10" s="1"/>
  <c r="Z312" i="10" s="1"/>
  <c r="AB312" i="10" s="1"/>
  <c r="V313" i="10"/>
  <c r="W313" i="10"/>
  <c r="X313" i="10"/>
  <c r="Y313" i="10" s="1"/>
  <c r="Z313" i="10" s="1"/>
  <c r="AB313" i="10" s="1"/>
  <c r="V314" i="10"/>
  <c r="W314" i="10"/>
  <c r="X314" i="10"/>
  <c r="Y314" i="10" s="1"/>
  <c r="Z314" i="10" s="1"/>
  <c r="AB314" i="10" s="1"/>
  <c r="V315" i="10"/>
  <c r="W315" i="10"/>
  <c r="X315" i="10"/>
  <c r="Y315" i="10" s="1"/>
  <c r="Z315" i="10" s="1"/>
  <c r="AB315" i="10" s="1"/>
  <c r="V316" i="10"/>
  <c r="W316" i="10"/>
  <c r="X316" i="10"/>
  <c r="V317" i="10"/>
  <c r="W317" i="10"/>
  <c r="X317" i="10"/>
  <c r="Y317" i="10" s="1"/>
  <c r="Z317" i="10" s="1"/>
  <c r="AB317" i="10" s="1"/>
  <c r="V318" i="10"/>
  <c r="W318" i="10"/>
  <c r="X318" i="10"/>
  <c r="Y318" i="10" s="1"/>
  <c r="Z318" i="10" s="1"/>
  <c r="AB318" i="10" s="1"/>
  <c r="V319" i="10"/>
  <c r="W319" i="10"/>
  <c r="X319" i="10"/>
  <c r="Y319" i="10" s="1"/>
  <c r="Z319" i="10" s="1"/>
  <c r="AB319" i="10" s="1"/>
  <c r="V320" i="10"/>
  <c r="W320" i="10"/>
  <c r="X320" i="10"/>
  <c r="Y320" i="10" s="1"/>
  <c r="Z320" i="10" s="1"/>
  <c r="AB320" i="10" s="1"/>
  <c r="V321" i="10"/>
  <c r="W321" i="10"/>
  <c r="X321" i="10"/>
  <c r="Y321" i="10" s="1"/>
  <c r="Z321" i="10" s="1"/>
  <c r="V322" i="10"/>
  <c r="W322" i="10"/>
  <c r="X322" i="10"/>
  <c r="Y322" i="10" s="1"/>
  <c r="Z322" i="10" s="1"/>
  <c r="AB322" i="10" s="1"/>
  <c r="V323" i="10"/>
  <c r="W323" i="10"/>
  <c r="X323" i="10"/>
  <c r="Y323" i="10" s="1"/>
  <c r="Z323" i="10" s="1"/>
  <c r="AB323" i="10" s="1"/>
  <c r="V324" i="10"/>
  <c r="W324" i="10"/>
  <c r="X324" i="10"/>
  <c r="Y324" i="10" s="1"/>
  <c r="Z324" i="10" s="1"/>
  <c r="V325" i="10"/>
  <c r="W325" i="10"/>
  <c r="X325" i="10"/>
  <c r="Y325" i="10" s="1"/>
  <c r="Z325" i="10" s="1"/>
  <c r="AB325" i="10" s="1"/>
  <c r="V326" i="10"/>
  <c r="W326" i="10"/>
  <c r="X326" i="10"/>
  <c r="Y326" i="10" s="1"/>
  <c r="Z326" i="10" s="1"/>
  <c r="AB326" i="10" s="1"/>
  <c r="V327" i="10"/>
  <c r="W327" i="10"/>
  <c r="X327" i="10"/>
  <c r="Y327" i="10" s="1"/>
  <c r="Z327" i="10" s="1"/>
  <c r="AB327" i="10" s="1"/>
  <c r="V328" i="10"/>
  <c r="W328" i="10"/>
  <c r="X328" i="10"/>
  <c r="Y328" i="10" s="1"/>
  <c r="Z328" i="10" s="1"/>
  <c r="V329" i="10"/>
  <c r="W329" i="10"/>
  <c r="X329" i="10"/>
  <c r="Y329" i="10" s="1"/>
  <c r="Z329" i="10" s="1"/>
  <c r="AB329" i="10" s="1"/>
  <c r="V330" i="10"/>
  <c r="W330" i="10"/>
  <c r="X330" i="10"/>
  <c r="Y330" i="10" s="1"/>
  <c r="Z330" i="10" s="1"/>
  <c r="AB330" i="10" s="1"/>
  <c r="V331" i="10"/>
  <c r="W331" i="10"/>
  <c r="X331" i="10"/>
  <c r="Y331" i="10" s="1"/>
  <c r="Z331" i="10" s="1"/>
  <c r="AB331" i="10" s="1"/>
  <c r="V332" i="10"/>
  <c r="W332" i="10"/>
  <c r="X332" i="10"/>
  <c r="Y332" i="10" s="1"/>
  <c r="Z332" i="10" s="1"/>
  <c r="V333" i="10"/>
  <c r="W333" i="10"/>
  <c r="X333" i="10"/>
  <c r="Y333" i="10" s="1"/>
  <c r="Z333" i="10" s="1"/>
  <c r="AB333" i="10" s="1"/>
  <c r="V334" i="10"/>
  <c r="W334" i="10"/>
  <c r="X334" i="10"/>
  <c r="Y334" i="10" s="1"/>
  <c r="Z334" i="10" s="1"/>
  <c r="AB334" i="10" s="1"/>
  <c r="V335" i="10"/>
  <c r="W335" i="10"/>
  <c r="X335" i="10"/>
  <c r="Y335" i="10" s="1"/>
  <c r="Z335" i="10" s="1"/>
  <c r="AB335" i="10" s="1"/>
  <c r="V336" i="10"/>
  <c r="W336" i="10"/>
  <c r="X336" i="10"/>
  <c r="Y336" i="10" s="1"/>
  <c r="Z336" i="10" s="1"/>
  <c r="V337" i="10"/>
  <c r="W337" i="10"/>
  <c r="X337" i="10"/>
  <c r="Y337" i="10" s="1"/>
  <c r="Z337" i="10" s="1"/>
  <c r="AB337" i="10" s="1"/>
  <c r="V338" i="10"/>
  <c r="W338" i="10"/>
  <c r="X338" i="10"/>
  <c r="Y338" i="10" s="1"/>
  <c r="Z338" i="10" s="1"/>
  <c r="AB338" i="10" s="1"/>
  <c r="V339" i="10"/>
  <c r="W339" i="10"/>
  <c r="X339" i="10"/>
  <c r="Y339" i="10" s="1"/>
  <c r="Z339" i="10" s="1"/>
  <c r="AB339" i="10" s="1"/>
  <c r="V340" i="10"/>
  <c r="W340" i="10"/>
  <c r="X340" i="10"/>
  <c r="V341" i="10"/>
  <c r="W341" i="10"/>
  <c r="X341" i="10"/>
  <c r="Y341" i="10" s="1"/>
  <c r="Z341" i="10" s="1"/>
  <c r="AB341" i="10" s="1"/>
  <c r="V342" i="10"/>
  <c r="W342" i="10"/>
  <c r="X342" i="10"/>
  <c r="Y342" i="10" s="1"/>
  <c r="Z342" i="10" s="1"/>
  <c r="AB342" i="10" s="1"/>
  <c r="V343" i="10"/>
  <c r="W343" i="10"/>
  <c r="X343" i="10"/>
  <c r="Y343" i="10" s="1"/>
  <c r="Z343" i="10" s="1"/>
  <c r="AB343" i="10" s="1"/>
  <c r="V344" i="10"/>
  <c r="W344" i="10"/>
  <c r="X344" i="10"/>
  <c r="Y344" i="10" s="1"/>
  <c r="Z344" i="10" s="1"/>
  <c r="V345" i="10"/>
  <c r="W345" i="10"/>
  <c r="X345" i="10"/>
  <c r="Y345" i="10" s="1"/>
  <c r="Z345" i="10" s="1"/>
  <c r="AB345" i="10" s="1"/>
  <c r="V346" i="10"/>
  <c r="W346" i="10"/>
  <c r="X346" i="10"/>
  <c r="Y346" i="10" s="1"/>
  <c r="Z346" i="10" s="1"/>
  <c r="AB346" i="10" s="1"/>
  <c r="V347" i="10"/>
  <c r="W347" i="10"/>
  <c r="X347" i="10"/>
  <c r="Y347" i="10" s="1"/>
  <c r="Z347" i="10" s="1"/>
  <c r="AB347" i="10" s="1"/>
  <c r="V348" i="10"/>
  <c r="W348" i="10"/>
  <c r="X348" i="10"/>
  <c r="V349" i="10"/>
  <c r="W349" i="10"/>
  <c r="X349" i="10"/>
  <c r="Y349" i="10" s="1"/>
  <c r="Z349" i="10" s="1"/>
  <c r="AB349" i="10" s="1"/>
  <c r="V350" i="10"/>
  <c r="W350" i="10"/>
  <c r="X350" i="10"/>
  <c r="Y350" i="10" s="1"/>
  <c r="Z350" i="10" s="1"/>
  <c r="AB350" i="10" s="1"/>
  <c r="V351" i="10"/>
  <c r="W351" i="10"/>
  <c r="X351" i="10"/>
  <c r="Y351" i="10" s="1"/>
  <c r="Z351" i="10" s="1"/>
  <c r="AB351" i="10" s="1"/>
  <c r="V352" i="10"/>
  <c r="W352" i="10"/>
  <c r="X352" i="10"/>
  <c r="Y352" i="10" s="1"/>
  <c r="Z352" i="10" s="1"/>
  <c r="AB352" i="10" s="1"/>
  <c r="V353" i="10"/>
  <c r="W353" i="10"/>
  <c r="X353" i="10"/>
  <c r="Y353" i="10" s="1"/>
  <c r="Z353" i="10" s="1"/>
  <c r="AB353" i="10" s="1"/>
  <c r="V354" i="10"/>
  <c r="W354" i="10"/>
  <c r="X354" i="10"/>
  <c r="Y354" i="10" s="1"/>
  <c r="Z354" i="10" s="1"/>
  <c r="AB354" i="10" s="1"/>
  <c r="V355" i="10"/>
  <c r="W355" i="10"/>
  <c r="X355" i="10"/>
  <c r="Y355" i="10" s="1"/>
  <c r="Z355" i="10" s="1"/>
  <c r="AB355" i="10" s="1"/>
  <c r="V356" i="10"/>
  <c r="W356" i="10"/>
  <c r="X356" i="10"/>
  <c r="V357" i="10"/>
  <c r="W357" i="10"/>
  <c r="X357" i="10"/>
  <c r="Y357" i="10" s="1"/>
  <c r="Z357" i="10" s="1"/>
  <c r="AB357" i="10" s="1"/>
  <c r="V358" i="10"/>
  <c r="W358" i="10"/>
  <c r="X358" i="10"/>
  <c r="Y358" i="10" s="1"/>
  <c r="Z358" i="10" s="1"/>
  <c r="AB358" i="10" s="1"/>
  <c r="V359" i="10"/>
  <c r="W359" i="10"/>
  <c r="X359" i="10"/>
  <c r="Y359" i="10" s="1"/>
  <c r="Z359" i="10" s="1"/>
  <c r="AB359" i="10" s="1"/>
  <c r="V360" i="10"/>
  <c r="W360" i="10"/>
  <c r="X360" i="10"/>
  <c r="Y360" i="10" s="1"/>
  <c r="Z360" i="10" s="1"/>
  <c r="AB360" i="10" s="1"/>
  <c r="V361" i="10"/>
  <c r="W361" i="10"/>
  <c r="X361" i="10"/>
  <c r="Y361" i="10" s="1"/>
  <c r="Z361" i="10" s="1"/>
  <c r="AB361" i="10" s="1"/>
  <c r="V362" i="10"/>
  <c r="W362" i="10"/>
  <c r="X362" i="10"/>
  <c r="Y362" i="10" s="1"/>
  <c r="Z362" i="10" s="1"/>
  <c r="AB362" i="10" s="1"/>
  <c r="V363" i="10"/>
  <c r="W363" i="10"/>
  <c r="X363" i="10"/>
  <c r="Y363" i="10" s="1"/>
  <c r="Z363" i="10" s="1"/>
  <c r="AB363" i="10" s="1"/>
  <c r="V364" i="10"/>
  <c r="W364" i="10"/>
  <c r="X364" i="10"/>
  <c r="V365" i="10"/>
  <c r="W365" i="10"/>
  <c r="X365" i="10"/>
  <c r="Y365" i="10" s="1"/>
  <c r="Z365" i="10" s="1"/>
  <c r="AB365" i="10" s="1"/>
  <c r="V366" i="10"/>
  <c r="W366" i="10"/>
  <c r="X366" i="10"/>
  <c r="Y366" i="10" s="1"/>
  <c r="Z366" i="10" s="1"/>
  <c r="AB366" i="10" s="1"/>
  <c r="V367" i="10"/>
  <c r="W367" i="10"/>
  <c r="X367" i="10"/>
  <c r="Y367" i="10" s="1"/>
  <c r="Z367" i="10" s="1"/>
  <c r="AB367" i="10" s="1"/>
  <c r="V368" i="10"/>
  <c r="W368" i="10"/>
  <c r="X368" i="10"/>
  <c r="Y368" i="10" s="1"/>
  <c r="Z368" i="10" s="1"/>
  <c r="AB368" i="10" s="1"/>
  <c r="V369" i="10"/>
  <c r="W369" i="10"/>
  <c r="X369" i="10"/>
  <c r="Y369" i="10" s="1"/>
  <c r="Z369" i="10" s="1"/>
  <c r="AB369" i="10" s="1"/>
  <c r="V370" i="10"/>
  <c r="W370" i="10"/>
  <c r="X370" i="10"/>
  <c r="Y370" i="10" s="1"/>
  <c r="Z370" i="10" s="1"/>
  <c r="AB370" i="10" s="1"/>
  <c r="V371" i="10"/>
  <c r="W371" i="10"/>
  <c r="X371" i="10"/>
  <c r="Y371" i="10" s="1"/>
  <c r="Z371" i="10" s="1"/>
  <c r="AB371" i="10" s="1"/>
  <c r="V372" i="10"/>
  <c r="W372" i="10"/>
  <c r="X372" i="10"/>
  <c r="V373" i="10"/>
  <c r="W373" i="10"/>
  <c r="X373" i="10"/>
  <c r="Y373" i="10" s="1"/>
  <c r="Z373" i="10" s="1"/>
  <c r="AB373" i="10" s="1"/>
  <c r="V374" i="10"/>
  <c r="W374" i="10"/>
  <c r="X374" i="10"/>
  <c r="Y374" i="10" s="1"/>
  <c r="Z374" i="10" s="1"/>
  <c r="AB374" i="10" s="1"/>
  <c r="V375" i="10"/>
  <c r="W375" i="10"/>
  <c r="X375" i="10"/>
  <c r="Y375" i="10" s="1"/>
  <c r="Z375" i="10" s="1"/>
  <c r="AB375" i="10" s="1"/>
  <c r="V376" i="10"/>
  <c r="W376" i="10"/>
  <c r="X376" i="10"/>
  <c r="Y376" i="10" s="1"/>
  <c r="Z376" i="10" s="1"/>
  <c r="AB376" i="10" s="1"/>
  <c r="V377" i="10"/>
  <c r="W377" i="10"/>
  <c r="X377" i="10"/>
  <c r="Y377" i="10" s="1"/>
  <c r="Z377" i="10" s="1"/>
  <c r="AB377" i="10" s="1"/>
  <c r="V378" i="10"/>
  <c r="W378" i="10"/>
  <c r="X378" i="10"/>
  <c r="Y378" i="10" s="1"/>
  <c r="Z378" i="10" s="1"/>
  <c r="AB378" i="10" s="1"/>
  <c r="V379" i="10"/>
  <c r="W379" i="10"/>
  <c r="X379" i="10"/>
  <c r="Y379" i="10" s="1"/>
  <c r="Z379" i="10" s="1"/>
  <c r="AB379" i="10" s="1"/>
  <c r="V380" i="10"/>
  <c r="W380" i="10"/>
  <c r="X380" i="10"/>
  <c r="V381" i="10"/>
  <c r="W381" i="10"/>
  <c r="X381" i="10"/>
  <c r="Y381" i="10" s="1"/>
  <c r="Z381" i="10" s="1"/>
  <c r="AB381" i="10" s="1"/>
  <c r="V382" i="10"/>
  <c r="W382" i="10"/>
  <c r="X382" i="10"/>
  <c r="Y382" i="10" s="1"/>
  <c r="Z382" i="10" s="1"/>
  <c r="AB382" i="10" s="1"/>
  <c r="V383" i="10"/>
  <c r="W383" i="10"/>
  <c r="X383" i="10"/>
  <c r="Y383" i="10" s="1"/>
  <c r="Z383" i="10" s="1"/>
  <c r="AB383" i="10" s="1"/>
  <c r="V384" i="10"/>
  <c r="W384" i="10"/>
  <c r="X384" i="10"/>
  <c r="Y384" i="10" s="1"/>
  <c r="Z384" i="10" s="1"/>
  <c r="V385" i="10"/>
  <c r="W385" i="10"/>
  <c r="X385" i="10"/>
  <c r="V386" i="10"/>
  <c r="W386" i="10"/>
  <c r="X386" i="10"/>
  <c r="Y386" i="10" s="1"/>
  <c r="Z386" i="10" s="1"/>
  <c r="AB386" i="10" s="1"/>
  <c r="V387" i="10"/>
  <c r="W387" i="10"/>
  <c r="X387" i="10"/>
  <c r="Y387" i="10" s="1"/>
  <c r="Z387" i="10" s="1"/>
  <c r="AB387" i="10" s="1"/>
  <c r="V388" i="10"/>
  <c r="W388" i="10"/>
  <c r="X388" i="10"/>
  <c r="V389" i="10"/>
  <c r="W389" i="10"/>
  <c r="X389" i="10"/>
  <c r="Y389" i="10" s="1"/>
  <c r="Z389" i="10" s="1"/>
  <c r="AB389" i="10" s="1"/>
  <c r="V390" i="10"/>
  <c r="W390" i="10"/>
  <c r="X390" i="10"/>
  <c r="Y390" i="10" s="1"/>
  <c r="Z390" i="10" s="1"/>
  <c r="AB390" i="10" s="1"/>
  <c r="V391" i="10"/>
  <c r="W391" i="10"/>
  <c r="X391" i="10"/>
  <c r="Y391" i="10" s="1"/>
  <c r="Z391" i="10" s="1"/>
  <c r="AB391" i="10" s="1"/>
  <c r="V392" i="10"/>
  <c r="W392" i="10"/>
  <c r="X392" i="10"/>
  <c r="Y392" i="10" s="1"/>
  <c r="Z392" i="10" s="1"/>
  <c r="AB392" i="10" s="1"/>
  <c r="V393" i="10"/>
  <c r="W393" i="10"/>
  <c r="X393" i="10"/>
  <c r="Y393" i="10" s="1"/>
  <c r="Z393" i="10" s="1"/>
  <c r="AB393" i="10" s="1"/>
  <c r="V394" i="10"/>
  <c r="W394" i="10"/>
  <c r="X394" i="10"/>
  <c r="Y394" i="10" s="1"/>
  <c r="Z394" i="10" s="1"/>
  <c r="AB394" i="10" s="1"/>
  <c r="V395" i="10"/>
  <c r="W395" i="10"/>
  <c r="X395" i="10"/>
  <c r="Y395" i="10" s="1"/>
  <c r="Z395" i="10" s="1"/>
  <c r="AB395" i="10" s="1"/>
  <c r="V396" i="10"/>
  <c r="W396" i="10"/>
  <c r="X396" i="10"/>
  <c r="V397" i="10"/>
  <c r="W397" i="10"/>
  <c r="X397" i="10"/>
  <c r="Y397" i="10" s="1"/>
  <c r="Z397" i="10" s="1"/>
  <c r="AB397" i="10" s="1"/>
  <c r="V398" i="10"/>
  <c r="W398" i="10"/>
  <c r="X398" i="10"/>
  <c r="Y398" i="10" s="1"/>
  <c r="Z398" i="10" s="1"/>
  <c r="AB398" i="10" s="1"/>
  <c r="V399" i="10"/>
  <c r="W399" i="10"/>
  <c r="X399" i="10"/>
  <c r="Y399" i="10" s="1"/>
  <c r="Z399" i="10" s="1"/>
  <c r="AB399" i="10" s="1"/>
  <c r="V400" i="10"/>
  <c r="W400" i="10"/>
  <c r="X400" i="10"/>
  <c r="V401" i="10"/>
  <c r="W401" i="10"/>
  <c r="X401" i="10"/>
  <c r="Y401" i="10" s="1"/>
  <c r="Z401" i="10" s="1"/>
  <c r="AB401" i="10" s="1"/>
  <c r="V402" i="10"/>
  <c r="W402" i="10"/>
  <c r="X402" i="10"/>
  <c r="Y402" i="10" s="1"/>
  <c r="Z402" i="10" s="1"/>
  <c r="AB402" i="10" s="1"/>
  <c r="V403" i="10"/>
  <c r="W403" i="10"/>
  <c r="X403" i="10"/>
  <c r="Y403" i="10" s="1"/>
  <c r="Z403" i="10" s="1"/>
  <c r="AB403" i="10" s="1"/>
  <c r="V404" i="10"/>
  <c r="W404" i="10"/>
  <c r="X404" i="10"/>
  <c r="V405" i="10"/>
  <c r="W405" i="10"/>
  <c r="X405" i="10"/>
  <c r="Y405" i="10" s="1"/>
  <c r="Z405" i="10" s="1"/>
  <c r="AB405" i="10" s="1"/>
  <c r="V406" i="10"/>
  <c r="W406" i="10"/>
  <c r="X406" i="10"/>
  <c r="V407" i="10"/>
  <c r="W407" i="10"/>
  <c r="X407" i="10"/>
  <c r="Y407" i="10" s="1"/>
  <c r="Z407" i="10" s="1"/>
  <c r="AB407" i="10" s="1"/>
  <c r="V408" i="10"/>
  <c r="W408" i="10"/>
  <c r="X408" i="10"/>
  <c r="Y408" i="10" s="1"/>
  <c r="Z408" i="10" s="1"/>
  <c r="V409" i="10"/>
  <c r="W409" i="10"/>
  <c r="X409" i="10"/>
  <c r="Y409" i="10" s="1"/>
  <c r="Z409" i="10" s="1"/>
  <c r="AB409" i="10" s="1"/>
  <c r="V410" i="10"/>
  <c r="W410" i="10"/>
  <c r="X410" i="10"/>
  <c r="Y410" i="10" s="1"/>
  <c r="Z410" i="10" s="1"/>
  <c r="AB410" i="10" s="1"/>
  <c r="V411" i="10"/>
  <c r="W411" i="10"/>
  <c r="X411" i="10"/>
  <c r="Y411" i="10" s="1"/>
  <c r="Z411" i="10" s="1"/>
  <c r="AB411" i="10" s="1"/>
  <c r="V412" i="10"/>
  <c r="W412" i="10"/>
  <c r="X412" i="10"/>
  <c r="V413" i="10"/>
  <c r="W413" i="10"/>
  <c r="X413" i="10"/>
  <c r="Y413" i="10" s="1"/>
  <c r="Z413" i="10" s="1"/>
  <c r="AB413" i="10" s="1"/>
  <c r="V414" i="10"/>
  <c r="W414" i="10"/>
  <c r="X414" i="10"/>
  <c r="Y414" i="10" s="1"/>
  <c r="Z414" i="10" s="1"/>
  <c r="AB414" i="10" s="1"/>
  <c r="V415" i="10"/>
  <c r="W415" i="10"/>
  <c r="X415" i="10"/>
  <c r="Y415" i="10" s="1"/>
  <c r="Z415" i="10" s="1"/>
  <c r="AB415" i="10" s="1"/>
  <c r="V416" i="10"/>
  <c r="W416" i="10"/>
  <c r="X416" i="10"/>
  <c r="Y416" i="10" s="1"/>
  <c r="Z416" i="10" s="1"/>
  <c r="AB416" i="10" s="1"/>
  <c r="V417" i="10"/>
  <c r="W417" i="10"/>
  <c r="X417" i="10"/>
  <c r="Y417" i="10" s="1"/>
  <c r="Z417" i="10" s="1"/>
  <c r="AB417" i="10" s="1"/>
  <c r="V418" i="10"/>
  <c r="W418" i="10"/>
  <c r="X418" i="10"/>
  <c r="Y418" i="10" s="1"/>
  <c r="Z418" i="10" s="1"/>
  <c r="AB418" i="10" s="1"/>
  <c r="V419" i="10"/>
  <c r="W419" i="10"/>
  <c r="X419" i="10"/>
  <c r="Y419" i="10" s="1"/>
  <c r="Z419" i="10" s="1"/>
  <c r="AB419" i="10" s="1"/>
  <c r="V420" i="10"/>
  <c r="W420" i="10"/>
  <c r="X420" i="10"/>
  <c r="V421" i="10"/>
  <c r="W421" i="10"/>
  <c r="X421" i="10"/>
  <c r="Y421" i="10" s="1"/>
  <c r="Z421" i="10" s="1"/>
  <c r="AB421" i="10" s="1"/>
  <c r="V422" i="10"/>
  <c r="W422" i="10"/>
  <c r="X422" i="10"/>
  <c r="Y422" i="10" s="1"/>
  <c r="Z422" i="10" s="1"/>
  <c r="AB422" i="10" s="1"/>
  <c r="V423" i="10"/>
  <c r="W423" i="10"/>
  <c r="X423" i="10"/>
  <c r="Y423" i="10" s="1"/>
  <c r="Z423" i="10" s="1"/>
  <c r="AB423" i="10" s="1"/>
  <c r="V424" i="10"/>
  <c r="W424" i="10"/>
  <c r="X424" i="10"/>
  <c r="Y424" i="10" s="1"/>
  <c r="Z424" i="10" s="1"/>
  <c r="AB424" i="10" s="1"/>
  <c r="V425" i="10"/>
  <c r="W425" i="10"/>
  <c r="X425" i="10"/>
  <c r="Y425" i="10" s="1"/>
  <c r="Z425" i="10" s="1"/>
  <c r="AB425" i="10" s="1"/>
  <c r="V426" i="10"/>
  <c r="W426" i="10"/>
  <c r="X426" i="10"/>
  <c r="Y426" i="10" s="1"/>
  <c r="Z426" i="10" s="1"/>
  <c r="AB426" i="10" s="1"/>
  <c r="V427" i="10"/>
  <c r="W427" i="10"/>
  <c r="X427" i="10"/>
  <c r="Y427" i="10" s="1"/>
  <c r="Z427" i="10" s="1"/>
  <c r="AB427" i="10" s="1"/>
  <c r="V428" i="10"/>
  <c r="W428" i="10"/>
  <c r="X428" i="10"/>
  <c r="Y428" i="10" s="1"/>
  <c r="Z428" i="10" s="1"/>
  <c r="V429" i="10"/>
  <c r="W429" i="10"/>
  <c r="X429" i="10"/>
  <c r="Y429" i="10" s="1"/>
  <c r="Z429" i="10" s="1"/>
  <c r="AB429" i="10" s="1"/>
  <c r="V430" i="10"/>
  <c r="W430" i="10"/>
  <c r="X430" i="10"/>
  <c r="Y430" i="10" s="1"/>
  <c r="Z430" i="10" s="1"/>
  <c r="AB430" i="10" s="1"/>
  <c r="V431" i="10"/>
  <c r="W431" i="10"/>
  <c r="X431" i="10"/>
  <c r="Y431" i="10" s="1"/>
  <c r="Z431" i="10" s="1"/>
  <c r="AB431" i="10" s="1"/>
  <c r="V432" i="10"/>
  <c r="W432" i="10"/>
  <c r="X432" i="10"/>
  <c r="V433" i="10"/>
  <c r="W433" i="10"/>
  <c r="X433" i="10"/>
  <c r="Y433" i="10" s="1"/>
  <c r="Z433" i="10" s="1"/>
  <c r="AB433" i="10" s="1"/>
  <c r="V434" i="10"/>
  <c r="W434" i="10"/>
  <c r="X434" i="10"/>
  <c r="Y434" i="10" s="1"/>
  <c r="Z434" i="10" s="1"/>
  <c r="AB434" i="10" s="1"/>
  <c r="V435" i="10"/>
  <c r="W435" i="10"/>
  <c r="X435" i="10"/>
  <c r="Y435" i="10" s="1"/>
  <c r="Z435" i="10" s="1"/>
  <c r="AB435" i="10" s="1"/>
  <c r="V436" i="10"/>
  <c r="W436" i="10"/>
  <c r="X436" i="10"/>
  <c r="V437" i="10"/>
  <c r="W437" i="10"/>
  <c r="X437" i="10"/>
  <c r="Y437" i="10" s="1"/>
  <c r="Z437" i="10" s="1"/>
  <c r="AB437" i="10" s="1"/>
  <c r="V438" i="10"/>
  <c r="W438" i="10"/>
  <c r="X438" i="10"/>
  <c r="Y438" i="10" s="1"/>
  <c r="Z438" i="10" s="1"/>
  <c r="AB438" i="10" s="1"/>
  <c r="V439" i="10"/>
  <c r="W439" i="10"/>
  <c r="X439" i="10"/>
  <c r="Y439" i="10" s="1"/>
  <c r="Z439" i="10" s="1"/>
  <c r="AB439" i="10" s="1"/>
  <c r="V440" i="10"/>
  <c r="W440" i="10"/>
  <c r="X440" i="10"/>
  <c r="Y440" i="10" s="1"/>
  <c r="Z440" i="10" s="1"/>
  <c r="AB440" i="10" s="1"/>
  <c r="V441" i="10"/>
  <c r="W441" i="10"/>
  <c r="X441" i="10"/>
  <c r="Y441" i="10" s="1"/>
  <c r="Z441" i="10" s="1"/>
  <c r="AB441" i="10" s="1"/>
  <c r="V442" i="10"/>
  <c r="W442" i="10"/>
  <c r="X442" i="10"/>
  <c r="Y442" i="10" s="1"/>
  <c r="Z442" i="10" s="1"/>
  <c r="AB442" i="10" s="1"/>
  <c r="V443" i="10"/>
  <c r="W443" i="10"/>
  <c r="X443" i="10"/>
  <c r="Y443" i="10" s="1"/>
  <c r="Z443" i="10" s="1"/>
  <c r="AB443" i="10" s="1"/>
  <c r="V444" i="10"/>
  <c r="W444" i="10"/>
  <c r="X444" i="10"/>
  <c r="V445" i="10"/>
  <c r="W445" i="10"/>
  <c r="X445" i="10"/>
  <c r="Y445" i="10" s="1"/>
  <c r="Z445" i="10" s="1"/>
  <c r="AB445" i="10" s="1"/>
  <c r="V446" i="10"/>
  <c r="W446" i="10"/>
  <c r="X446" i="10"/>
  <c r="Y446" i="10" s="1"/>
  <c r="Z446" i="10" s="1"/>
  <c r="AB446" i="10" s="1"/>
  <c r="V447" i="10"/>
  <c r="W447" i="10"/>
  <c r="X447" i="10"/>
  <c r="Y447" i="10" s="1"/>
  <c r="Z447" i="10" s="1"/>
  <c r="AB447" i="10" s="1"/>
  <c r="V448" i="10"/>
  <c r="W448" i="10"/>
  <c r="X448" i="10"/>
  <c r="Y448" i="10" s="1"/>
  <c r="Z448" i="10" s="1"/>
  <c r="AB448" i="10" s="1"/>
  <c r="V449" i="10"/>
  <c r="W449" i="10"/>
  <c r="X449" i="10"/>
  <c r="Y449" i="10" s="1"/>
  <c r="Z449" i="10" s="1"/>
  <c r="AB449" i="10" s="1"/>
  <c r="V450" i="10"/>
  <c r="W450" i="10"/>
  <c r="X450" i="10"/>
  <c r="Y450" i="10" s="1"/>
  <c r="Z450" i="10" s="1"/>
  <c r="AB450" i="10" s="1"/>
  <c r="V451" i="10"/>
  <c r="W451" i="10"/>
  <c r="X451" i="10"/>
  <c r="Y451" i="10" s="1"/>
  <c r="Z451" i="10" s="1"/>
  <c r="AB451" i="10" s="1"/>
  <c r="V452" i="10"/>
  <c r="W452" i="10"/>
  <c r="X452" i="10"/>
  <c r="Y452" i="10" s="1"/>
  <c r="Z452" i="10" s="1"/>
  <c r="V453" i="10"/>
  <c r="W453" i="10"/>
  <c r="X453" i="10"/>
  <c r="Y453" i="10" s="1"/>
  <c r="Z453" i="10" s="1"/>
  <c r="AB453" i="10" s="1"/>
  <c r="V454" i="10"/>
  <c r="W454" i="10"/>
  <c r="X454" i="10"/>
  <c r="Y454" i="10" s="1"/>
  <c r="Z454" i="10" s="1"/>
  <c r="AB454" i="10" s="1"/>
  <c r="V455" i="10"/>
  <c r="W455" i="10"/>
  <c r="X455" i="10"/>
  <c r="Y455" i="10" s="1"/>
  <c r="Z455" i="10" s="1"/>
  <c r="AB455" i="10" s="1"/>
  <c r="V456" i="10"/>
  <c r="W456" i="10"/>
  <c r="X456" i="10"/>
  <c r="Y456" i="10" s="1"/>
  <c r="Z456" i="10" s="1"/>
  <c r="AB456" i="10" s="1"/>
  <c r="X307" i="10"/>
  <c r="W307" i="10"/>
  <c r="V307" i="10"/>
  <c r="V158" i="10"/>
  <c r="W158" i="10"/>
  <c r="X158" i="10"/>
  <c r="Y158" i="10" s="1"/>
  <c r="Z158" i="10" s="1"/>
  <c r="V159" i="10"/>
  <c r="W159" i="10"/>
  <c r="X159" i="10"/>
  <c r="V160" i="10"/>
  <c r="W160" i="10"/>
  <c r="X160" i="10"/>
  <c r="V161" i="10"/>
  <c r="W161" i="10"/>
  <c r="X161" i="10"/>
  <c r="Y161" i="10" s="1"/>
  <c r="Z161" i="10" s="1"/>
  <c r="V162" i="10"/>
  <c r="W162" i="10"/>
  <c r="X162" i="10"/>
  <c r="Y162" i="10" s="1"/>
  <c r="Z162" i="10" s="1"/>
  <c r="V163" i="10"/>
  <c r="W163" i="10"/>
  <c r="X163" i="10"/>
  <c r="Y163" i="10" s="1"/>
  <c r="Z163" i="10" s="1"/>
  <c r="AB163" i="10" s="1"/>
  <c r="V164" i="10"/>
  <c r="W164" i="10"/>
  <c r="X164" i="10"/>
  <c r="V165" i="10"/>
  <c r="W165" i="10"/>
  <c r="X165" i="10"/>
  <c r="Y165" i="10" s="1"/>
  <c r="Z165" i="10" s="1"/>
  <c r="AB165" i="10" s="1"/>
  <c r="V166" i="10"/>
  <c r="W166" i="10"/>
  <c r="X166" i="10"/>
  <c r="Y166" i="10" s="1"/>
  <c r="Z166" i="10" s="1"/>
  <c r="AB166" i="10" s="1"/>
  <c r="V167" i="10"/>
  <c r="W167" i="10"/>
  <c r="X167" i="10"/>
  <c r="Y167" i="10" s="1"/>
  <c r="Z167" i="10" s="1"/>
  <c r="V168" i="10"/>
  <c r="W168" i="10"/>
  <c r="X168" i="10"/>
  <c r="V169" i="10"/>
  <c r="W169" i="10"/>
  <c r="X169" i="10"/>
  <c r="Y169" i="10" s="1"/>
  <c r="Z169" i="10" s="1"/>
  <c r="AB169" i="10" s="1"/>
  <c r="V170" i="10"/>
  <c r="W170" i="10"/>
  <c r="X170" i="10"/>
  <c r="Y170" i="10" s="1"/>
  <c r="Z170" i="10" s="1"/>
  <c r="AB170" i="10" s="1"/>
  <c r="V171" i="10"/>
  <c r="W171" i="10"/>
  <c r="X171" i="10"/>
  <c r="V172" i="10"/>
  <c r="W172" i="10"/>
  <c r="X172" i="10"/>
  <c r="V173" i="10"/>
  <c r="W173" i="10"/>
  <c r="X173" i="10"/>
  <c r="Y173" i="10" s="1"/>
  <c r="Z173" i="10" s="1"/>
  <c r="AB173" i="10" s="1"/>
  <c r="V174" i="10"/>
  <c r="W174" i="10"/>
  <c r="X174" i="10"/>
  <c r="Y174" i="10" s="1"/>
  <c r="Z174" i="10" s="1"/>
  <c r="AB174" i="10" s="1"/>
  <c r="V175" i="10"/>
  <c r="W175" i="10"/>
  <c r="X175" i="10"/>
  <c r="Y175" i="10" s="1"/>
  <c r="Z175" i="10" s="1"/>
  <c r="AB175" i="10" s="1"/>
  <c r="V176" i="10"/>
  <c r="W176" i="10"/>
  <c r="X176" i="10"/>
  <c r="V177" i="10"/>
  <c r="W177" i="10"/>
  <c r="X177" i="10"/>
  <c r="Y177" i="10" s="1"/>
  <c r="Z177" i="10" s="1"/>
  <c r="AB177" i="10" s="1"/>
  <c r="V178" i="10"/>
  <c r="W178" i="10"/>
  <c r="X178" i="10"/>
  <c r="Y178" i="10" s="1"/>
  <c r="Z178" i="10" s="1"/>
  <c r="AB178" i="10" s="1"/>
  <c r="V179" i="10"/>
  <c r="W179" i="10"/>
  <c r="X179" i="10"/>
  <c r="Y179" i="10" s="1"/>
  <c r="Z179" i="10" s="1"/>
  <c r="AB179" i="10" s="1"/>
  <c r="V180" i="10"/>
  <c r="W180" i="10"/>
  <c r="X180" i="10"/>
  <c r="V181" i="10"/>
  <c r="W181" i="10"/>
  <c r="X181" i="10"/>
  <c r="Y181" i="10" s="1"/>
  <c r="Z181" i="10" s="1"/>
  <c r="AB181" i="10" s="1"/>
  <c r="V182" i="10"/>
  <c r="W182" i="10"/>
  <c r="X182" i="10"/>
  <c r="Y182" i="10" s="1"/>
  <c r="Z182" i="10" s="1"/>
  <c r="AB182" i="10" s="1"/>
  <c r="V183" i="10"/>
  <c r="W183" i="10"/>
  <c r="X183" i="10"/>
  <c r="Y183" i="10" s="1"/>
  <c r="Z183" i="10" s="1"/>
  <c r="V184" i="10"/>
  <c r="W184" i="10"/>
  <c r="X184" i="10"/>
  <c r="V185" i="10"/>
  <c r="W185" i="10"/>
  <c r="X185" i="10"/>
  <c r="Y185" i="10" s="1"/>
  <c r="Z185" i="10" s="1"/>
  <c r="AB185" i="10" s="1"/>
  <c r="V186" i="10"/>
  <c r="W186" i="10"/>
  <c r="X186" i="10"/>
  <c r="Y186" i="10" s="1"/>
  <c r="Z186" i="10" s="1"/>
  <c r="AB186" i="10" s="1"/>
  <c r="V187" i="10"/>
  <c r="W187" i="10"/>
  <c r="X187" i="10"/>
  <c r="Y187" i="10" s="1"/>
  <c r="Z187" i="10" s="1"/>
  <c r="AB187" i="10" s="1"/>
  <c r="V188" i="10"/>
  <c r="W188" i="10"/>
  <c r="X188" i="10"/>
  <c r="V189" i="10"/>
  <c r="W189" i="10"/>
  <c r="X189" i="10"/>
  <c r="Y189" i="10" s="1"/>
  <c r="Z189" i="10" s="1"/>
  <c r="AB189" i="10" s="1"/>
  <c r="V190" i="10"/>
  <c r="W190" i="10"/>
  <c r="X190" i="10"/>
  <c r="Y190" i="10" s="1"/>
  <c r="Z190" i="10" s="1"/>
  <c r="AB190" i="10" s="1"/>
  <c r="V191" i="10"/>
  <c r="W191" i="10"/>
  <c r="X191" i="10"/>
  <c r="Y191" i="10" s="1"/>
  <c r="Z191" i="10" s="1"/>
  <c r="AB191" i="10" s="1"/>
  <c r="V192" i="10"/>
  <c r="W192" i="10"/>
  <c r="X192" i="10"/>
  <c r="V193" i="10"/>
  <c r="W193" i="10"/>
  <c r="X193" i="10"/>
  <c r="Y193" i="10" s="1"/>
  <c r="Z193" i="10" s="1"/>
  <c r="AB193" i="10" s="1"/>
  <c r="V194" i="10"/>
  <c r="W194" i="10"/>
  <c r="X194" i="10"/>
  <c r="Y194" i="10" s="1"/>
  <c r="Z194" i="10" s="1"/>
  <c r="AB194" i="10" s="1"/>
  <c r="V195" i="10"/>
  <c r="W195" i="10"/>
  <c r="X195" i="10"/>
  <c r="Y195" i="10" s="1"/>
  <c r="Z195" i="10" s="1"/>
  <c r="AB195" i="10" s="1"/>
  <c r="V196" i="10"/>
  <c r="W196" i="10"/>
  <c r="X196" i="10"/>
  <c r="V197" i="10"/>
  <c r="W197" i="10"/>
  <c r="X197" i="10"/>
  <c r="Y197" i="10" s="1"/>
  <c r="Z197" i="10" s="1"/>
  <c r="AB197" i="10" s="1"/>
  <c r="V198" i="10"/>
  <c r="W198" i="10"/>
  <c r="X198" i="10"/>
  <c r="Y198" i="10" s="1"/>
  <c r="Z198" i="10" s="1"/>
  <c r="AB198" i="10" s="1"/>
  <c r="V199" i="10"/>
  <c r="W199" i="10"/>
  <c r="X199" i="10"/>
  <c r="Y199" i="10" s="1"/>
  <c r="Z199" i="10" s="1"/>
  <c r="AB199" i="10" s="1"/>
  <c r="V200" i="10"/>
  <c r="W200" i="10"/>
  <c r="X200" i="10"/>
  <c r="V201" i="10"/>
  <c r="W201" i="10"/>
  <c r="X201" i="10"/>
  <c r="V202" i="10"/>
  <c r="W202" i="10"/>
  <c r="X202" i="10"/>
  <c r="Y202" i="10" s="1"/>
  <c r="Z202" i="10" s="1"/>
  <c r="AB202" i="10" s="1"/>
  <c r="V203" i="10"/>
  <c r="W203" i="10"/>
  <c r="X203" i="10"/>
  <c r="Y203" i="10" s="1"/>
  <c r="Z203" i="10" s="1"/>
  <c r="AB203" i="10" s="1"/>
  <c r="V204" i="10"/>
  <c r="W204" i="10"/>
  <c r="X204" i="10"/>
  <c r="V205" i="10"/>
  <c r="W205" i="10"/>
  <c r="X205" i="10"/>
  <c r="Y205" i="10" s="1"/>
  <c r="Z205" i="10" s="1"/>
  <c r="AB205" i="10" s="1"/>
  <c r="V206" i="10"/>
  <c r="W206" i="10"/>
  <c r="X206" i="10"/>
  <c r="Y206" i="10" s="1"/>
  <c r="Z206" i="10" s="1"/>
  <c r="AB206" i="10" s="1"/>
  <c r="V207" i="10"/>
  <c r="W207" i="10"/>
  <c r="X207" i="10"/>
  <c r="Y207" i="10" s="1"/>
  <c r="Z207" i="10" s="1"/>
  <c r="AB207" i="10" s="1"/>
  <c r="V208" i="10"/>
  <c r="W208" i="10"/>
  <c r="X208" i="10"/>
  <c r="V209" i="10"/>
  <c r="W209" i="10"/>
  <c r="X209" i="10"/>
  <c r="Y209" i="10" s="1"/>
  <c r="Z209" i="10" s="1"/>
  <c r="AB209" i="10" s="1"/>
  <c r="V210" i="10"/>
  <c r="W210" i="10"/>
  <c r="X210" i="10"/>
  <c r="Y210" i="10" s="1"/>
  <c r="Z210" i="10" s="1"/>
  <c r="AB210" i="10" s="1"/>
  <c r="V211" i="10"/>
  <c r="W211" i="10"/>
  <c r="X211" i="10"/>
  <c r="V212" i="10"/>
  <c r="W212" i="10"/>
  <c r="X212" i="10"/>
  <c r="V213" i="10"/>
  <c r="W213" i="10"/>
  <c r="X213" i="10"/>
  <c r="Y213" i="10" s="1"/>
  <c r="Z213" i="10" s="1"/>
  <c r="AB213" i="10" s="1"/>
  <c r="V214" i="10"/>
  <c r="W214" i="10"/>
  <c r="X214" i="10"/>
  <c r="Y214" i="10" s="1"/>
  <c r="Z214" i="10" s="1"/>
  <c r="AB214" i="10" s="1"/>
  <c r="V215" i="10"/>
  <c r="W215" i="10"/>
  <c r="X215" i="10"/>
  <c r="Y215" i="10" s="1"/>
  <c r="Z215" i="10" s="1"/>
  <c r="V216" i="10"/>
  <c r="W216" i="10"/>
  <c r="X216" i="10"/>
  <c r="V217" i="10"/>
  <c r="W217" i="10"/>
  <c r="X217" i="10"/>
  <c r="Y217" i="10" s="1"/>
  <c r="Z217" i="10" s="1"/>
  <c r="AB217" i="10" s="1"/>
  <c r="V218" i="10"/>
  <c r="W218" i="10"/>
  <c r="X218" i="10"/>
  <c r="Y218" i="10" s="1"/>
  <c r="Z218" i="10" s="1"/>
  <c r="AB218" i="10" s="1"/>
  <c r="V219" i="10"/>
  <c r="W219" i="10"/>
  <c r="X219" i="10"/>
  <c r="Y219" i="10" s="1"/>
  <c r="Z219" i="10" s="1"/>
  <c r="AB219" i="10" s="1"/>
  <c r="V220" i="10"/>
  <c r="W220" i="10"/>
  <c r="X220" i="10"/>
  <c r="V221" i="10"/>
  <c r="W221" i="10"/>
  <c r="X221" i="10"/>
  <c r="Y221" i="10" s="1"/>
  <c r="Z221" i="10" s="1"/>
  <c r="AB221" i="10" s="1"/>
  <c r="V222" i="10"/>
  <c r="W222" i="10"/>
  <c r="X222" i="10"/>
  <c r="Y222" i="10" s="1"/>
  <c r="Z222" i="10" s="1"/>
  <c r="AB222" i="10" s="1"/>
  <c r="V223" i="10"/>
  <c r="W223" i="10"/>
  <c r="X223" i="10"/>
  <c r="Y223" i="10" s="1"/>
  <c r="Z223" i="10" s="1"/>
  <c r="V224" i="10"/>
  <c r="W224" i="10"/>
  <c r="X224" i="10"/>
  <c r="V225" i="10"/>
  <c r="W225" i="10"/>
  <c r="X225" i="10"/>
  <c r="Y225" i="10" s="1"/>
  <c r="Z225" i="10" s="1"/>
  <c r="AB225" i="10" s="1"/>
  <c r="V226" i="10"/>
  <c r="W226" i="10"/>
  <c r="X226" i="10"/>
  <c r="Y226" i="10" s="1"/>
  <c r="Z226" i="10" s="1"/>
  <c r="AB226" i="10" s="1"/>
  <c r="V227" i="10"/>
  <c r="W227" i="10"/>
  <c r="X227" i="10"/>
  <c r="Y227" i="10" s="1"/>
  <c r="Z227" i="10" s="1"/>
  <c r="AB227" i="10" s="1"/>
  <c r="V228" i="10"/>
  <c r="W228" i="10"/>
  <c r="X228" i="10"/>
  <c r="V229" i="10"/>
  <c r="W229" i="10"/>
  <c r="X229" i="10"/>
  <c r="Y229" i="10" s="1"/>
  <c r="Z229" i="10" s="1"/>
  <c r="AB229" i="10" s="1"/>
  <c r="V230" i="10"/>
  <c r="W230" i="10"/>
  <c r="X230" i="10"/>
  <c r="Y230" i="10" s="1"/>
  <c r="Z230" i="10" s="1"/>
  <c r="AB230" i="10" s="1"/>
  <c r="V231" i="10"/>
  <c r="W231" i="10"/>
  <c r="X231" i="10"/>
  <c r="Y231" i="10" s="1"/>
  <c r="Z231" i="10" s="1"/>
  <c r="AB231" i="10" s="1"/>
  <c r="V232" i="10"/>
  <c r="W232" i="10"/>
  <c r="X232" i="10"/>
  <c r="V233" i="10"/>
  <c r="W233" i="10"/>
  <c r="X233" i="10"/>
  <c r="Y233" i="10" s="1"/>
  <c r="Z233" i="10" s="1"/>
  <c r="AB233" i="10" s="1"/>
  <c r="V234" i="10"/>
  <c r="W234" i="10"/>
  <c r="X234" i="10"/>
  <c r="Y234" i="10" s="1"/>
  <c r="Z234" i="10" s="1"/>
  <c r="AB234" i="10" s="1"/>
  <c r="V235" i="10"/>
  <c r="W235" i="10"/>
  <c r="X235" i="10"/>
  <c r="Y235" i="10" s="1"/>
  <c r="Z235" i="10" s="1"/>
  <c r="AB235" i="10" s="1"/>
  <c r="V236" i="10"/>
  <c r="W236" i="10"/>
  <c r="X236" i="10"/>
  <c r="V237" i="10"/>
  <c r="W237" i="10"/>
  <c r="X237" i="10"/>
  <c r="Y237" i="10" s="1"/>
  <c r="Z237" i="10" s="1"/>
  <c r="AB237" i="10" s="1"/>
  <c r="V238" i="10"/>
  <c r="W238" i="10"/>
  <c r="X238" i="10"/>
  <c r="Y238" i="10" s="1"/>
  <c r="Z238" i="10" s="1"/>
  <c r="AB238" i="10" s="1"/>
  <c r="V239" i="10"/>
  <c r="W239" i="10"/>
  <c r="X239" i="10"/>
  <c r="Y239" i="10" s="1"/>
  <c r="Z239" i="10" s="1"/>
  <c r="AB239" i="10" s="1"/>
  <c r="V240" i="10"/>
  <c r="W240" i="10"/>
  <c r="X240" i="10"/>
  <c r="V241" i="10"/>
  <c r="W241" i="10"/>
  <c r="X241" i="10"/>
  <c r="Y241" i="10" s="1"/>
  <c r="Z241" i="10" s="1"/>
  <c r="AB241" i="10" s="1"/>
  <c r="V242" i="10"/>
  <c r="W242" i="10"/>
  <c r="X242" i="10"/>
  <c r="Y242" i="10" s="1"/>
  <c r="Z242" i="10" s="1"/>
  <c r="AB242" i="10" s="1"/>
  <c r="V243" i="10"/>
  <c r="W243" i="10"/>
  <c r="X243" i="10"/>
  <c r="Y243" i="10" s="1"/>
  <c r="Z243" i="10" s="1"/>
  <c r="AB243" i="10" s="1"/>
  <c r="V244" i="10"/>
  <c r="W244" i="10"/>
  <c r="X244" i="10"/>
  <c r="V245" i="10"/>
  <c r="W245" i="10"/>
  <c r="X245" i="10"/>
  <c r="Y245" i="10" s="1"/>
  <c r="Z245" i="10" s="1"/>
  <c r="AB245" i="10" s="1"/>
  <c r="V246" i="10"/>
  <c r="W246" i="10"/>
  <c r="X246" i="10"/>
  <c r="Y246" i="10" s="1"/>
  <c r="Z246" i="10" s="1"/>
  <c r="AB246" i="10" s="1"/>
  <c r="V247" i="10"/>
  <c r="W247" i="10"/>
  <c r="X247" i="10"/>
  <c r="Y247" i="10" s="1"/>
  <c r="Z247" i="10" s="1"/>
  <c r="AB247" i="10" s="1"/>
  <c r="V248" i="10"/>
  <c r="W248" i="10"/>
  <c r="X248" i="10"/>
  <c r="V249" i="10"/>
  <c r="W249" i="10"/>
  <c r="X249" i="10"/>
  <c r="Y249" i="10" s="1"/>
  <c r="Z249" i="10" s="1"/>
  <c r="AB249" i="10" s="1"/>
  <c r="V250" i="10"/>
  <c r="W250" i="10"/>
  <c r="X250" i="10"/>
  <c r="Y250" i="10" s="1"/>
  <c r="Z250" i="10" s="1"/>
  <c r="AB250" i="10" s="1"/>
  <c r="V251" i="10"/>
  <c r="W251" i="10"/>
  <c r="X251" i="10"/>
  <c r="Y251" i="10" s="1"/>
  <c r="Z251" i="10" s="1"/>
  <c r="AB251" i="10" s="1"/>
  <c r="V252" i="10"/>
  <c r="W252" i="10"/>
  <c r="X252" i="10"/>
  <c r="V253" i="10"/>
  <c r="W253" i="10"/>
  <c r="X253" i="10"/>
  <c r="Y253" i="10" s="1"/>
  <c r="Z253" i="10" s="1"/>
  <c r="AB253" i="10" s="1"/>
  <c r="V254" i="10"/>
  <c r="W254" i="10"/>
  <c r="X254" i="10"/>
  <c r="Y254" i="10" s="1"/>
  <c r="Z254" i="10" s="1"/>
  <c r="AB254" i="10" s="1"/>
  <c r="V255" i="10"/>
  <c r="W255" i="10"/>
  <c r="X255" i="10"/>
  <c r="Y255" i="10" s="1"/>
  <c r="Z255" i="10" s="1"/>
  <c r="AB255" i="10" s="1"/>
  <c r="V256" i="10"/>
  <c r="W256" i="10"/>
  <c r="X256" i="10"/>
  <c r="V257" i="10"/>
  <c r="W257" i="10"/>
  <c r="X257" i="10"/>
  <c r="Y257" i="10" s="1"/>
  <c r="Z257" i="10" s="1"/>
  <c r="AB257" i="10" s="1"/>
  <c r="V258" i="10"/>
  <c r="W258" i="10"/>
  <c r="X258" i="10"/>
  <c r="Y258" i="10" s="1"/>
  <c r="Z258" i="10" s="1"/>
  <c r="AB258" i="10" s="1"/>
  <c r="V259" i="10"/>
  <c r="W259" i="10"/>
  <c r="X259" i="10"/>
  <c r="Y259" i="10" s="1"/>
  <c r="Z259" i="10" s="1"/>
  <c r="AB259" i="10" s="1"/>
  <c r="V260" i="10"/>
  <c r="W260" i="10"/>
  <c r="X260" i="10"/>
  <c r="V261" i="10"/>
  <c r="W261" i="10"/>
  <c r="X261" i="10"/>
  <c r="Y261" i="10" s="1"/>
  <c r="Z261" i="10" s="1"/>
  <c r="AB261" i="10" s="1"/>
  <c r="V262" i="10"/>
  <c r="W262" i="10"/>
  <c r="X262" i="10"/>
  <c r="Y262" i="10" s="1"/>
  <c r="Z262" i="10" s="1"/>
  <c r="AB262" i="10" s="1"/>
  <c r="V263" i="10"/>
  <c r="W263" i="10"/>
  <c r="X263" i="10"/>
  <c r="V264" i="10"/>
  <c r="W264" i="10"/>
  <c r="X264" i="10"/>
  <c r="V265" i="10"/>
  <c r="W265" i="10"/>
  <c r="X265" i="10"/>
  <c r="Y265" i="10" s="1"/>
  <c r="Z265" i="10" s="1"/>
  <c r="AB265" i="10" s="1"/>
  <c r="V266" i="10"/>
  <c r="W266" i="10"/>
  <c r="X266" i="10"/>
  <c r="Y266" i="10" s="1"/>
  <c r="Z266" i="10" s="1"/>
  <c r="AB266" i="10" s="1"/>
  <c r="V267" i="10"/>
  <c r="W267" i="10"/>
  <c r="X267" i="10"/>
  <c r="Y267" i="10" s="1"/>
  <c r="Z267" i="10" s="1"/>
  <c r="AB267" i="10" s="1"/>
  <c r="V268" i="10"/>
  <c r="W268" i="10"/>
  <c r="X268" i="10"/>
  <c r="V269" i="10"/>
  <c r="W269" i="10"/>
  <c r="X269" i="10"/>
  <c r="Y269" i="10" s="1"/>
  <c r="Z269" i="10" s="1"/>
  <c r="AB269" i="10" s="1"/>
  <c r="V270" i="10"/>
  <c r="W270" i="10"/>
  <c r="X270" i="10"/>
  <c r="Y270" i="10" s="1"/>
  <c r="Z270" i="10" s="1"/>
  <c r="AB270" i="10" s="1"/>
  <c r="V271" i="10"/>
  <c r="W271" i="10"/>
  <c r="X271" i="10"/>
  <c r="Y271" i="10" s="1"/>
  <c r="Z271" i="10" s="1"/>
  <c r="AB271" i="10" s="1"/>
  <c r="V272" i="10"/>
  <c r="W272" i="10"/>
  <c r="X272" i="10"/>
  <c r="V273" i="10"/>
  <c r="W273" i="10"/>
  <c r="X273" i="10"/>
  <c r="Y273" i="10" s="1"/>
  <c r="Z273" i="10" s="1"/>
  <c r="AB273" i="10" s="1"/>
  <c r="V274" i="10"/>
  <c r="W274" i="10"/>
  <c r="X274" i="10"/>
  <c r="Y274" i="10" s="1"/>
  <c r="Z274" i="10" s="1"/>
  <c r="AB274" i="10" s="1"/>
  <c r="V275" i="10"/>
  <c r="W275" i="10"/>
  <c r="X275" i="10"/>
  <c r="V276" i="10"/>
  <c r="W276" i="10"/>
  <c r="X276" i="10"/>
  <c r="V277" i="10"/>
  <c r="W277" i="10"/>
  <c r="X277" i="10"/>
  <c r="Y277" i="10" s="1"/>
  <c r="Z277" i="10" s="1"/>
  <c r="AB277" i="10" s="1"/>
  <c r="V278" i="10"/>
  <c r="W278" i="10"/>
  <c r="X278" i="10"/>
  <c r="Y278" i="10" s="1"/>
  <c r="Z278" i="10" s="1"/>
  <c r="AB278" i="10" s="1"/>
  <c r="V279" i="10"/>
  <c r="W279" i="10"/>
  <c r="X279" i="10"/>
  <c r="Y279" i="10" s="1"/>
  <c r="Z279" i="10" s="1"/>
  <c r="AB279" i="10" s="1"/>
  <c r="V280" i="10"/>
  <c r="W280" i="10"/>
  <c r="X280" i="10"/>
  <c r="V281" i="10"/>
  <c r="W281" i="10"/>
  <c r="X281" i="10"/>
  <c r="Y281" i="10" s="1"/>
  <c r="Z281" i="10" s="1"/>
  <c r="AB281" i="10" s="1"/>
  <c r="V282" i="10"/>
  <c r="W282" i="10"/>
  <c r="X282" i="10"/>
  <c r="Y282" i="10" s="1"/>
  <c r="Z282" i="10" s="1"/>
  <c r="AB282" i="10" s="1"/>
  <c r="V283" i="10"/>
  <c r="W283" i="10"/>
  <c r="X283" i="10"/>
  <c r="Y283" i="10" s="1"/>
  <c r="Z283" i="10" s="1"/>
  <c r="AB283" i="10" s="1"/>
  <c r="V284" i="10"/>
  <c r="W284" i="10"/>
  <c r="X284" i="10"/>
  <c r="V285" i="10"/>
  <c r="W285" i="10"/>
  <c r="X285" i="10"/>
  <c r="Y285" i="10" s="1"/>
  <c r="Z285" i="10" s="1"/>
  <c r="AB285" i="10" s="1"/>
  <c r="V286" i="10"/>
  <c r="W286" i="10"/>
  <c r="X286" i="10"/>
  <c r="Y286" i="10" s="1"/>
  <c r="Z286" i="10" s="1"/>
  <c r="AB286" i="10" s="1"/>
  <c r="V287" i="10"/>
  <c r="W287" i="10"/>
  <c r="X287" i="10"/>
  <c r="V288" i="10"/>
  <c r="W288" i="10"/>
  <c r="X288" i="10"/>
  <c r="V289" i="10"/>
  <c r="W289" i="10"/>
  <c r="X289" i="10"/>
  <c r="Y289" i="10" s="1"/>
  <c r="Z289" i="10" s="1"/>
  <c r="AB289" i="10" s="1"/>
  <c r="V290" i="10"/>
  <c r="W290" i="10"/>
  <c r="X290" i="10"/>
  <c r="Y290" i="10" s="1"/>
  <c r="Z290" i="10" s="1"/>
  <c r="AB290" i="10" s="1"/>
  <c r="V291" i="10"/>
  <c r="W291" i="10"/>
  <c r="X291" i="10"/>
  <c r="Y291" i="10" s="1"/>
  <c r="Z291" i="10" s="1"/>
  <c r="AB291" i="10" s="1"/>
  <c r="V292" i="10"/>
  <c r="W292" i="10"/>
  <c r="X292" i="10"/>
  <c r="V293" i="10"/>
  <c r="W293" i="10"/>
  <c r="X293" i="10"/>
  <c r="Y293" i="10" s="1"/>
  <c r="Z293" i="10" s="1"/>
  <c r="AB293" i="10" s="1"/>
  <c r="V294" i="10"/>
  <c r="W294" i="10"/>
  <c r="X294" i="10"/>
  <c r="Y294" i="10" s="1"/>
  <c r="Z294" i="10" s="1"/>
  <c r="AB294" i="10" s="1"/>
  <c r="V295" i="10"/>
  <c r="W295" i="10"/>
  <c r="X295" i="10"/>
  <c r="Y295" i="10" s="1"/>
  <c r="Z295" i="10" s="1"/>
  <c r="AB295" i="10" s="1"/>
  <c r="V296" i="10"/>
  <c r="W296" i="10"/>
  <c r="X296" i="10"/>
  <c r="V297" i="10"/>
  <c r="W297" i="10"/>
  <c r="X297" i="10"/>
  <c r="Y297" i="10" s="1"/>
  <c r="Z297" i="10" s="1"/>
  <c r="AB297" i="10" s="1"/>
  <c r="V298" i="10"/>
  <c r="W298" i="10"/>
  <c r="X298" i="10"/>
  <c r="Y298" i="10" s="1"/>
  <c r="Z298" i="10" s="1"/>
  <c r="AB298" i="10" s="1"/>
  <c r="V299" i="10"/>
  <c r="W299" i="10"/>
  <c r="X299" i="10"/>
  <c r="Y299" i="10" s="1"/>
  <c r="Z299" i="10" s="1"/>
  <c r="AB299" i="10" s="1"/>
  <c r="V300" i="10"/>
  <c r="W300" i="10"/>
  <c r="X300" i="10"/>
  <c r="Y300" i="10" s="1"/>
  <c r="Z300" i="10" s="1"/>
  <c r="AB300" i="10" s="1"/>
  <c r="V301" i="10"/>
  <c r="W301" i="10"/>
  <c r="X301" i="10"/>
  <c r="Y301" i="10" s="1"/>
  <c r="Z301" i="10" s="1"/>
  <c r="AB301" i="10" s="1"/>
  <c r="V302" i="10"/>
  <c r="W302" i="10"/>
  <c r="X302" i="10"/>
  <c r="Y302" i="10" s="1"/>
  <c r="Z302" i="10" s="1"/>
  <c r="AB302" i="10" s="1"/>
  <c r="V303" i="10"/>
  <c r="W303" i="10"/>
  <c r="X303" i="10"/>
  <c r="Y303" i="10" s="1"/>
  <c r="Z303" i="10" s="1"/>
  <c r="AB303" i="10" s="1"/>
  <c r="V304" i="10"/>
  <c r="W304" i="10"/>
  <c r="X304" i="10"/>
  <c r="V305" i="10"/>
  <c r="W305" i="10"/>
  <c r="X305" i="10"/>
  <c r="Y305" i="10" s="1"/>
  <c r="Z305" i="10" s="1"/>
  <c r="AB305" i="10" s="1"/>
  <c r="V306" i="10"/>
  <c r="W306" i="10"/>
  <c r="X306" i="10"/>
  <c r="Y306" i="10" s="1"/>
  <c r="Z306" i="10" s="1"/>
  <c r="AB306" i="10" s="1"/>
  <c r="X157" i="10"/>
  <c r="Y157" i="10" s="1"/>
  <c r="Z157" i="10" s="1"/>
  <c r="W157" i="10"/>
  <c r="V157" i="10"/>
  <c r="V8" i="10"/>
  <c r="W8" i="10"/>
  <c r="X8" i="10"/>
  <c r="V9" i="10"/>
  <c r="W9" i="10"/>
  <c r="X9" i="10"/>
  <c r="Y9" i="10" s="1"/>
  <c r="Z9" i="10" s="1"/>
  <c r="V10" i="10"/>
  <c r="W10" i="10"/>
  <c r="X10" i="10"/>
  <c r="Y10" i="10" s="1"/>
  <c r="Z10" i="10" s="1"/>
  <c r="AB10" i="10" s="1"/>
  <c r="V11" i="10"/>
  <c r="W11" i="10"/>
  <c r="X11" i="10"/>
  <c r="Y11" i="10" s="1"/>
  <c r="Z11" i="10" s="1"/>
  <c r="V12" i="10"/>
  <c r="W12" i="10"/>
  <c r="X12" i="10"/>
  <c r="Y12" i="10" s="1"/>
  <c r="Z12" i="10" s="1"/>
  <c r="AB12" i="10" s="1"/>
  <c r="V13" i="10"/>
  <c r="W13" i="10"/>
  <c r="X13" i="10"/>
  <c r="Y13" i="10" s="1"/>
  <c r="Z13" i="10" s="1"/>
  <c r="AB13" i="10" s="1"/>
  <c r="V14" i="10"/>
  <c r="W14" i="10"/>
  <c r="X14" i="10"/>
  <c r="Y14" i="10" s="1"/>
  <c r="Z14" i="10" s="1"/>
  <c r="AB14" i="10" s="1"/>
  <c r="V15" i="10"/>
  <c r="W15" i="10"/>
  <c r="X15" i="10"/>
  <c r="V16" i="10"/>
  <c r="W16" i="10"/>
  <c r="X16" i="10"/>
  <c r="V17" i="10"/>
  <c r="W17" i="10"/>
  <c r="X17" i="10"/>
  <c r="Y17" i="10" s="1"/>
  <c r="Z17" i="10" s="1"/>
  <c r="AB17" i="10" s="1"/>
  <c r="V18" i="10"/>
  <c r="W18" i="10"/>
  <c r="X18" i="10"/>
  <c r="Y18" i="10" s="1"/>
  <c r="Z18" i="10" s="1"/>
  <c r="AB18" i="10" s="1"/>
  <c r="V19" i="10"/>
  <c r="W19" i="10"/>
  <c r="X19" i="10"/>
  <c r="Y19" i="10" s="1"/>
  <c r="Z19" i="10" s="1"/>
  <c r="AB19" i="10" s="1"/>
  <c r="V20" i="10"/>
  <c r="W20" i="10"/>
  <c r="X20" i="10"/>
  <c r="Y20" i="10" s="1"/>
  <c r="Z20" i="10" s="1"/>
  <c r="AB20" i="10" s="1"/>
  <c r="V21" i="10"/>
  <c r="W21" i="10"/>
  <c r="X21" i="10"/>
  <c r="Y21" i="10" s="1"/>
  <c r="Z21" i="10" s="1"/>
  <c r="V22" i="10"/>
  <c r="W22" i="10"/>
  <c r="X22" i="10"/>
  <c r="Y22" i="10" s="1"/>
  <c r="Z22" i="10" s="1"/>
  <c r="AB22" i="10" s="1"/>
  <c r="V23" i="10"/>
  <c r="W23" i="10"/>
  <c r="X23" i="10"/>
  <c r="V24" i="10"/>
  <c r="W24" i="10"/>
  <c r="X24" i="10"/>
  <c r="V25" i="10"/>
  <c r="W25" i="10"/>
  <c r="X25" i="10"/>
  <c r="Y25" i="10" s="1"/>
  <c r="Z25" i="10" s="1"/>
  <c r="AB25" i="10" s="1"/>
  <c r="V26" i="10"/>
  <c r="W26" i="10"/>
  <c r="X26" i="10"/>
  <c r="Y26" i="10" s="1"/>
  <c r="Z26" i="10" s="1"/>
  <c r="AB26" i="10" s="1"/>
  <c r="V27" i="10"/>
  <c r="W27" i="10"/>
  <c r="X27" i="10"/>
  <c r="Y27" i="10" s="1"/>
  <c r="Z27" i="10" s="1"/>
  <c r="AB27" i="10" s="1"/>
  <c r="V28" i="10"/>
  <c r="W28" i="10"/>
  <c r="X28" i="10"/>
  <c r="Y28" i="10" s="1"/>
  <c r="Z28" i="10" s="1"/>
  <c r="AB28" i="10" s="1"/>
  <c r="V29" i="10"/>
  <c r="W29" i="10"/>
  <c r="X29" i="10"/>
  <c r="Y29" i="10" s="1"/>
  <c r="Z29" i="10" s="1"/>
  <c r="AB29" i="10" s="1"/>
  <c r="V30" i="10"/>
  <c r="W30" i="10"/>
  <c r="X30" i="10"/>
  <c r="Y30" i="10" s="1"/>
  <c r="Z30" i="10" s="1"/>
  <c r="AB30" i="10" s="1"/>
  <c r="V31" i="10"/>
  <c r="W31" i="10"/>
  <c r="X31" i="10"/>
  <c r="V32" i="10"/>
  <c r="W32" i="10"/>
  <c r="X32" i="10"/>
  <c r="V33" i="10"/>
  <c r="W33" i="10"/>
  <c r="X33" i="10"/>
  <c r="Y33" i="10" s="1"/>
  <c r="Z33" i="10" s="1"/>
  <c r="AB33" i="10" s="1"/>
  <c r="V34" i="10"/>
  <c r="W34" i="10"/>
  <c r="X34" i="10"/>
  <c r="Y34" i="10" s="1"/>
  <c r="Z34" i="10" s="1"/>
  <c r="AB34" i="10" s="1"/>
  <c r="V35" i="10"/>
  <c r="W35" i="10"/>
  <c r="X35" i="10"/>
  <c r="Y35" i="10" s="1"/>
  <c r="Z35" i="10" s="1"/>
  <c r="AB35" i="10" s="1"/>
  <c r="V36" i="10"/>
  <c r="W36" i="10"/>
  <c r="X36" i="10"/>
  <c r="Y36" i="10" s="1"/>
  <c r="Z36" i="10" s="1"/>
  <c r="AB36" i="10" s="1"/>
  <c r="V37" i="10"/>
  <c r="W37" i="10"/>
  <c r="X37" i="10"/>
  <c r="Y37" i="10" s="1"/>
  <c r="Z37" i="10" s="1"/>
  <c r="AB37" i="10" s="1"/>
  <c r="V38" i="10"/>
  <c r="W38" i="10"/>
  <c r="X38" i="10"/>
  <c r="Y38" i="10" s="1"/>
  <c r="Z38" i="10" s="1"/>
  <c r="AB38" i="10" s="1"/>
  <c r="V39" i="10"/>
  <c r="W39" i="10"/>
  <c r="X39" i="10"/>
  <c r="Y39" i="10" s="1"/>
  <c r="Z39" i="10" s="1"/>
  <c r="AB39" i="10" s="1"/>
  <c r="V40" i="10"/>
  <c r="W40" i="10"/>
  <c r="X40" i="10"/>
  <c r="V41" i="10"/>
  <c r="W41" i="10"/>
  <c r="X41" i="10"/>
  <c r="Y41" i="10" s="1"/>
  <c r="Z41" i="10" s="1"/>
  <c r="AB41" i="10" s="1"/>
  <c r="V42" i="10"/>
  <c r="W42" i="10"/>
  <c r="X42" i="10"/>
  <c r="Y42" i="10" s="1"/>
  <c r="Z42" i="10" s="1"/>
  <c r="AB42" i="10" s="1"/>
  <c r="V43" i="10"/>
  <c r="W43" i="10"/>
  <c r="X43" i="10"/>
  <c r="Y43" i="10" s="1"/>
  <c r="Z43" i="10" s="1"/>
  <c r="AB43" i="10" s="1"/>
  <c r="V44" i="10"/>
  <c r="W44" i="10"/>
  <c r="X44" i="10"/>
  <c r="Y44" i="10" s="1"/>
  <c r="Z44" i="10" s="1"/>
  <c r="AB44" i="10" s="1"/>
  <c r="V45" i="10"/>
  <c r="W45" i="10"/>
  <c r="X45" i="10"/>
  <c r="Y45" i="10" s="1"/>
  <c r="Z45" i="10" s="1"/>
  <c r="AB45" i="10" s="1"/>
  <c r="V46" i="10"/>
  <c r="W46" i="10"/>
  <c r="X46" i="10"/>
  <c r="Y46" i="10" s="1"/>
  <c r="Z46" i="10" s="1"/>
  <c r="AB46" i="10" s="1"/>
  <c r="V47" i="10"/>
  <c r="W47" i="10"/>
  <c r="X47" i="10"/>
  <c r="V48" i="10"/>
  <c r="W48" i="10"/>
  <c r="X48" i="10"/>
  <c r="V49" i="10"/>
  <c r="W49" i="10"/>
  <c r="X49" i="10"/>
  <c r="Y49" i="10" s="1"/>
  <c r="Z49" i="10" s="1"/>
  <c r="AB49" i="10" s="1"/>
  <c r="V50" i="10"/>
  <c r="W50" i="10"/>
  <c r="X50" i="10"/>
  <c r="Y50" i="10" s="1"/>
  <c r="Z50" i="10" s="1"/>
  <c r="AB50" i="10" s="1"/>
  <c r="V51" i="10"/>
  <c r="W51" i="10"/>
  <c r="X51" i="10"/>
  <c r="Y51" i="10" s="1"/>
  <c r="Z51" i="10" s="1"/>
  <c r="AB51" i="10" s="1"/>
  <c r="V52" i="10"/>
  <c r="W52" i="10"/>
  <c r="X52" i="10"/>
  <c r="Y52" i="10" s="1"/>
  <c r="Z52" i="10" s="1"/>
  <c r="AB52" i="10" s="1"/>
  <c r="V53" i="10"/>
  <c r="W53" i="10"/>
  <c r="X53" i="10"/>
  <c r="V54" i="10"/>
  <c r="W54" i="10"/>
  <c r="X54" i="10"/>
  <c r="Y54" i="10" s="1"/>
  <c r="Z54" i="10" s="1"/>
  <c r="AB54" i="10" s="1"/>
  <c r="V55" i="10"/>
  <c r="W55" i="10"/>
  <c r="X55" i="10"/>
  <c r="V56" i="10"/>
  <c r="W56" i="10"/>
  <c r="X56" i="10"/>
  <c r="V57" i="10"/>
  <c r="W57" i="10"/>
  <c r="X57" i="10"/>
  <c r="Y57" i="10" s="1"/>
  <c r="Z57" i="10" s="1"/>
  <c r="AB57" i="10" s="1"/>
  <c r="V58" i="10"/>
  <c r="W58" i="10"/>
  <c r="X58" i="10"/>
  <c r="Y58" i="10" s="1"/>
  <c r="Z58" i="10" s="1"/>
  <c r="AB58" i="10" s="1"/>
  <c r="V59" i="10"/>
  <c r="W59" i="10"/>
  <c r="X59" i="10"/>
  <c r="Y59" i="10" s="1"/>
  <c r="Z59" i="10" s="1"/>
  <c r="AB59" i="10" s="1"/>
  <c r="V60" i="10"/>
  <c r="W60" i="10"/>
  <c r="X60" i="10"/>
  <c r="Y60" i="10" s="1"/>
  <c r="Z60" i="10" s="1"/>
  <c r="AB60" i="10" s="1"/>
  <c r="V61" i="10"/>
  <c r="W61" i="10"/>
  <c r="X61" i="10"/>
  <c r="Y61" i="10" s="1"/>
  <c r="Z61" i="10" s="1"/>
  <c r="AB61" i="10" s="1"/>
  <c r="V62" i="10"/>
  <c r="W62" i="10"/>
  <c r="X62" i="10"/>
  <c r="Y62" i="10" s="1"/>
  <c r="Z62" i="10" s="1"/>
  <c r="AB62" i="10" s="1"/>
  <c r="V63" i="10"/>
  <c r="W63" i="10"/>
  <c r="X63" i="10"/>
  <c r="Y63" i="10" s="1"/>
  <c r="Z63" i="10" s="1"/>
  <c r="AB63" i="10" s="1"/>
  <c r="V64" i="10"/>
  <c r="W64" i="10"/>
  <c r="X64" i="10"/>
  <c r="V65" i="10"/>
  <c r="W65" i="10"/>
  <c r="X65" i="10"/>
  <c r="Y65" i="10" s="1"/>
  <c r="Z65" i="10" s="1"/>
  <c r="AB65" i="10" s="1"/>
  <c r="V66" i="10"/>
  <c r="W66" i="10"/>
  <c r="X66" i="10"/>
  <c r="Y66" i="10" s="1"/>
  <c r="Z66" i="10" s="1"/>
  <c r="AB66" i="10" s="1"/>
  <c r="V67" i="10"/>
  <c r="W67" i="10"/>
  <c r="X67" i="10"/>
  <c r="Y67" i="10" s="1"/>
  <c r="Z67" i="10" s="1"/>
  <c r="AB67" i="10" s="1"/>
  <c r="V68" i="10"/>
  <c r="W68" i="10"/>
  <c r="X68" i="10"/>
  <c r="V69" i="10"/>
  <c r="W69" i="10"/>
  <c r="X69" i="10"/>
  <c r="Y69" i="10" s="1"/>
  <c r="Z69" i="10" s="1"/>
  <c r="AB69" i="10" s="1"/>
  <c r="V70" i="10"/>
  <c r="W70" i="10"/>
  <c r="X70" i="10"/>
  <c r="Y70" i="10" s="1"/>
  <c r="Z70" i="10" s="1"/>
  <c r="AB70" i="10" s="1"/>
  <c r="V71" i="10"/>
  <c r="W71" i="10"/>
  <c r="X71" i="10"/>
  <c r="Y71" i="10" s="1"/>
  <c r="Z71" i="10" s="1"/>
  <c r="AB71" i="10" s="1"/>
  <c r="V72" i="10"/>
  <c r="W72" i="10"/>
  <c r="X72" i="10"/>
  <c r="V73" i="10"/>
  <c r="W73" i="10"/>
  <c r="X73" i="10"/>
  <c r="Y73" i="10" s="1"/>
  <c r="Z73" i="10" s="1"/>
  <c r="AB73" i="10" s="1"/>
  <c r="V74" i="10"/>
  <c r="W74" i="10"/>
  <c r="X74" i="10"/>
  <c r="Y74" i="10" s="1"/>
  <c r="Z74" i="10" s="1"/>
  <c r="AB74" i="10" s="1"/>
  <c r="V75" i="10"/>
  <c r="W75" i="10"/>
  <c r="X75" i="10"/>
  <c r="Y75" i="10" s="1"/>
  <c r="Z75" i="10" s="1"/>
  <c r="AB75" i="10" s="1"/>
  <c r="V76" i="10"/>
  <c r="W76" i="10"/>
  <c r="X76" i="10"/>
  <c r="Y76" i="10" s="1"/>
  <c r="Z76" i="10" s="1"/>
  <c r="AB76" i="10" s="1"/>
  <c r="V77" i="10"/>
  <c r="W77" i="10"/>
  <c r="X77" i="10"/>
  <c r="Y77" i="10" s="1"/>
  <c r="Z77" i="10" s="1"/>
  <c r="AB77" i="10" s="1"/>
  <c r="V78" i="10"/>
  <c r="W78" i="10"/>
  <c r="X78" i="10"/>
  <c r="Y78" i="10" s="1"/>
  <c r="Z78" i="10" s="1"/>
  <c r="AB78" i="10" s="1"/>
  <c r="V79" i="10"/>
  <c r="W79" i="10"/>
  <c r="X79" i="10"/>
  <c r="V80" i="10"/>
  <c r="W80" i="10"/>
  <c r="X80" i="10"/>
  <c r="V81" i="10"/>
  <c r="W81" i="10"/>
  <c r="X81" i="10"/>
  <c r="Y81" i="10" s="1"/>
  <c r="Z81" i="10" s="1"/>
  <c r="AB81" i="10" s="1"/>
  <c r="V82" i="10"/>
  <c r="W82" i="10"/>
  <c r="X82" i="10"/>
  <c r="Y82" i="10" s="1"/>
  <c r="Z82" i="10" s="1"/>
  <c r="AB82" i="10" s="1"/>
  <c r="V83" i="10"/>
  <c r="W83" i="10"/>
  <c r="X83" i="10"/>
  <c r="Y83" i="10" s="1"/>
  <c r="Z83" i="10" s="1"/>
  <c r="AB83" i="10" s="1"/>
  <c r="V84" i="10"/>
  <c r="W84" i="10"/>
  <c r="X84" i="10"/>
  <c r="Y84" i="10" s="1"/>
  <c r="Z84" i="10" s="1"/>
  <c r="AB84" i="10" s="1"/>
  <c r="V85" i="10"/>
  <c r="W85" i="10"/>
  <c r="X85" i="10"/>
  <c r="Y85" i="10" s="1"/>
  <c r="Z85" i="10" s="1"/>
  <c r="AB85" i="10" s="1"/>
  <c r="V86" i="10"/>
  <c r="W86" i="10"/>
  <c r="X86" i="10"/>
  <c r="Y86" i="10" s="1"/>
  <c r="Z86" i="10" s="1"/>
  <c r="AB86" i="10" s="1"/>
  <c r="V87" i="10"/>
  <c r="W87" i="10"/>
  <c r="X87" i="10"/>
  <c r="Y87" i="10" s="1"/>
  <c r="Z87" i="10" s="1"/>
  <c r="AB87" i="10" s="1"/>
  <c r="V88" i="10"/>
  <c r="W88" i="10"/>
  <c r="X88" i="10"/>
  <c r="V89" i="10"/>
  <c r="W89" i="10"/>
  <c r="X89" i="10"/>
  <c r="Y89" i="10" s="1"/>
  <c r="Z89" i="10" s="1"/>
  <c r="AB89" i="10" s="1"/>
  <c r="V90" i="10"/>
  <c r="W90" i="10"/>
  <c r="X90" i="10"/>
  <c r="Y90" i="10" s="1"/>
  <c r="Z90" i="10" s="1"/>
  <c r="AB90" i="10" s="1"/>
  <c r="V91" i="10"/>
  <c r="W91" i="10"/>
  <c r="X91" i="10"/>
  <c r="Y91" i="10" s="1"/>
  <c r="Z91" i="10" s="1"/>
  <c r="AB91" i="10" s="1"/>
  <c r="V92" i="10"/>
  <c r="W92" i="10"/>
  <c r="X92" i="10"/>
  <c r="Y92" i="10" s="1"/>
  <c r="Z92" i="10" s="1"/>
  <c r="AB92" i="10" s="1"/>
  <c r="V93" i="10"/>
  <c r="W93" i="10"/>
  <c r="X93" i="10"/>
  <c r="Y93" i="10" s="1"/>
  <c r="Z93" i="10" s="1"/>
  <c r="AB93" i="10" s="1"/>
  <c r="V94" i="10"/>
  <c r="W94" i="10"/>
  <c r="X94" i="10"/>
  <c r="Y94" i="10" s="1"/>
  <c r="Z94" i="10" s="1"/>
  <c r="AB94" i="10" s="1"/>
  <c r="V95" i="10"/>
  <c r="W95" i="10"/>
  <c r="X95" i="10"/>
  <c r="Y95" i="10" s="1"/>
  <c r="Z95" i="10" s="1"/>
  <c r="AB95" i="10" s="1"/>
  <c r="V96" i="10"/>
  <c r="W96" i="10"/>
  <c r="X96" i="10"/>
  <c r="V97" i="10"/>
  <c r="W97" i="10"/>
  <c r="X97" i="10"/>
  <c r="Y97" i="10" s="1"/>
  <c r="Z97" i="10" s="1"/>
  <c r="AB97" i="10" s="1"/>
  <c r="V98" i="10"/>
  <c r="W98" i="10"/>
  <c r="X98" i="10"/>
  <c r="Y98" i="10" s="1"/>
  <c r="Z98" i="10" s="1"/>
  <c r="AB98" i="10" s="1"/>
  <c r="V99" i="10"/>
  <c r="W99" i="10"/>
  <c r="X99" i="10"/>
  <c r="Y99" i="10" s="1"/>
  <c r="Z99" i="10" s="1"/>
  <c r="AB99" i="10" s="1"/>
  <c r="V100" i="10"/>
  <c r="W100" i="10"/>
  <c r="X100" i="10"/>
  <c r="Y100" i="10" s="1"/>
  <c r="Z100" i="10" s="1"/>
  <c r="AB100" i="10" s="1"/>
  <c r="V101" i="10"/>
  <c r="W101" i="10"/>
  <c r="X101" i="10"/>
  <c r="Y101" i="10" s="1"/>
  <c r="Z101" i="10" s="1"/>
  <c r="AB101" i="10" s="1"/>
  <c r="V102" i="10"/>
  <c r="W102" i="10"/>
  <c r="X102" i="10"/>
  <c r="Y102" i="10" s="1"/>
  <c r="Z102" i="10" s="1"/>
  <c r="AB102" i="10" s="1"/>
  <c r="V103" i="10"/>
  <c r="W103" i="10"/>
  <c r="X103" i="10"/>
  <c r="Y103" i="10" s="1"/>
  <c r="Z103" i="10" s="1"/>
  <c r="AB103" i="10" s="1"/>
  <c r="V104" i="10"/>
  <c r="W104" i="10"/>
  <c r="X104" i="10"/>
  <c r="V105" i="10"/>
  <c r="W105" i="10"/>
  <c r="X105" i="10"/>
  <c r="Y105" i="10" s="1"/>
  <c r="Z105" i="10" s="1"/>
  <c r="AB105" i="10" s="1"/>
  <c r="V106" i="10"/>
  <c r="W106" i="10"/>
  <c r="X106" i="10"/>
  <c r="Y106" i="10" s="1"/>
  <c r="Z106" i="10" s="1"/>
  <c r="AB106" i="10" s="1"/>
  <c r="V107" i="10"/>
  <c r="W107" i="10"/>
  <c r="X107" i="10"/>
  <c r="Y107" i="10" s="1"/>
  <c r="Z107" i="10" s="1"/>
  <c r="AB107" i="10" s="1"/>
  <c r="V108" i="10"/>
  <c r="W108" i="10"/>
  <c r="X108" i="10"/>
  <c r="V109" i="10"/>
  <c r="W109" i="10"/>
  <c r="X109" i="10"/>
  <c r="Y109" i="10" s="1"/>
  <c r="Z109" i="10" s="1"/>
  <c r="AB109" i="10" s="1"/>
  <c r="V110" i="10"/>
  <c r="W110" i="10"/>
  <c r="X110" i="10"/>
  <c r="Y110" i="10" s="1"/>
  <c r="Z110" i="10" s="1"/>
  <c r="AB110" i="10" s="1"/>
  <c r="V111" i="10"/>
  <c r="W111" i="10"/>
  <c r="X111" i="10"/>
  <c r="V112" i="10"/>
  <c r="W112" i="10"/>
  <c r="X112" i="10"/>
  <c r="V113" i="10"/>
  <c r="W113" i="10"/>
  <c r="X113" i="10"/>
  <c r="Y113" i="10" s="1"/>
  <c r="Z113" i="10" s="1"/>
  <c r="AB113" i="10" s="1"/>
  <c r="V114" i="10"/>
  <c r="W114" i="10"/>
  <c r="X114" i="10"/>
  <c r="Y114" i="10" s="1"/>
  <c r="Z114" i="10" s="1"/>
  <c r="AB114" i="10" s="1"/>
  <c r="V115" i="10"/>
  <c r="W115" i="10"/>
  <c r="X115" i="10"/>
  <c r="Y115" i="10" s="1"/>
  <c r="Z115" i="10" s="1"/>
  <c r="AB115" i="10" s="1"/>
  <c r="V116" i="10"/>
  <c r="W116" i="10"/>
  <c r="X116" i="10"/>
  <c r="Y116" i="10" s="1"/>
  <c r="Z116" i="10" s="1"/>
  <c r="AB116" i="10" s="1"/>
  <c r="V117" i="10"/>
  <c r="W117" i="10"/>
  <c r="X117" i="10"/>
  <c r="Y117" i="10" s="1"/>
  <c r="Z117" i="10" s="1"/>
  <c r="AB117" i="10" s="1"/>
  <c r="V118" i="10"/>
  <c r="W118" i="10"/>
  <c r="X118" i="10"/>
  <c r="Y118" i="10" s="1"/>
  <c r="Z118" i="10" s="1"/>
  <c r="AB118" i="10" s="1"/>
  <c r="V119" i="10"/>
  <c r="W119" i="10"/>
  <c r="X119" i="10"/>
  <c r="Y119" i="10" s="1"/>
  <c r="Z119" i="10" s="1"/>
  <c r="AB119" i="10" s="1"/>
  <c r="V120" i="10"/>
  <c r="W120" i="10"/>
  <c r="X120" i="10"/>
  <c r="V121" i="10"/>
  <c r="W121" i="10"/>
  <c r="X121" i="10"/>
  <c r="Y121" i="10" s="1"/>
  <c r="Z121" i="10" s="1"/>
  <c r="AB121" i="10" s="1"/>
  <c r="V122" i="10"/>
  <c r="W122" i="10"/>
  <c r="X122" i="10"/>
  <c r="Y122" i="10" s="1"/>
  <c r="Z122" i="10" s="1"/>
  <c r="AB122" i="10" s="1"/>
  <c r="V123" i="10"/>
  <c r="W123" i="10"/>
  <c r="X123" i="10"/>
  <c r="Y123" i="10" s="1"/>
  <c r="Z123" i="10" s="1"/>
  <c r="AB123" i="10" s="1"/>
  <c r="V124" i="10"/>
  <c r="W124" i="10"/>
  <c r="X124" i="10"/>
  <c r="V125" i="10"/>
  <c r="W125" i="10"/>
  <c r="X125" i="10"/>
  <c r="Y125" i="10" s="1"/>
  <c r="Z125" i="10" s="1"/>
  <c r="AB125" i="10" s="1"/>
  <c r="V126" i="10"/>
  <c r="W126" i="10"/>
  <c r="X126" i="10"/>
  <c r="Y126" i="10" s="1"/>
  <c r="Z126" i="10" s="1"/>
  <c r="AB126" i="10" s="1"/>
  <c r="V127" i="10"/>
  <c r="W127" i="10"/>
  <c r="X127" i="10"/>
  <c r="Y127" i="10" s="1"/>
  <c r="Z127" i="10" s="1"/>
  <c r="AB127" i="10" s="1"/>
  <c r="V128" i="10"/>
  <c r="W128" i="10"/>
  <c r="X128" i="10"/>
  <c r="V129" i="10"/>
  <c r="W129" i="10"/>
  <c r="X129" i="10"/>
  <c r="Y129" i="10" s="1"/>
  <c r="Z129" i="10" s="1"/>
  <c r="AB129" i="10" s="1"/>
  <c r="V130" i="10"/>
  <c r="W130" i="10"/>
  <c r="X130" i="10"/>
  <c r="Y130" i="10" s="1"/>
  <c r="Z130" i="10" s="1"/>
  <c r="AB130" i="10" s="1"/>
  <c r="V131" i="10"/>
  <c r="W131" i="10"/>
  <c r="X131" i="10"/>
  <c r="Y131" i="10" s="1"/>
  <c r="Z131" i="10" s="1"/>
  <c r="AB131" i="10" s="1"/>
  <c r="V132" i="10"/>
  <c r="W132" i="10"/>
  <c r="X132" i="10"/>
  <c r="Y132" i="10" s="1"/>
  <c r="Z132" i="10" s="1"/>
  <c r="AB132" i="10" s="1"/>
  <c r="V133" i="10"/>
  <c r="W133" i="10"/>
  <c r="X133" i="10"/>
  <c r="Y133" i="10" s="1"/>
  <c r="Z133" i="10" s="1"/>
  <c r="AB133" i="10" s="1"/>
  <c r="V134" i="10"/>
  <c r="W134" i="10"/>
  <c r="X134" i="10"/>
  <c r="Y134" i="10" s="1"/>
  <c r="Z134" i="10" s="1"/>
  <c r="AB134" i="10" s="1"/>
  <c r="V135" i="10"/>
  <c r="W135" i="10"/>
  <c r="X135" i="10"/>
  <c r="V136" i="10"/>
  <c r="W136" i="10"/>
  <c r="X136" i="10"/>
  <c r="V137" i="10"/>
  <c r="W137" i="10"/>
  <c r="X137" i="10"/>
  <c r="Y137" i="10" s="1"/>
  <c r="Z137" i="10" s="1"/>
  <c r="AB137" i="10" s="1"/>
  <c r="V138" i="10"/>
  <c r="W138" i="10"/>
  <c r="X138" i="10"/>
  <c r="Y138" i="10" s="1"/>
  <c r="Z138" i="10" s="1"/>
  <c r="AB138" i="10" s="1"/>
  <c r="V139" i="10"/>
  <c r="W139" i="10"/>
  <c r="X139" i="10"/>
  <c r="V140" i="10"/>
  <c r="W140" i="10"/>
  <c r="X140" i="10"/>
  <c r="Y140" i="10" s="1"/>
  <c r="Z140" i="10" s="1"/>
  <c r="AB140" i="10" s="1"/>
  <c r="V141" i="10"/>
  <c r="W141" i="10"/>
  <c r="X141" i="10"/>
  <c r="Y141" i="10" s="1"/>
  <c r="Z141" i="10" s="1"/>
  <c r="AB141" i="10" s="1"/>
  <c r="V142" i="10"/>
  <c r="W142" i="10"/>
  <c r="X142" i="10"/>
  <c r="V143" i="10"/>
  <c r="W143" i="10"/>
  <c r="X143" i="10"/>
  <c r="V144" i="10"/>
  <c r="W144" i="10"/>
  <c r="X144" i="10"/>
  <c r="V145" i="10"/>
  <c r="W145" i="10"/>
  <c r="X145" i="10"/>
  <c r="Y145" i="10" s="1"/>
  <c r="Z145" i="10" s="1"/>
  <c r="AB145" i="10" s="1"/>
  <c r="V146" i="10"/>
  <c r="W146" i="10"/>
  <c r="X146" i="10"/>
  <c r="Y146" i="10" s="1"/>
  <c r="Z146" i="10" s="1"/>
  <c r="AB146" i="10" s="1"/>
  <c r="V147" i="10"/>
  <c r="W147" i="10"/>
  <c r="X147" i="10"/>
  <c r="V148" i="10"/>
  <c r="W148" i="10"/>
  <c r="X148" i="10"/>
  <c r="Y148" i="10" s="1"/>
  <c r="Z148" i="10" s="1"/>
  <c r="AB148" i="10" s="1"/>
  <c r="V149" i="10"/>
  <c r="W149" i="10"/>
  <c r="X149" i="10"/>
  <c r="Y149" i="10" s="1"/>
  <c r="Z149" i="10" s="1"/>
  <c r="AB149" i="10" s="1"/>
  <c r="V150" i="10"/>
  <c r="W150" i="10"/>
  <c r="X150" i="10"/>
  <c r="V151" i="10"/>
  <c r="W151" i="10"/>
  <c r="X151" i="10"/>
  <c r="V152" i="10"/>
  <c r="W152" i="10"/>
  <c r="X152" i="10"/>
  <c r="V153" i="10"/>
  <c r="W153" i="10"/>
  <c r="X153" i="10"/>
  <c r="Y153" i="10" s="1"/>
  <c r="Z153" i="10" s="1"/>
  <c r="AB153" i="10" s="1"/>
  <c r="V154" i="10"/>
  <c r="W154" i="10"/>
  <c r="X154" i="10"/>
  <c r="Y154" i="10" s="1"/>
  <c r="Z154" i="10" s="1"/>
  <c r="AB154" i="10" s="1"/>
  <c r="V155" i="10"/>
  <c r="W155" i="10"/>
  <c r="X155" i="10"/>
  <c r="V156" i="10"/>
  <c r="W156" i="10"/>
  <c r="X156" i="10"/>
  <c r="X7" i="10"/>
  <c r="Y7" i="10" s="1"/>
  <c r="Z7" i="10" s="1"/>
  <c r="W7" i="10"/>
  <c r="V7" i="10"/>
  <c r="AB324" i="10"/>
  <c r="AB328" i="10"/>
  <c r="AB332" i="10"/>
  <c r="AB336" i="10"/>
  <c r="AB344" i="10"/>
  <c r="AB384" i="10"/>
  <c r="AB408" i="10"/>
  <c r="AB428" i="10"/>
  <c r="AB452" i="10"/>
  <c r="AB183" i="10"/>
  <c r="AB215" i="10"/>
  <c r="AB223" i="10"/>
  <c r="Y480" i="10"/>
  <c r="Z480" i="10" s="1"/>
  <c r="AB480" i="10" s="1"/>
  <c r="Y488" i="10"/>
  <c r="Z488" i="10" s="1"/>
  <c r="AB488" i="10" s="1"/>
  <c r="Y496" i="10"/>
  <c r="Z496" i="10" s="1"/>
  <c r="AB496" i="10" s="1"/>
  <c r="Y528" i="10"/>
  <c r="Z528" i="10" s="1"/>
  <c r="AB528" i="10" s="1"/>
  <c r="Y539" i="10"/>
  <c r="Z539" i="10" s="1"/>
  <c r="AB539" i="10" s="1"/>
  <c r="Y544" i="10"/>
  <c r="Z544" i="10" s="1"/>
  <c r="AB544" i="10" s="1"/>
  <c r="Y576" i="10"/>
  <c r="Z576" i="10" s="1"/>
  <c r="AB576" i="10" s="1"/>
  <c r="Y584" i="10"/>
  <c r="Z584" i="10" s="1"/>
  <c r="AB584" i="10" s="1"/>
  <c r="Y400" i="10"/>
  <c r="Z400" i="10" s="1"/>
  <c r="AB400" i="10" s="1"/>
  <c r="Y432" i="10"/>
  <c r="Z432" i="10" s="1"/>
  <c r="AB432" i="10" s="1"/>
  <c r="Y164" i="10"/>
  <c r="Z164" i="10" s="1"/>
  <c r="AB164" i="10" s="1"/>
  <c r="Y172" i="10"/>
  <c r="Z172" i="10" s="1"/>
  <c r="AB172" i="10" s="1"/>
  <c r="Y180" i="10"/>
  <c r="Z180" i="10" s="1"/>
  <c r="AB180" i="10" s="1"/>
  <c r="Y188" i="10"/>
  <c r="Z188" i="10" s="1"/>
  <c r="AB188" i="10" s="1"/>
  <c r="Y196" i="10"/>
  <c r="Z196" i="10" s="1"/>
  <c r="AB196" i="10" s="1"/>
  <c r="Y204" i="10"/>
  <c r="Z204" i="10" s="1"/>
  <c r="AB204" i="10" s="1"/>
  <c r="Y212" i="10"/>
  <c r="Z212" i="10" s="1"/>
  <c r="AB212" i="10" s="1"/>
  <c r="Y228" i="10"/>
  <c r="Z228" i="10" s="1"/>
  <c r="AB228" i="10" s="1"/>
  <c r="Y244" i="10"/>
  <c r="Z244" i="10" s="1"/>
  <c r="AB244" i="10" s="1"/>
  <c r="Y260" i="10"/>
  <c r="Z260" i="10" s="1"/>
  <c r="AB260" i="10" s="1"/>
  <c r="Y276" i="10"/>
  <c r="Z276" i="10" s="1"/>
  <c r="AB276" i="10" s="1"/>
  <c r="Y284" i="10"/>
  <c r="Z284" i="10" s="1"/>
  <c r="AB284" i="10" s="1"/>
  <c r="Y292" i="10"/>
  <c r="Z292" i="10" s="1"/>
  <c r="AB292" i="10" s="1"/>
  <c r="Y68" i="10"/>
  <c r="Z68" i="10" s="1"/>
  <c r="AB68" i="10" s="1"/>
  <c r="Y108" i="10"/>
  <c r="Z108" i="10" s="1"/>
  <c r="AB108" i="10" s="1"/>
  <c r="Y124" i="10"/>
  <c r="Z124" i="10" s="1"/>
  <c r="AB124" i="10" s="1"/>
  <c r="Y156" i="10"/>
  <c r="Z156" i="10" s="1"/>
  <c r="AB156" i="10" s="1"/>
  <c r="Y604" i="10"/>
  <c r="Z604" i="10" s="1"/>
  <c r="AB604" i="10" s="1"/>
  <c r="Y600" i="10"/>
  <c r="Z600" i="10" s="1"/>
  <c r="AB600" i="10" s="1"/>
  <c r="Y599" i="10"/>
  <c r="Z599" i="10" s="1"/>
  <c r="AB599" i="10" s="1"/>
  <c r="Y596" i="10"/>
  <c r="Z596" i="10" s="1"/>
  <c r="AB596" i="10" s="1"/>
  <c r="Y592" i="10"/>
  <c r="Z592" i="10" s="1"/>
  <c r="AB592" i="10" s="1"/>
  <c r="Y591" i="10"/>
  <c r="Z591" i="10" s="1"/>
  <c r="AB591" i="10" s="1"/>
  <c r="Y588" i="10"/>
  <c r="Z588" i="10" s="1"/>
  <c r="AB588" i="10" s="1"/>
  <c r="Y583" i="10"/>
  <c r="Z583" i="10" s="1"/>
  <c r="AB583" i="10" s="1"/>
  <c r="Y580" i="10"/>
  <c r="Z580" i="10" s="1"/>
  <c r="AB580" i="10" s="1"/>
  <c r="Y572" i="10"/>
  <c r="Z572" i="10" s="1"/>
  <c r="AB572" i="10" s="1"/>
  <c r="Y568" i="10"/>
  <c r="Z568" i="10" s="1"/>
  <c r="AB568" i="10" s="1"/>
  <c r="Y567" i="10"/>
  <c r="Z567" i="10" s="1"/>
  <c r="AB567" i="10" s="1"/>
  <c r="Y564" i="10"/>
  <c r="Z564" i="10" s="1"/>
  <c r="AB564" i="10" s="1"/>
  <c r="Y559" i="10"/>
  <c r="Z559" i="10" s="1"/>
  <c r="AB559" i="10" s="1"/>
  <c r="Y557" i="10"/>
  <c r="Z557" i="10" s="1"/>
  <c r="AB557" i="10" s="1"/>
  <c r="Y556" i="10"/>
  <c r="Z556" i="10" s="1"/>
  <c r="AB556" i="10" s="1"/>
  <c r="Y552" i="10"/>
  <c r="Z552" i="10" s="1"/>
  <c r="AB552" i="10" s="1"/>
  <c r="Y551" i="10"/>
  <c r="Z551" i="10" s="1"/>
  <c r="AB551" i="10" s="1"/>
  <c r="Y548" i="10"/>
  <c r="Z548" i="10" s="1"/>
  <c r="AB548" i="10" s="1"/>
  <c r="Y540" i="10"/>
  <c r="Z540" i="10" s="1"/>
  <c r="AB540" i="10" s="1"/>
  <c r="Y536" i="10"/>
  <c r="Z536" i="10" s="1"/>
  <c r="AB536" i="10" s="1"/>
  <c r="Y532" i="10"/>
  <c r="Z532" i="10" s="1"/>
  <c r="AB532" i="10" s="1"/>
  <c r="Y524" i="10"/>
  <c r="Z524" i="10" s="1"/>
  <c r="AB524" i="10" s="1"/>
  <c r="Y520" i="10"/>
  <c r="Z520" i="10" s="1"/>
  <c r="AB520" i="10" s="1"/>
  <c r="Y516" i="10"/>
  <c r="Z516" i="10" s="1"/>
  <c r="AB516" i="10" s="1"/>
  <c r="Y511" i="10"/>
  <c r="Z511" i="10" s="1"/>
  <c r="AB511" i="10" s="1"/>
  <c r="Y508" i="10"/>
  <c r="Z508" i="10" s="1"/>
  <c r="AB508" i="10" s="1"/>
  <c r="Y500" i="10"/>
  <c r="Z500" i="10" s="1"/>
  <c r="AB500" i="10" s="1"/>
  <c r="Y492" i="10"/>
  <c r="Z492" i="10" s="1"/>
  <c r="AB492" i="10" s="1"/>
  <c r="Y487" i="10"/>
  <c r="Z487" i="10" s="1"/>
  <c r="AB487" i="10" s="1"/>
  <c r="Y484" i="10"/>
  <c r="Z484" i="10" s="1"/>
  <c r="AB484" i="10" s="1"/>
  <c r="Y476" i="10"/>
  <c r="Z476" i="10" s="1"/>
  <c r="AB476" i="10" s="1"/>
  <c r="Y472" i="10"/>
  <c r="Z472" i="10" s="1"/>
  <c r="AB472" i="10" s="1"/>
  <c r="Y468" i="10"/>
  <c r="Z468" i="10" s="1"/>
  <c r="AB468" i="10" s="1"/>
  <c r="Y464" i="10"/>
  <c r="Z464" i="10" s="1"/>
  <c r="AB464" i="10" s="1"/>
  <c r="Y460" i="10"/>
  <c r="Z460" i="10" s="1"/>
  <c r="AB460" i="10" s="1"/>
  <c r="Y444" i="10"/>
  <c r="Z444" i="10" s="1"/>
  <c r="AB444" i="10" s="1"/>
  <c r="Y436" i="10"/>
  <c r="Z436" i="10" s="1"/>
  <c r="AB436" i="10" s="1"/>
  <c r="Y420" i="10"/>
  <c r="Z420" i="10" s="1"/>
  <c r="AB420" i="10" s="1"/>
  <c r="Y412" i="10"/>
  <c r="Z412" i="10" s="1"/>
  <c r="AB412" i="10" s="1"/>
  <c r="Y406" i="10"/>
  <c r="Z406" i="10" s="1"/>
  <c r="AB406" i="10" s="1"/>
  <c r="Y404" i="10"/>
  <c r="Z404" i="10" s="1"/>
  <c r="AB404" i="10" s="1"/>
  <c r="Y396" i="10"/>
  <c r="Z396" i="10" s="1"/>
  <c r="AB396" i="10" s="1"/>
  <c r="Y388" i="10"/>
  <c r="Z388" i="10" s="1"/>
  <c r="AB388" i="10" s="1"/>
  <c r="Y385" i="10"/>
  <c r="Z385" i="10" s="1"/>
  <c r="AB385" i="10" s="1"/>
  <c r="Y380" i="10"/>
  <c r="Z380" i="10" s="1"/>
  <c r="AB380" i="10" s="1"/>
  <c r="Y372" i="10"/>
  <c r="Z372" i="10" s="1"/>
  <c r="AB372" i="10" s="1"/>
  <c r="Y364" i="10"/>
  <c r="Z364" i="10" s="1"/>
  <c r="AB364" i="10" s="1"/>
  <c r="Y356" i="10"/>
  <c r="Z356" i="10" s="1"/>
  <c r="AB356" i="10" s="1"/>
  <c r="Y348" i="10"/>
  <c r="Z348" i="10" s="1"/>
  <c r="AB348" i="10" s="1"/>
  <c r="Y340" i="10"/>
  <c r="Z340" i="10" s="1"/>
  <c r="AB340" i="10" s="1"/>
  <c r="Y316" i="10"/>
  <c r="Z316" i="10" s="1"/>
  <c r="AB316" i="10" s="1"/>
  <c r="Y307" i="10"/>
  <c r="Z307" i="10" s="1"/>
  <c r="Y304" i="10"/>
  <c r="Z304" i="10" s="1"/>
  <c r="AB304" i="10" s="1"/>
  <c r="Y296" i="10"/>
  <c r="Z296" i="10" s="1"/>
  <c r="AB296" i="10" s="1"/>
  <c r="Y288" i="10"/>
  <c r="Z288" i="10" s="1"/>
  <c r="AB288" i="10" s="1"/>
  <c r="Y287" i="10"/>
  <c r="Z287" i="10" s="1"/>
  <c r="AB287" i="10" s="1"/>
  <c r="Y280" i="10"/>
  <c r="Z280" i="10" s="1"/>
  <c r="AB280" i="10" s="1"/>
  <c r="Y275" i="10"/>
  <c r="Z275" i="10" s="1"/>
  <c r="AB275" i="10" s="1"/>
  <c r="Y272" i="10"/>
  <c r="Z272" i="10" s="1"/>
  <c r="AB272" i="10" s="1"/>
  <c r="Y268" i="10"/>
  <c r="Z268" i="10" s="1"/>
  <c r="AB268" i="10" s="1"/>
  <c r="Y264" i="10"/>
  <c r="Z264" i="10" s="1"/>
  <c r="AB264" i="10" s="1"/>
  <c r="Y263" i="10"/>
  <c r="Z263" i="10" s="1"/>
  <c r="AB263" i="10" s="1"/>
  <c r="Y256" i="10"/>
  <c r="Z256" i="10" s="1"/>
  <c r="AB256" i="10" s="1"/>
  <c r="Y252" i="10"/>
  <c r="Z252" i="10" s="1"/>
  <c r="AB252" i="10" s="1"/>
  <c r="Y248" i="10"/>
  <c r="Z248" i="10" s="1"/>
  <c r="AB248" i="10" s="1"/>
  <c r="Y240" i="10"/>
  <c r="Z240" i="10" s="1"/>
  <c r="AB240" i="10" s="1"/>
  <c r="Y236" i="10"/>
  <c r="Z236" i="10" s="1"/>
  <c r="AB236" i="10" s="1"/>
  <c r="Y232" i="10"/>
  <c r="Z232" i="10" s="1"/>
  <c r="AB232" i="10" s="1"/>
  <c r="Y224" i="10"/>
  <c r="Z224" i="10" s="1"/>
  <c r="AB224" i="10" s="1"/>
  <c r="Y220" i="10"/>
  <c r="Z220" i="10" s="1"/>
  <c r="AB220" i="10" s="1"/>
  <c r="Y216" i="10"/>
  <c r="Z216" i="10" s="1"/>
  <c r="AB216" i="10" s="1"/>
  <c r="Y211" i="10"/>
  <c r="Z211" i="10" s="1"/>
  <c r="AB211" i="10" s="1"/>
  <c r="Y208" i="10"/>
  <c r="Z208" i="10" s="1"/>
  <c r="AB208" i="10" s="1"/>
  <c r="Y201" i="10"/>
  <c r="Z201" i="10" s="1"/>
  <c r="AB201" i="10" s="1"/>
  <c r="Y200" i="10"/>
  <c r="Z200" i="10" s="1"/>
  <c r="AB200" i="10" s="1"/>
  <c r="Y192" i="10"/>
  <c r="Z192" i="10" s="1"/>
  <c r="AB192" i="10" s="1"/>
  <c r="Y184" i="10"/>
  <c r="Z184" i="10" s="1"/>
  <c r="AB184" i="10" s="1"/>
  <c r="Y176" i="10"/>
  <c r="Z176" i="10" s="1"/>
  <c r="AB176" i="10" s="1"/>
  <c r="Y171" i="10"/>
  <c r="Z171" i="10" s="1"/>
  <c r="Y168" i="10"/>
  <c r="Z168" i="10" s="1"/>
  <c r="AB168" i="10" s="1"/>
  <c r="Y160" i="10"/>
  <c r="Z160" i="10" s="1"/>
  <c r="Y159" i="10"/>
  <c r="Z159" i="10" s="1"/>
  <c r="AB159" i="10" s="1"/>
  <c r="Y152" i="10"/>
  <c r="Z152" i="10" s="1"/>
  <c r="AB152" i="10" s="1"/>
  <c r="Y144" i="10"/>
  <c r="Z144" i="10" s="1"/>
  <c r="AB144" i="10" s="1"/>
  <c r="Y136" i="10"/>
  <c r="Z136" i="10" s="1"/>
  <c r="AB136" i="10" s="1"/>
  <c r="Y128" i="10"/>
  <c r="Z128" i="10" s="1"/>
  <c r="AB128" i="10" s="1"/>
  <c r="Y120" i="10"/>
  <c r="Z120" i="10" s="1"/>
  <c r="AB120" i="10" s="1"/>
  <c r="Y112" i="10"/>
  <c r="Z112" i="10" s="1"/>
  <c r="AB112" i="10" s="1"/>
  <c r="Y104" i="10"/>
  <c r="Z104" i="10" s="1"/>
  <c r="AB104" i="10" s="1"/>
  <c r="Y96" i="10"/>
  <c r="Z96" i="10" s="1"/>
  <c r="AB96" i="10" s="1"/>
  <c r="Y88" i="10"/>
  <c r="Z88" i="10" s="1"/>
  <c r="AB88" i="10" s="1"/>
  <c r="Y80" i="10"/>
  <c r="Z80" i="10" s="1"/>
  <c r="AB80" i="10" s="1"/>
  <c r="Y72" i="10"/>
  <c r="Z72" i="10" s="1"/>
  <c r="AB72" i="10" s="1"/>
  <c r="Y64" i="10"/>
  <c r="Z64" i="10" s="1"/>
  <c r="AB64" i="10" s="1"/>
  <c r="Y56" i="10"/>
  <c r="Z56" i="10" s="1"/>
  <c r="AB56" i="10" s="1"/>
  <c r="Y53" i="10"/>
  <c r="Z53" i="10" s="1"/>
  <c r="AB53" i="10" s="1"/>
  <c r="Y48" i="10"/>
  <c r="Z48" i="10" s="1"/>
  <c r="AB48" i="10" s="1"/>
  <c r="Y40" i="10"/>
  <c r="Z40" i="10" s="1"/>
  <c r="AB40" i="10" s="1"/>
  <c r="Y32" i="10"/>
  <c r="Z32" i="10" s="1"/>
  <c r="AB32" i="10" s="1"/>
  <c r="Y24" i="10"/>
  <c r="Z24" i="10" s="1"/>
  <c r="AB24" i="10" s="1"/>
  <c r="Y16" i="10"/>
  <c r="Z16" i="10" s="1"/>
  <c r="AB16" i="10" s="1"/>
  <c r="Y8" i="10"/>
  <c r="Z8" i="10" s="1"/>
  <c r="Z28" i="13"/>
  <c r="AA28" i="13"/>
  <c r="Z29" i="13"/>
  <c r="AA29" i="13"/>
  <c r="Z30" i="13"/>
  <c r="AA30" i="13"/>
  <c r="Z31" i="13"/>
  <c r="AA31" i="13"/>
  <c r="Z32" i="13"/>
  <c r="AA32" i="13"/>
  <c r="Z33" i="13"/>
  <c r="T33" i="13" s="1"/>
  <c r="AA33" i="13"/>
  <c r="W33" i="13" s="1"/>
  <c r="Z34" i="13"/>
  <c r="AA34" i="13"/>
  <c r="Z35" i="13"/>
  <c r="T35" i="13" s="1"/>
  <c r="AA35" i="13"/>
  <c r="W35" i="13" s="1"/>
  <c r="Z36" i="13"/>
  <c r="T36" i="13" s="1"/>
  <c r="AA36" i="13"/>
  <c r="Z37" i="13"/>
  <c r="AA37" i="13"/>
  <c r="Z38" i="13"/>
  <c r="T38" i="13" s="1"/>
  <c r="AA38" i="13"/>
  <c r="W38" i="13" s="1"/>
  <c r="Z39" i="13"/>
  <c r="T39" i="13" s="1"/>
  <c r="AA39" i="13"/>
  <c r="W39" i="13" s="1"/>
  <c r="Z40" i="13"/>
  <c r="T40" i="13" s="1"/>
  <c r="AA40" i="13"/>
  <c r="W40" i="13" s="1"/>
  <c r="Z41" i="13"/>
  <c r="AA41" i="13"/>
  <c r="Z42" i="13"/>
  <c r="T42" i="13" s="1"/>
  <c r="AA42" i="13"/>
  <c r="Z43" i="13"/>
  <c r="T43" i="13" s="1"/>
  <c r="AA43" i="13"/>
  <c r="W43" i="13" s="1"/>
  <c r="Z44" i="13"/>
  <c r="T44" i="13" s="1"/>
  <c r="AA44" i="13"/>
  <c r="Z45" i="13"/>
  <c r="T45" i="13" s="1"/>
  <c r="AA45" i="13"/>
  <c r="W45" i="13" s="1"/>
  <c r="Z46" i="13"/>
  <c r="T46" i="13" s="1"/>
  <c r="AA46" i="13"/>
  <c r="W46" i="13" s="1"/>
  <c r="Z47" i="13"/>
  <c r="T47" i="13" s="1"/>
  <c r="AA47" i="13"/>
  <c r="W47" i="13" s="1"/>
  <c r="Z48" i="13"/>
  <c r="T48" i="13" s="1"/>
  <c r="AA48" i="13"/>
  <c r="W48" i="13" s="1"/>
  <c r="Z49" i="13"/>
  <c r="T49" i="13" s="1"/>
  <c r="AA49" i="13"/>
  <c r="W49" i="13" s="1"/>
  <c r="Z50" i="13"/>
  <c r="T50" i="13" s="1"/>
  <c r="AA50" i="13"/>
  <c r="Z51" i="13"/>
  <c r="T51" i="13" s="1"/>
  <c r="AA51" i="13"/>
  <c r="W51" i="13" s="1"/>
  <c r="Z52" i="13"/>
  <c r="T52" i="13" s="1"/>
  <c r="AA52" i="13"/>
  <c r="W52" i="13" s="1"/>
  <c r="Z53" i="13"/>
  <c r="AA53" i="13"/>
  <c r="W53" i="13" s="1"/>
  <c r="Z54" i="13"/>
  <c r="T54" i="13" s="1"/>
  <c r="AA54" i="13"/>
  <c r="Z55" i="13"/>
  <c r="AA55" i="13"/>
  <c r="W55" i="13" s="1"/>
  <c r="Z56" i="13"/>
  <c r="T56" i="13" s="1"/>
  <c r="AA56" i="13"/>
  <c r="W56" i="13" s="1"/>
  <c r="Z57" i="13"/>
  <c r="T57" i="13" s="1"/>
  <c r="AA57" i="13"/>
  <c r="W57" i="13" s="1"/>
  <c r="Z58" i="13"/>
  <c r="T58" i="13" s="1"/>
  <c r="AA58" i="13"/>
  <c r="W58" i="13" s="1"/>
  <c r="Z59" i="13"/>
  <c r="T59" i="13" s="1"/>
  <c r="AA59" i="13"/>
  <c r="W59" i="13" s="1"/>
  <c r="Z60" i="13"/>
  <c r="T60" i="13" s="1"/>
  <c r="AA60" i="13"/>
  <c r="W60" i="13" s="1"/>
  <c r="Z61" i="13"/>
  <c r="T61" i="13" s="1"/>
  <c r="AA61" i="13"/>
  <c r="W61" i="13" s="1"/>
  <c r="Z62" i="13"/>
  <c r="T62" i="13" s="1"/>
  <c r="AA62" i="13"/>
  <c r="Z63" i="13"/>
  <c r="T63" i="13" s="1"/>
  <c r="AA63" i="13"/>
  <c r="W63" i="13" s="1"/>
  <c r="Z64" i="13"/>
  <c r="T64" i="13" s="1"/>
  <c r="AA64" i="13"/>
  <c r="W64" i="13" s="1"/>
  <c r="Z65" i="13"/>
  <c r="T65" i="13" s="1"/>
  <c r="AA65" i="13"/>
  <c r="W65" i="13" s="1"/>
  <c r="Z66" i="13"/>
  <c r="T66" i="13" s="1"/>
  <c r="AA66" i="13"/>
  <c r="Z67" i="13"/>
  <c r="AA67" i="13"/>
  <c r="W67" i="13" s="1"/>
  <c r="Z68" i="13"/>
  <c r="T68" i="13" s="1"/>
  <c r="AA68" i="13"/>
  <c r="W68" i="13" s="1"/>
  <c r="Z69" i="13"/>
  <c r="AA69" i="13"/>
  <c r="W69" i="13" s="1"/>
  <c r="Z70" i="13"/>
  <c r="T70" i="13" s="1"/>
  <c r="AA70" i="13"/>
  <c r="W70" i="13" s="1"/>
  <c r="Z71" i="13"/>
  <c r="AA71" i="13"/>
  <c r="W71" i="13" s="1"/>
  <c r="Z72" i="13"/>
  <c r="T72" i="13" s="1"/>
  <c r="AA72" i="13"/>
  <c r="W72" i="13" s="1"/>
  <c r="Z73" i="13"/>
  <c r="T73" i="13" s="1"/>
  <c r="AA73" i="13"/>
  <c r="W73" i="13" s="1"/>
  <c r="Z74" i="13"/>
  <c r="T74" i="13" s="1"/>
  <c r="AA74" i="13"/>
  <c r="W74" i="13" s="1"/>
  <c r="Z75" i="13"/>
  <c r="T75" i="13" s="1"/>
  <c r="AA75" i="13"/>
  <c r="W75" i="13" s="1"/>
  <c r="Z76" i="13"/>
  <c r="T76" i="13" s="1"/>
  <c r="AA76" i="13"/>
  <c r="W76" i="13" s="1"/>
  <c r="Z77" i="13"/>
  <c r="T77" i="13" s="1"/>
  <c r="AA77" i="13"/>
  <c r="W77" i="13" s="1"/>
  <c r="Z78" i="13"/>
  <c r="T78" i="13" s="1"/>
  <c r="AA78" i="13"/>
  <c r="W78" i="13" s="1"/>
  <c r="Z79" i="13"/>
  <c r="T79" i="13" s="1"/>
  <c r="AA79" i="13"/>
  <c r="W79" i="13" s="1"/>
  <c r="Z80" i="13"/>
  <c r="T80" i="13" s="1"/>
  <c r="AA80" i="13"/>
  <c r="Z81" i="13"/>
  <c r="T81" i="13" s="1"/>
  <c r="AA81" i="13"/>
  <c r="W81" i="13" s="1"/>
  <c r="Z82" i="13"/>
  <c r="T82" i="13" s="1"/>
  <c r="AA82" i="13"/>
  <c r="W82" i="13" s="1"/>
  <c r="Z83" i="13"/>
  <c r="T83" i="13" s="1"/>
  <c r="AA83" i="13"/>
  <c r="W83" i="13" s="1"/>
  <c r="Z84" i="13"/>
  <c r="T84" i="13" s="1"/>
  <c r="AA84" i="13"/>
  <c r="W84" i="13" s="1"/>
  <c r="Z85" i="13"/>
  <c r="AA85" i="13"/>
  <c r="W85" i="13" s="1"/>
  <c r="Z86" i="13"/>
  <c r="T86" i="13" s="1"/>
  <c r="AA86" i="13"/>
  <c r="W86" i="13" s="1"/>
  <c r="Z87" i="13"/>
  <c r="T87" i="13" s="1"/>
  <c r="AA87" i="13"/>
  <c r="W87" i="13" s="1"/>
  <c r="Z88" i="13"/>
  <c r="T88" i="13" s="1"/>
  <c r="AA88" i="13"/>
  <c r="Z89" i="13"/>
  <c r="T89" i="13" s="1"/>
  <c r="AA89" i="13"/>
  <c r="W89" i="13" s="1"/>
  <c r="Z90" i="13"/>
  <c r="T90" i="13" s="1"/>
  <c r="AA90" i="13"/>
  <c r="W90" i="13" s="1"/>
  <c r="Z91" i="13"/>
  <c r="T91" i="13" s="1"/>
  <c r="AA91" i="13"/>
  <c r="W91" i="13" s="1"/>
  <c r="Z92" i="13"/>
  <c r="T92" i="13" s="1"/>
  <c r="AA92" i="13"/>
  <c r="Z93" i="13"/>
  <c r="T93" i="13" s="1"/>
  <c r="AA93" i="13"/>
  <c r="W93" i="13" s="1"/>
  <c r="Z94" i="13"/>
  <c r="T94" i="13" s="1"/>
  <c r="AA94" i="13"/>
  <c r="W94" i="13" s="1"/>
  <c r="Z95" i="13"/>
  <c r="AA95" i="13"/>
  <c r="W95" i="13" s="1"/>
  <c r="Z96" i="13"/>
  <c r="T96" i="13" s="1"/>
  <c r="AA96" i="13"/>
  <c r="W96" i="13" s="1"/>
  <c r="Z97" i="13"/>
  <c r="T97" i="13" s="1"/>
  <c r="AA97" i="13"/>
  <c r="W97" i="13" s="1"/>
  <c r="Z98" i="13"/>
  <c r="T98" i="13" s="1"/>
  <c r="AA98" i="13"/>
  <c r="W98" i="13" s="1"/>
  <c r="Z99" i="13"/>
  <c r="T99" i="13" s="1"/>
  <c r="AA99" i="13"/>
  <c r="W99" i="13" s="1"/>
  <c r="Z100" i="13"/>
  <c r="T100" i="13" s="1"/>
  <c r="AA100" i="13"/>
  <c r="W100" i="13" s="1"/>
  <c r="Z101" i="13"/>
  <c r="T101" i="13" s="1"/>
  <c r="AA101" i="13"/>
  <c r="W101" i="13" s="1"/>
  <c r="Z102" i="13"/>
  <c r="T102" i="13" s="1"/>
  <c r="AA102" i="13"/>
  <c r="W102" i="13" s="1"/>
  <c r="Z103" i="13"/>
  <c r="T103" i="13" s="1"/>
  <c r="AA103" i="13"/>
  <c r="W103" i="13" s="1"/>
  <c r="Z104" i="13"/>
  <c r="T104" i="13" s="1"/>
  <c r="AA104" i="13"/>
  <c r="W104" i="13" s="1"/>
  <c r="Z105" i="13"/>
  <c r="T105" i="13" s="1"/>
  <c r="AA105" i="13"/>
  <c r="W105" i="13" s="1"/>
  <c r="Z106" i="13"/>
  <c r="T106" i="13" s="1"/>
  <c r="AA106" i="13"/>
  <c r="W106" i="13" s="1"/>
  <c r="Z107" i="13"/>
  <c r="T107" i="13" s="1"/>
  <c r="AA107" i="13"/>
  <c r="W107" i="13" s="1"/>
  <c r="Z108" i="13"/>
  <c r="T108" i="13" s="1"/>
  <c r="AA108" i="13"/>
  <c r="W108" i="13" s="1"/>
  <c r="Z109" i="13"/>
  <c r="T109" i="13" s="1"/>
  <c r="AA109" i="13"/>
  <c r="W109" i="13" s="1"/>
  <c r="Z110" i="13"/>
  <c r="T110" i="13" s="1"/>
  <c r="AA110" i="13"/>
  <c r="W110" i="13" s="1"/>
  <c r="Z111" i="13"/>
  <c r="AA111" i="13"/>
  <c r="W111" i="13" s="1"/>
  <c r="Z112" i="13"/>
  <c r="T112" i="13" s="1"/>
  <c r="AA112" i="13"/>
  <c r="Z113" i="13"/>
  <c r="T113" i="13" s="1"/>
  <c r="AA113" i="13"/>
  <c r="W113" i="13" s="1"/>
  <c r="Z114" i="13"/>
  <c r="T114" i="13" s="1"/>
  <c r="AA114" i="13"/>
  <c r="W114" i="13" s="1"/>
  <c r="Z115" i="13"/>
  <c r="T115" i="13" s="1"/>
  <c r="AA115" i="13"/>
  <c r="W115" i="13" s="1"/>
  <c r="Z116" i="13"/>
  <c r="T116" i="13" s="1"/>
  <c r="AA116" i="13"/>
  <c r="W116" i="13" s="1"/>
  <c r="Z117" i="13"/>
  <c r="AA117" i="13"/>
  <c r="W117" i="13" s="1"/>
  <c r="Z118" i="13"/>
  <c r="T118" i="13" s="1"/>
  <c r="AA118" i="13"/>
  <c r="Z119" i="13"/>
  <c r="T119" i="13" s="1"/>
  <c r="AA119" i="13"/>
  <c r="W119" i="13" s="1"/>
  <c r="Z120" i="13"/>
  <c r="T120" i="13" s="1"/>
  <c r="AA120" i="13"/>
  <c r="W120" i="13" s="1"/>
  <c r="Z121" i="13"/>
  <c r="T121" i="13" s="1"/>
  <c r="AA121" i="13"/>
  <c r="W121" i="13" s="1"/>
  <c r="Z122" i="13"/>
  <c r="T122" i="13" s="1"/>
  <c r="AA122" i="13"/>
  <c r="W122" i="13" s="1"/>
  <c r="Z123" i="13"/>
  <c r="T123" i="13" s="1"/>
  <c r="AA123" i="13"/>
  <c r="W123" i="13" s="1"/>
  <c r="Z124" i="13"/>
  <c r="T124" i="13" s="1"/>
  <c r="AA124" i="13"/>
  <c r="W124" i="13" s="1"/>
  <c r="Z125" i="13"/>
  <c r="T125" i="13" s="1"/>
  <c r="AA125" i="13"/>
  <c r="W125" i="13" s="1"/>
  <c r="Z126" i="13"/>
  <c r="T126" i="13" s="1"/>
  <c r="AA126" i="13"/>
  <c r="W126" i="13" s="1"/>
  <c r="Z127" i="13"/>
  <c r="T127" i="13" s="1"/>
  <c r="AA127" i="13"/>
  <c r="W127" i="13" s="1"/>
  <c r="Z128" i="13"/>
  <c r="T128" i="13" s="1"/>
  <c r="AA128" i="13"/>
  <c r="W128" i="13" s="1"/>
  <c r="Z129" i="13"/>
  <c r="T129" i="13" s="1"/>
  <c r="AA129" i="13"/>
  <c r="W129" i="13" s="1"/>
  <c r="Z130" i="13"/>
  <c r="T130" i="13" s="1"/>
  <c r="AA130" i="13"/>
  <c r="Z131" i="13"/>
  <c r="T131" i="13" s="1"/>
  <c r="AA131" i="13"/>
  <c r="W131" i="13" s="1"/>
  <c r="Z132" i="13"/>
  <c r="T132" i="13" s="1"/>
  <c r="AA132" i="13"/>
  <c r="W132" i="13" s="1"/>
  <c r="Z133" i="13"/>
  <c r="AA133" i="13"/>
  <c r="W133" i="13" s="1"/>
  <c r="Z134" i="13"/>
  <c r="T134" i="13" s="1"/>
  <c r="AA134" i="13"/>
  <c r="W134" i="13" s="1"/>
  <c r="Z135" i="13"/>
  <c r="T135" i="13" s="1"/>
  <c r="AA135" i="13"/>
  <c r="W135" i="13" s="1"/>
  <c r="Z136" i="13"/>
  <c r="T136" i="13" s="1"/>
  <c r="AA136" i="13"/>
  <c r="W136" i="13" s="1"/>
  <c r="Z137" i="13"/>
  <c r="T137" i="13" s="1"/>
  <c r="AA137" i="13"/>
  <c r="W137" i="13" s="1"/>
  <c r="Z138" i="13"/>
  <c r="T138" i="13" s="1"/>
  <c r="AA138" i="13"/>
  <c r="W138" i="13" s="1"/>
  <c r="Z139" i="13"/>
  <c r="T139" i="13" s="1"/>
  <c r="AA139" i="13"/>
  <c r="W139" i="13" s="1"/>
  <c r="Z140" i="13"/>
  <c r="T140" i="13" s="1"/>
  <c r="AA140" i="13"/>
  <c r="W140" i="13" s="1"/>
  <c r="Z141" i="13"/>
  <c r="T141" i="13" s="1"/>
  <c r="AA141" i="13"/>
  <c r="W141" i="13" s="1"/>
  <c r="Z142" i="13"/>
  <c r="T142" i="13" s="1"/>
  <c r="AA142" i="13"/>
  <c r="W142" i="13" s="1"/>
  <c r="Z143" i="13"/>
  <c r="T143" i="13" s="1"/>
  <c r="AA143" i="13"/>
  <c r="W143" i="13" s="1"/>
  <c r="Z144" i="13"/>
  <c r="T144" i="13" s="1"/>
  <c r="AA144" i="13"/>
  <c r="W144" i="13" s="1"/>
  <c r="Z145" i="13"/>
  <c r="T145" i="13" s="1"/>
  <c r="AA145" i="13"/>
  <c r="W145" i="13" s="1"/>
  <c r="Z146" i="13"/>
  <c r="T146" i="13" s="1"/>
  <c r="AA146" i="13"/>
  <c r="W146" i="13" s="1"/>
  <c r="Z147" i="13"/>
  <c r="AA147" i="13"/>
  <c r="W147" i="13" s="1"/>
  <c r="Z148" i="13"/>
  <c r="T148" i="13" s="1"/>
  <c r="AA148" i="13"/>
  <c r="W148" i="13" s="1"/>
  <c r="Z149" i="13"/>
  <c r="T149" i="13" s="1"/>
  <c r="AA149" i="13"/>
  <c r="W149" i="13" s="1"/>
  <c r="Z150" i="13"/>
  <c r="T150" i="13" s="1"/>
  <c r="AA150" i="13"/>
  <c r="W150" i="13" s="1"/>
  <c r="Z151" i="13"/>
  <c r="T151" i="13" s="1"/>
  <c r="AA151" i="13"/>
  <c r="W151" i="13" s="1"/>
  <c r="Z152" i="13"/>
  <c r="T152" i="13" s="1"/>
  <c r="AA152" i="13"/>
  <c r="W152" i="13" s="1"/>
  <c r="Z153" i="13"/>
  <c r="T153" i="13" s="1"/>
  <c r="AA153" i="13"/>
  <c r="W153" i="13" s="1"/>
  <c r="Z154" i="13"/>
  <c r="T154" i="13" s="1"/>
  <c r="AA154" i="13"/>
  <c r="Z155" i="13"/>
  <c r="T155" i="13" s="1"/>
  <c r="AA155" i="13"/>
  <c r="W155" i="13" s="1"/>
  <c r="Z156" i="13"/>
  <c r="T156" i="13" s="1"/>
  <c r="AA156" i="13"/>
  <c r="W156" i="13" s="1"/>
  <c r="Z157" i="13"/>
  <c r="T157" i="13" s="1"/>
  <c r="AA157" i="13"/>
  <c r="W157" i="13" s="1"/>
  <c r="Z158" i="13"/>
  <c r="T158" i="13" s="1"/>
  <c r="AA158" i="13"/>
  <c r="W158" i="13" s="1"/>
  <c r="Z159" i="13"/>
  <c r="T159" i="13" s="1"/>
  <c r="AA159" i="13"/>
  <c r="W159" i="13" s="1"/>
  <c r="Z160" i="13"/>
  <c r="T160" i="13" s="1"/>
  <c r="AA160" i="13"/>
  <c r="Z161" i="13"/>
  <c r="T161" i="13" s="1"/>
  <c r="AA161" i="13"/>
  <c r="W161" i="13" s="1"/>
  <c r="Z162" i="13"/>
  <c r="T162" i="13" s="1"/>
  <c r="AA162" i="13"/>
  <c r="W162" i="13" s="1"/>
  <c r="Z163" i="13"/>
  <c r="T163" i="13" s="1"/>
  <c r="AA163" i="13"/>
  <c r="W163" i="13" s="1"/>
  <c r="Z164" i="13"/>
  <c r="T164" i="13" s="1"/>
  <c r="AA164" i="13"/>
  <c r="W164" i="13" s="1"/>
  <c r="Z165" i="13"/>
  <c r="T165" i="13" s="1"/>
  <c r="AA165" i="13"/>
  <c r="W165" i="13" s="1"/>
  <c r="Z166" i="13"/>
  <c r="T166" i="13" s="1"/>
  <c r="AA166" i="13"/>
  <c r="W166" i="13" s="1"/>
  <c r="Z167" i="13"/>
  <c r="T167" i="13" s="1"/>
  <c r="AA167" i="13"/>
  <c r="W167" i="13" s="1"/>
  <c r="Z168" i="13"/>
  <c r="T168" i="13" s="1"/>
  <c r="AA168" i="13"/>
  <c r="W168" i="13" s="1"/>
  <c r="Z169" i="13"/>
  <c r="T169" i="13" s="1"/>
  <c r="AA169" i="13"/>
  <c r="W169" i="13" s="1"/>
  <c r="Z170" i="13"/>
  <c r="T170" i="13" s="1"/>
  <c r="AA170" i="13"/>
  <c r="W170" i="13" s="1"/>
  <c r="Z171" i="13"/>
  <c r="T171" i="13" s="1"/>
  <c r="AA171" i="13"/>
  <c r="W171" i="13" s="1"/>
  <c r="Z172" i="13"/>
  <c r="T172" i="13" s="1"/>
  <c r="AA172" i="13"/>
  <c r="W172" i="13" s="1"/>
  <c r="Z173" i="13"/>
  <c r="T173" i="13" s="1"/>
  <c r="AA173" i="13"/>
  <c r="W173" i="13" s="1"/>
  <c r="Z174" i="13"/>
  <c r="T174" i="13" s="1"/>
  <c r="AA174" i="13"/>
  <c r="W174" i="13" s="1"/>
  <c r="Z175" i="13"/>
  <c r="T175" i="13" s="1"/>
  <c r="AA175" i="13"/>
  <c r="W175" i="13" s="1"/>
  <c r="Z176" i="13"/>
  <c r="T176" i="13" s="1"/>
  <c r="AA176" i="13"/>
  <c r="W176" i="13" s="1"/>
  <c r="AA27" i="13"/>
  <c r="Z27" i="13"/>
  <c r="W34" i="13"/>
  <c r="W36" i="13"/>
  <c r="W42" i="13"/>
  <c r="W44" i="13"/>
  <c r="W50" i="13"/>
  <c r="W54" i="13"/>
  <c r="W62" i="13"/>
  <c r="W66" i="13"/>
  <c r="W80" i="13"/>
  <c r="W88" i="13"/>
  <c r="W92" i="13"/>
  <c r="W112" i="13"/>
  <c r="W118" i="13"/>
  <c r="W130" i="13"/>
  <c r="W154" i="13"/>
  <c r="W160" i="13"/>
  <c r="T53" i="13"/>
  <c r="T55" i="13"/>
  <c r="T67" i="13"/>
  <c r="T69" i="13"/>
  <c r="T71" i="13"/>
  <c r="T85" i="13"/>
  <c r="T95" i="13"/>
  <c r="T111" i="13"/>
  <c r="T117" i="13"/>
  <c r="T133" i="13"/>
  <c r="T147" i="13"/>
  <c r="V176" i="13"/>
  <c r="U176" i="13"/>
  <c r="S176" i="13"/>
  <c r="V175" i="13"/>
  <c r="U175" i="13"/>
  <c r="S175" i="13"/>
  <c r="V174" i="13"/>
  <c r="U174" i="13"/>
  <c r="S174" i="13"/>
  <c r="V173" i="13"/>
  <c r="U173" i="13"/>
  <c r="S173" i="13"/>
  <c r="V172" i="13"/>
  <c r="U172" i="13"/>
  <c r="S172" i="13"/>
  <c r="V171" i="13"/>
  <c r="U171" i="13"/>
  <c r="S171" i="13"/>
  <c r="V170" i="13"/>
  <c r="U170" i="13"/>
  <c r="S170" i="13"/>
  <c r="V169" i="13"/>
  <c r="U169" i="13"/>
  <c r="S169" i="13"/>
  <c r="V168" i="13"/>
  <c r="U168" i="13"/>
  <c r="S168" i="13"/>
  <c r="V167" i="13"/>
  <c r="U167" i="13"/>
  <c r="S167" i="13"/>
  <c r="V166" i="13"/>
  <c r="U166" i="13"/>
  <c r="S166" i="13"/>
  <c r="V165" i="13"/>
  <c r="U165" i="13"/>
  <c r="S165" i="13"/>
  <c r="V164" i="13"/>
  <c r="U164" i="13"/>
  <c r="S164" i="13"/>
  <c r="V163" i="13"/>
  <c r="U163" i="13"/>
  <c r="S163" i="13"/>
  <c r="V162" i="13"/>
  <c r="U162" i="13"/>
  <c r="S162" i="13"/>
  <c r="V161" i="13"/>
  <c r="U161" i="13"/>
  <c r="S161" i="13"/>
  <c r="V160" i="13"/>
  <c r="U160" i="13"/>
  <c r="S160" i="13"/>
  <c r="V159" i="13"/>
  <c r="U159" i="13"/>
  <c r="S159" i="13"/>
  <c r="V158" i="13"/>
  <c r="U158" i="13"/>
  <c r="S158" i="13"/>
  <c r="V157" i="13"/>
  <c r="U157" i="13"/>
  <c r="S157" i="13"/>
  <c r="V156" i="13"/>
  <c r="U156" i="13"/>
  <c r="S156" i="13"/>
  <c r="V155" i="13"/>
  <c r="U155" i="13"/>
  <c r="S155" i="13"/>
  <c r="V154" i="13"/>
  <c r="U154" i="13"/>
  <c r="S154" i="13"/>
  <c r="V153" i="13"/>
  <c r="U153" i="13"/>
  <c r="S153" i="13"/>
  <c r="V152" i="13"/>
  <c r="U152" i="13"/>
  <c r="S152" i="13"/>
  <c r="V151" i="13"/>
  <c r="U151" i="13"/>
  <c r="S151" i="13"/>
  <c r="V150" i="13"/>
  <c r="U150" i="13"/>
  <c r="S150" i="13"/>
  <c r="V149" i="13"/>
  <c r="U149" i="13"/>
  <c r="S149" i="13"/>
  <c r="V148" i="13"/>
  <c r="U148" i="13"/>
  <c r="S148" i="13"/>
  <c r="V147" i="13"/>
  <c r="U147" i="13"/>
  <c r="S147" i="13"/>
  <c r="V146" i="13"/>
  <c r="U146" i="13"/>
  <c r="S146" i="13"/>
  <c r="V145" i="13"/>
  <c r="U145" i="13"/>
  <c r="S145" i="13"/>
  <c r="V144" i="13"/>
  <c r="U144" i="13"/>
  <c r="S144" i="13"/>
  <c r="V143" i="13"/>
  <c r="U143" i="13"/>
  <c r="S143" i="13"/>
  <c r="V142" i="13"/>
  <c r="U142" i="13"/>
  <c r="S142" i="13"/>
  <c r="V141" i="13"/>
  <c r="U141" i="13"/>
  <c r="S141" i="13"/>
  <c r="V140" i="13"/>
  <c r="U140" i="13"/>
  <c r="S140" i="13"/>
  <c r="V139" i="13"/>
  <c r="U139" i="13"/>
  <c r="S139" i="13"/>
  <c r="V138" i="13"/>
  <c r="U138" i="13"/>
  <c r="S138" i="13"/>
  <c r="V137" i="13"/>
  <c r="U137" i="13"/>
  <c r="S137" i="13"/>
  <c r="V136" i="13"/>
  <c r="U136" i="13"/>
  <c r="S136" i="13"/>
  <c r="V135" i="13"/>
  <c r="U135" i="13"/>
  <c r="S135" i="13"/>
  <c r="V134" i="13"/>
  <c r="U134" i="13"/>
  <c r="S134" i="13"/>
  <c r="V133" i="13"/>
  <c r="U133" i="13"/>
  <c r="S133" i="13"/>
  <c r="V132" i="13"/>
  <c r="U132" i="13"/>
  <c r="S132" i="13"/>
  <c r="V131" i="13"/>
  <c r="U131" i="13"/>
  <c r="S131" i="13"/>
  <c r="V130" i="13"/>
  <c r="U130" i="13"/>
  <c r="S130" i="13"/>
  <c r="V129" i="13"/>
  <c r="U129" i="13"/>
  <c r="S129" i="13"/>
  <c r="V128" i="13"/>
  <c r="U128" i="13"/>
  <c r="S128" i="13"/>
  <c r="V127" i="13"/>
  <c r="U127" i="13"/>
  <c r="S127" i="13"/>
  <c r="V126" i="13"/>
  <c r="U126" i="13"/>
  <c r="S126" i="13"/>
  <c r="V125" i="13"/>
  <c r="U125" i="13"/>
  <c r="S125" i="13"/>
  <c r="V124" i="13"/>
  <c r="U124" i="13"/>
  <c r="S124" i="13"/>
  <c r="V123" i="13"/>
  <c r="U123" i="13"/>
  <c r="S123" i="13"/>
  <c r="V122" i="13"/>
  <c r="U122" i="13"/>
  <c r="S122" i="13"/>
  <c r="V121" i="13"/>
  <c r="U121" i="13"/>
  <c r="S121" i="13"/>
  <c r="V120" i="13"/>
  <c r="U120" i="13"/>
  <c r="S120" i="13"/>
  <c r="V119" i="13"/>
  <c r="U119" i="13"/>
  <c r="S119" i="13"/>
  <c r="V118" i="13"/>
  <c r="U118" i="13"/>
  <c r="S118" i="13"/>
  <c r="V117" i="13"/>
  <c r="U117" i="13"/>
  <c r="S117" i="13"/>
  <c r="V116" i="13"/>
  <c r="U116" i="13"/>
  <c r="S116" i="13"/>
  <c r="V115" i="13"/>
  <c r="U115" i="13"/>
  <c r="S115" i="13"/>
  <c r="V114" i="13"/>
  <c r="U114" i="13"/>
  <c r="S114" i="13"/>
  <c r="V113" i="13"/>
  <c r="U113" i="13"/>
  <c r="S113" i="13"/>
  <c r="V112" i="13"/>
  <c r="U112" i="13"/>
  <c r="S112" i="13"/>
  <c r="V111" i="13"/>
  <c r="U111" i="13"/>
  <c r="S111" i="13"/>
  <c r="V110" i="13"/>
  <c r="U110" i="13"/>
  <c r="S110" i="13"/>
  <c r="V109" i="13"/>
  <c r="U109" i="13"/>
  <c r="S109" i="13"/>
  <c r="V108" i="13"/>
  <c r="U108" i="13"/>
  <c r="S108" i="13"/>
  <c r="V107" i="13"/>
  <c r="U107" i="13"/>
  <c r="S107" i="13"/>
  <c r="V106" i="13"/>
  <c r="U106" i="13"/>
  <c r="S106" i="13"/>
  <c r="V105" i="13"/>
  <c r="U105" i="13"/>
  <c r="S105" i="13"/>
  <c r="V104" i="13"/>
  <c r="U104" i="13"/>
  <c r="S104" i="13"/>
  <c r="V103" i="13"/>
  <c r="U103" i="13"/>
  <c r="S103" i="13"/>
  <c r="V102" i="13"/>
  <c r="U102" i="13"/>
  <c r="S102" i="13"/>
  <c r="V101" i="13"/>
  <c r="U101" i="13"/>
  <c r="S101" i="13"/>
  <c r="V100" i="13"/>
  <c r="U100" i="13"/>
  <c r="S100" i="13"/>
  <c r="V99" i="13"/>
  <c r="U99" i="13"/>
  <c r="S99" i="13"/>
  <c r="V98" i="13"/>
  <c r="U98" i="13"/>
  <c r="S98" i="13"/>
  <c r="V97" i="13"/>
  <c r="U97" i="13"/>
  <c r="S97" i="13"/>
  <c r="V96" i="13"/>
  <c r="U96" i="13"/>
  <c r="S96" i="13"/>
  <c r="V95" i="13"/>
  <c r="U95" i="13"/>
  <c r="S95" i="13"/>
  <c r="V94" i="13"/>
  <c r="U94" i="13"/>
  <c r="S94" i="13"/>
  <c r="V93" i="13"/>
  <c r="U93" i="13"/>
  <c r="S93" i="13"/>
  <c r="V92" i="13"/>
  <c r="U92" i="13"/>
  <c r="S92" i="13"/>
  <c r="V91" i="13"/>
  <c r="U91" i="13"/>
  <c r="S91" i="13"/>
  <c r="V90" i="13"/>
  <c r="U90" i="13"/>
  <c r="S90" i="13"/>
  <c r="V89" i="13"/>
  <c r="U89" i="13"/>
  <c r="S89" i="13"/>
  <c r="V88" i="13"/>
  <c r="U88" i="13"/>
  <c r="S88" i="13"/>
  <c r="V87" i="13"/>
  <c r="U87" i="13"/>
  <c r="S87" i="13"/>
  <c r="V86" i="13"/>
  <c r="U86" i="13"/>
  <c r="S86" i="13"/>
  <c r="V85" i="13"/>
  <c r="U85" i="13"/>
  <c r="S85" i="13"/>
  <c r="V84" i="13"/>
  <c r="U84" i="13"/>
  <c r="S84" i="13"/>
  <c r="V83" i="13"/>
  <c r="U83" i="13"/>
  <c r="S83" i="13"/>
  <c r="V82" i="13"/>
  <c r="U82" i="13"/>
  <c r="S82" i="13"/>
  <c r="V81" i="13"/>
  <c r="U81" i="13"/>
  <c r="S81" i="13"/>
  <c r="V80" i="13"/>
  <c r="U80" i="13"/>
  <c r="S80" i="13"/>
  <c r="V79" i="13"/>
  <c r="U79" i="13"/>
  <c r="S79" i="13"/>
  <c r="V78" i="13"/>
  <c r="U78" i="13"/>
  <c r="S78" i="13"/>
  <c r="V77" i="13"/>
  <c r="U77" i="13"/>
  <c r="S77" i="13"/>
  <c r="V76" i="13"/>
  <c r="U76" i="13"/>
  <c r="S76" i="13"/>
  <c r="V75" i="13"/>
  <c r="U75" i="13"/>
  <c r="S75" i="13"/>
  <c r="V74" i="13"/>
  <c r="U74" i="13"/>
  <c r="S74" i="13"/>
  <c r="V73" i="13"/>
  <c r="U73" i="13"/>
  <c r="S73" i="13"/>
  <c r="V72" i="13"/>
  <c r="U72" i="13"/>
  <c r="S72" i="13"/>
  <c r="V71" i="13"/>
  <c r="U71" i="13"/>
  <c r="S71" i="13"/>
  <c r="V70" i="13"/>
  <c r="U70" i="13"/>
  <c r="S70" i="13"/>
  <c r="V69" i="13"/>
  <c r="U69" i="13"/>
  <c r="S69" i="13"/>
  <c r="V68" i="13"/>
  <c r="U68" i="13"/>
  <c r="S68" i="13"/>
  <c r="V67" i="13"/>
  <c r="U67" i="13"/>
  <c r="S67" i="13"/>
  <c r="V66" i="13"/>
  <c r="U66" i="13"/>
  <c r="S66" i="13"/>
  <c r="V65" i="13"/>
  <c r="U65" i="13"/>
  <c r="S65" i="13"/>
  <c r="V64" i="13"/>
  <c r="U64" i="13"/>
  <c r="S64" i="13"/>
  <c r="V63" i="13"/>
  <c r="U63" i="13"/>
  <c r="S63" i="13"/>
  <c r="V62" i="13"/>
  <c r="U62" i="13"/>
  <c r="S62" i="13"/>
  <c r="V61" i="13"/>
  <c r="U61" i="13"/>
  <c r="S61" i="13"/>
  <c r="V60" i="13"/>
  <c r="U60" i="13"/>
  <c r="S60" i="13"/>
  <c r="V59" i="13"/>
  <c r="U59" i="13"/>
  <c r="S59" i="13"/>
  <c r="V58" i="13"/>
  <c r="U58" i="13"/>
  <c r="S58" i="13"/>
  <c r="V57" i="13"/>
  <c r="U57" i="13"/>
  <c r="S57" i="13"/>
  <c r="V56" i="13"/>
  <c r="U56" i="13"/>
  <c r="S56" i="13"/>
  <c r="V55" i="13"/>
  <c r="U55" i="13"/>
  <c r="S55" i="13"/>
  <c r="V54" i="13"/>
  <c r="U54" i="13"/>
  <c r="S54" i="13"/>
  <c r="V53" i="13"/>
  <c r="U53" i="13"/>
  <c r="S53" i="13"/>
  <c r="V52" i="13"/>
  <c r="U52" i="13"/>
  <c r="S52" i="13"/>
  <c r="V51" i="13"/>
  <c r="U51" i="13"/>
  <c r="S51" i="13"/>
  <c r="V50" i="13"/>
  <c r="U50" i="13"/>
  <c r="S50" i="13"/>
  <c r="V49" i="13"/>
  <c r="U49" i="13"/>
  <c r="S49" i="13"/>
  <c r="V48" i="13"/>
  <c r="U48" i="13"/>
  <c r="S48" i="13"/>
  <c r="V47" i="13"/>
  <c r="U47" i="13"/>
  <c r="S47" i="13"/>
  <c r="V46" i="13"/>
  <c r="U46" i="13"/>
  <c r="S46" i="13"/>
  <c r="V45" i="13"/>
  <c r="U45" i="13"/>
  <c r="S45" i="13"/>
  <c r="V44" i="13"/>
  <c r="U44" i="13"/>
  <c r="S44" i="13"/>
  <c r="V43" i="13"/>
  <c r="U43" i="13"/>
  <c r="S43" i="13"/>
  <c r="V42" i="13"/>
  <c r="U42" i="13"/>
  <c r="S42" i="13"/>
  <c r="V41" i="13"/>
  <c r="U41" i="13"/>
  <c r="S41" i="13"/>
  <c r="V40" i="13"/>
  <c r="U40" i="13"/>
  <c r="S40" i="13"/>
  <c r="V39" i="13"/>
  <c r="U39" i="13"/>
  <c r="S39" i="13"/>
  <c r="V38" i="13"/>
  <c r="U38" i="13"/>
  <c r="S38" i="13"/>
  <c r="V37" i="13"/>
  <c r="U37" i="13"/>
  <c r="S37" i="13"/>
  <c r="V36" i="13"/>
  <c r="U36" i="13"/>
  <c r="S36" i="13"/>
  <c r="V35" i="13"/>
  <c r="U35" i="13"/>
  <c r="S35" i="13"/>
  <c r="V34" i="13"/>
  <c r="U34" i="13"/>
  <c r="S34" i="13"/>
  <c r="V33" i="13"/>
  <c r="U33" i="13"/>
  <c r="S33" i="13"/>
  <c r="V32" i="13"/>
  <c r="U32" i="13"/>
  <c r="S32" i="13"/>
  <c r="V31" i="13"/>
  <c r="U31" i="13"/>
  <c r="S31" i="13"/>
  <c r="V30" i="13"/>
  <c r="U30" i="13"/>
  <c r="S30" i="13"/>
  <c r="V29" i="13"/>
  <c r="U29" i="13"/>
  <c r="S29" i="13"/>
  <c r="V28" i="13"/>
  <c r="U28" i="13"/>
  <c r="S28" i="13"/>
  <c r="V27" i="13"/>
  <c r="U27" i="13"/>
  <c r="S27" i="13"/>
  <c r="A4" i="13"/>
  <c r="A3" i="13"/>
  <c r="A1" i="13"/>
  <c r="W30" i="13" l="1"/>
  <c r="T32" i="13"/>
  <c r="T30" i="13"/>
  <c r="T29" i="13"/>
  <c r="AA353" i="10"/>
  <c r="T34" i="13"/>
  <c r="T37" i="13"/>
  <c r="W37" i="13"/>
  <c r="AB167" i="10"/>
  <c r="AA502" i="10"/>
  <c r="AA534" i="10"/>
  <c r="AA574" i="10"/>
  <c r="AA439" i="10"/>
  <c r="AA569" i="10"/>
  <c r="AA605" i="10"/>
  <c r="AA542" i="10"/>
  <c r="AA469" i="10"/>
  <c r="AA562" i="10"/>
  <c r="AA558" i="10"/>
  <c r="AA581" i="10"/>
  <c r="AA556" i="10"/>
  <c r="AB11" i="10"/>
  <c r="T31" i="13"/>
  <c r="AA603" i="10"/>
  <c r="AA465" i="10"/>
  <c r="AA599" i="10"/>
  <c r="AA591" i="10"/>
  <c r="AA583" i="10"/>
  <c r="AA455" i="10"/>
  <c r="AA559" i="10"/>
  <c r="AA503" i="10"/>
  <c r="AA479" i="10"/>
  <c r="AA604" i="10"/>
  <c r="AA580" i="10"/>
  <c r="AA522" i="10"/>
  <c r="AA508" i="10"/>
  <c r="AA468" i="10"/>
  <c r="AA345" i="10"/>
  <c r="AA592" i="10"/>
  <c r="AA573" i="10"/>
  <c r="AA561" i="10"/>
  <c r="AA554" i="10"/>
  <c r="AA541" i="10"/>
  <c r="AA510" i="10"/>
  <c r="AA478" i="10"/>
  <c r="AA312" i="10"/>
  <c r="AA597" i="10"/>
  <c r="AA585" i="10"/>
  <c r="AA578" i="10"/>
  <c r="AA566" i="10"/>
  <c r="AA560" i="10"/>
  <c r="AA530" i="10"/>
  <c r="AA498" i="10"/>
  <c r="AA450" i="10"/>
  <c r="AA470" i="10"/>
  <c r="AA462" i="10"/>
  <c r="AA567" i="10"/>
  <c r="AA535" i="10"/>
  <c r="AA511" i="10"/>
  <c r="AA463" i="10"/>
  <c r="AA598" i="10"/>
  <c r="AA568" i="10"/>
  <c r="AA532" i="10"/>
  <c r="AA492" i="10"/>
  <c r="AA484" i="10"/>
  <c r="AA602" i="10"/>
  <c r="AA572" i="10"/>
  <c r="AA538" i="10"/>
  <c r="AA571" i="10"/>
  <c r="AA547" i="10"/>
  <c r="AA531" i="10"/>
  <c r="AA507" i="10"/>
  <c r="AA499" i="10"/>
  <c r="AA491" i="10"/>
  <c r="AA483" i="10"/>
  <c r="AA475" i="10"/>
  <c r="AA467" i="10"/>
  <c r="AA459" i="10"/>
  <c r="AA472" i="10"/>
  <c r="AA480" i="10"/>
  <c r="AA488" i="10"/>
  <c r="AA496" i="10"/>
  <c r="AA504" i="10"/>
  <c r="AA512" i="10"/>
  <c r="AA520" i="10"/>
  <c r="AA528" i="10"/>
  <c r="AA536" i="10"/>
  <c r="AA540" i="10"/>
  <c r="AA544" i="10"/>
  <c r="AA548" i="10"/>
  <c r="AA377" i="10"/>
  <c r="AA203" i="10"/>
  <c r="AA464" i="10"/>
  <c r="AA473" i="10"/>
  <c r="AA477" i="10"/>
  <c r="AA481" i="10"/>
  <c r="AA485" i="10"/>
  <c r="AA489" i="10"/>
  <c r="AA493" i="10"/>
  <c r="AA497" i="10"/>
  <c r="AA501" i="10"/>
  <c r="AA505" i="10"/>
  <c r="AA509" i="10"/>
  <c r="AA513" i="10"/>
  <c r="AA517" i="10"/>
  <c r="AA521" i="10"/>
  <c r="AA525" i="10"/>
  <c r="AA529" i="10"/>
  <c r="AA533" i="10"/>
  <c r="AA329" i="10"/>
  <c r="AA361" i="10"/>
  <c r="AA434" i="10"/>
  <c r="AA466" i="10"/>
  <c r="AA449" i="10"/>
  <c r="AA596" i="10"/>
  <c r="AA577" i="10"/>
  <c r="AA565" i="10"/>
  <c r="AA552" i="10"/>
  <c r="AA506" i="10"/>
  <c r="AA474" i="10"/>
  <c r="AA575" i="10"/>
  <c r="AA551" i="10"/>
  <c r="AA527" i="10"/>
  <c r="AA487" i="10"/>
  <c r="AA320" i="10"/>
  <c r="AA586" i="10"/>
  <c r="AA490" i="10"/>
  <c r="AA516" i="10"/>
  <c r="AA460" i="10"/>
  <c r="AA337" i="10"/>
  <c r="AA590" i="10"/>
  <c r="AA546" i="10"/>
  <c r="AA486" i="10"/>
  <c r="AA587" i="10"/>
  <c r="AA563" i="10"/>
  <c r="AA539" i="10"/>
  <c r="AA523" i="10"/>
  <c r="AA369" i="10"/>
  <c r="AA606" i="10"/>
  <c r="AA601" i="10"/>
  <c r="AA589" i="10"/>
  <c r="AA582" i="10"/>
  <c r="AA576" i="10"/>
  <c r="AA570" i="10"/>
  <c r="AA564" i="10"/>
  <c r="AA545" i="10"/>
  <c r="AA537" i="10"/>
  <c r="AA526" i="10"/>
  <c r="AA494" i="10"/>
  <c r="AA461" i="10"/>
  <c r="AA543" i="10"/>
  <c r="AA519" i="10"/>
  <c r="AA495" i="10"/>
  <c r="AA593" i="10"/>
  <c r="AA549" i="10"/>
  <c r="AA524" i="10"/>
  <c r="AA500" i="10"/>
  <c r="AA476" i="10"/>
  <c r="AA584" i="10"/>
  <c r="AA553" i="10"/>
  <c r="AA518" i="10"/>
  <c r="AA595" i="10"/>
  <c r="AA579" i="10"/>
  <c r="AA555" i="10"/>
  <c r="AA515" i="10"/>
  <c r="AA444" i="10"/>
  <c r="AA600" i="10"/>
  <c r="AA594" i="10"/>
  <c r="AA588" i="10"/>
  <c r="AA557" i="10"/>
  <c r="AA550" i="10"/>
  <c r="AA514" i="10"/>
  <c r="AA482" i="10"/>
  <c r="AA441" i="10"/>
  <c r="AA433" i="10"/>
  <c r="AA425" i="10"/>
  <c r="AA417" i="10"/>
  <c r="AA409" i="10"/>
  <c r="AA401" i="10"/>
  <c r="AA393" i="10"/>
  <c r="AA385" i="10"/>
  <c r="AA313" i="10"/>
  <c r="AA446" i="10"/>
  <c r="AA438" i="10"/>
  <c r="AA430" i="10"/>
  <c r="AA318" i="10"/>
  <c r="AA431" i="10"/>
  <c r="AA454" i="10"/>
  <c r="AA406" i="10"/>
  <c r="AA358" i="10"/>
  <c r="AA423" i="10"/>
  <c r="AA398" i="10"/>
  <c r="AA374" i="10"/>
  <c r="AA342" i="10"/>
  <c r="AA443" i="10"/>
  <c r="AA407" i="10"/>
  <c r="AA383" i="10"/>
  <c r="AA432" i="10"/>
  <c r="AA405" i="10"/>
  <c r="AA375" i="10"/>
  <c r="AA359" i="10"/>
  <c r="AA335" i="10"/>
  <c r="AA360" i="10"/>
  <c r="AA344" i="10"/>
  <c r="AA447" i="10"/>
  <c r="AA381" i="10"/>
  <c r="AA357" i="10"/>
  <c r="AA333" i="10"/>
  <c r="AA325" i="10"/>
  <c r="AA316" i="10"/>
  <c r="AA219" i="10"/>
  <c r="AA436" i="10"/>
  <c r="AA418" i="10"/>
  <c r="AA410" i="10"/>
  <c r="AA402" i="10"/>
  <c r="AA394" i="10"/>
  <c r="AA386" i="10"/>
  <c r="AA378" i="10"/>
  <c r="AA370" i="10"/>
  <c r="AA362" i="10"/>
  <c r="AA354" i="10"/>
  <c r="AA346" i="10"/>
  <c r="AA338" i="10"/>
  <c r="AA330" i="10"/>
  <c r="AA322" i="10"/>
  <c r="AA259" i="10"/>
  <c r="AA422" i="10"/>
  <c r="AA390" i="10"/>
  <c r="AA366" i="10"/>
  <c r="AA334" i="10"/>
  <c r="AA324" i="10"/>
  <c r="AA332" i="10"/>
  <c r="AA340" i="10"/>
  <c r="AA348" i="10"/>
  <c r="AA356" i="10"/>
  <c r="AA364" i="10"/>
  <c r="AA372" i="10"/>
  <c r="AA380" i="10"/>
  <c r="AA384" i="10"/>
  <c r="AA388" i="10"/>
  <c r="AA392" i="10"/>
  <c r="AA396" i="10"/>
  <c r="AA400" i="10"/>
  <c r="AA404" i="10"/>
  <c r="AA408" i="10"/>
  <c r="AA412" i="10"/>
  <c r="AA416" i="10"/>
  <c r="AA309" i="10"/>
  <c r="AA317" i="10"/>
  <c r="AA448" i="10"/>
  <c r="AA415" i="10"/>
  <c r="AA391" i="10"/>
  <c r="AA442" i="10"/>
  <c r="AA427" i="10"/>
  <c r="AA397" i="10"/>
  <c r="AA367" i="10"/>
  <c r="AA343" i="10"/>
  <c r="AA376" i="10"/>
  <c r="AA352" i="10"/>
  <c r="AA328" i="10"/>
  <c r="AA452" i="10"/>
  <c r="AA420" i="10"/>
  <c r="AA373" i="10"/>
  <c r="AA349" i="10"/>
  <c r="AA456" i="10"/>
  <c r="AA445" i="10"/>
  <c r="AA419" i="10"/>
  <c r="AA403" i="10"/>
  <c r="AA395" i="10"/>
  <c r="AA299" i="10"/>
  <c r="AA283" i="10"/>
  <c r="AA275" i="10"/>
  <c r="AA267" i="10"/>
  <c r="AA251" i="10"/>
  <c r="AA243" i="10"/>
  <c r="AA235" i="10"/>
  <c r="AA227" i="10"/>
  <c r="AA211" i="10"/>
  <c r="AA195" i="10"/>
  <c r="AA187" i="10"/>
  <c r="AA179" i="10"/>
  <c r="AA247" i="10"/>
  <c r="AA319" i="10"/>
  <c r="AA311" i="10"/>
  <c r="AA428" i="10"/>
  <c r="AA414" i="10"/>
  <c r="AA382" i="10"/>
  <c r="AA350" i="10"/>
  <c r="AA326" i="10"/>
  <c r="AA453" i="10"/>
  <c r="AA421" i="10"/>
  <c r="AA399" i="10"/>
  <c r="AA315" i="10"/>
  <c r="AA437" i="10"/>
  <c r="AA413" i="10"/>
  <c r="AA389" i="10"/>
  <c r="AA351" i="10"/>
  <c r="AA327" i="10"/>
  <c r="AA310" i="10"/>
  <c r="AA368" i="10"/>
  <c r="AA336" i="10"/>
  <c r="AA426" i="10"/>
  <c r="AA365" i="10"/>
  <c r="AA341" i="10"/>
  <c r="AA291" i="10"/>
  <c r="AA451" i="10"/>
  <c r="AA440" i="10"/>
  <c r="AA411" i="10"/>
  <c r="AA387" i="10"/>
  <c r="AA435" i="10"/>
  <c r="AA429" i="10"/>
  <c r="AA424" i="10"/>
  <c r="AA379" i="10"/>
  <c r="AA371" i="10"/>
  <c r="AA363" i="10"/>
  <c r="AA355" i="10"/>
  <c r="AA347" i="10"/>
  <c r="AA339" i="10"/>
  <c r="AA331" i="10"/>
  <c r="AA323" i="10"/>
  <c r="AA314" i="10"/>
  <c r="AA304" i="10"/>
  <c r="AA296" i="10"/>
  <c r="AA288" i="10"/>
  <c r="AA280" i="10"/>
  <c r="AA272" i="10"/>
  <c r="AA264" i="10"/>
  <c r="AA256" i="10"/>
  <c r="AA248" i="10"/>
  <c r="AA240" i="10"/>
  <c r="AA232" i="10"/>
  <c r="AA224" i="10"/>
  <c r="AA216" i="10"/>
  <c r="AA208" i="10"/>
  <c r="AA200" i="10"/>
  <c r="AA192" i="10"/>
  <c r="AA184" i="10"/>
  <c r="AA176" i="10"/>
  <c r="AA168" i="10"/>
  <c r="AA159" i="10"/>
  <c r="AA167" i="10"/>
  <c r="AA94" i="10"/>
  <c r="AA164" i="10"/>
  <c r="AA185" i="10"/>
  <c r="AA201" i="10"/>
  <c r="AA217" i="10"/>
  <c r="AA233" i="10"/>
  <c r="AA249" i="10"/>
  <c r="AA265" i="10"/>
  <c r="AA281" i="10"/>
  <c r="AA297" i="10"/>
  <c r="AA160" i="10"/>
  <c r="AA177" i="10"/>
  <c r="AA193" i="10"/>
  <c r="AA209" i="10"/>
  <c r="AA225" i="10"/>
  <c r="AA241" i="10"/>
  <c r="AA257" i="10"/>
  <c r="AA273" i="10"/>
  <c r="AA289" i="10"/>
  <c r="AA305" i="10"/>
  <c r="AA190" i="10"/>
  <c r="AA198" i="10"/>
  <c r="AA206" i="10"/>
  <c r="AA214" i="10"/>
  <c r="AA222" i="10"/>
  <c r="AA230" i="10"/>
  <c r="AA238" i="10"/>
  <c r="AA246" i="10"/>
  <c r="AA254" i="10"/>
  <c r="AA262" i="10"/>
  <c r="AA270" i="10"/>
  <c r="AA278" i="10"/>
  <c r="AA286" i="10"/>
  <c r="AA294" i="10"/>
  <c r="AA302" i="10"/>
  <c r="AA38" i="10"/>
  <c r="AA161" i="10"/>
  <c r="AA169" i="10"/>
  <c r="AA174" i="10"/>
  <c r="AA178" i="10"/>
  <c r="AA182" i="10"/>
  <c r="AA186" i="10"/>
  <c r="AA194" i="10"/>
  <c r="AA202" i="10"/>
  <c r="AA210" i="10"/>
  <c r="AA218" i="10"/>
  <c r="AA226" i="10"/>
  <c r="AA234" i="10"/>
  <c r="AA242" i="10"/>
  <c r="AA250" i="10"/>
  <c r="AA258" i="10"/>
  <c r="AA266" i="10"/>
  <c r="AA274" i="10"/>
  <c r="AA282" i="10"/>
  <c r="AA290" i="10"/>
  <c r="AA298" i="10"/>
  <c r="AA306" i="10"/>
  <c r="AA74" i="10"/>
  <c r="AA215" i="10"/>
  <c r="AA199" i="10"/>
  <c r="AA301" i="10"/>
  <c r="AA293" i="10"/>
  <c r="AA285" i="10"/>
  <c r="AA277" i="10"/>
  <c r="AA269" i="10"/>
  <c r="AA261" i="10"/>
  <c r="AA253" i="10"/>
  <c r="AA245" i="10"/>
  <c r="AA237" i="10"/>
  <c r="AA229" i="10"/>
  <c r="AA221" i="10"/>
  <c r="AA213" i="10"/>
  <c r="AA205" i="10"/>
  <c r="AA197" i="10"/>
  <c r="AA189" i="10"/>
  <c r="AA181" i="10"/>
  <c r="AA173" i="10"/>
  <c r="AA165" i="10"/>
  <c r="AA163" i="10"/>
  <c r="AA279" i="10"/>
  <c r="AA287" i="10"/>
  <c r="AA166" i="10"/>
  <c r="AA295" i="10"/>
  <c r="AA263" i="10"/>
  <c r="AA239" i="10"/>
  <c r="AA223" i="10"/>
  <c r="AA300" i="10"/>
  <c r="AA292" i="10"/>
  <c r="AA284" i="10"/>
  <c r="AA276" i="10"/>
  <c r="AA268" i="10"/>
  <c r="AA260" i="10"/>
  <c r="AA252" i="10"/>
  <c r="AA244" i="10"/>
  <c r="AA236" i="10"/>
  <c r="AA228" i="10"/>
  <c r="AA220" i="10"/>
  <c r="AA212" i="10"/>
  <c r="AA204" i="10"/>
  <c r="AA196" i="10"/>
  <c r="AA188" i="10"/>
  <c r="AA180" i="10"/>
  <c r="AA172" i="10"/>
  <c r="AA231" i="10"/>
  <c r="AA183" i="10"/>
  <c r="AA134" i="10"/>
  <c r="AA207" i="10"/>
  <c r="AA191" i="10"/>
  <c r="AA162" i="10"/>
  <c r="AA170" i="10"/>
  <c r="AA255" i="10"/>
  <c r="AA303" i="10"/>
  <c r="AA271" i="10"/>
  <c r="AA175" i="10"/>
  <c r="AA26" i="10"/>
  <c r="AA125" i="10"/>
  <c r="AA101" i="10"/>
  <c r="AA77" i="10"/>
  <c r="AA61" i="10"/>
  <c r="AA154" i="10"/>
  <c r="AA54" i="10"/>
  <c r="AA151" i="10"/>
  <c r="AA135" i="10"/>
  <c r="AA63" i="10"/>
  <c r="AA47" i="10"/>
  <c r="AA39" i="10"/>
  <c r="AA23" i="10"/>
  <c r="AA150" i="10"/>
  <c r="AA126" i="10"/>
  <c r="AA86" i="10"/>
  <c r="AA50" i="10"/>
  <c r="AA30" i="10"/>
  <c r="AA156" i="10"/>
  <c r="AA148" i="10"/>
  <c r="AA140" i="10"/>
  <c r="AA132" i="10"/>
  <c r="AA124" i="10"/>
  <c r="AA116" i="10"/>
  <c r="AA108" i="10"/>
  <c r="AA100" i="10"/>
  <c r="AA92" i="10"/>
  <c r="AA76" i="10"/>
  <c r="AA68" i="10"/>
  <c r="AA60" i="10"/>
  <c r="AA52" i="10"/>
  <c r="AA44" i="10"/>
  <c r="AA36" i="10"/>
  <c r="AA28" i="10"/>
  <c r="AA122" i="10"/>
  <c r="AA102" i="10"/>
  <c r="AA66" i="10"/>
  <c r="AA46" i="10"/>
  <c r="AA133" i="10"/>
  <c r="AA117" i="10"/>
  <c r="AA85" i="10"/>
  <c r="AA37" i="10"/>
  <c r="AA130" i="10"/>
  <c r="AA34" i="10"/>
  <c r="AA10" i="10"/>
  <c r="AA106" i="10"/>
  <c r="AA119" i="10"/>
  <c r="AA103" i="10"/>
  <c r="AA87" i="10"/>
  <c r="AA71" i="10"/>
  <c r="AA15" i="10"/>
  <c r="AA146" i="10"/>
  <c r="AA118" i="10"/>
  <c r="AA82" i="10"/>
  <c r="AA62" i="10"/>
  <c r="AA149" i="10"/>
  <c r="AA109" i="10"/>
  <c r="AA69" i="10"/>
  <c r="AA45" i="10"/>
  <c r="AA29" i="10"/>
  <c r="AA17" i="10"/>
  <c r="AA13" i="10"/>
  <c r="AA9" i="10"/>
  <c r="AA110" i="10"/>
  <c r="AA70" i="10"/>
  <c r="AA127" i="10"/>
  <c r="AA55" i="10"/>
  <c r="AA31" i="10"/>
  <c r="AA142" i="10"/>
  <c r="AA98" i="10"/>
  <c r="AA78" i="10"/>
  <c r="AA42" i="10"/>
  <c r="AA141" i="10"/>
  <c r="AA93" i="10"/>
  <c r="AA53" i="10"/>
  <c r="AA21" i="10"/>
  <c r="AA90" i="10"/>
  <c r="AA18" i="10"/>
  <c r="AA143" i="10"/>
  <c r="AA111" i="10"/>
  <c r="AA95" i="10"/>
  <c r="AA79" i="10"/>
  <c r="AA84" i="10"/>
  <c r="AA138" i="10"/>
  <c r="AA114" i="10"/>
  <c r="AA58" i="10"/>
  <c r="AA22" i="10"/>
  <c r="AA121" i="10"/>
  <c r="AA97" i="10"/>
  <c r="AA57" i="10"/>
  <c r="AA41" i="10"/>
  <c r="AA25" i="10"/>
  <c r="AA8" i="10"/>
  <c r="AA171" i="10"/>
  <c r="AA153" i="10"/>
  <c r="AA12" i="10"/>
  <c r="AA136" i="10"/>
  <c r="AA128" i="10"/>
  <c r="AA120" i="10"/>
  <c r="AA112" i="10"/>
  <c r="AA104" i="10"/>
  <c r="AA96" i="10"/>
  <c r="AA88" i="10"/>
  <c r="AA80" i="10"/>
  <c r="AA72" i="10"/>
  <c r="AA64" i="10"/>
  <c r="AA56" i="10"/>
  <c r="AA48" i="10"/>
  <c r="AA40" i="10"/>
  <c r="AA32" i="10"/>
  <c r="AA24" i="10"/>
  <c r="AA307" i="10"/>
  <c r="AA308" i="10"/>
  <c r="AA471" i="10"/>
  <c r="AA137" i="10"/>
  <c r="AA113" i="10"/>
  <c r="AA89" i="10"/>
  <c r="AA73" i="10"/>
  <c r="AA49" i="10"/>
  <c r="AA33" i="10"/>
  <c r="AA7" i="10"/>
  <c r="AA16" i="10"/>
  <c r="AA158" i="10"/>
  <c r="AA321" i="10"/>
  <c r="AA152" i="10"/>
  <c r="AA144" i="10"/>
  <c r="AA19" i="10"/>
  <c r="AA11" i="10"/>
  <c r="AA457" i="10"/>
  <c r="AA458" i="10"/>
  <c r="AA105" i="10"/>
  <c r="AA81" i="10"/>
  <c r="AA157" i="10"/>
  <c r="AA139" i="10"/>
  <c r="AA131" i="10"/>
  <c r="AA123" i="10"/>
  <c r="AA115" i="10"/>
  <c r="AA107" i="10"/>
  <c r="AA99" i="10"/>
  <c r="AA91" i="10"/>
  <c r="AA83" i="10"/>
  <c r="AA75" i="10"/>
  <c r="AA67" i="10"/>
  <c r="AA59" i="10"/>
  <c r="AA51" i="10"/>
  <c r="AA43" i="10"/>
  <c r="AA35" i="10"/>
  <c r="AA27" i="10"/>
  <c r="AA129" i="10"/>
  <c r="AA65" i="10"/>
  <c r="AA145" i="10"/>
  <c r="AA20" i="10"/>
  <c r="AA155" i="10"/>
  <c r="AA147" i="10"/>
  <c r="AA14" i="10"/>
  <c r="Y143" i="10"/>
  <c r="Z143" i="10" s="1"/>
  <c r="AB143" i="10" s="1"/>
  <c r="Y31" i="10"/>
  <c r="Z31" i="10" s="1"/>
  <c r="AB31" i="10" s="1"/>
  <c r="Y135" i="10"/>
  <c r="Z135" i="10" s="1"/>
  <c r="AB135" i="10" s="1"/>
  <c r="Y23" i="10"/>
  <c r="Z23" i="10" s="1"/>
  <c r="AB23" i="10" s="1"/>
  <c r="Y55" i="10"/>
  <c r="Z55" i="10" s="1"/>
  <c r="AB55" i="10" s="1"/>
  <c r="Y151" i="10"/>
  <c r="Z151" i="10" s="1"/>
  <c r="AB151" i="10" s="1"/>
  <c r="Y150" i="10"/>
  <c r="Z150" i="10" s="1"/>
  <c r="AB150" i="10" s="1"/>
  <c r="Y155" i="10"/>
  <c r="Z155" i="10" s="1"/>
  <c r="AB155" i="10" s="1"/>
  <c r="Y147" i="10"/>
  <c r="Z147" i="10" s="1"/>
  <c r="AB147" i="10" s="1"/>
  <c r="Y139" i="10"/>
  <c r="Z139" i="10" s="1"/>
  <c r="AB139" i="10" s="1"/>
  <c r="Y15" i="10"/>
  <c r="Z15" i="10" s="1"/>
  <c r="AB15" i="10" s="1"/>
  <c r="Y47" i="10"/>
  <c r="Z47" i="10" s="1"/>
  <c r="AB47" i="10" s="1"/>
  <c r="Y79" i="10"/>
  <c r="Z79" i="10" s="1"/>
  <c r="AB79" i="10" s="1"/>
  <c r="Y111" i="10"/>
  <c r="Z111" i="10" s="1"/>
  <c r="AB111" i="10" s="1"/>
  <c r="Y142" i="10"/>
  <c r="Z142" i="10" s="1"/>
  <c r="T27" i="13"/>
  <c r="T41" i="13"/>
  <c r="W41" i="13"/>
  <c r="T28" i="13"/>
  <c r="W27" i="13"/>
  <c r="X166" i="13"/>
  <c r="Y166" i="13" s="1"/>
  <c r="X113" i="13"/>
  <c r="Y113" i="13" s="1"/>
  <c r="X97" i="13"/>
  <c r="Y97" i="13" s="1"/>
  <c r="X165" i="13"/>
  <c r="Y165" i="13" s="1"/>
  <c r="X77" i="13"/>
  <c r="Y77" i="13" s="1"/>
  <c r="X105" i="13"/>
  <c r="Y105" i="13" s="1"/>
  <c r="X129" i="13"/>
  <c r="Y129" i="13" s="1"/>
  <c r="X45" i="13"/>
  <c r="Y45" i="13" s="1"/>
  <c r="X34" i="13"/>
  <c r="X70" i="13"/>
  <c r="Y70" i="13" s="1"/>
  <c r="X164" i="13"/>
  <c r="Y164" i="13" s="1"/>
  <c r="X68" i="13"/>
  <c r="Y68" i="13" s="1"/>
  <c r="X81" i="13"/>
  <c r="Y81" i="13" s="1"/>
  <c r="X84" i="13"/>
  <c r="Y84" i="13" s="1"/>
  <c r="X72" i="13"/>
  <c r="Y72" i="13" s="1"/>
  <c r="X137" i="13"/>
  <c r="Y137" i="13" s="1"/>
  <c r="X117" i="13"/>
  <c r="Y117" i="13" s="1"/>
  <c r="X78" i="13"/>
  <c r="Y78" i="13" s="1"/>
  <c r="X123" i="13"/>
  <c r="Y123" i="13" s="1"/>
  <c r="X172" i="13"/>
  <c r="Y172" i="13" s="1"/>
  <c r="X42" i="13"/>
  <c r="Y42" i="13" s="1"/>
  <c r="X160" i="13"/>
  <c r="Y160" i="13" s="1"/>
  <c r="X161" i="13"/>
  <c r="Y161" i="13" s="1"/>
  <c r="X43" i="13"/>
  <c r="Y43" i="13" s="1"/>
  <c r="X100" i="13"/>
  <c r="Y100" i="13" s="1"/>
  <c r="X116" i="13"/>
  <c r="Y116" i="13" s="1"/>
  <c r="X132" i="13"/>
  <c r="Y132" i="13" s="1"/>
  <c r="X60" i="13"/>
  <c r="Y60" i="13" s="1"/>
  <c r="X61" i="13"/>
  <c r="Y61" i="13" s="1"/>
  <c r="X65" i="13"/>
  <c r="Y65" i="13" s="1"/>
  <c r="X83" i="13"/>
  <c r="Y83" i="13" s="1"/>
  <c r="X109" i="13"/>
  <c r="Y109" i="13" s="1"/>
  <c r="X115" i="13"/>
  <c r="Y115" i="13" s="1"/>
  <c r="X121" i="13"/>
  <c r="Y121" i="13" s="1"/>
  <c r="X125" i="13"/>
  <c r="Y125" i="13" s="1"/>
  <c r="X85" i="13"/>
  <c r="Y85" i="13" s="1"/>
  <c r="X53" i="13"/>
  <c r="Y53" i="13" s="1"/>
  <c r="X56" i="13"/>
  <c r="Y56" i="13" s="1"/>
  <c r="X64" i="13"/>
  <c r="Y64" i="13" s="1"/>
  <c r="X39" i="13"/>
  <c r="X59" i="13"/>
  <c r="Y59" i="13" s="1"/>
  <c r="X89" i="13"/>
  <c r="Y89" i="13" s="1"/>
  <c r="X108" i="13"/>
  <c r="Y108" i="13" s="1"/>
  <c r="X124" i="13"/>
  <c r="Y124" i="13" s="1"/>
  <c r="X140" i="13"/>
  <c r="Y140" i="13" s="1"/>
  <c r="X169" i="13"/>
  <c r="Y169" i="13" s="1"/>
  <c r="X35" i="13"/>
  <c r="Y35" i="13" s="1"/>
  <c r="X51" i="13"/>
  <c r="Y51" i="13" s="1"/>
  <c r="X58" i="13"/>
  <c r="Y58" i="13" s="1"/>
  <c r="X92" i="13"/>
  <c r="Y92" i="13" s="1"/>
  <c r="X107" i="13"/>
  <c r="Y107" i="13" s="1"/>
  <c r="X147" i="13"/>
  <c r="Y147" i="13" s="1"/>
  <c r="X120" i="13"/>
  <c r="Y120" i="13" s="1"/>
  <c r="X128" i="13"/>
  <c r="Y128" i="13" s="1"/>
  <c r="X44" i="13"/>
  <c r="Y44" i="13" s="1"/>
  <c r="X50" i="13"/>
  <c r="Y50" i="13" s="1"/>
  <c r="X86" i="13"/>
  <c r="Y86" i="13" s="1"/>
  <c r="X103" i="13"/>
  <c r="Y103" i="13" s="1"/>
  <c r="X63" i="13"/>
  <c r="Y63" i="13" s="1"/>
  <c r="X95" i="13"/>
  <c r="Y95" i="13" s="1"/>
  <c r="X96" i="13"/>
  <c r="Y96" i="13" s="1"/>
  <c r="X104" i="13"/>
  <c r="Y104" i="13" s="1"/>
  <c r="X148" i="13"/>
  <c r="Y148" i="13" s="1"/>
  <c r="X156" i="13"/>
  <c r="Y156" i="13" s="1"/>
  <c r="X159" i="13"/>
  <c r="Y159" i="13" s="1"/>
  <c r="X101" i="13"/>
  <c r="Y101" i="13" s="1"/>
  <c r="X112" i="13"/>
  <c r="Y112" i="13" s="1"/>
  <c r="X40" i="13"/>
  <c r="Y40" i="13" s="1"/>
  <c r="X52" i="13"/>
  <c r="Y52" i="13" s="1"/>
  <c r="X67" i="13"/>
  <c r="Y67" i="13" s="1"/>
  <c r="X88" i="13"/>
  <c r="Y88" i="13" s="1"/>
  <c r="X136" i="13"/>
  <c r="Y136" i="13" s="1"/>
  <c r="X152" i="13"/>
  <c r="Y152" i="13" s="1"/>
  <c r="X36" i="13"/>
  <c r="Y36" i="13" s="1"/>
  <c r="X47" i="13"/>
  <c r="Y47" i="13" s="1"/>
  <c r="X173" i="13"/>
  <c r="Y173" i="13" s="1"/>
  <c r="X99" i="13"/>
  <c r="Y99" i="13" s="1"/>
  <c r="X176" i="13"/>
  <c r="Y176" i="13" s="1"/>
  <c r="X127" i="13"/>
  <c r="Y127" i="13" s="1"/>
  <c r="X131" i="13"/>
  <c r="Y131" i="13" s="1"/>
  <c r="X135" i="13"/>
  <c r="Y135" i="13" s="1"/>
  <c r="X141" i="13"/>
  <c r="Y141" i="13" s="1"/>
  <c r="X151" i="13"/>
  <c r="Y151" i="13" s="1"/>
  <c r="X158" i="13"/>
  <c r="Y158" i="13" s="1"/>
  <c r="X79" i="13"/>
  <c r="Y79" i="13" s="1"/>
  <c r="X55" i="13"/>
  <c r="Y55" i="13" s="1"/>
  <c r="X93" i="13"/>
  <c r="Y93" i="13" s="1"/>
  <c r="X111" i="13"/>
  <c r="Y111" i="13" s="1"/>
  <c r="X48" i="13"/>
  <c r="Y48" i="13" s="1"/>
  <c r="X66" i="13"/>
  <c r="Y66" i="13" s="1"/>
  <c r="X76" i="13"/>
  <c r="Y76" i="13" s="1"/>
  <c r="X119" i="13"/>
  <c r="Y119" i="13" s="1"/>
  <c r="X142" i="13"/>
  <c r="Y142" i="13" s="1"/>
  <c r="X155" i="13"/>
  <c r="Y155" i="13" s="1"/>
  <c r="X143" i="13"/>
  <c r="Y143" i="13" s="1"/>
  <c r="X145" i="13"/>
  <c r="Y145" i="13" s="1"/>
  <c r="X149" i="13"/>
  <c r="Y149" i="13" s="1"/>
  <c r="X153" i="13"/>
  <c r="Y153" i="13" s="1"/>
  <c r="X167" i="13"/>
  <c r="Y167" i="13" s="1"/>
  <c r="X174" i="13"/>
  <c r="Y174" i="13" s="1"/>
  <c r="X80" i="13"/>
  <c r="Y80" i="13" s="1"/>
  <c r="X94" i="13"/>
  <c r="Y94" i="13" s="1"/>
  <c r="X102" i="13"/>
  <c r="Y102" i="13" s="1"/>
  <c r="X110" i="13"/>
  <c r="Y110" i="13" s="1"/>
  <c r="X118" i="13"/>
  <c r="Y118" i="13" s="1"/>
  <c r="X126" i="13"/>
  <c r="Y126" i="13" s="1"/>
  <c r="X134" i="13"/>
  <c r="Y134" i="13" s="1"/>
  <c r="X139" i="13"/>
  <c r="Y139" i="13" s="1"/>
  <c r="X144" i="13"/>
  <c r="Y144" i="13" s="1"/>
  <c r="X163" i="13"/>
  <c r="Y163" i="13" s="1"/>
  <c r="X168" i="13"/>
  <c r="Y168" i="13" s="1"/>
  <c r="X87" i="13"/>
  <c r="Y87" i="13" s="1"/>
  <c r="X150" i="13"/>
  <c r="Y150" i="13" s="1"/>
  <c r="X157" i="13"/>
  <c r="Y157" i="13" s="1"/>
  <c r="X175" i="13"/>
  <c r="Y175" i="13" s="1"/>
  <c r="X171" i="13"/>
  <c r="Y171" i="13" s="1"/>
  <c r="E116" i="1"/>
  <c r="E10" i="1"/>
  <c r="E94" i="1"/>
  <c r="E120" i="1"/>
  <c r="E131" i="1"/>
  <c r="E62" i="1"/>
  <c r="E125" i="1"/>
  <c r="E72" i="1"/>
  <c r="E92" i="1"/>
  <c r="E79" i="1"/>
  <c r="E25" i="1"/>
  <c r="E53" i="1"/>
  <c r="E34" i="1"/>
  <c r="E64" i="1"/>
  <c r="E115" i="1"/>
  <c r="E123" i="1"/>
  <c r="E121" i="1"/>
  <c r="E87" i="1"/>
  <c r="E24" i="1"/>
  <c r="E40" i="1"/>
  <c r="E30" i="1"/>
  <c r="E104" i="1"/>
  <c r="E65" i="1"/>
  <c r="E117" i="1"/>
  <c r="E99" i="1"/>
  <c r="E78" i="1"/>
  <c r="E100" i="1"/>
  <c r="E149" i="1"/>
  <c r="E134" i="1"/>
  <c r="E17" i="1"/>
  <c r="E16" i="1"/>
  <c r="E145" i="1"/>
  <c r="E154" i="1"/>
  <c r="E21" i="1"/>
  <c r="E106" i="1"/>
  <c r="E148" i="1"/>
  <c r="E91" i="1"/>
  <c r="E68" i="1"/>
  <c r="E76" i="1"/>
  <c r="E45" i="1"/>
  <c r="E132" i="1"/>
  <c r="E153" i="1"/>
  <c r="E11" i="1"/>
  <c r="E52" i="1"/>
  <c r="E129" i="1"/>
  <c r="E150" i="1"/>
  <c r="E126" i="1"/>
  <c r="E12" i="1"/>
  <c r="E142" i="1"/>
  <c r="E84" i="1"/>
  <c r="E63" i="1"/>
  <c r="E101" i="1"/>
  <c r="E13" i="1"/>
  <c r="E111" i="1"/>
  <c r="E128" i="1"/>
  <c r="E27" i="1"/>
  <c r="E31" i="1"/>
  <c r="E103" i="1"/>
  <c r="E139" i="1"/>
  <c r="E96" i="1"/>
  <c r="E44" i="1"/>
  <c r="E112" i="1"/>
  <c r="E22" i="1"/>
  <c r="E59" i="1"/>
  <c r="E77" i="1"/>
  <c r="E107" i="1"/>
  <c r="E23" i="1"/>
  <c r="E70" i="1"/>
  <c r="E71" i="1"/>
  <c r="E47" i="1"/>
  <c r="E144" i="1"/>
  <c r="E14" i="1"/>
  <c r="E54" i="1"/>
  <c r="E98" i="1"/>
  <c r="E67" i="1"/>
  <c r="E146" i="1"/>
  <c r="E35" i="1"/>
  <c r="E73" i="1"/>
  <c r="E42" i="1"/>
  <c r="E152" i="1"/>
  <c r="E32" i="1"/>
  <c r="E109" i="1"/>
  <c r="E58" i="1"/>
  <c r="E151" i="1"/>
  <c r="E7" i="1"/>
  <c r="E155" i="1"/>
  <c r="E108" i="1"/>
  <c r="E110" i="1"/>
  <c r="E18" i="1"/>
  <c r="E75" i="1"/>
  <c r="E143" i="1"/>
  <c r="E89" i="1"/>
  <c r="E80" i="1"/>
  <c r="E20" i="1"/>
  <c r="E55" i="1"/>
  <c r="E141" i="1"/>
  <c r="E118" i="1"/>
  <c r="E37" i="1"/>
  <c r="E38" i="1"/>
  <c r="E135" i="1"/>
  <c r="E147" i="1"/>
  <c r="E74" i="1"/>
  <c r="E49" i="1"/>
  <c r="E8" i="1"/>
  <c r="E140" i="1"/>
  <c r="E114" i="1"/>
  <c r="E127" i="1"/>
  <c r="E6" i="1"/>
  <c r="E61" i="1"/>
  <c r="E33" i="1"/>
  <c r="E39" i="1"/>
  <c r="E137" i="1"/>
  <c r="E82" i="1"/>
  <c r="E29" i="1"/>
  <c r="E51" i="1"/>
  <c r="E97" i="1"/>
  <c r="E133" i="1"/>
  <c r="E83" i="1"/>
  <c r="E90" i="1"/>
  <c r="E130" i="1"/>
  <c r="E43" i="1"/>
  <c r="E50" i="1"/>
  <c r="E119" i="1"/>
  <c r="E15" i="1"/>
  <c r="E46" i="1"/>
  <c r="E85" i="1"/>
  <c r="E95" i="1"/>
  <c r="E19" i="1"/>
  <c r="E102" i="1"/>
  <c r="E26" i="1"/>
  <c r="E138" i="1"/>
  <c r="E28" i="1"/>
  <c r="E66" i="1"/>
  <c r="E136" i="1"/>
  <c r="E93" i="1"/>
  <c r="E9" i="1"/>
  <c r="E105" i="1"/>
  <c r="E81" i="1"/>
  <c r="E69" i="1"/>
  <c r="E41" i="1"/>
  <c r="E113" i="1"/>
  <c r="E57" i="1"/>
  <c r="E48" i="1"/>
  <c r="E122" i="1"/>
  <c r="E124" i="1"/>
  <c r="E60" i="1"/>
  <c r="E86" i="1"/>
  <c r="E36" i="1"/>
  <c r="E56" i="1"/>
  <c r="E88" i="1"/>
  <c r="AB160" i="10" l="1"/>
  <c r="AB161" i="10"/>
  <c r="AB9" i="10"/>
  <c r="AB162" i="10"/>
  <c r="X37" i="13"/>
  <c r="G23" i="13"/>
  <c r="B22" i="13"/>
  <c r="G22" i="13"/>
  <c r="B21" i="13"/>
  <c r="G21" i="13"/>
  <c r="F23" i="13"/>
  <c r="F22" i="13"/>
  <c r="F21" i="13"/>
  <c r="B23" i="13"/>
  <c r="E23" i="13"/>
  <c r="E22" i="13"/>
  <c r="E21" i="13"/>
  <c r="AB308" i="10"/>
  <c r="AB8" i="10"/>
  <c r="AB307" i="10"/>
  <c r="AB458" i="10"/>
  <c r="AB158" i="10"/>
  <c r="AB142" i="10"/>
  <c r="AB171" i="10"/>
  <c r="AB7" i="10"/>
  <c r="AB321" i="10"/>
  <c r="AB21" i="10"/>
  <c r="AB471" i="10"/>
  <c r="AB457" i="10"/>
  <c r="AB157" i="10"/>
  <c r="X27" i="13"/>
  <c r="Y39" i="13" s="1"/>
  <c r="X73" i="13"/>
  <c r="Y73" i="13" s="1"/>
  <c r="X74" i="13"/>
  <c r="Y74" i="13" s="1"/>
  <c r="X154" i="13"/>
  <c r="Y154" i="13" s="1"/>
  <c r="X98" i="13"/>
  <c r="Y98" i="13" s="1"/>
  <c r="X33" i="13"/>
  <c r="Y33" i="13" s="1"/>
  <c r="X38" i="13"/>
  <c r="Y38" i="13" s="1"/>
  <c r="X106" i="13"/>
  <c r="Y106" i="13" s="1"/>
  <c r="X82" i="13"/>
  <c r="Y82" i="13" s="1"/>
  <c r="X91" i="13"/>
  <c r="Y91" i="13" s="1"/>
  <c r="X30" i="13"/>
  <c r="X62" i="13"/>
  <c r="Y62" i="13" s="1"/>
  <c r="X71" i="13"/>
  <c r="Y71" i="13" s="1"/>
  <c r="X75" i="13"/>
  <c r="Y75" i="13" s="1"/>
  <c r="X133" i="13"/>
  <c r="Y133" i="13" s="1"/>
  <c r="X90" i="13"/>
  <c r="Y90" i="13" s="1"/>
  <c r="X114" i="13"/>
  <c r="Y114" i="13" s="1"/>
  <c r="X130" i="13"/>
  <c r="Y130" i="13" s="1"/>
  <c r="X41" i="13"/>
  <c r="X46" i="13"/>
  <c r="Y46" i="13" s="1"/>
  <c r="F15" i="13"/>
  <c r="B9" i="13"/>
  <c r="B10" i="13"/>
  <c r="B14" i="13"/>
  <c r="B16" i="13"/>
  <c r="B18" i="13"/>
  <c r="F13" i="13"/>
  <c r="X162" i="13"/>
  <c r="Y162" i="13" s="1"/>
  <c r="X146" i="13"/>
  <c r="Y146" i="13" s="1"/>
  <c r="X69" i="13"/>
  <c r="Y69" i="13" s="1"/>
  <c r="B13" i="13"/>
  <c r="B12" i="13"/>
  <c r="B11" i="13"/>
  <c r="F10" i="13"/>
  <c r="F12" i="13"/>
  <c r="B15" i="13"/>
  <c r="F14" i="13"/>
  <c r="F16" i="13"/>
  <c r="X138" i="13"/>
  <c r="Y138" i="13" s="1"/>
  <c r="X57" i="13"/>
  <c r="Y57" i="13" s="1"/>
  <c r="X54" i="13"/>
  <c r="Y54" i="13" s="1"/>
  <c r="F9" i="13"/>
  <c r="X49" i="13"/>
  <c r="Y49" i="13" s="1"/>
  <c r="F18" i="13"/>
  <c r="F17" i="13"/>
  <c r="X170" i="13"/>
  <c r="Y170" i="13" s="1"/>
  <c r="X122" i="13"/>
  <c r="Y122" i="13" s="1"/>
  <c r="B17" i="13"/>
  <c r="F11" i="13"/>
  <c r="T9" i="1"/>
  <c r="Y34" i="13" l="1"/>
  <c r="Y37" i="13"/>
  <c r="P21" i="13"/>
  <c r="P22" i="13"/>
  <c r="J23" i="13"/>
  <c r="J22" i="13"/>
  <c r="R23" i="13"/>
  <c r="J21" i="13"/>
  <c r="R22" i="13"/>
  <c r="R21" i="13"/>
  <c r="P23" i="13"/>
  <c r="Y41" i="13"/>
  <c r="Q6" i="1"/>
  <c r="P7" i="1" l="1"/>
  <c r="C4" i="16" s="1"/>
  <c r="D3" i="16"/>
  <c r="H8" i="9"/>
  <c r="E3" i="16" s="1"/>
  <c r="E7" i="15" s="1"/>
  <c r="J7" i="15" s="1"/>
  <c r="O6" i="1"/>
  <c r="Q7" i="1"/>
  <c r="D4" i="16" s="1"/>
  <c r="A8" i="14" l="1"/>
  <c r="E27" i="13"/>
  <c r="P8" i="1"/>
  <c r="C5" i="16" s="1"/>
  <c r="H9" i="9"/>
  <c r="E4" i="16" s="1"/>
  <c r="E15" i="15" s="1"/>
  <c r="J15" i="15" s="1"/>
  <c r="O7" i="1"/>
  <c r="Q8" i="1"/>
  <c r="D5" i="16" s="1"/>
  <c r="A9" i="14" l="1"/>
  <c r="E28" i="13"/>
  <c r="Q9" i="1"/>
  <c r="D6" i="16" s="1"/>
  <c r="H10" i="9"/>
  <c r="E5" i="16" s="1"/>
  <c r="E23" i="15" s="1"/>
  <c r="J23" i="15" s="1"/>
  <c r="O8" i="1"/>
  <c r="P9" i="1"/>
  <c r="C6" i="16" s="1"/>
  <c r="A10" i="14" l="1"/>
  <c r="E29" i="13"/>
  <c r="P10" i="1"/>
  <c r="C7" i="16" s="1"/>
  <c r="O9" i="1"/>
  <c r="Q10" i="1"/>
  <c r="D7" i="16" s="1"/>
  <c r="H11" i="9"/>
  <c r="E6" i="16" s="1"/>
  <c r="E31" i="15" s="1"/>
  <c r="J31" i="15" s="1"/>
  <c r="N7" i="10"/>
  <c r="N8" i="10"/>
  <c r="N9" i="10"/>
  <c r="N10" i="10"/>
  <c r="N11" i="10"/>
  <c r="N12" i="10"/>
  <c r="N13" i="10"/>
  <c r="N14" i="10"/>
  <c r="N15" i="10"/>
  <c r="N16" i="10"/>
  <c r="N17" i="10"/>
  <c r="N18" i="10"/>
  <c r="N19" i="10"/>
  <c r="N20" i="10"/>
  <c r="N21" i="10"/>
  <c r="N22" i="10"/>
  <c r="N23" i="10"/>
  <c r="N24" i="10"/>
  <c r="N25" i="10"/>
  <c r="N26" i="10"/>
  <c r="N27" i="10"/>
  <c r="N28" i="10"/>
  <c r="N29" i="10"/>
  <c r="N30" i="10"/>
  <c r="N31" i="10"/>
  <c r="N32" i="10"/>
  <c r="N33" i="10"/>
  <c r="N34" i="10"/>
  <c r="N35" i="10"/>
  <c r="N36" i="10"/>
  <c r="N37" i="10"/>
  <c r="N38" i="10"/>
  <c r="N39" i="10"/>
  <c r="N40" i="10"/>
  <c r="N41" i="10"/>
  <c r="N42" i="10"/>
  <c r="N43" i="10"/>
  <c r="N44" i="10"/>
  <c r="N45" i="10"/>
  <c r="N46" i="10"/>
  <c r="N47" i="10"/>
  <c r="N48" i="10"/>
  <c r="N49" i="10"/>
  <c r="N50" i="10"/>
  <c r="N51" i="10"/>
  <c r="N52" i="10"/>
  <c r="N53" i="10"/>
  <c r="N54" i="10"/>
  <c r="N55" i="10"/>
  <c r="N56" i="10"/>
  <c r="N57" i="10"/>
  <c r="N58" i="10"/>
  <c r="N59" i="10"/>
  <c r="N60" i="10"/>
  <c r="N61" i="10"/>
  <c r="N62" i="10"/>
  <c r="N63" i="10"/>
  <c r="N64" i="10"/>
  <c r="N65" i="10"/>
  <c r="N66" i="10"/>
  <c r="N67" i="10"/>
  <c r="N68" i="10"/>
  <c r="N69" i="10"/>
  <c r="N70" i="10"/>
  <c r="N71" i="10"/>
  <c r="N72" i="10"/>
  <c r="N73" i="10"/>
  <c r="N74" i="10"/>
  <c r="N75" i="10"/>
  <c r="N76" i="10"/>
  <c r="N77" i="10"/>
  <c r="N78" i="10"/>
  <c r="N79" i="10"/>
  <c r="N80" i="10"/>
  <c r="N81" i="10"/>
  <c r="N82" i="10"/>
  <c r="N83" i="10"/>
  <c r="N84" i="10"/>
  <c r="N85" i="10"/>
  <c r="N86" i="10"/>
  <c r="N87" i="10"/>
  <c r="N88" i="10"/>
  <c r="N89" i="10"/>
  <c r="N90" i="10"/>
  <c r="N91" i="10"/>
  <c r="N92" i="10"/>
  <c r="N93" i="10"/>
  <c r="N94" i="10"/>
  <c r="N95" i="10"/>
  <c r="N96" i="10"/>
  <c r="N97" i="10"/>
  <c r="N98" i="10"/>
  <c r="N99" i="10"/>
  <c r="N100" i="10"/>
  <c r="N101" i="10"/>
  <c r="N102" i="10"/>
  <c r="N103" i="10"/>
  <c r="N104" i="10"/>
  <c r="N105" i="10"/>
  <c r="N106" i="10"/>
  <c r="N107" i="10"/>
  <c r="N108" i="10"/>
  <c r="N109" i="10"/>
  <c r="N110" i="10"/>
  <c r="N111" i="10"/>
  <c r="N112" i="10"/>
  <c r="N113" i="10"/>
  <c r="N114" i="10"/>
  <c r="N115" i="10"/>
  <c r="N116" i="10"/>
  <c r="N117" i="10"/>
  <c r="N118" i="10"/>
  <c r="N119" i="10"/>
  <c r="N120" i="10"/>
  <c r="N121" i="10"/>
  <c r="N122" i="10"/>
  <c r="N123" i="10"/>
  <c r="N124" i="10"/>
  <c r="N125" i="10"/>
  <c r="N126" i="10"/>
  <c r="N127" i="10"/>
  <c r="N128" i="10"/>
  <c r="N129" i="10"/>
  <c r="N130" i="10"/>
  <c r="N131" i="10"/>
  <c r="N132" i="10"/>
  <c r="N133" i="10"/>
  <c r="N134" i="10"/>
  <c r="N135" i="10"/>
  <c r="N136" i="10"/>
  <c r="N137" i="10"/>
  <c r="N138" i="10"/>
  <c r="N139" i="10"/>
  <c r="N140" i="10"/>
  <c r="N141" i="10"/>
  <c r="N142" i="10"/>
  <c r="N143" i="10"/>
  <c r="N144" i="10"/>
  <c r="N145" i="10"/>
  <c r="N146" i="10"/>
  <c r="N147" i="10"/>
  <c r="N148" i="10"/>
  <c r="N149" i="10"/>
  <c r="N150" i="10"/>
  <c r="N151" i="10"/>
  <c r="N152" i="10"/>
  <c r="N153" i="10"/>
  <c r="N154" i="10"/>
  <c r="N155" i="10"/>
  <c r="N156" i="10"/>
  <c r="N157" i="10"/>
  <c r="N158" i="10"/>
  <c r="N159" i="10"/>
  <c r="N160" i="10"/>
  <c r="N161" i="10"/>
  <c r="N162" i="10"/>
  <c r="N163" i="10"/>
  <c r="N164" i="10"/>
  <c r="N165" i="10"/>
  <c r="N166" i="10"/>
  <c r="N167" i="10"/>
  <c r="N168" i="10"/>
  <c r="N169" i="10"/>
  <c r="N170" i="10"/>
  <c r="N171" i="10"/>
  <c r="N172" i="10"/>
  <c r="N173" i="10"/>
  <c r="N174" i="10"/>
  <c r="N175" i="10"/>
  <c r="N176" i="10"/>
  <c r="N177" i="10"/>
  <c r="N178" i="10"/>
  <c r="N179" i="10"/>
  <c r="N180" i="10"/>
  <c r="N181" i="10"/>
  <c r="N182" i="10"/>
  <c r="N183" i="10"/>
  <c r="N184" i="10"/>
  <c r="N185" i="10"/>
  <c r="N186" i="10"/>
  <c r="N187" i="10"/>
  <c r="N188" i="10"/>
  <c r="N189" i="10"/>
  <c r="N190" i="10"/>
  <c r="N191" i="10"/>
  <c r="N192" i="10"/>
  <c r="N193" i="10"/>
  <c r="N194" i="10"/>
  <c r="N195" i="10"/>
  <c r="N196" i="10"/>
  <c r="N197" i="10"/>
  <c r="N198" i="10"/>
  <c r="N199" i="10"/>
  <c r="N200" i="10"/>
  <c r="N201" i="10"/>
  <c r="N202" i="10"/>
  <c r="N203" i="10"/>
  <c r="N204" i="10"/>
  <c r="N205" i="10"/>
  <c r="N206" i="10"/>
  <c r="N207" i="10"/>
  <c r="N208" i="10"/>
  <c r="N209" i="10"/>
  <c r="N210" i="10"/>
  <c r="N211" i="10"/>
  <c r="N212" i="10"/>
  <c r="N213" i="10"/>
  <c r="N214" i="10"/>
  <c r="N215" i="10"/>
  <c r="N216" i="10"/>
  <c r="N217" i="10"/>
  <c r="N218" i="10"/>
  <c r="N219" i="10"/>
  <c r="N220" i="10"/>
  <c r="N221" i="10"/>
  <c r="N222" i="10"/>
  <c r="N223" i="10"/>
  <c r="N224" i="10"/>
  <c r="N225" i="10"/>
  <c r="N226" i="10"/>
  <c r="N227" i="10"/>
  <c r="N228" i="10"/>
  <c r="N229" i="10"/>
  <c r="N230" i="10"/>
  <c r="N231" i="10"/>
  <c r="N232" i="10"/>
  <c r="N233" i="10"/>
  <c r="N234" i="10"/>
  <c r="N235" i="10"/>
  <c r="N236" i="10"/>
  <c r="N237" i="10"/>
  <c r="N238" i="10"/>
  <c r="N239" i="10"/>
  <c r="N240" i="10"/>
  <c r="N241" i="10"/>
  <c r="N242" i="10"/>
  <c r="N243" i="10"/>
  <c r="N244" i="10"/>
  <c r="N245" i="10"/>
  <c r="N246" i="10"/>
  <c r="N247" i="10"/>
  <c r="N248" i="10"/>
  <c r="N249" i="10"/>
  <c r="N250" i="10"/>
  <c r="N251" i="10"/>
  <c r="N252" i="10"/>
  <c r="N253" i="10"/>
  <c r="N254" i="10"/>
  <c r="N255" i="10"/>
  <c r="N256" i="10"/>
  <c r="N257" i="10"/>
  <c r="N258" i="10"/>
  <c r="N259" i="10"/>
  <c r="N260" i="10"/>
  <c r="N261" i="10"/>
  <c r="N262" i="10"/>
  <c r="N263" i="10"/>
  <c r="N264" i="10"/>
  <c r="N265" i="10"/>
  <c r="N266" i="10"/>
  <c r="N267" i="10"/>
  <c r="N268" i="10"/>
  <c r="N269" i="10"/>
  <c r="N270" i="10"/>
  <c r="N271" i="10"/>
  <c r="N272" i="10"/>
  <c r="N273" i="10"/>
  <c r="N274" i="10"/>
  <c r="N275" i="10"/>
  <c r="N276" i="10"/>
  <c r="N277" i="10"/>
  <c r="N278" i="10"/>
  <c r="N279" i="10"/>
  <c r="N280" i="10"/>
  <c r="N281" i="10"/>
  <c r="N282" i="10"/>
  <c r="N283" i="10"/>
  <c r="N284" i="10"/>
  <c r="N285" i="10"/>
  <c r="N286" i="10"/>
  <c r="N287" i="10"/>
  <c r="N288" i="10"/>
  <c r="N289" i="10"/>
  <c r="N290" i="10"/>
  <c r="N291" i="10"/>
  <c r="N292" i="10"/>
  <c r="N293" i="10"/>
  <c r="N294" i="10"/>
  <c r="N295" i="10"/>
  <c r="N296" i="10"/>
  <c r="N297" i="10"/>
  <c r="N298" i="10"/>
  <c r="N299" i="10"/>
  <c r="N300" i="10"/>
  <c r="N301" i="10"/>
  <c r="N302" i="10"/>
  <c r="N303" i="10"/>
  <c r="N304" i="10"/>
  <c r="N305" i="10"/>
  <c r="N306" i="10"/>
  <c r="N307" i="10"/>
  <c r="N308" i="10"/>
  <c r="N309" i="10"/>
  <c r="N310" i="10"/>
  <c r="N311" i="10"/>
  <c r="N312" i="10"/>
  <c r="N313" i="10"/>
  <c r="N314" i="10"/>
  <c r="N315" i="10"/>
  <c r="N316" i="10"/>
  <c r="N317" i="10"/>
  <c r="N318" i="10"/>
  <c r="N319" i="10"/>
  <c r="N320" i="10"/>
  <c r="N321" i="10"/>
  <c r="N322" i="10"/>
  <c r="N323" i="10"/>
  <c r="N324" i="10"/>
  <c r="N325" i="10"/>
  <c r="N326" i="10"/>
  <c r="N327" i="10"/>
  <c r="N328" i="10"/>
  <c r="N329" i="10"/>
  <c r="N330" i="10"/>
  <c r="N331" i="10"/>
  <c r="N332" i="10"/>
  <c r="N333" i="10"/>
  <c r="N334" i="10"/>
  <c r="N335" i="10"/>
  <c r="N336" i="10"/>
  <c r="N337" i="10"/>
  <c r="N338" i="10"/>
  <c r="N339" i="10"/>
  <c r="N340" i="10"/>
  <c r="N341" i="10"/>
  <c r="N342" i="10"/>
  <c r="N343" i="10"/>
  <c r="N344" i="10"/>
  <c r="N345" i="10"/>
  <c r="N346" i="10"/>
  <c r="N347" i="10"/>
  <c r="N348" i="10"/>
  <c r="N349" i="10"/>
  <c r="N350" i="10"/>
  <c r="N351" i="10"/>
  <c r="N352" i="10"/>
  <c r="N353" i="10"/>
  <c r="N354" i="10"/>
  <c r="N355" i="10"/>
  <c r="N356" i="10"/>
  <c r="N357" i="10"/>
  <c r="N358" i="10"/>
  <c r="N359" i="10"/>
  <c r="N360" i="10"/>
  <c r="N361" i="10"/>
  <c r="N362" i="10"/>
  <c r="N363" i="10"/>
  <c r="N364" i="10"/>
  <c r="N365" i="10"/>
  <c r="N366" i="10"/>
  <c r="N367" i="10"/>
  <c r="N368" i="10"/>
  <c r="N369" i="10"/>
  <c r="N370" i="10"/>
  <c r="N371" i="10"/>
  <c r="N372" i="10"/>
  <c r="N373" i="10"/>
  <c r="N374" i="10"/>
  <c r="N375" i="10"/>
  <c r="N376" i="10"/>
  <c r="N377" i="10"/>
  <c r="N378" i="10"/>
  <c r="N379" i="10"/>
  <c r="N380" i="10"/>
  <c r="N381" i="10"/>
  <c r="N382" i="10"/>
  <c r="N383" i="10"/>
  <c r="N384" i="10"/>
  <c r="N385" i="10"/>
  <c r="N386" i="10"/>
  <c r="N387" i="10"/>
  <c r="N388" i="10"/>
  <c r="N389" i="10"/>
  <c r="N390" i="10"/>
  <c r="N391" i="10"/>
  <c r="N392" i="10"/>
  <c r="N393" i="10"/>
  <c r="N394" i="10"/>
  <c r="N395" i="10"/>
  <c r="N396" i="10"/>
  <c r="N397" i="10"/>
  <c r="N398" i="10"/>
  <c r="N399" i="10"/>
  <c r="N400" i="10"/>
  <c r="N401" i="10"/>
  <c r="N402" i="10"/>
  <c r="N403" i="10"/>
  <c r="N404" i="10"/>
  <c r="N405" i="10"/>
  <c r="N406" i="10"/>
  <c r="N407" i="10"/>
  <c r="N408" i="10"/>
  <c r="N409" i="10"/>
  <c r="N410" i="10"/>
  <c r="N411" i="10"/>
  <c r="N412" i="10"/>
  <c r="N413" i="10"/>
  <c r="N414" i="10"/>
  <c r="N415" i="10"/>
  <c r="N416" i="10"/>
  <c r="N417" i="10"/>
  <c r="N418" i="10"/>
  <c r="N419" i="10"/>
  <c r="N420" i="10"/>
  <c r="N421" i="10"/>
  <c r="N422" i="10"/>
  <c r="N423" i="10"/>
  <c r="N424" i="10"/>
  <c r="N425" i="10"/>
  <c r="N426" i="10"/>
  <c r="N427" i="10"/>
  <c r="N428" i="10"/>
  <c r="N429" i="10"/>
  <c r="N430" i="10"/>
  <c r="N431" i="10"/>
  <c r="N432" i="10"/>
  <c r="N433" i="10"/>
  <c r="N434" i="10"/>
  <c r="N435" i="10"/>
  <c r="N436" i="10"/>
  <c r="N437" i="10"/>
  <c r="N438" i="10"/>
  <c r="N439" i="10"/>
  <c r="N440" i="10"/>
  <c r="N441" i="10"/>
  <c r="N442" i="10"/>
  <c r="N443" i="10"/>
  <c r="N444" i="10"/>
  <c r="N445" i="10"/>
  <c r="N446" i="10"/>
  <c r="N447" i="10"/>
  <c r="N448" i="10"/>
  <c r="N449" i="10"/>
  <c r="N450" i="10"/>
  <c r="N451" i="10"/>
  <c r="N452" i="10"/>
  <c r="N453" i="10"/>
  <c r="N454" i="10"/>
  <c r="N455" i="10"/>
  <c r="N456" i="10"/>
  <c r="N457" i="10"/>
  <c r="N458" i="10"/>
  <c r="N459" i="10"/>
  <c r="N460" i="10"/>
  <c r="N461" i="10"/>
  <c r="N462" i="10"/>
  <c r="N463" i="10"/>
  <c r="N464" i="10"/>
  <c r="N465" i="10"/>
  <c r="N466" i="10"/>
  <c r="N467" i="10"/>
  <c r="N468" i="10"/>
  <c r="N469" i="10"/>
  <c r="N470" i="10"/>
  <c r="N471" i="10"/>
  <c r="N472" i="10"/>
  <c r="N473" i="10"/>
  <c r="N474" i="10"/>
  <c r="N475" i="10"/>
  <c r="N476" i="10"/>
  <c r="N477" i="10"/>
  <c r="N478" i="10"/>
  <c r="N479" i="10"/>
  <c r="N480" i="10"/>
  <c r="N481" i="10"/>
  <c r="N482" i="10"/>
  <c r="N483" i="10"/>
  <c r="N484" i="10"/>
  <c r="N485" i="10"/>
  <c r="N486" i="10"/>
  <c r="N487" i="10"/>
  <c r="N488" i="10"/>
  <c r="N489" i="10"/>
  <c r="N490" i="10"/>
  <c r="N491" i="10"/>
  <c r="N492" i="10"/>
  <c r="N493" i="10"/>
  <c r="N494" i="10"/>
  <c r="N495" i="10"/>
  <c r="N496" i="10"/>
  <c r="N497" i="10"/>
  <c r="N498" i="10"/>
  <c r="N499" i="10"/>
  <c r="N500" i="10"/>
  <c r="N501" i="10"/>
  <c r="N502" i="10"/>
  <c r="N503" i="10"/>
  <c r="N504" i="10"/>
  <c r="N505" i="10"/>
  <c r="N506" i="10"/>
  <c r="N507" i="10"/>
  <c r="N508" i="10"/>
  <c r="N509" i="10"/>
  <c r="N510" i="10"/>
  <c r="N511" i="10"/>
  <c r="N512" i="10"/>
  <c r="N513" i="10"/>
  <c r="N514" i="10"/>
  <c r="N515" i="10"/>
  <c r="N516" i="10"/>
  <c r="N517" i="10"/>
  <c r="N518" i="10"/>
  <c r="N519" i="10"/>
  <c r="N520" i="10"/>
  <c r="N521" i="10"/>
  <c r="N522" i="10"/>
  <c r="N523" i="10"/>
  <c r="N524" i="10"/>
  <c r="N525" i="10"/>
  <c r="N526" i="10"/>
  <c r="N527" i="10"/>
  <c r="N528" i="10"/>
  <c r="N529" i="10"/>
  <c r="N530" i="10"/>
  <c r="N531" i="10"/>
  <c r="N532" i="10"/>
  <c r="N533" i="10"/>
  <c r="N534" i="10"/>
  <c r="N535" i="10"/>
  <c r="N536" i="10"/>
  <c r="N537" i="10"/>
  <c r="N538" i="10"/>
  <c r="N539" i="10"/>
  <c r="N540" i="10"/>
  <c r="N541" i="10"/>
  <c r="N542" i="10"/>
  <c r="N543" i="10"/>
  <c r="N544" i="10"/>
  <c r="N545" i="10"/>
  <c r="N546" i="10"/>
  <c r="N547" i="10"/>
  <c r="N548" i="10"/>
  <c r="N549" i="10"/>
  <c r="N550" i="10"/>
  <c r="N551" i="10"/>
  <c r="N552" i="10"/>
  <c r="N553" i="10"/>
  <c r="N554" i="10"/>
  <c r="N555" i="10"/>
  <c r="N556" i="10"/>
  <c r="N557" i="10"/>
  <c r="N558" i="10"/>
  <c r="N559" i="10"/>
  <c r="N560" i="10"/>
  <c r="N561" i="10"/>
  <c r="N562" i="10"/>
  <c r="N563" i="10"/>
  <c r="N564" i="10"/>
  <c r="N565" i="10"/>
  <c r="N566" i="10"/>
  <c r="N567" i="10"/>
  <c r="N568" i="10"/>
  <c r="N569" i="10"/>
  <c r="N570" i="10"/>
  <c r="N571" i="10"/>
  <c r="N572" i="10"/>
  <c r="N573" i="10"/>
  <c r="N574" i="10"/>
  <c r="N575" i="10"/>
  <c r="N576" i="10"/>
  <c r="N577" i="10"/>
  <c r="N578" i="10"/>
  <c r="N579" i="10"/>
  <c r="N580" i="10"/>
  <c r="N581" i="10"/>
  <c r="N582" i="10"/>
  <c r="N583" i="10"/>
  <c r="N584" i="10"/>
  <c r="N585" i="10"/>
  <c r="N586" i="10"/>
  <c r="N587" i="10"/>
  <c r="N588" i="10"/>
  <c r="N589" i="10"/>
  <c r="N590" i="10"/>
  <c r="N591" i="10"/>
  <c r="N592" i="10"/>
  <c r="N593" i="10"/>
  <c r="N594" i="10"/>
  <c r="N595" i="10"/>
  <c r="N596" i="10"/>
  <c r="N597" i="10"/>
  <c r="N598" i="10"/>
  <c r="N599" i="10"/>
  <c r="N600" i="10"/>
  <c r="N601" i="10"/>
  <c r="N602" i="10"/>
  <c r="N603" i="10"/>
  <c r="N604" i="10"/>
  <c r="N605" i="10"/>
  <c r="N60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E119" i="10"/>
  <c r="E120" i="10"/>
  <c r="E121" i="10"/>
  <c r="E122" i="10"/>
  <c r="E123" i="10"/>
  <c r="E124" i="10"/>
  <c r="E125" i="10"/>
  <c r="E126" i="10"/>
  <c r="E127" i="10"/>
  <c r="E128" i="10"/>
  <c r="E129" i="10"/>
  <c r="E130" i="10"/>
  <c r="E131" i="10"/>
  <c r="E132" i="10"/>
  <c r="E133" i="10"/>
  <c r="E134" i="10"/>
  <c r="E135" i="10"/>
  <c r="E136" i="10"/>
  <c r="E137" i="10"/>
  <c r="E138" i="10"/>
  <c r="E139" i="10"/>
  <c r="E140" i="10"/>
  <c r="E141" i="10"/>
  <c r="E142" i="10"/>
  <c r="E143" i="10"/>
  <c r="E144" i="10"/>
  <c r="E145" i="10"/>
  <c r="E146" i="10"/>
  <c r="E147" i="10"/>
  <c r="E148" i="10"/>
  <c r="E149" i="10"/>
  <c r="E150" i="10"/>
  <c r="E151" i="10"/>
  <c r="E152" i="10"/>
  <c r="E153" i="10"/>
  <c r="E154" i="10"/>
  <c r="E155" i="10"/>
  <c r="E156" i="10"/>
  <c r="E157" i="10"/>
  <c r="E158" i="10"/>
  <c r="E159" i="10"/>
  <c r="E160" i="10"/>
  <c r="E161" i="10"/>
  <c r="E162" i="10"/>
  <c r="E163" i="10"/>
  <c r="E164" i="10"/>
  <c r="E165" i="10"/>
  <c r="E166" i="10"/>
  <c r="E167" i="10"/>
  <c r="E168" i="10"/>
  <c r="E169" i="10"/>
  <c r="E170" i="10"/>
  <c r="E171" i="10"/>
  <c r="E172" i="10"/>
  <c r="E173" i="10"/>
  <c r="E174" i="10"/>
  <c r="E175" i="10"/>
  <c r="E176" i="10"/>
  <c r="E177" i="10"/>
  <c r="E178" i="10"/>
  <c r="E179" i="10"/>
  <c r="E180" i="10"/>
  <c r="E181" i="10"/>
  <c r="E182" i="10"/>
  <c r="E183" i="10"/>
  <c r="E184" i="10"/>
  <c r="E185" i="10"/>
  <c r="E186" i="10"/>
  <c r="E187" i="10"/>
  <c r="E188" i="10"/>
  <c r="E189" i="10"/>
  <c r="E190" i="10"/>
  <c r="E191" i="10"/>
  <c r="E192" i="10"/>
  <c r="E193" i="10"/>
  <c r="E194" i="10"/>
  <c r="E195" i="10"/>
  <c r="E196" i="10"/>
  <c r="E197" i="10"/>
  <c r="E198" i="10"/>
  <c r="E199" i="10"/>
  <c r="E200" i="10"/>
  <c r="E201" i="10"/>
  <c r="E202" i="10"/>
  <c r="E203" i="10"/>
  <c r="E204" i="10"/>
  <c r="E205" i="10"/>
  <c r="E206" i="10"/>
  <c r="E207" i="10"/>
  <c r="E208" i="10"/>
  <c r="E209" i="10"/>
  <c r="E210" i="10"/>
  <c r="E211" i="10"/>
  <c r="E212" i="10"/>
  <c r="E213" i="10"/>
  <c r="E214" i="10"/>
  <c r="E215" i="10"/>
  <c r="E216" i="10"/>
  <c r="E217" i="10"/>
  <c r="E218" i="10"/>
  <c r="E219" i="10"/>
  <c r="E220" i="10"/>
  <c r="E221" i="10"/>
  <c r="E222" i="10"/>
  <c r="E223" i="10"/>
  <c r="E224" i="10"/>
  <c r="E225" i="10"/>
  <c r="E226" i="10"/>
  <c r="E227" i="10"/>
  <c r="E228" i="10"/>
  <c r="E229" i="10"/>
  <c r="E230" i="10"/>
  <c r="E231" i="10"/>
  <c r="E232" i="10"/>
  <c r="E233" i="10"/>
  <c r="E234" i="10"/>
  <c r="E235" i="10"/>
  <c r="E236" i="10"/>
  <c r="E237" i="10"/>
  <c r="E238" i="10"/>
  <c r="E239" i="10"/>
  <c r="E240" i="10"/>
  <c r="E241" i="10"/>
  <c r="E242" i="10"/>
  <c r="E243" i="10"/>
  <c r="E244" i="10"/>
  <c r="E245" i="10"/>
  <c r="E246" i="10"/>
  <c r="E247" i="10"/>
  <c r="E248" i="10"/>
  <c r="E249" i="10"/>
  <c r="E250" i="10"/>
  <c r="E251" i="10"/>
  <c r="E252" i="10"/>
  <c r="E253" i="10"/>
  <c r="E254" i="10"/>
  <c r="E255" i="10"/>
  <c r="E256" i="10"/>
  <c r="E257" i="10"/>
  <c r="E258" i="10"/>
  <c r="E259" i="10"/>
  <c r="E260" i="10"/>
  <c r="E261" i="10"/>
  <c r="E262" i="10"/>
  <c r="E263" i="10"/>
  <c r="E264" i="10"/>
  <c r="E265" i="10"/>
  <c r="E266" i="10"/>
  <c r="E267" i="10"/>
  <c r="E268" i="10"/>
  <c r="E269" i="10"/>
  <c r="E270" i="10"/>
  <c r="E271" i="10"/>
  <c r="E272" i="10"/>
  <c r="E273" i="10"/>
  <c r="E274" i="10"/>
  <c r="E275" i="10"/>
  <c r="E276" i="10"/>
  <c r="E277" i="10"/>
  <c r="E278" i="10"/>
  <c r="E279" i="10"/>
  <c r="E280" i="10"/>
  <c r="E281" i="10"/>
  <c r="E282" i="10"/>
  <c r="E283" i="10"/>
  <c r="E284" i="10"/>
  <c r="E285" i="10"/>
  <c r="E286" i="10"/>
  <c r="E287" i="10"/>
  <c r="E288" i="10"/>
  <c r="E289" i="10"/>
  <c r="E290" i="10"/>
  <c r="E291" i="10"/>
  <c r="E292" i="10"/>
  <c r="E293" i="10"/>
  <c r="E294" i="10"/>
  <c r="E295" i="10"/>
  <c r="E296" i="10"/>
  <c r="E297" i="10"/>
  <c r="E298" i="10"/>
  <c r="E299" i="10"/>
  <c r="E300" i="10"/>
  <c r="E301" i="10"/>
  <c r="E302" i="10"/>
  <c r="E303" i="10"/>
  <c r="E304" i="10"/>
  <c r="E305" i="10"/>
  <c r="E306" i="10"/>
  <c r="E307" i="10"/>
  <c r="E308" i="10"/>
  <c r="E309" i="10"/>
  <c r="E310" i="10"/>
  <c r="E311" i="10"/>
  <c r="E312" i="10"/>
  <c r="E313" i="10"/>
  <c r="E314" i="10"/>
  <c r="E315" i="10"/>
  <c r="E316" i="10"/>
  <c r="E317" i="10"/>
  <c r="E318" i="10"/>
  <c r="E319" i="10"/>
  <c r="E320" i="10"/>
  <c r="E321" i="10"/>
  <c r="E322" i="10"/>
  <c r="E323" i="10"/>
  <c r="E324" i="10"/>
  <c r="E325" i="10"/>
  <c r="E326" i="10"/>
  <c r="E327" i="10"/>
  <c r="E328" i="10"/>
  <c r="E329" i="10"/>
  <c r="E330" i="10"/>
  <c r="E331" i="10"/>
  <c r="E332" i="10"/>
  <c r="E333" i="10"/>
  <c r="E334" i="10"/>
  <c r="E335" i="10"/>
  <c r="E336" i="10"/>
  <c r="E337" i="10"/>
  <c r="E338" i="10"/>
  <c r="E339" i="10"/>
  <c r="E340" i="10"/>
  <c r="E341" i="10"/>
  <c r="E342" i="10"/>
  <c r="E343" i="10"/>
  <c r="E344" i="10"/>
  <c r="E345" i="10"/>
  <c r="E346" i="10"/>
  <c r="E347" i="10"/>
  <c r="E348" i="10"/>
  <c r="E349" i="10"/>
  <c r="E350" i="10"/>
  <c r="E351" i="10"/>
  <c r="E352" i="10"/>
  <c r="E353" i="10"/>
  <c r="E354" i="10"/>
  <c r="E355" i="10"/>
  <c r="E356" i="10"/>
  <c r="E357" i="10"/>
  <c r="E358" i="10"/>
  <c r="E359" i="10"/>
  <c r="E360" i="10"/>
  <c r="E361" i="10"/>
  <c r="E362" i="10"/>
  <c r="E363" i="10"/>
  <c r="E364" i="10"/>
  <c r="E365" i="10"/>
  <c r="E366" i="10"/>
  <c r="E367" i="10"/>
  <c r="E368" i="10"/>
  <c r="E369" i="10"/>
  <c r="E370" i="10"/>
  <c r="E371" i="10"/>
  <c r="E372" i="10"/>
  <c r="E373" i="10"/>
  <c r="E374" i="10"/>
  <c r="E375" i="10"/>
  <c r="E376" i="10"/>
  <c r="E377" i="10"/>
  <c r="E378" i="10"/>
  <c r="E379" i="10"/>
  <c r="E380" i="10"/>
  <c r="E381" i="10"/>
  <c r="E382" i="10"/>
  <c r="E383" i="10"/>
  <c r="E384" i="10"/>
  <c r="E385" i="10"/>
  <c r="E386" i="10"/>
  <c r="E387" i="10"/>
  <c r="E388" i="10"/>
  <c r="E389" i="10"/>
  <c r="E390" i="10"/>
  <c r="E391" i="10"/>
  <c r="E392" i="10"/>
  <c r="E393" i="10"/>
  <c r="E394" i="10"/>
  <c r="E395" i="10"/>
  <c r="E396" i="10"/>
  <c r="E397" i="10"/>
  <c r="E398" i="10"/>
  <c r="E399" i="10"/>
  <c r="E400" i="10"/>
  <c r="E401" i="10"/>
  <c r="E402" i="10"/>
  <c r="E403" i="10"/>
  <c r="E404" i="10"/>
  <c r="E405" i="10"/>
  <c r="E406" i="10"/>
  <c r="E407" i="10"/>
  <c r="E408" i="10"/>
  <c r="E409" i="10"/>
  <c r="E410" i="10"/>
  <c r="E411" i="10"/>
  <c r="E412" i="10"/>
  <c r="E413" i="10"/>
  <c r="E414" i="10"/>
  <c r="E415" i="10"/>
  <c r="E416" i="10"/>
  <c r="E417" i="10"/>
  <c r="E418" i="10"/>
  <c r="E419" i="10"/>
  <c r="E420" i="10"/>
  <c r="E421" i="10"/>
  <c r="E422" i="10"/>
  <c r="E423" i="10"/>
  <c r="E424" i="10"/>
  <c r="E425" i="10"/>
  <c r="E426" i="10"/>
  <c r="E427" i="10"/>
  <c r="E428" i="10"/>
  <c r="E429" i="10"/>
  <c r="E430" i="10"/>
  <c r="E431" i="10"/>
  <c r="E432" i="10"/>
  <c r="E433" i="10"/>
  <c r="E434" i="10"/>
  <c r="E435" i="10"/>
  <c r="E436" i="10"/>
  <c r="E437" i="10"/>
  <c r="E438" i="10"/>
  <c r="E439" i="10"/>
  <c r="E440" i="10"/>
  <c r="E441" i="10"/>
  <c r="E442" i="10"/>
  <c r="E443" i="10"/>
  <c r="E444" i="10"/>
  <c r="E445" i="10"/>
  <c r="E446" i="10"/>
  <c r="E447" i="10"/>
  <c r="E448" i="10"/>
  <c r="E449" i="10"/>
  <c r="E450" i="10"/>
  <c r="E451" i="10"/>
  <c r="E452" i="10"/>
  <c r="E453" i="10"/>
  <c r="E454" i="10"/>
  <c r="E455" i="10"/>
  <c r="E456" i="10"/>
  <c r="E457" i="10"/>
  <c r="E458" i="10"/>
  <c r="E459" i="10"/>
  <c r="E460" i="10"/>
  <c r="E461" i="10"/>
  <c r="E462" i="10"/>
  <c r="E463" i="10"/>
  <c r="E464" i="10"/>
  <c r="E465" i="10"/>
  <c r="E466" i="10"/>
  <c r="E467" i="10"/>
  <c r="E468" i="10"/>
  <c r="E469" i="10"/>
  <c r="E470" i="10"/>
  <c r="E471" i="10"/>
  <c r="E472" i="10"/>
  <c r="E473" i="10"/>
  <c r="E474" i="10"/>
  <c r="E475" i="10"/>
  <c r="E476" i="10"/>
  <c r="E477" i="10"/>
  <c r="E478" i="10"/>
  <c r="E479" i="10"/>
  <c r="E480" i="10"/>
  <c r="E481" i="10"/>
  <c r="E482" i="10"/>
  <c r="E483" i="10"/>
  <c r="E484" i="10"/>
  <c r="E485" i="10"/>
  <c r="E486" i="10"/>
  <c r="E487" i="10"/>
  <c r="E488" i="10"/>
  <c r="E489" i="10"/>
  <c r="E490" i="10"/>
  <c r="E491" i="10"/>
  <c r="E492" i="10"/>
  <c r="E493" i="10"/>
  <c r="E494" i="10"/>
  <c r="E495" i="10"/>
  <c r="E496" i="10"/>
  <c r="E497" i="10"/>
  <c r="E498" i="10"/>
  <c r="E499" i="10"/>
  <c r="E500" i="10"/>
  <c r="E501" i="10"/>
  <c r="E502" i="10"/>
  <c r="E503" i="10"/>
  <c r="E504" i="10"/>
  <c r="E505" i="10"/>
  <c r="E506" i="10"/>
  <c r="E507" i="10"/>
  <c r="E508" i="10"/>
  <c r="E509" i="10"/>
  <c r="E510" i="10"/>
  <c r="E511" i="10"/>
  <c r="E512" i="10"/>
  <c r="E513" i="10"/>
  <c r="E514" i="10"/>
  <c r="E515" i="10"/>
  <c r="E516" i="10"/>
  <c r="E517" i="10"/>
  <c r="E518" i="10"/>
  <c r="E519" i="10"/>
  <c r="E520" i="10"/>
  <c r="E521" i="10"/>
  <c r="E522" i="10"/>
  <c r="E523" i="10"/>
  <c r="E524" i="10"/>
  <c r="E525" i="10"/>
  <c r="E526" i="10"/>
  <c r="E527" i="10"/>
  <c r="E528" i="10"/>
  <c r="E529" i="10"/>
  <c r="E530" i="10"/>
  <c r="E531" i="10"/>
  <c r="E532" i="10"/>
  <c r="E533" i="10"/>
  <c r="E534" i="10"/>
  <c r="E535" i="10"/>
  <c r="E536" i="10"/>
  <c r="E537" i="10"/>
  <c r="E538" i="10"/>
  <c r="E539" i="10"/>
  <c r="E540" i="10"/>
  <c r="E541" i="10"/>
  <c r="E542" i="10"/>
  <c r="E543" i="10"/>
  <c r="E544" i="10"/>
  <c r="E545" i="10"/>
  <c r="E546" i="10"/>
  <c r="E547" i="10"/>
  <c r="E548" i="10"/>
  <c r="E549" i="10"/>
  <c r="E550" i="10"/>
  <c r="E551" i="10"/>
  <c r="E552" i="10"/>
  <c r="E553" i="10"/>
  <c r="E554" i="10"/>
  <c r="E555" i="10"/>
  <c r="E556" i="10"/>
  <c r="E557" i="10"/>
  <c r="E558" i="10"/>
  <c r="E559" i="10"/>
  <c r="E560" i="10"/>
  <c r="E561" i="10"/>
  <c r="E562" i="10"/>
  <c r="E563" i="10"/>
  <c r="E564" i="10"/>
  <c r="E565" i="10"/>
  <c r="E566" i="10"/>
  <c r="E567" i="10"/>
  <c r="E568" i="10"/>
  <c r="E569" i="10"/>
  <c r="E570" i="10"/>
  <c r="E571" i="10"/>
  <c r="E572" i="10"/>
  <c r="E573" i="10"/>
  <c r="E574" i="10"/>
  <c r="E575" i="10"/>
  <c r="E576" i="10"/>
  <c r="E577" i="10"/>
  <c r="E578" i="10"/>
  <c r="E579" i="10"/>
  <c r="E580" i="10"/>
  <c r="E581" i="10"/>
  <c r="E582" i="10"/>
  <c r="E583" i="10"/>
  <c r="E584" i="10"/>
  <c r="E585" i="10"/>
  <c r="E586" i="10"/>
  <c r="E587" i="10"/>
  <c r="E588" i="10"/>
  <c r="E589" i="10"/>
  <c r="E590" i="10"/>
  <c r="E591" i="10"/>
  <c r="E592" i="10"/>
  <c r="E593" i="10"/>
  <c r="E594" i="10"/>
  <c r="E595" i="10"/>
  <c r="E596" i="10"/>
  <c r="E597" i="10"/>
  <c r="E598" i="10"/>
  <c r="E599" i="10"/>
  <c r="E600" i="10"/>
  <c r="E601" i="10"/>
  <c r="E602" i="10"/>
  <c r="E603" i="10"/>
  <c r="E604" i="10"/>
  <c r="E605" i="10"/>
  <c r="E606" i="10"/>
  <c r="V27" i="2"/>
  <c r="A11" i="14" l="1"/>
  <c r="E30" i="13"/>
  <c r="M136" i="4"/>
  <c r="M120" i="4"/>
  <c r="M80" i="4"/>
  <c r="M56" i="4"/>
  <c r="M152" i="4"/>
  <c r="M96" i="4"/>
  <c r="M163" i="4"/>
  <c r="M155" i="4"/>
  <c r="M147" i="4"/>
  <c r="M139" i="4"/>
  <c r="M131" i="4"/>
  <c r="M123" i="4"/>
  <c r="M115" i="4"/>
  <c r="M107" i="4"/>
  <c r="M99" i="4"/>
  <c r="M91" i="4"/>
  <c r="M83" i="4"/>
  <c r="M75" i="4"/>
  <c r="M67" i="4"/>
  <c r="M59" i="4"/>
  <c r="M51" i="4"/>
  <c r="M43" i="4"/>
  <c r="M35" i="4"/>
  <c r="M140" i="4"/>
  <c r="M171" i="4"/>
  <c r="I8" i="9"/>
  <c r="F3" i="16" s="1"/>
  <c r="M148" i="4"/>
  <c r="M60" i="4"/>
  <c r="M164" i="4"/>
  <c r="M132" i="4"/>
  <c r="M124" i="4"/>
  <c r="M108" i="4"/>
  <c r="M92" i="4"/>
  <c r="M76" i="4"/>
  <c r="M52" i="4"/>
  <c r="M172" i="4"/>
  <c r="M156" i="4"/>
  <c r="M116" i="4"/>
  <c r="M100" i="4"/>
  <c r="M84" i="4"/>
  <c r="M68" i="4"/>
  <c r="M170" i="4"/>
  <c r="M162" i="4"/>
  <c r="M154" i="4"/>
  <c r="M146" i="4"/>
  <c r="M138" i="4"/>
  <c r="M130" i="4"/>
  <c r="M122" i="4"/>
  <c r="M114" i="4"/>
  <c r="M106" i="4"/>
  <c r="M98" i="4"/>
  <c r="M90" i="4"/>
  <c r="M82" i="4"/>
  <c r="M74" i="4"/>
  <c r="M66" i="4"/>
  <c r="M58" i="4"/>
  <c r="M50" i="4"/>
  <c r="M77" i="4"/>
  <c r="M168" i="4"/>
  <c r="M160" i="4"/>
  <c r="M144" i="4"/>
  <c r="M128" i="4"/>
  <c r="M112" i="4"/>
  <c r="M104" i="4"/>
  <c r="M88" i="4"/>
  <c r="M72" i="4"/>
  <c r="M64" i="4"/>
  <c r="M143" i="4"/>
  <c r="M119" i="4"/>
  <c r="M55" i="4"/>
  <c r="M27" i="4"/>
  <c r="M28" i="4"/>
  <c r="M40" i="4"/>
  <c r="M42" i="4"/>
  <c r="M44" i="4"/>
  <c r="M36" i="4"/>
  <c r="M48" i="4"/>
  <c r="M34" i="4"/>
  <c r="M32" i="4"/>
  <c r="M31" i="4"/>
  <c r="M63" i="4"/>
  <c r="M47" i="4"/>
  <c r="M39" i="4"/>
  <c r="M79" i="4"/>
  <c r="M169" i="4"/>
  <c r="M129" i="4"/>
  <c r="M89" i="4"/>
  <c r="M57" i="4"/>
  <c r="M159" i="4"/>
  <c r="M135" i="4"/>
  <c r="M111" i="4"/>
  <c r="M95" i="4"/>
  <c r="M71" i="4"/>
  <c r="M173" i="4"/>
  <c r="M165" i="4"/>
  <c r="M157" i="4"/>
  <c r="M149" i="4"/>
  <c r="M141" i="4"/>
  <c r="M133" i="4"/>
  <c r="M125" i="4"/>
  <c r="M117" i="4"/>
  <c r="M109" i="4"/>
  <c r="M101" i="4"/>
  <c r="M93" i="4"/>
  <c r="M85" i="4"/>
  <c r="M69" i="4"/>
  <c r="M61" i="4"/>
  <c r="M53" i="4"/>
  <c r="M45" i="4"/>
  <c r="M37" i="4"/>
  <c r="M29" i="4"/>
  <c r="M161" i="4"/>
  <c r="M41" i="4"/>
  <c r="M145" i="4"/>
  <c r="M105" i="4"/>
  <c r="M73" i="4"/>
  <c r="M33" i="4"/>
  <c r="M153" i="4"/>
  <c r="M113" i="4"/>
  <c r="M65" i="4"/>
  <c r="M25" i="4"/>
  <c r="M167" i="4"/>
  <c r="M26" i="4"/>
  <c r="M137" i="4"/>
  <c r="M121" i="4"/>
  <c r="M97" i="4"/>
  <c r="M81" i="4"/>
  <c r="M49" i="4"/>
  <c r="M151" i="4"/>
  <c r="M127" i="4"/>
  <c r="M103" i="4"/>
  <c r="M87" i="4"/>
  <c r="M24" i="4"/>
  <c r="M166" i="4"/>
  <c r="M158" i="4"/>
  <c r="M150" i="4"/>
  <c r="M142" i="4"/>
  <c r="M134" i="4"/>
  <c r="M126" i="4"/>
  <c r="M118" i="4"/>
  <c r="M110" i="4"/>
  <c r="M102" i="4"/>
  <c r="M94" i="4"/>
  <c r="M86" i="4"/>
  <c r="M78" i="4"/>
  <c r="M70" i="4"/>
  <c r="M62" i="4"/>
  <c r="M54" i="4"/>
  <c r="M46" i="4"/>
  <c r="M38" i="4"/>
  <c r="M30" i="4"/>
  <c r="Q11" i="1"/>
  <c r="D8" i="16" s="1"/>
  <c r="H12" i="9"/>
  <c r="E7" i="16" s="1"/>
  <c r="E39" i="15" s="1"/>
  <c r="J39" i="15" s="1"/>
  <c r="P11" i="1"/>
  <c r="C8" i="16" s="1"/>
  <c r="O10" i="1"/>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0" i="3"/>
  <c r="S81" i="3"/>
  <c r="S82" i="3"/>
  <c r="S83" i="3"/>
  <c r="S84" i="3"/>
  <c r="S85" i="3"/>
  <c r="S86" i="3"/>
  <c r="S87" i="3"/>
  <c r="S88" i="3"/>
  <c r="S89" i="3"/>
  <c r="S90" i="3"/>
  <c r="S91" i="3"/>
  <c r="S92" i="3"/>
  <c r="S93" i="3"/>
  <c r="S94" i="3"/>
  <c r="S95" i="3"/>
  <c r="S96" i="3"/>
  <c r="S97" i="3"/>
  <c r="S98" i="3"/>
  <c r="S99" i="3"/>
  <c r="S100" i="3"/>
  <c r="S101" i="3"/>
  <c r="S102" i="3"/>
  <c r="S103" i="3"/>
  <c r="S104" i="3"/>
  <c r="S105" i="3"/>
  <c r="S106" i="3"/>
  <c r="S107" i="3"/>
  <c r="S108" i="3"/>
  <c r="S109" i="3"/>
  <c r="S110" i="3"/>
  <c r="S111" i="3"/>
  <c r="S112" i="3"/>
  <c r="S113" i="3"/>
  <c r="S114" i="3"/>
  <c r="S115" i="3"/>
  <c r="S116" i="3"/>
  <c r="S117" i="3"/>
  <c r="S118" i="3"/>
  <c r="S119" i="3"/>
  <c r="S120" i="3"/>
  <c r="S121" i="3"/>
  <c r="S122" i="3"/>
  <c r="S123" i="3"/>
  <c r="S124" i="3"/>
  <c r="S125" i="3"/>
  <c r="S126" i="3"/>
  <c r="S127" i="3"/>
  <c r="S128" i="3"/>
  <c r="S129" i="3"/>
  <c r="S130" i="3"/>
  <c r="S131" i="3"/>
  <c r="S132" i="3"/>
  <c r="S133" i="3"/>
  <c r="S134" i="3"/>
  <c r="S135" i="3"/>
  <c r="S136" i="3"/>
  <c r="S137" i="3"/>
  <c r="S138" i="3"/>
  <c r="S139" i="3"/>
  <c r="S140" i="3"/>
  <c r="S141" i="3"/>
  <c r="S142" i="3"/>
  <c r="S143" i="3"/>
  <c r="S144" i="3"/>
  <c r="S145" i="3"/>
  <c r="S146" i="3"/>
  <c r="S147" i="3"/>
  <c r="S148" i="3"/>
  <c r="S149" i="3"/>
  <c r="S150" i="3"/>
  <c r="S151" i="3"/>
  <c r="S152" i="3"/>
  <c r="S153" i="3"/>
  <c r="S154" i="3"/>
  <c r="S155" i="3"/>
  <c r="S156" i="3"/>
  <c r="S157" i="3"/>
  <c r="S158" i="3"/>
  <c r="S159" i="3"/>
  <c r="S160" i="3"/>
  <c r="S161" i="3"/>
  <c r="S162" i="3"/>
  <c r="S163" i="3"/>
  <c r="S164" i="3"/>
  <c r="S165" i="3"/>
  <c r="S166" i="3"/>
  <c r="S167" i="3"/>
  <c r="S168" i="3"/>
  <c r="S169" i="3"/>
  <c r="S170" i="3"/>
  <c r="S171" i="3"/>
  <c r="S172" i="3"/>
  <c r="S173" i="3"/>
  <c r="S174" i="3"/>
  <c r="S175" i="3"/>
  <c r="S176" i="3"/>
  <c r="S27" i="3"/>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S81" i="2"/>
  <c r="S82" i="2"/>
  <c r="S83" i="2"/>
  <c r="S84" i="2"/>
  <c r="S85" i="2"/>
  <c r="S86" i="2"/>
  <c r="S87" i="2"/>
  <c r="S88" i="2"/>
  <c r="S89" i="2"/>
  <c r="S90" i="2"/>
  <c r="S91" i="2"/>
  <c r="S92" i="2"/>
  <c r="S93" i="2"/>
  <c r="S94" i="2"/>
  <c r="S95" i="2"/>
  <c r="S96" i="2"/>
  <c r="S97" i="2"/>
  <c r="S98" i="2"/>
  <c r="S99" i="2"/>
  <c r="S100" i="2"/>
  <c r="S101" i="2"/>
  <c r="S102" i="2"/>
  <c r="S103" i="2"/>
  <c r="S104" i="2"/>
  <c r="S105" i="2"/>
  <c r="S106" i="2"/>
  <c r="S107" i="2"/>
  <c r="S108" i="2"/>
  <c r="S109" i="2"/>
  <c r="S110" i="2"/>
  <c r="S111" i="2"/>
  <c r="S112" i="2"/>
  <c r="S113" i="2"/>
  <c r="S114" i="2"/>
  <c r="S115" i="2"/>
  <c r="S116" i="2"/>
  <c r="S117" i="2"/>
  <c r="S118" i="2"/>
  <c r="S119" i="2"/>
  <c r="S120" i="2"/>
  <c r="S121" i="2"/>
  <c r="S122" i="2"/>
  <c r="S123" i="2"/>
  <c r="S124" i="2"/>
  <c r="S125" i="2"/>
  <c r="S126" i="2"/>
  <c r="S127" i="2"/>
  <c r="S128" i="2"/>
  <c r="S129" i="2"/>
  <c r="S130" i="2"/>
  <c r="S131" i="2"/>
  <c r="S132" i="2"/>
  <c r="S133" i="2"/>
  <c r="S134" i="2"/>
  <c r="S135" i="2"/>
  <c r="S136" i="2"/>
  <c r="S137" i="2"/>
  <c r="S138" i="2"/>
  <c r="S139" i="2"/>
  <c r="S140" i="2"/>
  <c r="S141" i="2"/>
  <c r="S142" i="2"/>
  <c r="S143" i="2"/>
  <c r="S144" i="2"/>
  <c r="S145" i="2"/>
  <c r="S146" i="2"/>
  <c r="S147" i="2"/>
  <c r="S148" i="2"/>
  <c r="S149" i="2"/>
  <c r="S150" i="2"/>
  <c r="S151" i="2"/>
  <c r="S152" i="2"/>
  <c r="S153" i="2"/>
  <c r="S154" i="2"/>
  <c r="S155" i="2"/>
  <c r="S156" i="2"/>
  <c r="S157" i="2"/>
  <c r="S158" i="2"/>
  <c r="S159" i="2"/>
  <c r="S160" i="2"/>
  <c r="S161" i="2"/>
  <c r="S162" i="2"/>
  <c r="S163" i="2"/>
  <c r="S164" i="2"/>
  <c r="S165" i="2"/>
  <c r="S166" i="2"/>
  <c r="S167" i="2"/>
  <c r="S168" i="2"/>
  <c r="S169" i="2"/>
  <c r="S170" i="2"/>
  <c r="S171" i="2"/>
  <c r="S172" i="2"/>
  <c r="S173" i="2"/>
  <c r="S174" i="2"/>
  <c r="S175" i="2"/>
  <c r="S176" i="2"/>
  <c r="S27" i="2"/>
  <c r="O458" i="10"/>
  <c r="O459" i="10"/>
  <c r="O460" i="10"/>
  <c r="O461" i="10"/>
  <c r="O462" i="10"/>
  <c r="O463" i="10"/>
  <c r="O464" i="10"/>
  <c r="O465" i="10"/>
  <c r="O466" i="10"/>
  <c r="O467" i="10"/>
  <c r="O468" i="10"/>
  <c r="O469" i="10"/>
  <c r="O470" i="10"/>
  <c r="O471" i="10"/>
  <c r="O472" i="10"/>
  <c r="O473" i="10"/>
  <c r="O474" i="10"/>
  <c r="O475" i="10"/>
  <c r="O476" i="10"/>
  <c r="O477" i="10"/>
  <c r="O478" i="10"/>
  <c r="O479" i="10"/>
  <c r="O480" i="10"/>
  <c r="O481" i="10"/>
  <c r="O482" i="10"/>
  <c r="O483" i="10"/>
  <c r="O484" i="10"/>
  <c r="O485" i="10"/>
  <c r="O486" i="10"/>
  <c r="O487" i="10"/>
  <c r="O488" i="10"/>
  <c r="O489" i="10"/>
  <c r="O490" i="10"/>
  <c r="O491" i="10"/>
  <c r="O492" i="10"/>
  <c r="O493" i="10"/>
  <c r="O494" i="10"/>
  <c r="O495" i="10"/>
  <c r="O496" i="10"/>
  <c r="O497" i="10"/>
  <c r="O498" i="10"/>
  <c r="O499" i="10"/>
  <c r="O500" i="10"/>
  <c r="O501" i="10"/>
  <c r="O502" i="10"/>
  <c r="O503" i="10"/>
  <c r="O504" i="10"/>
  <c r="O505" i="10"/>
  <c r="O506" i="10"/>
  <c r="O507" i="10"/>
  <c r="O508" i="10"/>
  <c r="O509" i="10"/>
  <c r="O510" i="10"/>
  <c r="O511" i="10"/>
  <c r="O512" i="10"/>
  <c r="O513" i="10"/>
  <c r="O514" i="10"/>
  <c r="O515" i="10"/>
  <c r="O516" i="10"/>
  <c r="O517" i="10"/>
  <c r="O518" i="10"/>
  <c r="O519" i="10"/>
  <c r="O520" i="10"/>
  <c r="O521" i="10"/>
  <c r="O522" i="10"/>
  <c r="O523" i="10"/>
  <c r="O524" i="10"/>
  <c r="O525" i="10"/>
  <c r="O526" i="10"/>
  <c r="O527" i="10"/>
  <c r="O528" i="10"/>
  <c r="O529" i="10"/>
  <c r="O530" i="10"/>
  <c r="O531" i="10"/>
  <c r="O532" i="10"/>
  <c r="O533" i="10"/>
  <c r="O534" i="10"/>
  <c r="O535" i="10"/>
  <c r="O536" i="10"/>
  <c r="O537" i="10"/>
  <c r="O538" i="10"/>
  <c r="O539" i="10"/>
  <c r="O540" i="10"/>
  <c r="O541" i="10"/>
  <c r="O542" i="10"/>
  <c r="O543" i="10"/>
  <c r="O544" i="10"/>
  <c r="O545" i="10"/>
  <c r="O546" i="10"/>
  <c r="O547" i="10"/>
  <c r="O548" i="10"/>
  <c r="O549" i="10"/>
  <c r="O550" i="10"/>
  <c r="O551" i="10"/>
  <c r="O552" i="10"/>
  <c r="O553" i="10"/>
  <c r="O554" i="10"/>
  <c r="O555" i="10"/>
  <c r="O556" i="10"/>
  <c r="O557" i="10"/>
  <c r="O558" i="10"/>
  <c r="O559" i="10"/>
  <c r="O560" i="10"/>
  <c r="O561" i="10"/>
  <c r="O562" i="10"/>
  <c r="O563" i="10"/>
  <c r="O564" i="10"/>
  <c r="O565" i="10"/>
  <c r="O566" i="10"/>
  <c r="O567" i="10"/>
  <c r="O568" i="10"/>
  <c r="O569" i="10"/>
  <c r="O570" i="10"/>
  <c r="O571" i="10"/>
  <c r="O572" i="10"/>
  <c r="O573" i="10"/>
  <c r="O574" i="10"/>
  <c r="O575" i="10"/>
  <c r="O576" i="10"/>
  <c r="O577" i="10"/>
  <c r="O578" i="10"/>
  <c r="O579" i="10"/>
  <c r="O580" i="10"/>
  <c r="O581" i="10"/>
  <c r="O582" i="10"/>
  <c r="O583" i="10"/>
  <c r="O584" i="10"/>
  <c r="O585" i="10"/>
  <c r="O586" i="10"/>
  <c r="O587" i="10"/>
  <c r="O588" i="10"/>
  <c r="O589" i="10"/>
  <c r="O590" i="10"/>
  <c r="O591" i="10"/>
  <c r="O592" i="10"/>
  <c r="O593" i="10"/>
  <c r="O594" i="10"/>
  <c r="O595" i="10"/>
  <c r="O596" i="10"/>
  <c r="O597" i="10"/>
  <c r="O598" i="10"/>
  <c r="O599" i="10"/>
  <c r="O600" i="10"/>
  <c r="O601" i="10"/>
  <c r="O602" i="10"/>
  <c r="O603" i="10"/>
  <c r="O604" i="10"/>
  <c r="O605" i="10"/>
  <c r="O606" i="10"/>
  <c r="O457" i="10"/>
  <c r="O308" i="10"/>
  <c r="O309" i="10"/>
  <c r="O310" i="10"/>
  <c r="O311" i="10"/>
  <c r="O312" i="10"/>
  <c r="O313" i="10"/>
  <c r="O314" i="10"/>
  <c r="O315" i="10"/>
  <c r="O316" i="10"/>
  <c r="O317" i="10"/>
  <c r="O318" i="10"/>
  <c r="O319" i="10"/>
  <c r="O320" i="10"/>
  <c r="O321" i="10"/>
  <c r="O322" i="10"/>
  <c r="O323" i="10"/>
  <c r="O324" i="10"/>
  <c r="O325" i="10"/>
  <c r="O326" i="10"/>
  <c r="O327" i="10"/>
  <c r="O328" i="10"/>
  <c r="O329" i="10"/>
  <c r="O330" i="10"/>
  <c r="O331" i="10"/>
  <c r="O332" i="10"/>
  <c r="O333" i="10"/>
  <c r="O334" i="10"/>
  <c r="O335" i="10"/>
  <c r="O336" i="10"/>
  <c r="O337" i="10"/>
  <c r="O338" i="10"/>
  <c r="O339" i="10"/>
  <c r="O340" i="10"/>
  <c r="O341" i="10"/>
  <c r="O342" i="10"/>
  <c r="O343" i="10"/>
  <c r="O344" i="10"/>
  <c r="O345" i="10"/>
  <c r="O346" i="10"/>
  <c r="O347" i="10"/>
  <c r="O348" i="10"/>
  <c r="O349" i="10"/>
  <c r="O350" i="10"/>
  <c r="O351" i="10"/>
  <c r="O352" i="10"/>
  <c r="O353" i="10"/>
  <c r="O354" i="10"/>
  <c r="O355" i="10"/>
  <c r="O356" i="10"/>
  <c r="O357" i="10"/>
  <c r="O358" i="10"/>
  <c r="O359" i="10"/>
  <c r="O360" i="10"/>
  <c r="O361" i="10"/>
  <c r="O362" i="10"/>
  <c r="O363" i="10"/>
  <c r="O364" i="10"/>
  <c r="O365" i="10"/>
  <c r="O366" i="10"/>
  <c r="O367" i="10"/>
  <c r="O368" i="10"/>
  <c r="O369" i="10"/>
  <c r="O370" i="10"/>
  <c r="O371" i="10"/>
  <c r="O372" i="10"/>
  <c r="O373" i="10"/>
  <c r="O374" i="10"/>
  <c r="O375" i="10"/>
  <c r="O376" i="10"/>
  <c r="O377" i="10"/>
  <c r="O378" i="10"/>
  <c r="O379" i="10"/>
  <c r="O380" i="10"/>
  <c r="O381" i="10"/>
  <c r="O382" i="10"/>
  <c r="O383" i="10"/>
  <c r="O384" i="10"/>
  <c r="O385" i="10"/>
  <c r="O386" i="10"/>
  <c r="O387" i="10"/>
  <c r="O388" i="10"/>
  <c r="O389" i="10"/>
  <c r="O390" i="10"/>
  <c r="O391" i="10"/>
  <c r="O392" i="10"/>
  <c r="O393" i="10"/>
  <c r="O394" i="10"/>
  <c r="O395" i="10"/>
  <c r="O396" i="10"/>
  <c r="O397" i="10"/>
  <c r="O398" i="10"/>
  <c r="O399" i="10"/>
  <c r="O400" i="10"/>
  <c r="O401" i="10"/>
  <c r="O402" i="10"/>
  <c r="O403" i="10"/>
  <c r="O404" i="10"/>
  <c r="O405" i="10"/>
  <c r="O406" i="10"/>
  <c r="O407" i="10"/>
  <c r="O408" i="10"/>
  <c r="O409" i="10"/>
  <c r="O410" i="10"/>
  <c r="O411" i="10"/>
  <c r="O412" i="10"/>
  <c r="O413" i="10"/>
  <c r="O414" i="10"/>
  <c r="O415" i="10"/>
  <c r="O416" i="10"/>
  <c r="O417" i="10"/>
  <c r="O418" i="10"/>
  <c r="O419" i="10"/>
  <c r="O420" i="10"/>
  <c r="O421" i="10"/>
  <c r="O422" i="10"/>
  <c r="O423" i="10"/>
  <c r="O424" i="10"/>
  <c r="O425" i="10"/>
  <c r="O426" i="10"/>
  <c r="O427" i="10"/>
  <c r="O428" i="10"/>
  <c r="O429" i="10"/>
  <c r="O430" i="10"/>
  <c r="O431" i="10"/>
  <c r="O432" i="10"/>
  <c r="O433" i="10"/>
  <c r="O434" i="10"/>
  <c r="O435" i="10"/>
  <c r="O436" i="10"/>
  <c r="O437" i="10"/>
  <c r="O438" i="10"/>
  <c r="O439" i="10"/>
  <c r="O440" i="10"/>
  <c r="O441" i="10"/>
  <c r="O442" i="10"/>
  <c r="O443" i="10"/>
  <c r="O444" i="10"/>
  <c r="O445" i="10"/>
  <c r="O446" i="10"/>
  <c r="O447" i="10"/>
  <c r="O448" i="10"/>
  <c r="O449" i="10"/>
  <c r="O450" i="10"/>
  <c r="O451" i="10"/>
  <c r="O452" i="10"/>
  <c r="O453" i="10"/>
  <c r="O454" i="10"/>
  <c r="O455" i="10"/>
  <c r="O456" i="10"/>
  <c r="O307" i="10"/>
  <c r="O158" i="10"/>
  <c r="O159" i="10"/>
  <c r="O160" i="10"/>
  <c r="O161" i="10"/>
  <c r="O162" i="10"/>
  <c r="O163" i="10"/>
  <c r="O164" i="10"/>
  <c r="O165" i="10"/>
  <c r="O166" i="10"/>
  <c r="O167" i="10"/>
  <c r="O168" i="10"/>
  <c r="O169" i="10"/>
  <c r="O170" i="10"/>
  <c r="O171" i="10"/>
  <c r="O172" i="10"/>
  <c r="O173" i="10"/>
  <c r="O174" i="10"/>
  <c r="O175" i="10"/>
  <c r="O176" i="10"/>
  <c r="O177" i="10"/>
  <c r="O178" i="10"/>
  <c r="O179" i="10"/>
  <c r="O180" i="10"/>
  <c r="O181" i="10"/>
  <c r="O182" i="10"/>
  <c r="O183" i="10"/>
  <c r="O184" i="10"/>
  <c r="O185" i="10"/>
  <c r="O186" i="10"/>
  <c r="O187" i="10"/>
  <c r="O188" i="10"/>
  <c r="O189" i="10"/>
  <c r="O190" i="10"/>
  <c r="O191" i="10"/>
  <c r="O192" i="10"/>
  <c r="O193" i="10"/>
  <c r="O194" i="10"/>
  <c r="O195" i="10"/>
  <c r="O196" i="10"/>
  <c r="O197" i="10"/>
  <c r="O198" i="10"/>
  <c r="O199" i="10"/>
  <c r="O200" i="10"/>
  <c r="O201" i="10"/>
  <c r="O202" i="10"/>
  <c r="O203" i="10"/>
  <c r="O204" i="10"/>
  <c r="O205" i="10"/>
  <c r="O206" i="10"/>
  <c r="O207" i="10"/>
  <c r="O208" i="10"/>
  <c r="O209" i="10"/>
  <c r="O210" i="10"/>
  <c r="O211" i="10"/>
  <c r="O212" i="10"/>
  <c r="O213" i="10"/>
  <c r="O214" i="10"/>
  <c r="O215" i="10"/>
  <c r="O216" i="10"/>
  <c r="O217" i="10"/>
  <c r="O218" i="10"/>
  <c r="O219" i="10"/>
  <c r="O220" i="10"/>
  <c r="O221" i="10"/>
  <c r="O222" i="10"/>
  <c r="O223" i="10"/>
  <c r="O224" i="10"/>
  <c r="O225" i="10"/>
  <c r="O226" i="10"/>
  <c r="O227" i="10"/>
  <c r="O228" i="10"/>
  <c r="O229" i="10"/>
  <c r="O230" i="10"/>
  <c r="O231" i="10"/>
  <c r="O232" i="10"/>
  <c r="O233" i="10"/>
  <c r="O234" i="10"/>
  <c r="O235" i="10"/>
  <c r="O236" i="10"/>
  <c r="O237" i="10"/>
  <c r="O238" i="10"/>
  <c r="O239" i="10"/>
  <c r="O240" i="10"/>
  <c r="O241" i="10"/>
  <c r="O242" i="10"/>
  <c r="O243" i="10"/>
  <c r="O244" i="10"/>
  <c r="O245" i="10"/>
  <c r="O246" i="10"/>
  <c r="O247" i="10"/>
  <c r="O248" i="10"/>
  <c r="O249" i="10"/>
  <c r="O250" i="10"/>
  <c r="O251" i="10"/>
  <c r="O252" i="10"/>
  <c r="O253" i="10"/>
  <c r="O254" i="10"/>
  <c r="O255" i="10"/>
  <c r="O256" i="10"/>
  <c r="O257" i="10"/>
  <c r="O258" i="10"/>
  <c r="O259" i="10"/>
  <c r="O260" i="10"/>
  <c r="O261" i="10"/>
  <c r="O262" i="10"/>
  <c r="O263" i="10"/>
  <c r="O264" i="10"/>
  <c r="O265" i="10"/>
  <c r="O266" i="10"/>
  <c r="O267" i="10"/>
  <c r="O268" i="10"/>
  <c r="O269" i="10"/>
  <c r="O270" i="10"/>
  <c r="O271" i="10"/>
  <c r="O272" i="10"/>
  <c r="O273" i="10"/>
  <c r="O274" i="10"/>
  <c r="O275" i="10"/>
  <c r="O276" i="10"/>
  <c r="O277" i="10"/>
  <c r="O278" i="10"/>
  <c r="O279" i="10"/>
  <c r="O280" i="10"/>
  <c r="O281" i="10"/>
  <c r="O282" i="10"/>
  <c r="O283" i="10"/>
  <c r="O284" i="10"/>
  <c r="O285" i="10"/>
  <c r="O286" i="10"/>
  <c r="O287" i="10"/>
  <c r="O288" i="10"/>
  <c r="O289" i="10"/>
  <c r="O290" i="10"/>
  <c r="O291" i="10"/>
  <c r="O292" i="10"/>
  <c r="O293" i="10"/>
  <c r="O294" i="10"/>
  <c r="O295" i="10"/>
  <c r="O296" i="10"/>
  <c r="O297" i="10"/>
  <c r="O298" i="10"/>
  <c r="O299" i="10"/>
  <c r="O300" i="10"/>
  <c r="O301" i="10"/>
  <c r="O302" i="10"/>
  <c r="O303" i="10"/>
  <c r="O304" i="10"/>
  <c r="O305" i="10"/>
  <c r="O306" i="10"/>
  <c r="O157" i="10"/>
  <c r="O8" i="10"/>
  <c r="O9" i="10"/>
  <c r="O10" i="10"/>
  <c r="O11" i="10"/>
  <c r="O12" i="10"/>
  <c r="O13" i="10"/>
  <c r="O14" i="10"/>
  <c r="O15" i="10"/>
  <c r="O16" i="10"/>
  <c r="O17" i="10"/>
  <c r="O18" i="10"/>
  <c r="O19" i="10"/>
  <c r="O20" i="10"/>
  <c r="O21" i="10"/>
  <c r="O22" i="10"/>
  <c r="O23" i="10"/>
  <c r="O24" i="10"/>
  <c r="O25" i="10"/>
  <c r="O26" i="10"/>
  <c r="O27" i="10"/>
  <c r="O28" i="10"/>
  <c r="O29" i="10"/>
  <c r="O30" i="10"/>
  <c r="O31" i="10"/>
  <c r="O32" i="10"/>
  <c r="O33" i="10"/>
  <c r="O34" i="10"/>
  <c r="O35" i="10"/>
  <c r="O36" i="10"/>
  <c r="O37" i="10"/>
  <c r="O38" i="10"/>
  <c r="O39" i="10"/>
  <c r="O40" i="10"/>
  <c r="O41" i="10"/>
  <c r="O42" i="10"/>
  <c r="O43" i="10"/>
  <c r="O44" i="10"/>
  <c r="O45" i="10"/>
  <c r="O46" i="10"/>
  <c r="O47" i="10"/>
  <c r="O48" i="10"/>
  <c r="O49" i="10"/>
  <c r="O50" i="10"/>
  <c r="O51" i="10"/>
  <c r="O52" i="10"/>
  <c r="O53" i="10"/>
  <c r="O54" i="10"/>
  <c r="O55" i="10"/>
  <c r="O56" i="10"/>
  <c r="O57" i="10"/>
  <c r="O58" i="10"/>
  <c r="O59" i="10"/>
  <c r="O60" i="10"/>
  <c r="O61" i="10"/>
  <c r="O62" i="10"/>
  <c r="O63" i="10"/>
  <c r="O64" i="10"/>
  <c r="O65" i="10"/>
  <c r="O66" i="10"/>
  <c r="O67" i="10"/>
  <c r="O68" i="10"/>
  <c r="O69" i="10"/>
  <c r="O70" i="10"/>
  <c r="O71" i="10"/>
  <c r="O72" i="10"/>
  <c r="O73" i="10"/>
  <c r="O74" i="10"/>
  <c r="O75" i="10"/>
  <c r="O76" i="10"/>
  <c r="O77" i="10"/>
  <c r="O78" i="10"/>
  <c r="O79" i="10"/>
  <c r="O80" i="10"/>
  <c r="O81" i="10"/>
  <c r="O82" i="10"/>
  <c r="O83" i="10"/>
  <c r="O84" i="10"/>
  <c r="O85" i="10"/>
  <c r="O86" i="10"/>
  <c r="O87" i="10"/>
  <c r="O88" i="10"/>
  <c r="O89" i="10"/>
  <c r="O90" i="10"/>
  <c r="O91" i="10"/>
  <c r="O92" i="10"/>
  <c r="O93" i="10"/>
  <c r="O94" i="10"/>
  <c r="O95" i="10"/>
  <c r="O96" i="10"/>
  <c r="O97" i="10"/>
  <c r="O98" i="10"/>
  <c r="O99" i="10"/>
  <c r="O100" i="10"/>
  <c r="O101" i="10"/>
  <c r="O102" i="10"/>
  <c r="O103" i="10"/>
  <c r="O104" i="10"/>
  <c r="O105" i="10"/>
  <c r="O106" i="10"/>
  <c r="O107" i="10"/>
  <c r="O108" i="10"/>
  <c r="O109" i="10"/>
  <c r="O110" i="10"/>
  <c r="O111" i="10"/>
  <c r="O112" i="10"/>
  <c r="O113" i="10"/>
  <c r="O114" i="10"/>
  <c r="O115" i="10"/>
  <c r="O116" i="10"/>
  <c r="O117" i="10"/>
  <c r="O118" i="10"/>
  <c r="O119" i="10"/>
  <c r="O120" i="10"/>
  <c r="O121" i="10"/>
  <c r="O122" i="10"/>
  <c r="O123" i="10"/>
  <c r="O124" i="10"/>
  <c r="O125" i="10"/>
  <c r="O126" i="10"/>
  <c r="O127" i="10"/>
  <c r="O128" i="10"/>
  <c r="O129" i="10"/>
  <c r="O130" i="10"/>
  <c r="O131" i="10"/>
  <c r="O132" i="10"/>
  <c r="O133" i="10"/>
  <c r="O134" i="10"/>
  <c r="O135" i="10"/>
  <c r="O136" i="10"/>
  <c r="O137" i="10"/>
  <c r="O138" i="10"/>
  <c r="O139" i="10"/>
  <c r="O140" i="10"/>
  <c r="O141" i="10"/>
  <c r="O142" i="10"/>
  <c r="O143" i="10"/>
  <c r="O144" i="10"/>
  <c r="O145" i="10"/>
  <c r="O146" i="10"/>
  <c r="O147" i="10"/>
  <c r="O148" i="10"/>
  <c r="O149" i="10"/>
  <c r="O150" i="10"/>
  <c r="O151" i="10"/>
  <c r="O152" i="10"/>
  <c r="O153" i="10"/>
  <c r="O154" i="10"/>
  <c r="O155" i="10"/>
  <c r="O156" i="10"/>
  <c r="O7" i="10"/>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0" i="3"/>
  <c r="V101" i="3"/>
  <c r="V102" i="3"/>
  <c r="V103" i="3"/>
  <c r="V104" i="3"/>
  <c r="V105" i="3"/>
  <c r="V106" i="3"/>
  <c r="V107" i="3"/>
  <c r="V108" i="3"/>
  <c r="V109" i="3"/>
  <c r="V110" i="3"/>
  <c r="V111" i="3"/>
  <c r="V112" i="3"/>
  <c r="V113" i="3"/>
  <c r="V114" i="3"/>
  <c r="V115" i="3"/>
  <c r="V116" i="3"/>
  <c r="V117" i="3"/>
  <c r="V118" i="3"/>
  <c r="V119" i="3"/>
  <c r="V120" i="3"/>
  <c r="V121" i="3"/>
  <c r="V122" i="3"/>
  <c r="V123" i="3"/>
  <c r="V124" i="3"/>
  <c r="V125" i="3"/>
  <c r="V126" i="3"/>
  <c r="V127" i="3"/>
  <c r="V128" i="3"/>
  <c r="V129" i="3"/>
  <c r="V130" i="3"/>
  <c r="V131" i="3"/>
  <c r="V132" i="3"/>
  <c r="V133" i="3"/>
  <c r="V134" i="3"/>
  <c r="V135" i="3"/>
  <c r="V136" i="3"/>
  <c r="V137" i="3"/>
  <c r="V138" i="3"/>
  <c r="V139" i="3"/>
  <c r="V140" i="3"/>
  <c r="V141" i="3"/>
  <c r="V142" i="3"/>
  <c r="V143" i="3"/>
  <c r="V144" i="3"/>
  <c r="V145" i="3"/>
  <c r="V146" i="3"/>
  <c r="V147" i="3"/>
  <c r="V148" i="3"/>
  <c r="V149" i="3"/>
  <c r="V150" i="3"/>
  <c r="V151" i="3"/>
  <c r="V152" i="3"/>
  <c r="V153" i="3"/>
  <c r="V154" i="3"/>
  <c r="V155" i="3"/>
  <c r="V156" i="3"/>
  <c r="V157" i="3"/>
  <c r="V158" i="3"/>
  <c r="V159" i="3"/>
  <c r="V160" i="3"/>
  <c r="V161" i="3"/>
  <c r="V162" i="3"/>
  <c r="V163" i="3"/>
  <c r="V164" i="3"/>
  <c r="V165" i="3"/>
  <c r="V166" i="3"/>
  <c r="V167" i="3"/>
  <c r="V168" i="3"/>
  <c r="V169" i="3"/>
  <c r="V170" i="3"/>
  <c r="V171" i="3"/>
  <c r="V172" i="3"/>
  <c r="V173" i="3"/>
  <c r="V174" i="3"/>
  <c r="V175" i="3"/>
  <c r="V176" i="3"/>
  <c r="V27" i="3"/>
  <c r="O7" i="15" l="1"/>
  <c r="T7" i="15" s="1"/>
  <c r="A12" i="14"/>
  <c r="E31" i="13"/>
  <c r="P12" i="1"/>
  <c r="C9" i="16" s="1"/>
  <c r="O11" i="1"/>
  <c r="Q12" i="1"/>
  <c r="D9" i="16" s="1"/>
  <c r="H13" i="9"/>
  <c r="E8" i="16" s="1"/>
  <c r="E47" i="15" s="1"/>
  <c r="J47" i="15" s="1"/>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6" i="2"/>
  <c r="V107" i="2"/>
  <c r="V108" i="2"/>
  <c r="V109" i="2"/>
  <c r="V110" i="2"/>
  <c r="V111" i="2"/>
  <c r="V112" i="2"/>
  <c r="V113" i="2"/>
  <c r="V114" i="2"/>
  <c r="V115" i="2"/>
  <c r="V116" i="2"/>
  <c r="V117" i="2"/>
  <c r="V118" i="2"/>
  <c r="V119" i="2"/>
  <c r="V120" i="2"/>
  <c r="V121" i="2"/>
  <c r="V122" i="2"/>
  <c r="V123" i="2"/>
  <c r="V124" i="2"/>
  <c r="V125" i="2"/>
  <c r="V126" i="2"/>
  <c r="V127" i="2"/>
  <c r="V128" i="2"/>
  <c r="V129" i="2"/>
  <c r="V130" i="2"/>
  <c r="V131" i="2"/>
  <c r="V132" i="2"/>
  <c r="V133" i="2"/>
  <c r="V134" i="2"/>
  <c r="V135" i="2"/>
  <c r="V136" i="2"/>
  <c r="V137" i="2"/>
  <c r="V138" i="2"/>
  <c r="V139" i="2"/>
  <c r="V140" i="2"/>
  <c r="V141" i="2"/>
  <c r="V142" i="2"/>
  <c r="V143" i="2"/>
  <c r="V144" i="2"/>
  <c r="V145" i="2"/>
  <c r="V146" i="2"/>
  <c r="V147" i="2"/>
  <c r="V148" i="2"/>
  <c r="V149" i="2"/>
  <c r="V150" i="2"/>
  <c r="V151" i="2"/>
  <c r="V152" i="2"/>
  <c r="V153" i="2"/>
  <c r="V154" i="2"/>
  <c r="V155" i="2"/>
  <c r="V156" i="2"/>
  <c r="V157" i="2"/>
  <c r="V158" i="2"/>
  <c r="V159" i="2"/>
  <c r="V160" i="2"/>
  <c r="V161" i="2"/>
  <c r="V162" i="2"/>
  <c r="V163" i="2"/>
  <c r="V164" i="2"/>
  <c r="V165" i="2"/>
  <c r="V166" i="2"/>
  <c r="V167" i="2"/>
  <c r="V168" i="2"/>
  <c r="V169" i="2"/>
  <c r="V170" i="2"/>
  <c r="V171" i="2"/>
  <c r="V172" i="2"/>
  <c r="V173" i="2"/>
  <c r="V174" i="2"/>
  <c r="V175" i="2"/>
  <c r="V176" i="2"/>
  <c r="I9" i="9" l="1"/>
  <c r="F4" i="16" s="1"/>
  <c r="A13" i="14"/>
  <c r="E32" i="13"/>
  <c r="I10" i="9"/>
  <c r="F5" i="16" s="1"/>
  <c r="Q13" i="1"/>
  <c r="H14" i="9"/>
  <c r="E9" i="16" s="1"/>
  <c r="E55" i="15" s="1"/>
  <c r="J55" i="15" s="1"/>
  <c r="P13" i="1"/>
  <c r="C10" i="16" s="1"/>
  <c r="O12" i="1"/>
  <c r="F458" i="10"/>
  <c r="F459" i="10"/>
  <c r="F460" i="10"/>
  <c r="F461" i="10"/>
  <c r="F462" i="10"/>
  <c r="F463" i="10"/>
  <c r="F464" i="10"/>
  <c r="F465" i="10"/>
  <c r="F466" i="10"/>
  <c r="F467" i="10"/>
  <c r="F468" i="10"/>
  <c r="F469" i="10"/>
  <c r="F470" i="10"/>
  <c r="F471" i="10"/>
  <c r="F472" i="10"/>
  <c r="F473" i="10"/>
  <c r="F474" i="10"/>
  <c r="F475" i="10"/>
  <c r="F476" i="10"/>
  <c r="F477" i="10"/>
  <c r="F478" i="10"/>
  <c r="F479" i="10"/>
  <c r="F480" i="10"/>
  <c r="F481" i="10"/>
  <c r="F482" i="10"/>
  <c r="F483" i="10"/>
  <c r="F484" i="10"/>
  <c r="F485" i="10"/>
  <c r="F486" i="10"/>
  <c r="F487" i="10"/>
  <c r="F488" i="10"/>
  <c r="F489" i="10"/>
  <c r="F490" i="10"/>
  <c r="F491" i="10"/>
  <c r="F492" i="10"/>
  <c r="F493" i="10"/>
  <c r="F494" i="10"/>
  <c r="F495" i="10"/>
  <c r="F496" i="10"/>
  <c r="F497" i="10"/>
  <c r="F498" i="10"/>
  <c r="F499" i="10"/>
  <c r="F500" i="10"/>
  <c r="F501" i="10"/>
  <c r="F502" i="10"/>
  <c r="F503" i="10"/>
  <c r="F504" i="10"/>
  <c r="F505" i="10"/>
  <c r="F506" i="10"/>
  <c r="F507" i="10"/>
  <c r="F508" i="10"/>
  <c r="F509" i="10"/>
  <c r="F510" i="10"/>
  <c r="F511" i="10"/>
  <c r="F512" i="10"/>
  <c r="F513" i="10"/>
  <c r="F514" i="10"/>
  <c r="F515" i="10"/>
  <c r="F516" i="10"/>
  <c r="F517" i="10"/>
  <c r="F518" i="10"/>
  <c r="F519" i="10"/>
  <c r="F520" i="10"/>
  <c r="F521" i="10"/>
  <c r="F522" i="10"/>
  <c r="F523" i="10"/>
  <c r="F524" i="10"/>
  <c r="F525" i="10"/>
  <c r="F526" i="10"/>
  <c r="F527" i="10"/>
  <c r="F528" i="10"/>
  <c r="F529" i="10"/>
  <c r="F530" i="10"/>
  <c r="F531" i="10"/>
  <c r="F532" i="10"/>
  <c r="F533" i="10"/>
  <c r="F534" i="10"/>
  <c r="F535" i="10"/>
  <c r="F536" i="10"/>
  <c r="F537" i="10"/>
  <c r="F538" i="10"/>
  <c r="F539" i="10"/>
  <c r="F540" i="10"/>
  <c r="F541" i="10"/>
  <c r="F542" i="10"/>
  <c r="F543" i="10"/>
  <c r="F544" i="10"/>
  <c r="F545" i="10"/>
  <c r="F546" i="10"/>
  <c r="F547" i="10"/>
  <c r="F548" i="10"/>
  <c r="F549" i="10"/>
  <c r="F550" i="10"/>
  <c r="F551" i="10"/>
  <c r="F552" i="10"/>
  <c r="F553" i="10"/>
  <c r="F554" i="10"/>
  <c r="F555" i="10"/>
  <c r="F556" i="10"/>
  <c r="F557" i="10"/>
  <c r="F558" i="10"/>
  <c r="F559" i="10"/>
  <c r="F560" i="10"/>
  <c r="F561" i="10"/>
  <c r="F562" i="10"/>
  <c r="F563" i="10"/>
  <c r="F564" i="10"/>
  <c r="F565" i="10"/>
  <c r="F566" i="10"/>
  <c r="F567" i="10"/>
  <c r="F568" i="10"/>
  <c r="F569" i="10"/>
  <c r="F570" i="10"/>
  <c r="F571" i="10"/>
  <c r="F572" i="10"/>
  <c r="F573" i="10"/>
  <c r="F574" i="10"/>
  <c r="F575" i="10"/>
  <c r="F576" i="10"/>
  <c r="F577" i="10"/>
  <c r="F578" i="10"/>
  <c r="F579" i="10"/>
  <c r="F580" i="10"/>
  <c r="F581" i="10"/>
  <c r="F582" i="10"/>
  <c r="F583" i="10"/>
  <c r="F584" i="10"/>
  <c r="F585" i="10"/>
  <c r="F586" i="10"/>
  <c r="F587" i="10"/>
  <c r="F588" i="10"/>
  <c r="F589" i="10"/>
  <c r="F590" i="10"/>
  <c r="F591" i="10"/>
  <c r="F592" i="10"/>
  <c r="F593" i="10"/>
  <c r="F594" i="10"/>
  <c r="F595" i="10"/>
  <c r="F596" i="10"/>
  <c r="F597" i="10"/>
  <c r="F598" i="10"/>
  <c r="F599" i="10"/>
  <c r="F600" i="10"/>
  <c r="F601" i="10"/>
  <c r="F602" i="10"/>
  <c r="F603" i="10"/>
  <c r="F604" i="10"/>
  <c r="F605" i="10"/>
  <c r="F606" i="10"/>
  <c r="F457" i="10"/>
  <c r="F308" i="10"/>
  <c r="F309" i="10"/>
  <c r="F310" i="10"/>
  <c r="F311" i="10"/>
  <c r="F312" i="10"/>
  <c r="F313" i="10"/>
  <c r="F314" i="10"/>
  <c r="F315" i="10"/>
  <c r="F316" i="10"/>
  <c r="F317" i="10"/>
  <c r="F318" i="10"/>
  <c r="F319" i="10"/>
  <c r="F320" i="10"/>
  <c r="F321" i="10"/>
  <c r="F322" i="10"/>
  <c r="F323" i="10"/>
  <c r="F324" i="10"/>
  <c r="F325" i="10"/>
  <c r="F326" i="10"/>
  <c r="F327" i="10"/>
  <c r="F328" i="10"/>
  <c r="F329" i="10"/>
  <c r="F330" i="10"/>
  <c r="F331" i="10"/>
  <c r="F332" i="10"/>
  <c r="F333" i="10"/>
  <c r="F334" i="10"/>
  <c r="F335" i="10"/>
  <c r="F336" i="10"/>
  <c r="F337" i="10"/>
  <c r="F338" i="10"/>
  <c r="F339" i="10"/>
  <c r="F340" i="10"/>
  <c r="F341" i="10"/>
  <c r="F342" i="10"/>
  <c r="F343" i="10"/>
  <c r="F344" i="10"/>
  <c r="F345" i="10"/>
  <c r="F346" i="10"/>
  <c r="F347" i="10"/>
  <c r="F348" i="10"/>
  <c r="F349" i="10"/>
  <c r="F350" i="10"/>
  <c r="F351" i="10"/>
  <c r="F352" i="10"/>
  <c r="F353" i="10"/>
  <c r="F354" i="10"/>
  <c r="F355" i="10"/>
  <c r="F356" i="10"/>
  <c r="F357" i="10"/>
  <c r="F358" i="10"/>
  <c r="F359" i="10"/>
  <c r="F360" i="10"/>
  <c r="F361" i="10"/>
  <c r="F362" i="10"/>
  <c r="F363" i="10"/>
  <c r="F364" i="10"/>
  <c r="F365" i="10"/>
  <c r="F366" i="10"/>
  <c r="F367" i="10"/>
  <c r="F368" i="10"/>
  <c r="F369" i="10"/>
  <c r="F370" i="10"/>
  <c r="F371" i="10"/>
  <c r="F372" i="10"/>
  <c r="F373" i="10"/>
  <c r="F374" i="10"/>
  <c r="F375" i="10"/>
  <c r="F376" i="10"/>
  <c r="F377" i="10"/>
  <c r="F378" i="10"/>
  <c r="F379" i="10"/>
  <c r="F380" i="10"/>
  <c r="F381" i="10"/>
  <c r="F382" i="10"/>
  <c r="F383" i="10"/>
  <c r="F384" i="10"/>
  <c r="F385" i="10"/>
  <c r="F386" i="10"/>
  <c r="F387" i="10"/>
  <c r="F388" i="10"/>
  <c r="F389" i="10"/>
  <c r="F390" i="10"/>
  <c r="F391" i="10"/>
  <c r="F392" i="10"/>
  <c r="F393" i="10"/>
  <c r="F394" i="10"/>
  <c r="F395" i="10"/>
  <c r="F396" i="10"/>
  <c r="F397" i="10"/>
  <c r="F398" i="10"/>
  <c r="F399" i="10"/>
  <c r="F400" i="10"/>
  <c r="F401" i="10"/>
  <c r="F402" i="10"/>
  <c r="F403" i="10"/>
  <c r="F404" i="10"/>
  <c r="F405" i="10"/>
  <c r="F406" i="10"/>
  <c r="F407" i="10"/>
  <c r="F408" i="10"/>
  <c r="F409" i="10"/>
  <c r="F410" i="10"/>
  <c r="F411" i="10"/>
  <c r="F412" i="10"/>
  <c r="F413" i="10"/>
  <c r="F414" i="10"/>
  <c r="F415" i="10"/>
  <c r="F416" i="10"/>
  <c r="F417" i="10"/>
  <c r="F418" i="10"/>
  <c r="F419" i="10"/>
  <c r="F420" i="10"/>
  <c r="F421" i="10"/>
  <c r="F422" i="10"/>
  <c r="F423" i="10"/>
  <c r="F424" i="10"/>
  <c r="F425" i="10"/>
  <c r="F426" i="10"/>
  <c r="F427" i="10"/>
  <c r="F428" i="10"/>
  <c r="F429" i="10"/>
  <c r="F430" i="10"/>
  <c r="F431" i="10"/>
  <c r="F432" i="10"/>
  <c r="F433" i="10"/>
  <c r="F434" i="10"/>
  <c r="F435" i="10"/>
  <c r="F436" i="10"/>
  <c r="F437" i="10"/>
  <c r="F438" i="10"/>
  <c r="F439" i="10"/>
  <c r="F440" i="10"/>
  <c r="F441" i="10"/>
  <c r="F442" i="10"/>
  <c r="F443" i="10"/>
  <c r="F444" i="10"/>
  <c r="F445" i="10"/>
  <c r="F446" i="10"/>
  <c r="F447" i="10"/>
  <c r="F448" i="10"/>
  <c r="F449" i="10"/>
  <c r="F450" i="10"/>
  <c r="F451" i="10"/>
  <c r="F452" i="10"/>
  <c r="F453" i="10"/>
  <c r="F454" i="10"/>
  <c r="F455" i="10"/>
  <c r="F456" i="10"/>
  <c r="F307" i="10"/>
  <c r="F158" i="10"/>
  <c r="F159" i="10"/>
  <c r="F160" i="10"/>
  <c r="F161" i="10"/>
  <c r="F162" i="10"/>
  <c r="F163" i="10"/>
  <c r="F164" i="10"/>
  <c r="F165" i="10"/>
  <c r="F166" i="10"/>
  <c r="F167" i="10"/>
  <c r="F168" i="10"/>
  <c r="F169" i="10"/>
  <c r="F170" i="10"/>
  <c r="F171" i="10"/>
  <c r="F172" i="10"/>
  <c r="F173" i="10"/>
  <c r="F174" i="10"/>
  <c r="F175" i="10"/>
  <c r="F176" i="10"/>
  <c r="F177" i="10"/>
  <c r="F178" i="10"/>
  <c r="F179" i="10"/>
  <c r="F180" i="10"/>
  <c r="F181" i="10"/>
  <c r="F182" i="10"/>
  <c r="F183" i="10"/>
  <c r="F184" i="10"/>
  <c r="F185" i="10"/>
  <c r="F186" i="10"/>
  <c r="F187" i="10"/>
  <c r="F188" i="10"/>
  <c r="F189" i="10"/>
  <c r="F190" i="10"/>
  <c r="F191" i="10"/>
  <c r="F192" i="10"/>
  <c r="F193" i="10"/>
  <c r="F194" i="10"/>
  <c r="F195" i="10"/>
  <c r="F196" i="10"/>
  <c r="F197" i="10"/>
  <c r="F198" i="10"/>
  <c r="F199" i="10"/>
  <c r="F200" i="10"/>
  <c r="F201" i="10"/>
  <c r="F202" i="10"/>
  <c r="F203" i="10"/>
  <c r="F204" i="10"/>
  <c r="F205" i="10"/>
  <c r="F206" i="10"/>
  <c r="F207" i="10"/>
  <c r="F208" i="10"/>
  <c r="F209" i="10"/>
  <c r="F210" i="10"/>
  <c r="F211" i="10"/>
  <c r="F212" i="10"/>
  <c r="F213" i="10"/>
  <c r="F214" i="10"/>
  <c r="F215" i="10"/>
  <c r="F216" i="10"/>
  <c r="F217" i="10"/>
  <c r="F218" i="10"/>
  <c r="F219" i="10"/>
  <c r="F220" i="10"/>
  <c r="F221" i="10"/>
  <c r="F222" i="10"/>
  <c r="F223" i="10"/>
  <c r="F224" i="10"/>
  <c r="F225" i="10"/>
  <c r="F226" i="10"/>
  <c r="F227" i="10"/>
  <c r="F228" i="10"/>
  <c r="F229" i="10"/>
  <c r="F230" i="10"/>
  <c r="F231" i="10"/>
  <c r="F232" i="10"/>
  <c r="F233" i="10"/>
  <c r="F234" i="10"/>
  <c r="F235" i="10"/>
  <c r="F236" i="10"/>
  <c r="F237" i="10"/>
  <c r="F238" i="10"/>
  <c r="F239" i="10"/>
  <c r="F240" i="10"/>
  <c r="F241" i="10"/>
  <c r="F242" i="10"/>
  <c r="F243" i="10"/>
  <c r="F244" i="10"/>
  <c r="F245" i="10"/>
  <c r="F246" i="10"/>
  <c r="F247" i="10"/>
  <c r="F248" i="10"/>
  <c r="F249" i="10"/>
  <c r="F250" i="10"/>
  <c r="F251" i="10"/>
  <c r="F252" i="10"/>
  <c r="F253" i="10"/>
  <c r="F254" i="10"/>
  <c r="F255" i="10"/>
  <c r="F256" i="10"/>
  <c r="F257" i="10"/>
  <c r="F258" i="10"/>
  <c r="F259" i="10"/>
  <c r="F260" i="10"/>
  <c r="F261" i="10"/>
  <c r="F262" i="10"/>
  <c r="F263" i="10"/>
  <c r="F264" i="10"/>
  <c r="F265" i="10"/>
  <c r="F266" i="10"/>
  <c r="F267" i="10"/>
  <c r="F268" i="10"/>
  <c r="F269" i="10"/>
  <c r="F270" i="10"/>
  <c r="F271" i="10"/>
  <c r="F272" i="10"/>
  <c r="F273" i="10"/>
  <c r="F274" i="10"/>
  <c r="F275" i="10"/>
  <c r="F276" i="10"/>
  <c r="F277" i="10"/>
  <c r="F278" i="10"/>
  <c r="F279" i="10"/>
  <c r="F280" i="10"/>
  <c r="F281" i="10"/>
  <c r="F282" i="10"/>
  <c r="F283" i="10"/>
  <c r="F284" i="10"/>
  <c r="F285" i="10"/>
  <c r="F286" i="10"/>
  <c r="F287" i="10"/>
  <c r="F288" i="10"/>
  <c r="F289" i="10"/>
  <c r="F290" i="10"/>
  <c r="F291" i="10"/>
  <c r="F292" i="10"/>
  <c r="F293" i="10"/>
  <c r="F294" i="10"/>
  <c r="F295" i="10"/>
  <c r="F296" i="10"/>
  <c r="F297" i="10"/>
  <c r="F298" i="10"/>
  <c r="F299" i="10"/>
  <c r="F300" i="10"/>
  <c r="F301" i="10"/>
  <c r="F302" i="10"/>
  <c r="F303" i="10"/>
  <c r="F304" i="10"/>
  <c r="F305" i="10"/>
  <c r="F306" i="10"/>
  <c r="F15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111" i="10"/>
  <c r="F112" i="10"/>
  <c r="F113" i="10"/>
  <c r="F114" i="10"/>
  <c r="F115" i="10"/>
  <c r="F116" i="10"/>
  <c r="F117" i="10"/>
  <c r="F118" i="10"/>
  <c r="F119" i="10"/>
  <c r="F120" i="10"/>
  <c r="F121" i="10"/>
  <c r="F122" i="10"/>
  <c r="F123" i="10"/>
  <c r="F124" i="10"/>
  <c r="F125" i="10"/>
  <c r="F126" i="10"/>
  <c r="F127" i="10"/>
  <c r="F128" i="10"/>
  <c r="F129" i="10"/>
  <c r="F130" i="10"/>
  <c r="F131" i="10"/>
  <c r="F132" i="10"/>
  <c r="F133" i="10"/>
  <c r="F134" i="10"/>
  <c r="F135" i="10"/>
  <c r="F136" i="10"/>
  <c r="F137" i="10"/>
  <c r="F138" i="10"/>
  <c r="F139" i="10"/>
  <c r="F140" i="10"/>
  <c r="F141" i="10"/>
  <c r="F142" i="10"/>
  <c r="F143" i="10"/>
  <c r="F144" i="10"/>
  <c r="F145" i="10"/>
  <c r="F146" i="10"/>
  <c r="F147" i="10"/>
  <c r="F148" i="10"/>
  <c r="F149" i="10"/>
  <c r="F150" i="10"/>
  <c r="F151" i="10"/>
  <c r="F152" i="10"/>
  <c r="F153" i="10"/>
  <c r="F154" i="10"/>
  <c r="F155" i="10"/>
  <c r="F156" i="10"/>
  <c r="F7" i="10"/>
  <c r="O23" i="15" l="1"/>
  <c r="O15" i="15"/>
  <c r="D10" i="16"/>
  <c r="A14" i="14"/>
  <c r="E33" i="13"/>
  <c r="I11" i="9"/>
  <c r="F6" i="16" s="1"/>
  <c r="P14" i="1"/>
  <c r="C11" i="16" s="1"/>
  <c r="O13" i="1"/>
  <c r="Q14" i="1"/>
  <c r="D11" i="16" s="1"/>
  <c r="H15" i="9"/>
  <c r="E10" i="16" s="1"/>
  <c r="E63" i="15" s="1"/>
  <c r="J63" i="15" s="1"/>
  <c r="G1" i="8"/>
  <c r="G3" i="8"/>
  <c r="G3" i="7"/>
  <c r="G1" i="7"/>
  <c r="O31" i="15" l="1"/>
  <c r="A15" i="14"/>
  <c r="E34" i="13"/>
  <c r="I12" i="9"/>
  <c r="F7" i="16" s="1"/>
  <c r="Q15" i="1"/>
  <c r="D12" i="16" s="1"/>
  <c r="H16" i="9"/>
  <c r="E11" i="16" s="1"/>
  <c r="E71" i="15" s="1"/>
  <c r="P15" i="1"/>
  <c r="C12" i="16" s="1"/>
  <c r="O14" i="1"/>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E119" i="9"/>
  <c r="E120" i="9"/>
  <c r="E121" i="9"/>
  <c r="E122" i="9"/>
  <c r="E123" i="9"/>
  <c r="E124" i="9"/>
  <c r="E125" i="9"/>
  <c r="E126" i="9"/>
  <c r="E127" i="9"/>
  <c r="E128" i="9"/>
  <c r="E129" i="9"/>
  <c r="E130" i="9"/>
  <c r="E131" i="9"/>
  <c r="E132" i="9"/>
  <c r="E133" i="9"/>
  <c r="E134" i="9"/>
  <c r="E135" i="9"/>
  <c r="E136" i="9"/>
  <c r="E137" i="9"/>
  <c r="E138" i="9"/>
  <c r="E139" i="9"/>
  <c r="E140" i="9"/>
  <c r="E141" i="9"/>
  <c r="E142" i="9"/>
  <c r="E143" i="9"/>
  <c r="E144" i="9"/>
  <c r="E145" i="9"/>
  <c r="E146" i="9"/>
  <c r="E147" i="9"/>
  <c r="E148" i="9"/>
  <c r="E149" i="9"/>
  <c r="E150" i="9"/>
  <c r="E151" i="9"/>
  <c r="E152" i="9"/>
  <c r="E153" i="9"/>
  <c r="E154" i="9"/>
  <c r="E155" i="9"/>
  <c r="E156" i="9"/>
  <c r="E157" i="9"/>
  <c r="E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B119" i="9"/>
  <c r="B120" i="9"/>
  <c r="B121" i="9"/>
  <c r="B122" i="9"/>
  <c r="B123" i="9"/>
  <c r="B124" i="9"/>
  <c r="B125" i="9"/>
  <c r="B126" i="9"/>
  <c r="B127" i="9"/>
  <c r="B128" i="9"/>
  <c r="B129" i="9"/>
  <c r="B130" i="9"/>
  <c r="B131" i="9"/>
  <c r="B132" i="9"/>
  <c r="B133" i="9"/>
  <c r="B134" i="9"/>
  <c r="B135" i="9"/>
  <c r="B136" i="9"/>
  <c r="B137" i="9"/>
  <c r="B138" i="9"/>
  <c r="B139" i="9"/>
  <c r="B140" i="9"/>
  <c r="B141" i="9"/>
  <c r="B142" i="9"/>
  <c r="B143" i="9"/>
  <c r="B144" i="9"/>
  <c r="B145" i="9"/>
  <c r="B146" i="9"/>
  <c r="B147" i="9"/>
  <c r="B148" i="9"/>
  <c r="B149" i="9"/>
  <c r="B150" i="9"/>
  <c r="B151" i="9"/>
  <c r="B152" i="9"/>
  <c r="B153" i="9"/>
  <c r="B154" i="9"/>
  <c r="B155" i="9"/>
  <c r="B156" i="9"/>
  <c r="B157" i="9"/>
  <c r="B8" i="9"/>
  <c r="O39" i="15" l="1"/>
  <c r="A16" i="14"/>
  <c r="E35" i="13"/>
  <c r="P16" i="1"/>
  <c r="C13" i="16" s="1"/>
  <c r="O15" i="1"/>
  <c r="Q16" i="1"/>
  <c r="D13" i="16" s="1"/>
  <c r="H17" i="9"/>
  <c r="E12" i="16" s="1"/>
  <c r="E79" i="15" s="1"/>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24" i="4"/>
  <c r="C458" i="10"/>
  <c r="C459" i="10"/>
  <c r="C460" i="10"/>
  <c r="C461" i="10"/>
  <c r="C462" i="10"/>
  <c r="C463" i="10"/>
  <c r="C464" i="10"/>
  <c r="C465" i="10"/>
  <c r="C466" i="10"/>
  <c r="C467" i="10"/>
  <c r="C468" i="10"/>
  <c r="C469" i="10"/>
  <c r="C470" i="10"/>
  <c r="C471" i="10"/>
  <c r="C472" i="10"/>
  <c r="C473" i="10"/>
  <c r="C474" i="10"/>
  <c r="C475" i="10"/>
  <c r="C476" i="10"/>
  <c r="C477" i="10"/>
  <c r="C478" i="10"/>
  <c r="C479" i="10"/>
  <c r="C480" i="10"/>
  <c r="C481" i="10"/>
  <c r="C482" i="10"/>
  <c r="C483" i="10"/>
  <c r="C484" i="10"/>
  <c r="C485" i="10"/>
  <c r="C486" i="10"/>
  <c r="C487" i="10"/>
  <c r="C488" i="10"/>
  <c r="C489" i="10"/>
  <c r="C490" i="10"/>
  <c r="C491" i="10"/>
  <c r="C492" i="10"/>
  <c r="C493" i="10"/>
  <c r="C494" i="10"/>
  <c r="C495" i="10"/>
  <c r="C496" i="10"/>
  <c r="C497" i="10"/>
  <c r="C498" i="10"/>
  <c r="C499" i="10"/>
  <c r="C500" i="10"/>
  <c r="C501" i="10"/>
  <c r="C502" i="10"/>
  <c r="C503" i="10"/>
  <c r="C504" i="10"/>
  <c r="C505" i="10"/>
  <c r="C506" i="10"/>
  <c r="C507" i="10"/>
  <c r="C508" i="10"/>
  <c r="C509" i="10"/>
  <c r="C510" i="10"/>
  <c r="C511" i="10"/>
  <c r="C512" i="10"/>
  <c r="C513" i="10"/>
  <c r="C514" i="10"/>
  <c r="C515" i="10"/>
  <c r="C516" i="10"/>
  <c r="C517" i="10"/>
  <c r="C518" i="10"/>
  <c r="C519" i="10"/>
  <c r="C520" i="10"/>
  <c r="C521" i="10"/>
  <c r="C522" i="10"/>
  <c r="C523" i="10"/>
  <c r="C524" i="10"/>
  <c r="C525" i="10"/>
  <c r="C526" i="10"/>
  <c r="C527" i="10"/>
  <c r="C528" i="10"/>
  <c r="C529" i="10"/>
  <c r="C530" i="10"/>
  <c r="C531" i="10"/>
  <c r="C532" i="10"/>
  <c r="C533" i="10"/>
  <c r="C534" i="10"/>
  <c r="C535" i="10"/>
  <c r="C536" i="10"/>
  <c r="C537" i="10"/>
  <c r="C538" i="10"/>
  <c r="C539" i="10"/>
  <c r="C540" i="10"/>
  <c r="C541" i="10"/>
  <c r="C542" i="10"/>
  <c r="C543" i="10"/>
  <c r="C544" i="10"/>
  <c r="C545" i="10"/>
  <c r="C546" i="10"/>
  <c r="C547" i="10"/>
  <c r="C548" i="10"/>
  <c r="C549" i="10"/>
  <c r="C550" i="10"/>
  <c r="C551" i="10"/>
  <c r="C552" i="10"/>
  <c r="C553" i="10"/>
  <c r="C554" i="10"/>
  <c r="C555" i="10"/>
  <c r="C556" i="10"/>
  <c r="C557" i="10"/>
  <c r="C558" i="10"/>
  <c r="C559" i="10"/>
  <c r="C560" i="10"/>
  <c r="C561" i="10"/>
  <c r="C562" i="10"/>
  <c r="C563" i="10"/>
  <c r="C564" i="10"/>
  <c r="C565" i="10"/>
  <c r="C566" i="10"/>
  <c r="C567" i="10"/>
  <c r="C568" i="10"/>
  <c r="C569" i="10"/>
  <c r="C570" i="10"/>
  <c r="C571" i="10"/>
  <c r="C572" i="10"/>
  <c r="C573" i="10"/>
  <c r="C574" i="10"/>
  <c r="C575" i="10"/>
  <c r="C576" i="10"/>
  <c r="C577" i="10"/>
  <c r="C578" i="10"/>
  <c r="C579" i="10"/>
  <c r="C580" i="10"/>
  <c r="C581" i="10"/>
  <c r="C582" i="10"/>
  <c r="C583" i="10"/>
  <c r="C584" i="10"/>
  <c r="C585" i="10"/>
  <c r="C586" i="10"/>
  <c r="C587" i="10"/>
  <c r="C588" i="10"/>
  <c r="C589" i="10"/>
  <c r="C590" i="10"/>
  <c r="C591" i="10"/>
  <c r="C592" i="10"/>
  <c r="C593" i="10"/>
  <c r="C594" i="10"/>
  <c r="C595" i="10"/>
  <c r="C596" i="10"/>
  <c r="C597" i="10"/>
  <c r="C598" i="10"/>
  <c r="C599" i="10"/>
  <c r="C600" i="10"/>
  <c r="C601" i="10"/>
  <c r="C602" i="10"/>
  <c r="C603" i="10"/>
  <c r="C604" i="10"/>
  <c r="C605" i="10"/>
  <c r="C606" i="10"/>
  <c r="C457" i="10"/>
  <c r="C308" i="10"/>
  <c r="C309" i="10"/>
  <c r="C310" i="10"/>
  <c r="C311" i="10"/>
  <c r="C312" i="10"/>
  <c r="C313" i="10"/>
  <c r="C314" i="10"/>
  <c r="C315" i="10"/>
  <c r="C316" i="10"/>
  <c r="C317" i="10"/>
  <c r="C318" i="10"/>
  <c r="C319" i="10"/>
  <c r="C320" i="10"/>
  <c r="C321" i="10"/>
  <c r="C322" i="10"/>
  <c r="C323" i="10"/>
  <c r="C324" i="10"/>
  <c r="C325" i="10"/>
  <c r="C326" i="10"/>
  <c r="C327" i="10"/>
  <c r="C328" i="10"/>
  <c r="C329" i="10"/>
  <c r="C330" i="10"/>
  <c r="C331" i="10"/>
  <c r="C332" i="10"/>
  <c r="C333" i="10"/>
  <c r="C334" i="10"/>
  <c r="C335" i="10"/>
  <c r="C336" i="10"/>
  <c r="C337" i="10"/>
  <c r="C338" i="10"/>
  <c r="C339" i="10"/>
  <c r="C340" i="10"/>
  <c r="C341" i="10"/>
  <c r="C342" i="10"/>
  <c r="C343" i="10"/>
  <c r="C344" i="10"/>
  <c r="C345" i="10"/>
  <c r="C346" i="10"/>
  <c r="C347" i="10"/>
  <c r="C348" i="10"/>
  <c r="C349" i="10"/>
  <c r="C350" i="10"/>
  <c r="C351" i="10"/>
  <c r="C352" i="10"/>
  <c r="C353" i="10"/>
  <c r="C354" i="10"/>
  <c r="C355" i="10"/>
  <c r="C356" i="10"/>
  <c r="C357" i="10"/>
  <c r="C358" i="10"/>
  <c r="C359" i="10"/>
  <c r="C360" i="10"/>
  <c r="C361" i="10"/>
  <c r="C362" i="10"/>
  <c r="C363" i="10"/>
  <c r="C364" i="10"/>
  <c r="C365" i="10"/>
  <c r="C366" i="10"/>
  <c r="C367" i="10"/>
  <c r="C368" i="10"/>
  <c r="C369" i="10"/>
  <c r="C370" i="10"/>
  <c r="C371" i="10"/>
  <c r="C372" i="10"/>
  <c r="C373" i="10"/>
  <c r="C374" i="10"/>
  <c r="C375" i="10"/>
  <c r="C376" i="10"/>
  <c r="C377" i="10"/>
  <c r="C378" i="10"/>
  <c r="C379" i="10"/>
  <c r="C380" i="10"/>
  <c r="C381" i="10"/>
  <c r="C382" i="10"/>
  <c r="C383" i="10"/>
  <c r="C384" i="10"/>
  <c r="C385" i="10"/>
  <c r="C386" i="10"/>
  <c r="C387" i="10"/>
  <c r="C388" i="10"/>
  <c r="C389" i="10"/>
  <c r="C390" i="10"/>
  <c r="C391" i="10"/>
  <c r="C392" i="10"/>
  <c r="C393" i="10"/>
  <c r="C394" i="10"/>
  <c r="C395" i="10"/>
  <c r="C396" i="10"/>
  <c r="C397" i="10"/>
  <c r="C398" i="10"/>
  <c r="C399" i="10"/>
  <c r="C400" i="10"/>
  <c r="C401" i="10"/>
  <c r="C402" i="10"/>
  <c r="C403" i="10"/>
  <c r="C404" i="10"/>
  <c r="C405" i="10"/>
  <c r="C406" i="10"/>
  <c r="C407" i="10"/>
  <c r="C408" i="10"/>
  <c r="C409" i="10"/>
  <c r="C410" i="10"/>
  <c r="C411" i="10"/>
  <c r="C412" i="10"/>
  <c r="C413" i="10"/>
  <c r="C414" i="10"/>
  <c r="C415" i="10"/>
  <c r="C416" i="10"/>
  <c r="C417" i="10"/>
  <c r="C418" i="10"/>
  <c r="C419" i="10"/>
  <c r="C420" i="10"/>
  <c r="C421" i="10"/>
  <c r="C422" i="10"/>
  <c r="C423" i="10"/>
  <c r="C424" i="10"/>
  <c r="C425" i="10"/>
  <c r="C426" i="10"/>
  <c r="C427" i="10"/>
  <c r="C428" i="10"/>
  <c r="C429" i="10"/>
  <c r="C430" i="10"/>
  <c r="C431" i="10"/>
  <c r="C432" i="10"/>
  <c r="C433" i="10"/>
  <c r="C434" i="10"/>
  <c r="C435" i="10"/>
  <c r="C436" i="10"/>
  <c r="C437" i="10"/>
  <c r="C438" i="10"/>
  <c r="C439" i="10"/>
  <c r="C440" i="10"/>
  <c r="C441" i="10"/>
  <c r="C442" i="10"/>
  <c r="C443" i="10"/>
  <c r="C444" i="10"/>
  <c r="C445" i="10"/>
  <c r="C446" i="10"/>
  <c r="C447" i="10"/>
  <c r="C448" i="10"/>
  <c r="C449" i="10"/>
  <c r="C450" i="10"/>
  <c r="C451" i="10"/>
  <c r="C452" i="10"/>
  <c r="C453" i="10"/>
  <c r="C454" i="10"/>
  <c r="C455" i="10"/>
  <c r="C456" i="10"/>
  <c r="C307" i="10"/>
  <c r="C158" i="10"/>
  <c r="C159" i="10"/>
  <c r="C160" i="10"/>
  <c r="C161" i="10"/>
  <c r="C162" i="10"/>
  <c r="C163" i="10"/>
  <c r="C164" i="10"/>
  <c r="C165" i="10"/>
  <c r="C166" i="10"/>
  <c r="C167" i="10"/>
  <c r="C168" i="10"/>
  <c r="C169" i="10"/>
  <c r="C170" i="10"/>
  <c r="C171" i="10"/>
  <c r="C172" i="10"/>
  <c r="C173" i="10"/>
  <c r="C174" i="10"/>
  <c r="C175" i="10"/>
  <c r="C176" i="10"/>
  <c r="C177" i="10"/>
  <c r="C178" i="10"/>
  <c r="C179" i="10"/>
  <c r="C180" i="10"/>
  <c r="C181" i="10"/>
  <c r="C182" i="10"/>
  <c r="C183" i="10"/>
  <c r="C184" i="10"/>
  <c r="C185" i="10"/>
  <c r="C186" i="10"/>
  <c r="C187" i="10"/>
  <c r="C188" i="10"/>
  <c r="C189" i="10"/>
  <c r="C190" i="10"/>
  <c r="C191" i="10"/>
  <c r="C192" i="10"/>
  <c r="C193" i="10"/>
  <c r="C194" i="10"/>
  <c r="C195" i="10"/>
  <c r="C196" i="10"/>
  <c r="C197" i="10"/>
  <c r="C198" i="10"/>
  <c r="C199" i="10"/>
  <c r="C200" i="10"/>
  <c r="C201" i="10"/>
  <c r="C202" i="10"/>
  <c r="C203" i="10"/>
  <c r="C204" i="10"/>
  <c r="C205" i="10"/>
  <c r="C206" i="10"/>
  <c r="C207" i="10"/>
  <c r="C208" i="10"/>
  <c r="C209" i="10"/>
  <c r="C210" i="10"/>
  <c r="C211" i="10"/>
  <c r="C212" i="10"/>
  <c r="C213" i="10"/>
  <c r="C214" i="10"/>
  <c r="C215" i="10"/>
  <c r="C216" i="10"/>
  <c r="C217" i="10"/>
  <c r="C218" i="10"/>
  <c r="C219" i="10"/>
  <c r="C220" i="10"/>
  <c r="C221" i="10"/>
  <c r="C222" i="10"/>
  <c r="C223" i="10"/>
  <c r="C224" i="10"/>
  <c r="C225" i="10"/>
  <c r="C226" i="10"/>
  <c r="C227" i="10"/>
  <c r="C228" i="10"/>
  <c r="C229" i="10"/>
  <c r="C230" i="10"/>
  <c r="C231" i="10"/>
  <c r="C232" i="10"/>
  <c r="C233" i="10"/>
  <c r="C234" i="10"/>
  <c r="C235" i="10"/>
  <c r="C236" i="10"/>
  <c r="C237" i="10"/>
  <c r="C238" i="10"/>
  <c r="C239" i="10"/>
  <c r="C240" i="10"/>
  <c r="C241" i="10"/>
  <c r="C242" i="10"/>
  <c r="C243" i="10"/>
  <c r="C244" i="10"/>
  <c r="C245" i="10"/>
  <c r="C246" i="10"/>
  <c r="C247" i="10"/>
  <c r="C248" i="10"/>
  <c r="C249" i="10"/>
  <c r="C250" i="10"/>
  <c r="C251" i="10"/>
  <c r="C252" i="10"/>
  <c r="C253" i="10"/>
  <c r="C254" i="10"/>
  <c r="C255" i="10"/>
  <c r="C256" i="10"/>
  <c r="C257" i="10"/>
  <c r="C258" i="10"/>
  <c r="C259" i="10"/>
  <c r="C260" i="10"/>
  <c r="C261" i="10"/>
  <c r="C262" i="10"/>
  <c r="C263" i="10"/>
  <c r="C264" i="10"/>
  <c r="C265" i="10"/>
  <c r="C266" i="10"/>
  <c r="C267" i="10"/>
  <c r="C268" i="10"/>
  <c r="C269" i="10"/>
  <c r="C270" i="10"/>
  <c r="C271" i="10"/>
  <c r="C272" i="10"/>
  <c r="C273" i="10"/>
  <c r="C274" i="10"/>
  <c r="C275" i="10"/>
  <c r="C276" i="10"/>
  <c r="C277" i="10"/>
  <c r="C278" i="10"/>
  <c r="C279" i="10"/>
  <c r="C280" i="10"/>
  <c r="C281" i="10"/>
  <c r="C282" i="10"/>
  <c r="C283" i="10"/>
  <c r="C284" i="10"/>
  <c r="C285" i="10"/>
  <c r="C286" i="10"/>
  <c r="C287" i="10"/>
  <c r="C288" i="10"/>
  <c r="C289" i="10"/>
  <c r="C290" i="10"/>
  <c r="C291" i="10"/>
  <c r="C292" i="10"/>
  <c r="C293" i="10"/>
  <c r="C294" i="10"/>
  <c r="C295" i="10"/>
  <c r="C296" i="10"/>
  <c r="C297" i="10"/>
  <c r="C298" i="10"/>
  <c r="C299" i="10"/>
  <c r="C300" i="10"/>
  <c r="C301" i="10"/>
  <c r="C302" i="10"/>
  <c r="C303" i="10"/>
  <c r="C304" i="10"/>
  <c r="C305" i="10"/>
  <c r="C306" i="10"/>
  <c r="C15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111" i="10"/>
  <c r="C112" i="10"/>
  <c r="C113" i="10"/>
  <c r="C114" i="10"/>
  <c r="C115" i="10"/>
  <c r="C116" i="10"/>
  <c r="C117" i="10"/>
  <c r="C118" i="10"/>
  <c r="C119" i="10"/>
  <c r="C120" i="10"/>
  <c r="C121" i="10"/>
  <c r="C122" i="10"/>
  <c r="C123" i="10"/>
  <c r="C124" i="10"/>
  <c r="C125" i="10"/>
  <c r="C126" i="10"/>
  <c r="C127" i="10"/>
  <c r="C128" i="10"/>
  <c r="C129" i="10"/>
  <c r="C130" i="10"/>
  <c r="C131" i="10"/>
  <c r="C132" i="10"/>
  <c r="C133" i="10"/>
  <c r="C134" i="10"/>
  <c r="C135" i="10"/>
  <c r="C136" i="10"/>
  <c r="C137" i="10"/>
  <c r="C138" i="10"/>
  <c r="C139" i="10"/>
  <c r="C140" i="10"/>
  <c r="C141" i="10"/>
  <c r="C142" i="10"/>
  <c r="C143" i="10"/>
  <c r="C144" i="10"/>
  <c r="C145" i="10"/>
  <c r="C146" i="10"/>
  <c r="C147" i="10"/>
  <c r="C148" i="10"/>
  <c r="C149" i="10"/>
  <c r="C150" i="10"/>
  <c r="C151" i="10"/>
  <c r="C152" i="10"/>
  <c r="C153" i="10"/>
  <c r="C154" i="10"/>
  <c r="C155" i="10"/>
  <c r="C156" i="10"/>
  <c r="C7" i="10"/>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B27" i="2"/>
  <c r="D27" i="2"/>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6" i="1"/>
  <c r="I13" i="9" l="1"/>
  <c r="F8" i="16" s="1"/>
  <c r="J8" i="9"/>
  <c r="G3" i="16" s="1"/>
  <c r="E7" i="17" s="1"/>
  <c r="J7" i="17" s="1"/>
  <c r="A17" i="14"/>
  <c r="E36" i="13"/>
  <c r="Q17" i="1"/>
  <c r="D14" i="16" s="1"/>
  <c r="H18" i="9"/>
  <c r="E13" i="16" s="1"/>
  <c r="E87" i="15" s="1"/>
  <c r="P17" i="1"/>
  <c r="C14" i="16" s="1"/>
  <c r="O16" i="1"/>
  <c r="AA162" i="3"/>
  <c r="W162" i="3" s="1"/>
  <c r="AC162" i="3" s="1"/>
  <c r="Z162" i="3"/>
  <c r="T162" i="3" s="1"/>
  <c r="AB162" i="3" s="1"/>
  <c r="Z138" i="3"/>
  <c r="T138" i="3" s="1"/>
  <c r="AB138" i="3" s="1"/>
  <c r="AA138" i="3"/>
  <c r="W138" i="3" s="1"/>
  <c r="AC138" i="3" s="1"/>
  <c r="Z106" i="3"/>
  <c r="T106" i="3" s="1"/>
  <c r="AB106" i="3" s="1"/>
  <c r="AA106" i="3"/>
  <c r="W106" i="3" s="1"/>
  <c r="AC106" i="3" s="1"/>
  <c r="Z74" i="3"/>
  <c r="T74" i="3" s="1"/>
  <c r="AB74" i="3" s="1"/>
  <c r="AA74" i="3"/>
  <c r="W74" i="3" s="1"/>
  <c r="AC74" i="3" s="1"/>
  <c r="AA42" i="3"/>
  <c r="Z42" i="3"/>
  <c r="Z160" i="2"/>
  <c r="T160" i="2" s="1"/>
  <c r="AB160" i="2" s="1"/>
  <c r="AA160" i="2"/>
  <c r="W160" i="2" s="1"/>
  <c r="AC160" i="2" s="1"/>
  <c r="Z128" i="2"/>
  <c r="T128" i="2" s="1"/>
  <c r="AB128" i="2" s="1"/>
  <c r="AA128" i="2"/>
  <c r="W128" i="2" s="1"/>
  <c r="AC128" i="2" s="1"/>
  <c r="Z104" i="2"/>
  <c r="T104" i="2" s="1"/>
  <c r="AB104" i="2" s="1"/>
  <c r="AA104" i="2"/>
  <c r="W104" i="2" s="1"/>
  <c r="AC104" i="2" s="1"/>
  <c r="Z88" i="2"/>
  <c r="T88" i="2" s="1"/>
  <c r="AB88" i="2" s="1"/>
  <c r="AA88" i="2"/>
  <c r="W88" i="2" s="1"/>
  <c r="AC88" i="2" s="1"/>
  <c r="Z56" i="2"/>
  <c r="T56" i="2" s="1"/>
  <c r="AB56" i="2" s="1"/>
  <c r="AA56" i="2"/>
  <c r="W56" i="2" s="1"/>
  <c r="AC56" i="2" s="1"/>
  <c r="AA27" i="3"/>
  <c r="Z27" i="3"/>
  <c r="AA153" i="3"/>
  <c r="W153" i="3" s="1"/>
  <c r="AC153" i="3" s="1"/>
  <c r="Z153" i="3"/>
  <c r="T153" i="3" s="1"/>
  <c r="AB153" i="3" s="1"/>
  <c r="AA121" i="3"/>
  <c r="W121" i="3" s="1"/>
  <c r="AC121" i="3" s="1"/>
  <c r="Z121" i="3"/>
  <c r="T121" i="3" s="1"/>
  <c r="AB121" i="3" s="1"/>
  <c r="Z97" i="3"/>
  <c r="T97" i="3" s="1"/>
  <c r="AB97" i="3" s="1"/>
  <c r="AA97" i="3"/>
  <c r="W97" i="3" s="1"/>
  <c r="AC97" i="3" s="1"/>
  <c r="AA65" i="3"/>
  <c r="W65" i="3" s="1"/>
  <c r="AC65" i="3" s="1"/>
  <c r="Z65" i="3"/>
  <c r="T65" i="3" s="1"/>
  <c r="AB65" i="3" s="1"/>
  <c r="AA41" i="3"/>
  <c r="Z41" i="3"/>
  <c r="Z159" i="2"/>
  <c r="T159" i="2" s="1"/>
  <c r="AB159" i="2" s="1"/>
  <c r="AA159" i="2"/>
  <c r="W159" i="2" s="1"/>
  <c r="AC159" i="2" s="1"/>
  <c r="Z127" i="2"/>
  <c r="T127" i="2" s="1"/>
  <c r="AB127" i="2" s="1"/>
  <c r="AA127" i="2"/>
  <c r="W127" i="2" s="1"/>
  <c r="AC127" i="2" s="1"/>
  <c r="Z95" i="2"/>
  <c r="T95" i="2" s="1"/>
  <c r="AB95" i="2" s="1"/>
  <c r="AA95" i="2"/>
  <c r="W95" i="2" s="1"/>
  <c r="AC95" i="2" s="1"/>
  <c r="Z63" i="2"/>
  <c r="T63" i="2" s="1"/>
  <c r="AB63" i="2" s="1"/>
  <c r="AA63" i="2"/>
  <c r="W63" i="2" s="1"/>
  <c r="AC63" i="2" s="1"/>
  <c r="Z31" i="2"/>
  <c r="AA31" i="2"/>
  <c r="AA172" i="3"/>
  <c r="W172" i="3" s="1"/>
  <c r="AC172" i="3" s="1"/>
  <c r="Z172" i="3"/>
  <c r="T172" i="3" s="1"/>
  <c r="AB172" i="3" s="1"/>
  <c r="AA164" i="3"/>
  <c r="W164" i="3" s="1"/>
  <c r="AC164" i="3" s="1"/>
  <c r="Z164" i="3"/>
  <c r="T164" i="3" s="1"/>
  <c r="AB164" i="3" s="1"/>
  <c r="Z156" i="3"/>
  <c r="T156" i="3" s="1"/>
  <c r="AB156" i="3" s="1"/>
  <c r="AA156" i="3"/>
  <c r="W156" i="3" s="1"/>
  <c r="AC156" i="3" s="1"/>
  <c r="AA148" i="3"/>
  <c r="W148" i="3" s="1"/>
  <c r="AC148" i="3" s="1"/>
  <c r="Z148" i="3"/>
  <c r="T148" i="3" s="1"/>
  <c r="AB148" i="3" s="1"/>
  <c r="AA140" i="3"/>
  <c r="W140" i="3" s="1"/>
  <c r="AC140" i="3" s="1"/>
  <c r="Z140" i="3"/>
  <c r="T140" i="3" s="1"/>
  <c r="AB140" i="3" s="1"/>
  <c r="Z132" i="3"/>
  <c r="T132" i="3" s="1"/>
  <c r="AB132" i="3" s="1"/>
  <c r="AA132" i="3"/>
  <c r="W132" i="3" s="1"/>
  <c r="AC132" i="3" s="1"/>
  <c r="AA124" i="3"/>
  <c r="W124" i="3" s="1"/>
  <c r="AC124" i="3" s="1"/>
  <c r="Z124" i="3"/>
  <c r="T124" i="3" s="1"/>
  <c r="AB124" i="3" s="1"/>
  <c r="AA116" i="3"/>
  <c r="W116" i="3" s="1"/>
  <c r="AC116" i="3" s="1"/>
  <c r="Z116" i="3"/>
  <c r="T116" i="3" s="1"/>
  <c r="AB116" i="3" s="1"/>
  <c r="AA108" i="3"/>
  <c r="W108" i="3" s="1"/>
  <c r="AC108" i="3" s="1"/>
  <c r="Z108" i="3"/>
  <c r="T108" i="3" s="1"/>
  <c r="AB108" i="3" s="1"/>
  <c r="Z100" i="3"/>
  <c r="T100" i="3" s="1"/>
  <c r="AB100" i="3" s="1"/>
  <c r="AA100" i="3"/>
  <c r="W100" i="3" s="1"/>
  <c r="AC100" i="3" s="1"/>
  <c r="AA92" i="3"/>
  <c r="W92" i="3" s="1"/>
  <c r="AC92" i="3" s="1"/>
  <c r="Z92" i="3"/>
  <c r="T92" i="3" s="1"/>
  <c r="AB92" i="3" s="1"/>
  <c r="AA84" i="3"/>
  <c r="W84" i="3" s="1"/>
  <c r="AC84" i="3" s="1"/>
  <c r="Z84" i="3"/>
  <c r="T84" i="3" s="1"/>
  <c r="AB84" i="3" s="1"/>
  <c r="AA76" i="3"/>
  <c r="W76" i="3" s="1"/>
  <c r="AC76" i="3" s="1"/>
  <c r="Z76" i="3"/>
  <c r="T76" i="3" s="1"/>
  <c r="AB76" i="3" s="1"/>
  <c r="AA68" i="3"/>
  <c r="W68" i="3" s="1"/>
  <c r="AC68" i="3" s="1"/>
  <c r="Z68" i="3"/>
  <c r="T68" i="3" s="1"/>
  <c r="AB68" i="3" s="1"/>
  <c r="Z60" i="3"/>
  <c r="T60" i="3" s="1"/>
  <c r="AB60" i="3" s="1"/>
  <c r="AA60" i="3"/>
  <c r="W60" i="3" s="1"/>
  <c r="AC60" i="3" s="1"/>
  <c r="AA52" i="3"/>
  <c r="W52" i="3" s="1"/>
  <c r="AC52" i="3" s="1"/>
  <c r="Z52" i="3"/>
  <c r="T52" i="3" s="1"/>
  <c r="AB52" i="3" s="1"/>
  <c r="AA36" i="3"/>
  <c r="Z36" i="3"/>
  <c r="Z28" i="3"/>
  <c r="AA28" i="3"/>
  <c r="Z170" i="2"/>
  <c r="T170" i="2" s="1"/>
  <c r="AB170" i="2" s="1"/>
  <c r="AA170" i="2"/>
  <c r="W170" i="2" s="1"/>
  <c r="AC170" i="2" s="1"/>
  <c r="Z162" i="2"/>
  <c r="T162" i="2" s="1"/>
  <c r="AB162" i="2" s="1"/>
  <c r="AA162" i="2"/>
  <c r="W162" i="2" s="1"/>
  <c r="AC162" i="2" s="1"/>
  <c r="Z154" i="2"/>
  <c r="T154" i="2" s="1"/>
  <c r="AB154" i="2" s="1"/>
  <c r="AA154" i="2"/>
  <c r="W154" i="2" s="1"/>
  <c r="AC154" i="2" s="1"/>
  <c r="Z146" i="2"/>
  <c r="T146" i="2" s="1"/>
  <c r="AB146" i="2" s="1"/>
  <c r="AA146" i="2"/>
  <c r="W146" i="2" s="1"/>
  <c r="AC146" i="2" s="1"/>
  <c r="Z138" i="2"/>
  <c r="T138" i="2" s="1"/>
  <c r="AB138" i="2" s="1"/>
  <c r="AA138" i="2"/>
  <c r="W138" i="2" s="1"/>
  <c r="AC138" i="2" s="1"/>
  <c r="Z130" i="2"/>
  <c r="T130" i="2" s="1"/>
  <c r="AB130" i="2" s="1"/>
  <c r="AA130" i="2"/>
  <c r="W130" i="2" s="1"/>
  <c r="AC130" i="2" s="1"/>
  <c r="Z122" i="2"/>
  <c r="T122" i="2" s="1"/>
  <c r="AB122" i="2" s="1"/>
  <c r="AA122" i="2"/>
  <c r="W122" i="2" s="1"/>
  <c r="AC122" i="2" s="1"/>
  <c r="Z114" i="2"/>
  <c r="T114" i="2" s="1"/>
  <c r="AB114" i="2" s="1"/>
  <c r="AA114" i="2"/>
  <c r="W114" i="2" s="1"/>
  <c r="AC114" i="2" s="1"/>
  <c r="Z106" i="2"/>
  <c r="AA106" i="2"/>
  <c r="Z98" i="2"/>
  <c r="T98" i="2" s="1"/>
  <c r="AB98" i="2" s="1"/>
  <c r="AA98" i="2"/>
  <c r="W98" i="2" s="1"/>
  <c r="AC98" i="2" s="1"/>
  <c r="Z90" i="2"/>
  <c r="T90" i="2" s="1"/>
  <c r="AB90" i="2" s="1"/>
  <c r="AA90" i="2"/>
  <c r="W90" i="2" s="1"/>
  <c r="AC90" i="2" s="1"/>
  <c r="Z82" i="2"/>
  <c r="T82" i="2" s="1"/>
  <c r="AB82" i="2" s="1"/>
  <c r="AA82" i="2"/>
  <c r="W82" i="2" s="1"/>
  <c r="AC82" i="2" s="1"/>
  <c r="Z74" i="2"/>
  <c r="T74" i="2" s="1"/>
  <c r="AB74" i="2" s="1"/>
  <c r="AA74" i="2"/>
  <c r="W74" i="2" s="1"/>
  <c r="AC74" i="2" s="1"/>
  <c r="Z66" i="2"/>
  <c r="T66" i="2" s="1"/>
  <c r="AB66" i="2" s="1"/>
  <c r="AA66" i="2"/>
  <c r="W66" i="2" s="1"/>
  <c r="AC66" i="2" s="1"/>
  <c r="Z58" i="2"/>
  <c r="T58" i="2" s="1"/>
  <c r="AB58" i="2" s="1"/>
  <c r="AA58" i="2"/>
  <c r="W58" i="2" s="1"/>
  <c r="AC58" i="2" s="1"/>
  <c r="Z42" i="2"/>
  <c r="AA42" i="2"/>
  <c r="Z34" i="2"/>
  <c r="AA34" i="2"/>
  <c r="AA171" i="3"/>
  <c r="W171" i="3" s="1"/>
  <c r="AC171" i="3" s="1"/>
  <c r="Z171" i="3"/>
  <c r="T171" i="3" s="1"/>
  <c r="AB171" i="3" s="1"/>
  <c r="AA163" i="3"/>
  <c r="W163" i="3" s="1"/>
  <c r="AC163" i="3" s="1"/>
  <c r="Z163" i="3"/>
  <c r="T163" i="3" s="1"/>
  <c r="AB163" i="3" s="1"/>
  <c r="AA155" i="3"/>
  <c r="W155" i="3" s="1"/>
  <c r="AC155" i="3" s="1"/>
  <c r="Z155" i="3"/>
  <c r="T155" i="3" s="1"/>
  <c r="AB155" i="3" s="1"/>
  <c r="AA147" i="3"/>
  <c r="W147" i="3" s="1"/>
  <c r="AC147" i="3" s="1"/>
  <c r="Z147" i="3"/>
  <c r="T147" i="3" s="1"/>
  <c r="AB147" i="3" s="1"/>
  <c r="AA139" i="3"/>
  <c r="W139" i="3" s="1"/>
  <c r="AC139" i="3" s="1"/>
  <c r="Z139" i="3"/>
  <c r="T139" i="3" s="1"/>
  <c r="AB139" i="3" s="1"/>
  <c r="AA131" i="3"/>
  <c r="W131" i="3" s="1"/>
  <c r="AC131" i="3" s="1"/>
  <c r="Z131" i="3"/>
  <c r="T131" i="3" s="1"/>
  <c r="AB131" i="3" s="1"/>
  <c r="AA123" i="3"/>
  <c r="W123" i="3" s="1"/>
  <c r="AC123" i="3" s="1"/>
  <c r="Z123" i="3"/>
  <c r="T123" i="3" s="1"/>
  <c r="AB123" i="3" s="1"/>
  <c r="AA115" i="3"/>
  <c r="W115" i="3" s="1"/>
  <c r="AC115" i="3" s="1"/>
  <c r="Z115" i="3"/>
  <c r="T115" i="3" s="1"/>
  <c r="AB115" i="3" s="1"/>
  <c r="AA107" i="3"/>
  <c r="W107" i="3" s="1"/>
  <c r="AC107" i="3" s="1"/>
  <c r="Z107" i="3"/>
  <c r="T107" i="3" s="1"/>
  <c r="AB107" i="3" s="1"/>
  <c r="AA99" i="3"/>
  <c r="W99" i="3" s="1"/>
  <c r="AC99" i="3" s="1"/>
  <c r="Z99" i="3"/>
  <c r="T99" i="3" s="1"/>
  <c r="AB99" i="3" s="1"/>
  <c r="AA91" i="3"/>
  <c r="W91" i="3" s="1"/>
  <c r="AC91" i="3" s="1"/>
  <c r="Z91" i="3"/>
  <c r="T91" i="3" s="1"/>
  <c r="AB91" i="3" s="1"/>
  <c r="AA83" i="3"/>
  <c r="W83" i="3" s="1"/>
  <c r="AC83" i="3" s="1"/>
  <c r="Z83" i="3"/>
  <c r="T83" i="3" s="1"/>
  <c r="AB83" i="3" s="1"/>
  <c r="AA75" i="3"/>
  <c r="W75" i="3" s="1"/>
  <c r="AC75" i="3" s="1"/>
  <c r="Z75" i="3"/>
  <c r="T75" i="3" s="1"/>
  <c r="AB75" i="3" s="1"/>
  <c r="AA67" i="3"/>
  <c r="Z67" i="3"/>
  <c r="AA59" i="3"/>
  <c r="W59" i="3" s="1"/>
  <c r="AC59" i="3" s="1"/>
  <c r="Z59" i="3"/>
  <c r="T59" i="3" s="1"/>
  <c r="AB59" i="3" s="1"/>
  <c r="AA51" i="3"/>
  <c r="Z51" i="3"/>
  <c r="AA43" i="3"/>
  <c r="Z43" i="3"/>
  <c r="Z35" i="3"/>
  <c r="AA35" i="3"/>
  <c r="Z169" i="2"/>
  <c r="T169" i="2" s="1"/>
  <c r="AB169" i="2" s="1"/>
  <c r="AA169" i="2"/>
  <c r="W169" i="2" s="1"/>
  <c r="AC169" i="2" s="1"/>
  <c r="Z161" i="2"/>
  <c r="T161" i="2" s="1"/>
  <c r="AB161" i="2" s="1"/>
  <c r="AA161" i="2"/>
  <c r="W161" i="2" s="1"/>
  <c r="AC161" i="2" s="1"/>
  <c r="Z153" i="2"/>
  <c r="T153" i="2" s="1"/>
  <c r="AB153" i="2" s="1"/>
  <c r="AA153" i="2"/>
  <c r="W153" i="2" s="1"/>
  <c r="AC153" i="2" s="1"/>
  <c r="Z145" i="2"/>
  <c r="T145" i="2" s="1"/>
  <c r="AB145" i="2" s="1"/>
  <c r="AA145" i="2"/>
  <c r="W145" i="2" s="1"/>
  <c r="AC145" i="2" s="1"/>
  <c r="Z137" i="2"/>
  <c r="T137" i="2" s="1"/>
  <c r="AB137" i="2" s="1"/>
  <c r="AA137" i="2"/>
  <c r="W137" i="2" s="1"/>
  <c r="AC137" i="2" s="1"/>
  <c r="Z129" i="2"/>
  <c r="T129" i="2" s="1"/>
  <c r="AB129" i="2" s="1"/>
  <c r="AA129" i="2"/>
  <c r="W129" i="2" s="1"/>
  <c r="AC129" i="2" s="1"/>
  <c r="Z121" i="2"/>
  <c r="T121" i="2" s="1"/>
  <c r="AB121" i="2" s="1"/>
  <c r="AA121" i="2"/>
  <c r="W121" i="2" s="1"/>
  <c r="AC121" i="2" s="1"/>
  <c r="Z113" i="2"/>
  <c r="T113" i="2" s="1"/>
  <c r="AB113" i="2" s="1"/>
  <c r="AA113" i="2"/>
  <c r="W113" i="2" s="1"/>
  <c r="AC113" i="2" s="1"/>
  <c r="Z105" i="2"/>
  <c r="T105" i="2" s="1"/>
  <c r="AB105" i="2" s="1"/>
  <c r="AA105" i="2"/>
  <c r="W105" i="2" s="1"/>
  <c r="AC105" i="2" s="1"/>
  <c r="Z97" i="2"/>
  <c r="T97" i="2" s="1"/>
  <c r="AB97" i="2" s="1"/>
  <c r="AA97" i="2"/>
  <c r="W97" i="2" s="1"/>
  <c r="AC97" i="2" s="1"/>
  <c r="Z89" i="2"/>
  <c r="T89" i="2" s="1"/>
  <c r="AB89" i="2" s="1"/>
  <c r="AA89" i="2"/>
  <c r="W89" i="2" s="1"/>
  <c r="AC89" i="2" s="1"/>
  <c r="Z81" i="2"/>
  <c r="T81" i="2" s="1"/>
  <c r="AB81" i="2" s="1"/>
  <c r="AA81" i="2"/>
  <c r="W81" i="2" s="1"/>
  <c r="AC81" i="2" s="1"/>
  <c r="Z73" i="2"/>
  <c r="T73" i="2" s="1"/>
  <c r="AB73" i="2" s="1"/>
  <c r="AA73" i="2"/>
  <c r="W73" i="2" s="1"/>
  <c r="AC73" i="2" s="1"/>
  <c r="Z65" i="2"/>
  <c r="T65" i="2" s="1"/>
  <c r="AB65" i="2" s="1"/>
  <c r="AA65" i="2"/>
  <c r="W65" i="2" s="1"/>
  <c r="AC65" i="2" s="1"/>
  <c r="Z57" i="2"/>
  <c r="T57" i="2" s="1"/>
  <c r="AB57" i="2" s="1"/>
  <c r="AA57" i="2"/>
  <c r="W57" i="2" s="1"/>
  <c r="AC57" i="2" s="1"/>
  <c r="Z41" i="2"/>
  <c r="AA41" i="2"/>
  <c r="AA33" i="2"/>
  <c r="Z33" i="2"/>
  <c r="AA170" i="3"/>
  <c r="W170" i="3" s="1"/>
  <c r="AC170" i="3" s="1"/>
  <c r="Z170" i="3"/>
  <c r="T170" i="3" s="1"/>
  <c r="AB170" i="3" s="1"/>
  <c r="Z130" i="3"/>
  <c r="T130" i="3" s="1"/>
  <c r="AB130" i="3" s="1"/>
  <c r="AA130" i="3"/>
  <c r="W130" i="3" s="1"/>
  <c r="AC130" i="3" s="1"/>
  <c r="Z98" i="3"/>
  <c r="T98" i="3" s="1"/>
  <c r="AB98" i="3" s="1"/>
  <c r="AA98" i="3"/>
  <c r="W98" i="3" s="1"/>
  <c r="AC98" i="3" s="1"/>
  <c r="Z66" i="3"/>
  <c r="T66" i="3" s="1"/>
  <c r="AB66" i="3" s="1"/>
  <c r="AA66" i="3"/>
  <c r="W66" i="3" s="1"/>
  <c r="AC66" i="3" s="1"/>
  <c r="AA34" i="3"/>
  <c r="Z34" i="3"/>
  <c r="Z152" i="2"/>
  <c r="T152" i="2" s="1"/>
  <c r="AB152" i="2" s="1"/>
  <c r="AA152" i="2"/>
  <c r="W152" i="2" s="1"/>
  <c r="AC152" i="2" s="1"/>
  <c r="Z120" i="2"/>
  <c r="T120" i="2" s="1"/>
  <c r="AB120" i="2" s="1"/>
  <c r="AA120" i="2"/>
  <c r="W120" i="2" s="1"/>
  <c r="AC120" i="2" s="1"/>
  <c r="Z80" i="2"/>
  <c r="T80" i="2" s="1"/>
  <c r="AB80" i="2" s="1"/>
  <c r="AA80" i="2"/>
  <c r="W80" i="2" s="1"/>
  <c r="AC80" i="2" s="1"/>
  <c r="Z161" i="3"/>
  <c r="T161" i="3" s="1"/>
  <c r="AB161" i="3" s="1"/>
  <c r="AA161" i="3"/>
  <c r="W161" i="3" s="1"/>
  <c r="AC161" i="3" s="1"/>
  <c r="Z129" i="3"/>
  <c r="T129" i="3" s="1"/>
  <c r="AB129" i="3" s="1"/>
  <c r="AA129" i="3"/>
  <c r="W129" i="3" s="1"/>
  <c r="AC129" i="3" s="1"/>
  <c r="AA89" i="3"/>
  <c r="W89" i="3" s="1"/>
  <c r="AC89" i="3" s="1"/>
  <c r="Z89" i="3"/>
  <c r="T89" i="3" s="1"/>
  <c r="AB89" i="3" s="1"/>
  <c r="Z57" i="3"/>
  <c r="T57" i="3" s="1"/>
  <c r="AB57" i="3" s="1"/>
  <c r="AA57" i="3"/>
  <c r="W57" i="3" s="1"/>
  <c r="AC57" i="3" s="1"/>
  <c r="Z167" i="2"/>
  <c r="T167" i="2" s="1"/>
  <c r="AB167" i="2" s="1"/>
  <c r="AA167" i="2"/>
  <c r="W167" i="2" s="1"/>
  <c r="AC167" i="2" s="1"/>
  <c r="Z135" i="2"/>
  <c r="T135" i="2" s="1"/>
  <c r="AB135" i="2" s="1"/>
  <c r="AA135" i="2"/>
  <c r="W135" i="2" s="1"/>
  <c r="AC135" i="2" s="1"/>
  <c r="Z103" i="2"/>
  <c r="T103" i="2" s="1"/>
  <c r="AB103" i="2" s="1"/>
  <c r="AA103" i="2"/>
  <c r="W103" i="2" s="1"/>
  <c r="AC103" i="2" s="1"/>
  <c r="Z71" i="2"/>
  <c r="AA71" i="2"/>
  <c r="Z39" i="2"/>
  <c r="AA39" i="2"/>
  <c r="AA160" i="3"/>
  <c r="W160" i="3" s="1"/>
  <c r="AC160" i="3" s="1"/>
  <c r="Z160" i="3"/>
  <c r="T160" i="3" s="1"/>
  <c r="AB160" i="3" s="1"/>
  <c r="AA136" i="3"/>
  <c r="W136" i="3" s="1"/>
  <c r="AC136" i="3" s="1"/>
  <c r="Z136" i="3"/>
  <c r="T136" i="3" s="1"/>
  <c r="AB136" i="3" s="1"/>
  <c r="AA120" i="3"/>
  <c r="W120" i="3" s="1"/>
  <c r="AC120" i="3" s="1"/>
  <c r="Z120" i="3"/>
  <c r="T120" i="3" s="1"/>
  <c r="AB120" i="3" s="1"/>
  <c r="AA96" i="3"/>
  <c r="W96" i="3" s="1"/>
  <c r="AC96" i="3" s="1"/>
  <c r="Z96" i="3"/>
  <c r="T96" i="3" s="1"/>
  <c r="AB96" i="3" s="1"/>
  <c r="AA72" i="3"/>
  <c r="Z72" i="3"/>
  <c r="Z174" i="2"/>
  <c r="T174" i="2" s="1"/>
  <c r="AB174" i="2" s="1"/>
  <c r="AA174" i="2"/>
  <c r="W174" i="2" s="1"/>
  <c r="AC174" i="2" s="1"/>
  <c r="Z150" i="2"/>
  <c r="T150" i="2" s="1"/>
  <c r="AB150" i="2" s="1"/>
  <c r="AA150" i="2"/>
  <c r="W150" i="2" s="1"/>
  <c r="AC150" i="2" s="1"/>
  <c r="Z126" i="2"/>
  <c r="T126" i="2" s="1"/>
  <c r="AB126" i="2" s="1"/>
  <c r="AA126" i="2"/>
  <c r="W126" i="2" s="1"/>
  <c r="AC126" i="2" s="1"/>
  <c r="Z102" i="2"/>
  <c r="T102" i="2" s="1"/>
  <c r="AB102" i="2" s="1"/>
  <c r="AA102" i="2"/>
  <c r="W102" i="2" s="1"/>
  <c r="AC102" i="2" s="1"/>
  <c r="Z78" i="2"/>
  <c r="T78" i="2" s="1"/>
  <c r="AB78" i="2" s="1"/>
  <c r="AA78" i="2"/>
  <c r="W78" i="2" s="1"/>
  <c r="AC78" i="2" s="1"/>
  <c r="Z62" i="2"/>
  <c r="T62" i="2" s="1"/>
  <c r="AB62" i="2" s="1"/>
  <c r="AA62" i="2"/>
  <c r="W62" i="2" s="1"/>
  <c r="AC62" i="2" s="1"/>
  <c r="Z38" i="2"/>
  <c r="AA38" i="2"/>
  <c r="Z151" i="3"/>
  <c r="T151" i="3" s="1"/>
  <c r="AB151" i="3" s="1"/>
  <c r="AA151" i="3"/>
  <c r="W151" i="3" s="1"/>
  <c r="AC151" i="3" s="1"/>
  <c r="Z127" i="3"/>
  <c r="T127" i="3" s="1"/>
  <c r="AB127" i="3" s="1"/>
  <c r="AA127" i="3"/>
  <c r="W127" i="3" s="1"/>
  <c r="AC127" i="3" s="1"/>
  <c r="Z103" i="3"/>
  <c r="T103" i="3" s="1"/>
  <c r="AB103" i="3" s="1"/>
  <c r="AA103" i="3"/>
  <c r="W103" i="3" s="1"/>
  <c r="AC103" i="3" s="1"/>
  <c r="Z87" i="3"/>
  <c r="T87" i="3" s="1"/>
  <c r="AB87" i="3" s="1"/>
  <c r="AA87" i="3"/>
  <c r="W87" i="3" s="1"/>
  <c r="AC87" i="3" s="1"/>
  <c r="Z55" i="3"/>
  <c r="T55" i="3" s="1"/>
  <c r="AB55" i="3" s="1"/>
  <c r="AA55" i="3"/>
  <c r="W55" i="3" s="1"/>
  <c r="AC55" i="3" s="1"/>
  <c r="Z39" i="3"/>
  <c r="AA39" i="3"/>
  <c r="Z173" i="2"/>
  <c r="T173" i="2" s="1"/>
  <c r="AB173" i="2" s="1"/>
  <c r="AA173" i="2"/>
  <c r="W173" i="2" s="1"/>
  <c r="AC173" i="2" s="1"/>
  <c r="Z157" i="2"/>
  <c r="T157" i="2" s="1"/>
  <c r="AB157" i="2" s="1"/>
  <c r="AA157" i="2"/>
  <c r="W157" i="2" s="1"/>
  <c r="AC157" i="2" s="1"/>
  <c r="Z141" i="2"/>
  <c r="T141" i="2" s="1"/>
  <c r="AB141" i="2" s="1"/>
  <c r="AA141" i="2"/>
  <c r="W141" i="2" s="1"/>
  <c r="AC141" i="2" s="1"/>
  <c r="Z133" i="2"/>
  <c r="T133" i="2" s="1"/>
  <c r="AB133" i="2" s="1"/>
  <c r="AA133" i="2"/>
  <c r="W133" i="2" s="1"/>
  <c r="AC133" i="2" s="1"/>
  <c r="Z125" i="2"/>
  <c r="T125" i="2" s="1"/>
  <c r="AB125" i="2" s="1"/>
  <c r="AA125" i="2"/>
  <c r="W125" i="2" s="1"/>
  <c r="AC125" i="2" s="1"/>
  <c r="Z117" i="2"/>
  <c r="T117" i="2" s="1"/>
  <c r="AB117" i="2" s="1"/>
  <c r="AA117" i="2"/>
  <c r="W117" i="2" s="1"/>
  <c r="AC117" i="2" s="1"/>
  <c r="Z109" i="2"/>
  <c r="T109" i="2" s="1"/>
  <c r="AB109" i="2" s="1"/>
  <c r="AA109" i="2"/>
  <c r="W109" i="2" s="1"/>
  <c r="AC109" i="2" s="1"/>
  <c r="Z93" i="2"/>
  <c r="T93" i="2" s="1"/>
  <c r="AB93" i="2" s="1"/>
  <c r="AA93" i="2"/>
  <c r="W93" i="2" s="1"/>
  <c r="AC93" i="2" s="1"/>
  <c r="Z85" i="2"/>
  <c r="T85" i="2" s="1"/>
  <c r="AB85" i="2" s="1"/>
  <c r="AA85" i="2"/>
  <c r="W85" i="2" s="1"/>
  <c r="AC85" i="2" s="1"/>
  <c r="Z77" i="2"/>
  <c r="T77" i="2" s="1"/>
  <c r="AB77" i="2" s="1"/>
  <c r="AA77" i="2"/>
  <c r="W77" i="2" s="1"/>
  <c r="AC77" i="2" s="1"/>
  <c r="Z69" i="2"/>
  <c r="T69" i="2" s="1"/>
  <c r="AB69" i="2" s="1"/>
  <c r="AA69" i="2"/>
  <c r="W69" i="2" s="1"/>
  <c r="AC69" i="2" s="1"/>
  <c r="Z61" i="2"/>
  <c r="T61" i="2" s="1"/>
  <c r="AB61" i="2" s="1"/>
  <c r="AA61" i="2"/>
  <c r="W61" i="2" s="1"/>
  <c r="AC61" i="2" s="1"/>
  <c r="Z53" i="2"/>
  <c r="T53" i="2" s="1"/>
  <c r="AB53" i="2" s="1"/>
  <c r="AA53" i="2"/>
  <c r="W53" i="2" s="1"/>
  <c r="AC53" i="2" s="1"/>
  <c r="Z37" i="2"/>
  <c r="AA37" i="2"/>
  <c r="Z154" i="3"/>
  <c r="T154" i="3" s="1"/>
  <c r="AB154" i="3" s="1"/>
  <c r="AA154" i="3"/>
  <c r="W154" i="3" s="1"/>
  <c r="AC154" i="3" s="1"/>
  <c r="AA114" i="3"/>
  <c r="W114" i="3" s="1"/>
  <c r="AC114" i="3" s="1"/>
  <c r="Z114" i="3"/>
  <c r="T114" i="3" s="1"/>
  <c r="AB114" i="3" s="1"/>
  <c r="AA82" i="3"/>
  <c r="W82" i="3" s="1"/>
  <c r="AC82" i="3" s="1"/>
  <c r="Z82" i="3"/>
  <c r="T82" i="3" s="1"/>
  <c r="AB82" i="3" s="1"/>
  <c r="Z176" i="2"/>
  <c r="T176" i="2" s="1"/>
  <c r="AB176" i="2" s="1"/>
  <c r="AA176" i="2"/>
  <c r="W176" i="2" s="1"/>
  <c r="AC176" i="2" s="1"/>
  <c r="Z144" i="2"/>
  <c r="T144" i="2" s="1"/>
  <c r="AB144" i="2" s="1"/>
  <c r="AA144" i="2"/>
  <c r="W144" i="2" s="1"/>
  <c r="AC144" i="2" s="1"/>
  <c r="Z112" i="2"/>
  <c r="T112" i="2" s="1"/>
  <c r="AB112" i="2" s="1"/>
  <c r="AA112" i="2"/>
  <c r="W112" i="2" s="1"/>
  <c r="AC112" i="2" s="1"/>
  <c r="Z72" i="2"/>
  <c r="AA72" i="2"/>
  <c r="Z40" i="2"/>
  <c r="AA40" i="2"/>
  <c r="AA145" i="3"/>
  <c r="W145" i="3" s="1"/>
  <c r="AC145" i="3" s="1"/>
  <c r="Z145" i="3"/>
  <c r="T145" i="3" s="1"/>
  <c r="AB145" i="3" s="1"/>
  <c r="AA113" i="3"/>
  <c r="W113" i="3" s="1"/>
  <c r="AC113" i="3" s="1"/>
  <c r="Z113" i="3"/>
  <c r="T113" i="3" s="1"/>
  <c r="AB113" i="3" s="1"/>
  <c r="AA81" i="3"/>
  <c r="W81" i="3" s="1"/>
  <c r="AC81" i="3" s="1"/>
  <c r="Z81" i="3"/>
  <c r="T81" i="3" s="1"/>
  <c r="AB81" i="3" s="1"/>
  <c r="Z175" i="2"/>
  <c r="T175" i="2" s="1"/>
  <c r="AB175" i="2" s="1"/>
  <c r="AA175" i="2"/>
  <c r="W175" i="2" s="1"/>
  <c r="AC175" i="2" s="1"/>
  <c r="Z143" i="2"/>
  <c r="T143" i="2" s="1"/>
  <c r="AB143" i="2" s="1"/>
  <c r="AA143" i="2"/>
  <c r="W143" i="2" s="1"/>
  <c r="AC143" i="2" s="1"/>
  <c r="Z111" i="2"/>
  <c r="T111" i="2" s="1"/>
  <c r="AB111" i="2" s="1"/>
  <c r="AA111" i="2"/>
  <c r="W111" i="2" s="1"/>
  <c r="AC111" i="2" s="1"/>
  <c r="Z79" i="2"/>
  <c r="T79" i="2" s="1"/>
  <c r="AB79" i="2" s="1"/>
  <c r="AA79" i="2"/>
  <c r="W79" i="2" s="1"/>
  <c r="AC79" i="2" s="1"/>
  <c r="AA176" i="3"/>
  <c r="W176" i="3" s="1"/>
  <c r="AC176" i="3" s="1"/>
  <c r="Z176" i="3"/>
  <c r="T176" i="3" s="1"/>
  <c r="AB176" i="3" s="1"/>
  <c r="AA152" i="3"/>
  <c r="W152" i="3" s="1"/>
  <c r="AC152" i="3" s="1"/>
  <c r="Z152" i="3"/>
  <c r="T152" i="3" s="1"/>
  <c r="AB152" i="3" s="1"/>
  <c r="AA128" i="3"/>
  <c r="W128" i="3" s="1"/>
  <c r="AC128" i="3" s="1"/>
  <c r="Z128" i="3"/>
  <c r="T128" i="3" s="1"/>
  <c r="AB128" i="3" s="1"/>
  <c r="AA104" i="3"/>
  <c r="W104" i="3" s="1"/>
  <c r="AC104" i="3" s="1"/>
  <c r="Z104" i="3"/>
  <c r="T104" i="3" s="1"/>
  <c r="AB104" i="3" s="1"/>
  <c r="AA80" i="3"/>
  <c r="W80" i="3" s="1"/>
  <c r="AC80" i="3" s="1"/>
  <c r="Z80" i="3"/>
  <c r="T80" i="3" s="1"/>
  <c r="AB80" i="3" s="1"/>
  <c r="AA56" i="3"/>
  <c r="W56" i="3" s="1"/>
  <c r="AC56" i="3" s="1"/>
  <c r="Z56" i="3"/>
  <c r="T56" i="3" s="1"/>
  <c r="AB56" i="3" s="1"/>
  <c r="Z158" i="2"/>
  <c r="T158" i="2" s="1"/>
  <c r="AB158" i="2" s="1"/>
  <c r="AA158" i="2"/>
  <c r="W158" i="2" s="1"/>
  <c r="AC158" i="2" s="1"/>
  <c r="Z134" i="2"/>
  <c r="T134" i="2" s="1"/>
  <c r="AB134" i="2" s="1"/>
  <c r="AA134" i="2"/>
  <c r="W134" i="2" s="1"/>
  <c r="AC134" i="2" s="1"/>
  <c r="Z110" i="2"/>
  <c r="T110" i="2" s="1"/>
  <c r="AB110" i="2" s="1"/>
  <c r="AA110" i="2"/>
  <c r="W110" i="2" s="1"/>
  <c r="AC110" i="2" s="1"/>
  <c r="Z86" i="2"/>
  <c r="T86" i="2" s="1"/>
  <c r="AB86" i="2" s="1"/>
  <c r="AA86" i="2"/>
  <c r="W86" i="2" s="1"/>
  <c r="AC86" i="2" s="1"/>
  <c r="Z54" i="2"/>
  <c r="T54" i="2" s="1"/>
  <c r="AB54" i="2" s="1"/>
  <c r="AA54" i="2"/>
  <c r="W54" i="2" s="1"/>
  <c r="AC54" i="2" s="1"/>
  <c r="Z30" i="2"/>
  <c r="AA30" i="2"/>
  <c r="Z175" i="3"/>
  <c r="T175" i="3" s="1"/>
  <c r="AB175" i="3" s="1"/>
  <c r="AA175" i="3"/>
  <c r="W175" i="3" s="1"/>
  <c r="AC175" i="3" s="1"/>
  <c r="Z159" i="3"/>
  <c r="T159" i="3" s="1"/>
  <c r="AB159" i="3" s="1"/>
  <c r="AA159" i="3"/>
  <c r="W159" i="3" s="1"/>
  <c r="AC159" i="3" s="1"/>
  <c r="Z135" i="3"/>
  <c r="T135" i="3" s="1"/>
  <c r="AB135" i="3" s="1"/>
  <c r="AA135" i="3"/>
  <c r="W135" i="3" s="1"/>
  <c r="AC135" i="3" s="1"/>
  <c r="Z111" i="3"/>
  <c r="T111" i="3" s="1"/>
  <c r="AB111" i="3" s="1"/>
  <c r="AA111" i="3"/>
  <c r="W111" i="3" s="1"/>
  <c r="AC111" i="3" s="1"/>
  <c r="Z95" i="3"/>
  <c r="T95" i="3" s="1"/>
  <c r="AB95" i="3" s="1"/>
  <c r="AA95" i="3"/>
  <c r="W95" i="3" s="1"/>
  <c r="AC95" i="3" s="1"/>
  <c r="Z79" i="3"/>
  <c r="T79" i="3" s="1"/>
  <c r="AB79" i="3" s="1"/>
  <c r="AA79" i="3"/>
  <c r="W79" i="3" s="1"/>
  <c r="AC79" i="3" s="1"/>
  <c r="Z63" i="3"/>
  <c r="T63" i="3" s="1"/>
  <c r="AB63" i="3" s="1"/>
  <c r="AA63" i="3"/>
  <c r="W63" i="3" s="1"/>
  <c r="AC63" i="3" s="1"/>
  <c r="AA31" i="3"/>
  <c r="Z31" i="3"/>
  <c r="Z165" i="2"/>
  <c r="T165" i="2" s="1"/>
  <c r="AB165" i="2" s="1"/>
  <c r="AA165" i="2"/>
  <c r="W165" i="2" s="1"/>
  <c r="AC165" i="2" s="1"/>
  <c r="Z149" i="2"/>
  <c r="T149" i="2" s="1"/>
  <c r="AB149" i="2" s="1"/>
  <c r="AA149" i="2"/>
  <c r="W149" i="2" s="1"/>
  <c r="AC149" i="2" s="1"/>
  <c r="Z101" i="2"/>
  <c r="T101" i="2" s="1"/>
  <c r="AB101" i="2" s="1"/>
  <c r="AA101" i="2"/>
  <c r="W101" i="2" s="1"/>
  <c r="AC101" i="2" s="1"/>
  <c r="Z174" i="3"/>
  <c r="T174" i="3" s="1"/>
  <c r="AB174" i="3" s="1"/>
  <c r="AA174" i="3"/>
  <c r="W174" i="3" s="1"/>
  <c r="AC174" i="3" s="1"/>
  <c r="Z166" i="3"/>
  <c r="T166" i="3" s="1"/>
  <c r="AB166" i="3" s="1"/>
  <c r="AA166" i="3"/>
  <c r="W166" i="3" s="1"/>
  <c r="AC166" i="3" s="1"/>
  <c r="Z158" i="3"/>
  <c r="T158" i="3" s="1"/>
  <c r="AB158" i="3" s="1"/>
  <c r="AA158" i="3"/>
  <c r="W158" i="3" s="1"/>
  <c r="AC158" i="3" s="1"/>
  <c r="Z150" i="3"/>
  <c r="T150" i="3" s="1"/>
  <c r="AB150" i="3" s="1"/>
  <c r="AA150" i="3"/>
  <c r="W150" i="3" s="1"/>
  <c r="AC150" i="3" s="1"/>
  <c r="Z142" i="3"/>
  <c r="T142" i="3" s="1"/>
  <c r="AB142" i="3" s="1"/>
  <c r="AA142" i="3"/>
  <c r="W142" i="3" s="1"/>
  <c r="AC142" i="3" s="1"/>
  <c r="Z134" i="3"/>
  <c r="T134" i="3" s="1"/>
  <c r="AB134" i="3" s="1"/>
  <c r="AA134" i="3"/>
  <c r="W134" i="3" s="1"/>
  <c r="AC134" i="3" s="1"/>
  <c r="Z126" i="3"/>
  <c r="T126" i="3" s="1"/>
  <c r="AB126" i="3" s="1"/>
  <c r="AA126" i="3"/>
  <c r="W126" i="3" s="1"/>
  <c r="AC126" i="3" s="1"/>
  <c r="Z118" i="3"/>
  <c r="T118" i="3" s="1"/>
  <c r="AB118" i="3" s="1"/>
  <c r="AA118" i="3"/>
  <c r="W118" i="3" s="1"/>
  <c r="AC118" i="3" s="1"/>
  <c r="Z110" i="3"/>
  <c r="T110" i="3" s="1"/>
  <c r="AB110" i="3" s="1"/>
  <c r="AA110" i="3"/>
  <c r="W110" i="3" s="1"/>
  <c r="AC110" i="3" s="1"/>
  <c r="Z102" i="3"/>
  <c r="T102" i="3" s="1"/>
  <c r="AB102" i="3" s="1"/>
  <c r="AA102" i="3"/>
  <c r="W102" i="3" s="1"/>
  <c r="AC102" i="3" s="1"/>
  <c r="Z94" i="3"/>
  <c r="T94" i="3" s="1"/>
  <c r="AB94" i="3" s="1"/>
  <c r="AA94" i="3"/>
  <c r="W94" i="3" s="1"/>
  <c r="AC94" i="3" s="1"/>
  <c r="Z86" i="3"/>
  <c r="T86" i="3" s="1"/>
  <c r="AB86" i="3" s="1"/>
  <c r="AA86" i="3"/>
  <c r="W86" i="3" s="1"/>
  <c r="AC86" i="3" s="1"/>
  <c r="Z78" i="3"/>
  <c r="T78" i="3" s="1"/>
  <c r="AB78" i="3" s="1"/>
  <c r="AA78" i="3"/>
  <c r="W78" i="3" s="1"/>
  <c r="AC78" i="3" s="1"/>
  <c r="Z70" i="3"/>
  <c r="T70" i="3" s="1"/>
  <c r="AB70" i="3" s="1"/>
  <c r="AA70" i="3"/>
  <c r="W70" i="3" s="1"/>
  <c r="AC70" i="3" s="1"/>
  <c r="Z62" i="3"/>
  <c r="T62" i="3" s="1"/>
  <c r="AB62" i="3" s="1"/>
  <c r="AA62" i="3"/>
  <c r="W62" i="3" s="1"/>
  <c r="AC62" i="3" s="1"/>
  <c r="Z54" i="3"/>
  <c r="T54" i="3" s="1"/>
  <c r="AB54" i="3" s="1"/>
  <c r="AA54" i="3"/>
  <c r="W54" i="3" s="1"/>
  <c r="AC54" i="3" s="1"/>
  <c r="Z38" i="3"/>
  <c r="AA38" i="3"/>
  <c r="Z30" i="3"/>
  <c r="AA30" i="3"/>
  <c r="Z172" i="2"/>
  <c r="T172" i="2" s="1"/>
  <c r="AB172" i="2" s="1"/>
  <c r="AA172" i="2"/>
  <c r="W172" i="2" s="1"/>
  <c r="AC172" i="2" s="1"/>
  <c r="Z164" i="2"/>
  <c r="T164" i="2" s="1"/>
  <c r="AB164" i="2" s="1"/>
  <c r="AA164" i="2"/>
  <c r="W164" i="2" s="1"/>
  <c r="AC164" i="2" s="1"/>
  <c r="Z156" i="2"/>
  <c r="T156" i="2" s="1"/>
  <c r="AB156" i="2" s="1"/>
  <c r="AA156" i="2"/>
  <c r="W156" i="2" s="1"/>
  <c r="AC156" i="2" s="1"/>
  <c r="Z148" i="2"/>
  <c r="T148" i="2" s="1"/>
  <c r="AB148" i="2" s="1"/>
  <c r="AA148" i="2"/>
  <c r="W148" i="2" s="1"/>
  <c r="AC148" i="2" s="1"/>
  <c r="Z140" i="2"/>
  <c r="T140" i="2" s="1"/>
  <c r="AB140" i="2" s="1"/>
  <c r="AA140" i="2"/>
  <c r="W140" i="2" s="1"/>
  <c r="AC140" i="2" s="1"/>
  <c r="Z132" i="2"/>
  <c r="T132" i="2" s="1"/>
  <c r="AB132" i="2" s="1"/>
  <c r="AA132" i="2"/>
  <c r="W132" i="2" s="1"/>
  <c r="AC132" i="2" s="1"/>
  <c r="Z124" i="2"/>
  <c r="T124" i="2" s="1"/>
  <c r="AB124" i="2" s="1"/>
  <c r="AA124" i="2"/>
  <c r="W124" i="2" s="1"/>
  <c r="AC124" i="2" s="1"/>
  <c r="Z116" i="2"/>
  <c r="T116" i="2" s="1"/>
  <c r="AB116" i="2" s="1"/>
  <c r="AA116" i="2"/>
  <c r="W116" i="2" s="1"/>
  <c r="AC116" i="2" s="1"/>
  <c r="Z108" i="2"/>
  <c r="T108" i="2" s="1"/>
  <c r="AB108" i="2" s="1"/>
  <c r="AA108" i="2"/>
  <c r="W108" i="2" s="1"/>
  <c r="AC108" i="2" s="1"/>
  <c r="Z100" i="2"/>
  <c r="T100" i="2" s="1"/>
  <c r="AB100" i="2" s="1"/>
  <c r="AA100" i="2"/>
  <c r="W100" i="2" s="1"/>
  <c r="AC100" i="2" s="1"/>
  <c r="Z92" i="2"/>
  <c r="T92" i="2" s="1"/>
  <c r="AB92" i="2" s="1"/>
  <c r="AA92" i="2"/>
  <c r="W92" i="2" s="1"/>
  <c r="AC92" i="2" s="1"/>
  <c r="Z84" i="2"/>
  <c r="AA84" i="2"/>
  <c r="Z76" i="2"/>
  <c r="AA76" i="2"/>
  <c r="Z68" i="2"/>
  <c r="T68" i="2" s="1"/>
  <c r="AB68" i="2" s="1"/>
  <c r="AA68" i="2"/>
  <c r="W68" i="2" s="1"/>
  <c r="AC68" i="2" s="1"/>
  <c r="Z60" i="2"/>
  <c r="T60" i="2" s="1"/>
  <c r="AB60" i="2" s="1"/>
  <c r="AA60" i="2"/>
  <c r="W60" i="2" s="1"/>
  <c r="AC60" i="2" s="1"/>
  <c r="Z52" i="2"/>
  <c r="T52" i="2" s="1"/>
  <c r="AB52" i="2" s="1"/>
  <c r="AA52" i="2"/>
  <c r="W52" i="2" s="1"/>
  <c r="AC52" i="2" s="1"/>
  <c r="Z36" i="2"/>
  <c r="AA36" i="2"/>
  <c r="Z28" i="2"/>
  <c r="AA28" i="2"/>
  <c r="Z27" i="2"/>
  <c r="AA27" i="2"/>
  <c r="AA146" i="3"/>
  <c r="W146" i="3" s="1"/>
  <c r="AC146" i="3" s="1"/>
  <c r="Z146" i="3"/>
  <c r="T146" i="3" s="1"/>
  <c r="AB146" i="3" s="1"/>
  <c r="AA122" i="3"/>
  <c r="W122" i="3" s="1"/>
  <c r="AC122" i="3" s="1"/>
  <c r="Z122" i="3"/>
  <c r="T122" i="3" s="1"/>
  <c r="AB122" i="3" s="1"/>
  <c r="AA90" i="3"/>
  <c r="W90" i="3" s="1"/>
  <c r="AC90" i="3" s="1"/>
  <c r="Z90" i="3"/>
  <c r="T90" i="3" s="1"/>
  <c r="AB90" i="3" s="1"/>
  <c r="AA58" i="3"/>
  <c r="W58" i="3" s="1"/>
  <c r="AC58" i="3" s="1"/>
  <c r="Z58" i="3"/>
  <c r="T58" i="3" s="1"/>
  <c r="AB58" i="3" s="1"/>
  <c r="Z168" i="2"/>
  <c r="T168" i="2" s="1"/>
  <c r="AB168" i="2" s="1"/>
  <c r="AA168" i="2"/>
  <c r="W168" i="2" s="1"/>
  <c r="AC168" i="2" s="1"/>
  <c r="Z136" i="2"/>
  <c r="T136" i="2" s="1"/>
  <c r="AB136" i="2" s="1"/>
  <c r="AA136" i="2"/>
  <c r="W136" i="2" s="1"/>
  <c r="AC136" i="2" s="1"/>
  <c r="Z96" i="2"/>
  <c r="T96" i="2" s="1"/>
  <c r="AB96" i="2" s="1"/>
  <c r="AA96" i="2"/>
  <c r="W96" i="2" s="1"/>
  <c r="AC96" i="2" s="1"/>
  <c r="Z64" i="2"/>
  <c r="T64" i="2" s="1"/>
  <c r="AB64" i="2" s="1"/>
  <c r="AA64" i="2"/>
  <c r="W64" i="2" s="1"/>
  <c r="AC64" i="2" s="1"/>
  <c r="AA169" i="3"/>
  <c r="W169" i="3" s="1"/>
  <c r="AC169" i="3" s="1"/>
  <c r="Z169" i="3"/>
  <c r="T169" i="3" s="1"/>
  <c r="AB169" i="3" s="1"/>
  <c r="AA137" i="3"/>
  <c r="W137" i="3" s="1"/>
  <c r="AC137" i="3" s="1"/>
  <c r="Z137" i="3"/>
  <c r="T137" i="3" s="1"/>
  <c r="AB137" i="3" s="1"/>
  <c r="AA105" i="3"/>
  <c r="W105" i="3" s="1"/>
  <c r="AC105" i="3" s="1"/>
  <c r="Z105" i="3"/>
  <c r="T105" i="3" s="1"/>
  <c r="AB105" i="3" s="1"/>
  <c r="AA73" i="3"/>
  <c r="W73" i="3" s="1"/>
  <c r="AC73" i="3" s="1"/>
  <c r="Z73" i="3"/>
  <c r="T73" i="3" s="1"/>
  <c r="AB73" i="3" s="1"/>
  <c r="AA33" i="3"/>
  <c r="Z33" i="3"/>
  <c r="Z151" i="2"/>
  <c r="T151" i="2" s="1"/>
  <c r="AB151" i="2" s="1"/>
  <c r="AA151" i="2"/>
  <c r="W151" i="2" s="1"/>
  <c r="AC151" i="2" s="1"/>
  <c r="Z119" i="2"/>
  <c r="T119" i="2" s="1"/>
  <c r="AB119" i="2" s="1"/>
  <c r="AA119" i="2"/>
  <c r="W119" i="2" s="1"/>
  <c r="AC119" i="2" s="1"/>
  <c r="Z87" i="2"/>
  <c r="T87" i="2" s="1"/>
  <c r="AB87" i="2" s="1"/>
  <c r="AA87" i="2"/>
  <c r="W87" i="2" s="1"/>
  <c r="AC87" i="2" s="1"/>
  <c r="Z55" i="2"/>
  <c r="T55" i="2" s="1"/>
  <c r="AB55" i="2" s="1"/>
  <c r="AA55" i="2"/>
  <c r="W55" i="2" s="1"/>
  <c r="AC55" i="2" s="1"/>
  <c r="AA168" i="3"/>
  <c r="W168" i="3" s="1"/>
  <c r="AC168" i="3" s="1"/>
  <c r="Z168" i="3"/>
  <c r="T168" i="3" s="1"/>
  <c r="AB168" i="3" s="1"/>
  <c r="AA144" i="3"/>
  <c r="W144" i="3" s="1"/>
  <c r="AC144" i="3" s="1"/>
  <c r="Z144" i="3"/>
  <c r="T144" i="3" s="1"/>
  <c r="AB144" i="3" s="1"/>
  <c r="AA112" i="3"/>
  <c r="W112" i="3" s="1"/>
  <c r="AC112" i="3" s="1"/>
  <c r="Z112" i="3"/>
  <c r="T112" i="3" s="1"/>
  <c r="AB112" i="3" s="1"/>
  <c r="AA88" i="3"/>
  <c r="W88" i="3" s="1"/>
  <c r="AC88" i="3" s="1"/>
  <c r="Z88" i="3"/>
  <c r="T88" i="3" s="1"/>
  <c r="AB88" i="3" s="1"/>
  <c r="AA64" i="3"/>
  <c r="W64" i="3" s="1"/>
  <c r="AC64" i="3" s="1"/>
  <c r="Z64" i="3"/>
  <c r="T64" i="3" s="1"/>
  <c r="AB64" i="3" s="1"/>
  <c r="Z40" i="3"/>
  <c r="AA40" i="3"/>
  <c r="Z166" i="2"/>
  <c r="T166" i="2" s="1"/>
  <c r="AB166" i="2" s="1"/>
  <c r="AA166" i="2"/>
  <c r="W166" i="2" s="1"/>
  <c r="AC166" i="2" s="1"/>
  <c r="Z142" i="2"/>
  <c r="T142" i="2" s="1"/>
  <c r="AB142" i="2" s="1"/>
  <c r="AA142" i="2"/>
  <c r="W142" i="2" s="1"/>
  <c r="AC142" i="2" s="1"/>
  <c r="Z118" i="2"/>
  <c r="T118" i="2" s="1"/>
  <c r="AB118" i="2" s="1"/>
  <c r="AA118" i="2"/>
  <c r="W118" i="2" s="1"/>
  <c r="AC118" i="2" s="1"/>
  <c r="Z94" i="2"/>
  <c r="T94" i="2" s="1"/>
  <c r="AB94" i="2" s="1"/>
  <c r="AA94" i="2"/>
  <c r="W94" i="2" s="1"/>
  <c r="AC94" i="2" s="1"/>
  <c r="Z70" i="2"/>
  <c r="T70" i="2" s="1"/>
  <c r="AB70" i="2" s="1"/>
  <c r="AA70" i="2"/>
  <c r="W70" i="2" s="1"/>
  <c r="AC70" i="2" s="1"/>
  <c r="Z167" i="3"/>
  <c r="T167" i="3" s="1"/>
  <c r="AB167" i="3" s="1"/>
  <c r="AA167" i="3"/>
  <c r="W167" i="3" s="1"/>
  <c r="AC167" i="3" s="1"/>
  <c r="Z143" i="3"/>
  <c r="T143" i="3" s="1"/>
  <c r="AB143" i="3" s="1"/>
  <c r="AA143" i="3"/>
  <c r="W143" i="3" s="1"/>
  <c r="AC143" i="3" s="1"/>
  <c r="Z119" i="3"/>
  <c r="T119" i="3" s="1"/>
  <c r="AB119" i="3" s="1"/>
  <c r="AA119" i="3"/>
  <c r="W119" i="3" s="1"/>
  <c r="AC119" i="3" s="1"/>
  <c r="Z71" i="3"/>
  <c r="AA71" i="3"/>
  <c r="Z173" i="3"/>
  <c r="T173" i="3" s="1"/>
  <c r="AB173" i="3" s="1"/>
  <c r="AA173" i="3"/>
  <c r="W173" i="3" s="1"/>
  <c r="AC173" i="3" s="1"/>
  <c r="Z165" i="3"/>
  <c r="T165" i="3" s="1"/>
  <c r="AB165" i="3" s="1"/>
  <c r="AA165" i="3"/>
  <c r="W165" i="3" s="1"/>
  <c r="AC165" i="3" s="1"/>
  <c r="Z157" i="3"/>
  <c r="T157" i="3" s="1"/>
  <c r="AB157" i="3" s="1"/>
  <c r="AA157" i="3"/>
  <c r="W157" i="3" s="1"/>
  <c r="AC157" i="3" s="1"/>
  <c r="Z149" i="3"/>
  <c r="T149" i="3" s="1"/>
  <c r="AB149" i="3" s="1"/>
  <c r="AA149" i="3"/>
  <c r="W149" i="3" s="1"/>
  <c r="AC149" i="3" s="1"/>
  <c r="Z141" i="3"/>
  <c r="T141" i="3" s="1"/>
  <c r="AB141" i="3" s="1"/>
  <c r="AA141" i="3"/>
  <c r="W141" i="3" s="1"/>
  <c r="AC141" i="3" s="1"/>
  <c r="Z133" i="3"/>
  <c r="T133" i="3" s="1"/>
  <c r="AB133" i="3" s="1"/>
  <c r="AA133" i="3"/>
  <c r="W133" i="3" s="1"/>
  <c r="AC133" i="3" s="1"/>
  <c r="Z125" i="3"/>
  <c r="T125" i="3" s="1"/>
  <c r="AB125" i="3" s="1"/>
  <c r="AA125" i="3"/>
  <c r="W125" i="3" s="1"/>
  <c r="AC125" i="3" s="1"/>
  <c r="Z117" i="3"/>
  <c r="T117" i="3" s="1"/>
  <c r="AB117" i="3" s="1"/>
  <c r="AA117" i="3"/>
  <c r="W117" i="3" s="1"/>
  <c r="AC117" i="3" s="1"/>
  <c r="Z109" i="3"/>
  <c r="T109" i="3" s="1"/>
  <c r="AB109" i="3" s="1"/>
  <c r="AA109" i="3"/>
  <c r="W109" i="3" s="1"/>
  <c r="AC109" i="3" s="1"/>
  <c r="Z101" i="3"/>
  <c r="T101" i="3" s="1"/>
  <c r="AB101" i="3" s="1"/>
  <c r="AA101" i="3"/>
  <c r="W101" i="3" s="1"/>
  <c r="AC101" i="3" s="1"/>
  <c r="Z93" i="3"/>
  <c r="T93" i="3" s="1"/>
  <c r="AB93" i="3" s="1"/>
  <c r="AA93" i="3"/>
  <c r="W93" i="3" s="1"/>
  <c r="AC93" i="3" s="1"/>
  <c r="Z85" i="3"/>
  <c r="T85" i="3" s="1"/>
  <c r="AB85" i="3" s="1"/>
  <c r="AA85" i="3"/>
  <c r="W85" i="3" s="1"/>
  <c r="AC85" i="3" s="1"/>
  <c r="Z77" i="3"/>
  <c r="T77" i="3" s="1"/>
  <c r="AB77" i="3" s="1"/>
  <c r="AA77" i="3"/>
  <c r="W77" i="3" s="1"/>
  <c r="AC77" i="3" s="1"/>
  <c r="Z69" i="3"/>
  <c r="T69" i="3" s="1"/>
  <c r="AB69" i="3" s="1"/>
  <c r="AA69" i="3"/>
  <c r="W69" i="3" s="1"/>
  <c r="AC69" i="3" s="1"/>
  <c r="Z61" i="3"/>
  <c r="T61" i="3" s="1"/>
  <c r="AB61" i="3" s="1"/>
  <c r="AA61" i="3"/>
  <c r="W61" i="3" s="1"/>
  <c r="AC61" i="3" s="1"/>
  <c r="Z53" i="3"/>
  <c r="T53" i="3" s="1"/>
  <c r="AB53" i="3" s="1"/>
  <c r="AA53" i="3"/>
  <c r="W53" i="3" s="1"/>
  <c r="AC53" i="3" s="1"/>
  <c r="AA37" i="3"/>
  <c r="Z37" i="3"/>
  <c r="Z171" i="2"/>
  <c r="T171" i="2" s="1"/>
  <c r="AB171" i="2" s="1"/>
  <c r="AA171" i="2"/>
  <c r="W171" i="2" s="1"/>
  <c r="AC171" i="2" s="1"/>
  <c r="Z163" i="2"/>
  <c r="T163" i="2" s="1"/>
  <c r="AB163" i="2" s="1"/>
  <c r="AA163" i="2"/>
  <c r="W163" i="2" s="1"/>
  <c r="AC163" i="2" s="1"/>
  <c r="Z155" i="2"/>
  <c r="T155" i="2" s="1"/>
  <c r="AB155" i="2" s="1"/>
  <c r="AA155" i="2"/>
  <c r="W155" i="2" s="1"/>
  <c r="AC155" i="2" s="1"/>
  <c r="Z147" i="2"/>
  <c r="T147" i="2" s="1"/>
  <c r="AB147" i="2" s="1"/>
  <c r="AA147" i="2"/>
  <c r="W147" i="2" s="1"/>
  <c r="AC147" i="2" s="1"/>
  <c r="Z139" i="2"/>
  <c r="T139" i="2" s="1"/>
  <c r="AB139" i="2" s="1"/>
  <c r="AA139" i="2"/>
  <c r="W139" i="2" s="1"/>
  <c r="AC139" i="2" s="1"/>
  <c r="Z131" i="2"/>
  <c r="T131" i="2" s="1"/>
  <c r="AB131" i="2" s="1"/>
  <c r="AA131" i="2"/>
  <c r="W131" i="2" s="1"/>
  <c r="AC131" i="2" s="1"/>
  <c r="Z123" i="2"/>
  <c r="T123" i="2" s="1"/>
  <c r="AB123" i="2" s="1"/>
  <c r="AA123" i="2"/>
  <c r="W123" i="2" s="1"/>
  <c r="AC123" i="2" s="1"/>
  <c r="Z115" i="2"/>
  <c r="T115" i="2" s="1"/>
  <c r="AB115" i="2" s="1"/>
  <c r="AA115" i="2"/>
  <c r="W115" i="2" s="1"/>
  <c r="AC115" i="2" s="1"/>
  <c r="Z107" i="2"/>
  <c r="T107" i="2" s="1"/>
  <c r="AB107" i="2" s="1"/>
  <c r="AA107" i="2"/>
  <c r="W107" i="2" s="1"/>
  <c r="AC107" i="2" s="1"/>
  <c r="Z99" i="2"/>
  <c r="T99" i="2" s="1"/>
  <c r="AB99" i="2" s="1"/>
  <c r="AA99" i="2"/>
  <c r="W99" i="2" s="1"/>
  <c r="AC99" i="2" s="1"/>
  <c r="Z91" i="2"/>
  <c r="T91" i="2" s="1"/>
  <c r="AB91" i="2" s="1"/>
  <c r="AA91" i="2"/>
  <c r="W91" i="2" s="1"/>
  <c r="AC91" i="2" s="1"/>
  <c r="Z83" i="2"/>
  <c r="T83" i="2" s="1"/>
  <c r="AB83" i="2" s="1"/>
  <c r="AA83" i="2"/>
  <c r="W83" i="2" s="1"/>
  <c r="AC83" i="2" s="1"/>
  <c r="Z75" i="2"/>
  <c r="T75" i="2" s="1"/>
  <c r="AB75" i="2" s="1"/>
  <c r="AA75" i="2"/>
  <c r="W75" i="2" s="1"/>
  <c r="AC75" i="2" s="1"/>
  <c r="Z67" i="2"/>
  <c r="AA67" i="2"/>
  <c r="W67" i="2" s="1"/>
  <c r="AC67" i="2" s="1"/>
  <c r="Z59" i="2"/>
  <c r="T59" i="2" s="1"/>
  <c r="AB59" i="2" s="1"/>
  <c r="AA59" i="2"/>
  <c r="W59" i="2" s="1"/>
  <c r="AC59" i="2" s="1"/>
  <c r="Z51" i="2"/>
  <c r="AA51" i="2"/>
  <c r="Z43" i="2"/>
  <c r="AA43" i="2"/>
  <c r="Z35" i="2"/>
  <c r="AA35" i="2"/>
  <c r="AA44" i="3"/>
  <c r="Z44" i="3"/>
  <c r="Z44" i="2"/>
  <c r="AA44" i="2"/>
  <c r="Z45" i="2"/>
  <c r="AA45" i="2"/>
  <c r="AA45" i="3"/>
  <c r="Z45" i="3"/>
  <c r="Z46" i="2"/>
  <c r="AA46" i="2"/>
  <c r="Z46" i="3"/>
  <c r="AA46" i="3"/>
  <c r="Z50" i="3"/>
  <c r="AA50" i="3"/>
  <c r="Z50" i="2"/>
  <c r="AA50" i="2"/>
  <c r="Z49" i="2"/>
  <c r="AA49" i="2"/>
  <c r="AA49" i="3"/>
  <c r="W49" i="3" s="1"/>
  <c r="AC49" i="3" s="1"/>
  <c r="Z49" i="3"/>
  <c r="T49" i="3" s="1"/>
  <c r="AB49" i="3" s="1"/>
  <c r="Z48" i="2"/>
  <c r="AA48" i="2"/>
  <c r="Z48" i="3"/>
  <c r="AA48" i="3"/>
  <c r="W48" i="3" s="1"/>
  <c r="AA47" i="3"/>
  <c r="Z47" i="3"/>
  <c r="Z47" i="2"/>
  <c r="AA47" i="2"/>
  <c r="AA32" i="3"/>
  <c r="Z32" i="3"/>
  <c r="Z32" i="2"/>
  <c r="AA32" i="2"/>
  <c r="Z29" i="2"/>
  <c r="AA29" i="2"/>
  <c r="AA29" i="3"/>
  <c r="Z29" i="3"/>
  <c r="N150" i="1"/>
  <c r="N134" i="1"/>
  <c r="N118" i="1"/>
  <c r="N110" i="1"/>
  <c r="N102" i="1"/>
  <c r="N152" i="1"/>
  <c r="N148" i="1"/>
  <c r="N144" i="1"/>
  <c r="N140" i="1"/>
  <c r="N136" i="1"/>
  <c r="N132" i="1"/>
  <c r="N128" i="1"/>
  <c r="N124" i="1"/>
  <c r="N120" i="1"/>
  <c r="N116" i="1"/>
  <c r="N112" i="1"/>
  <c r="N108" i="1"/>
  <c r="N104" i="1"/>
  <c r="N100" i="1"/>
  <c r="N96" i="1"/>
  <c r="N151" i="1"/>
  <c r="N139" i="1"/>
  <c r="N123" i="1"/>
  <c r="N111" i="1"/>
  <c r="N103" i="1"/>
  <c r="N142" i="1"/>
  <c r="N126" i="1"/>
  <c r="N155" i="1"/>
  <c r="N143" i="1"/>
  <c r="N131" i="1"/>
  <c r="N119" i="1"/>
  <c r="N99" i="1"/>
  <c r="N147" i="1"/>
  <c r="N135" i="1"/>
  <c r="N127" i="1"/>
  <c r="N115" i="1"/>
  <c r="N107" i="1"/>
  <c r="N95" i="1"/>
  <c r="N154" i="1"/>
  <c r="N146" i="1"/>
  <c r="N138" i="1"/>
  <c r="N130" i="1"/>
  <c r="N122" i="1"/>
  <c r="N114" i="1"/>
  <c r="N106" i="1"/>
  <c r="N98" i="1"/>
  <c r="N153" i="1"/>
  <c r="N149" i="1"/>
  <c r="N145" i="1"/>
  <c r="N141" i="1"/>
  <c r="N137" i="1"/>
  <c r="N133" i="1"/>
  <c r="N129" i="1"/>
  <c r="N125" i="1"/>
  <c r="N121" i="1"/>
  <c r="N117" i="1"/>
  <c r="N113" i="1"/>
  <c r="N109" i="1"/>
  <c r="N105" i="1"/>
  <c r="N101" i="1"/>
  <c r="N97" i="1"/>
  <c r="N94" i="1"/>
  <c r="N74" i="1"/>
  <c r="N62" i="1"/>
  <c r="N90" i="1"/>
  <c r="N82" i="1"/>
  <c r="N70" i="1"/>
  <c r="N86" i="1"/>
  <c r="N78" i="1"/>
  <c r="N66" i="1"/>
  <c r="N83" i="1"/>
  <c r="N71" i="1"/>
  <c r="N91" i="1"/>
  <c r="N79" i="1"/>
  <c r="N67" i="1"/>
  <c r="N87" i="1"/>
  <c r="N75" i="1"/>
  <c r="N92" i="1"/>
  <c r="N88" i="1"/>
  <c r="N84" i="1"/>
  <c r="N93" i="1"/>
  <c r="N81" i="1"/>
  <c r="N85" i="1"/>
  <c r="N89" i="1"/>
  <c r="N77" i="1"/>
  <c r="N69" i="1"/>
  <c r="N73" i="1"/>
  <c r="N80" i="1"/>
  <c r="N76" i="1"/>
  <c r="N72" i="1"/>
  <c r="N68" i="1"/>
  <c r="N58" i="1"/>
  <c r="N30" i="1"/>
  <c r="N57" i="1"/>
  <c r="N21" i="1"/>
  <c r="N54" i="1"/>
  <c r="N65" i="1"/>
  <c r="N61" i="1"/>
  <c r="N53" i="1"/>
  <c r="N63" i="1"/>
  <c r="N59" i="1"/>
  <c r="N55" i="1"/>
  <c r="N51" i="1"/>
  <c r="N47" i="1"/>
  <c r="N43" i="1"/>
  <c r="N39" i="1"/>
  <c r="N35" i="1"/>
  <c r="N31" i="1"/>
  <c r="N27" i="1"/>
  <c r="N23" i="1"/>
  <c r="N19" i="1"/>
  <c r="N22" i="1"/>
  <c r="N6" i="1"/>
  <c r="N64" i="1"/>
  <c r="N60" i="1"/>
  <c r="N56" i="1"/>
  <c r="N52" i="1"/>
  <c r="N48" i="1"/>
  <c r="N44" i="1"/>
  <c r="N40" i="1"/>
  <c r="N36" i="1"/>
  <c r="N32" i="1"/>
  <c r="N28" i="1"/>
  <c r="N24" i="1"/>
  <c r="N46" i="1"/>
  <c r="N38" i="1"/>
  <c r="N50" i="1"/>
  <c r="N42" i="1"/>
  <c r="N34" i="1"/>
  <c r="N26" i="1"/>
  <c r="N18" i="1"/>
  <c r="N45" i="1"/>
  <c r="N37" i="1"/>
  <c r="N29" i="1"/>
  <c r="N20" i="1"/>
  <c r="N49" i="1"/>
  <c r="N41" i="1"/>
  <c r="N33" i="1"/>
  <c r="N25" i="1"/>
  <c r="N13" i="1"/>
  <c r="N7" i="1"/>
  <c r="M4" i="1"/>
  <c r="L4" i="1"/>
  <c r="N17" i="1"/>
  <c r="N16" i="1"/>
  <c r="N15" i="1"/>
  <c r="N14" i="1"/>
  <c r="N12" i="1"/>
  <c r="N11" i="1"/>
  <c r="N10" i="1"/>
  <c r="N9" i="1"/>
  <c r="N8" i="1"/>
  <c r="O47" i="15" l="1"/>
  <c r="I14" i="9"/>
  <c r="F9" i="16" s="1"/>
  <c r="T48" i="2"/>
  <c r="T48" i="3"/>
  <c r="W84" i="2"/>
  <c r="AC84" i="2" s="1"/>
  <c r="W106" i="2"/>
  <c r="AC106" i="2" s="1"/>
  <c r="T76" i="2"/>
  <c r="AB76" i="2" s="1"/>
  <c r="T72" i="3"/>
  <c r="AB72" i="3" s="1"/>
  <c r="W71" i="3"/>
  <c r="AC71" i="3" s="1"/>
  <c r="T71" i="3"/>
  <c r="AB71" i="3" s="1"/>
  <c r="W72" i="3"/>
  <c r="AC72" i="3" s="1"/>
  <c r="T67" i="3"/>
  <c r="AB67" i="3" s="1"/>
  <c r="W67" i="3"/>
  <c r="AC67" i="3" s="1"/>
  <c r="T67" i="2"/>
  <c r="AB67" i="2" s="1"/>
  <c r="T84" i="2"/>
  <c r="AB84" i="2" s="1"/>
  <c r="T106" i="2"/>
  <c r="AB106" i="2" s="1"/>
  <c r="W76" i="2"/>
  <c r="AC76" i="2" s="1"/>
  <c r="W72" i="2"/>
  <c r="AC72" i="2" s="1"/>
  <c r="T72" i="2"/>
  <c r="AB72" i="2" s="1"/>
  <c r="W71" i="2"/>
  <c r="AC71" i="2" s="1"/>
  <c r="T71" i="2"/>
  <c r="AB71" i="2" s="1"/>
  <c r="W32" i="3"/>
  <c r="T32" i="3"/>
  <c r="J9" i="9"/>
  <c r="G4" i="16" s="1"/>
  <c r="E15" i="17" s="1"/>
  <c r="J15" i="17" s="1"/>
  <c r="A18" i="14"/>
  <c r="E37" i="13"/>
  <c r="W49" i="2"/>
  <c r="AC49" i="2" s="1"/>
  <c r="T49" i="2"/>
  <c r="AB49" i="2" s="1"/>
  <c r="C3" i="9"/>
  <c r="Y23" i="2"/>
  <c r="AJ37" i="2" s="1"/>
  <c r="AJ38" i="2" s="1"/>
  <c r="AJ39" i="2" s="1"/>
  <c r="AJ40" i="2" s="1"/>
  <c r="AJ41" i="2" s="1"/>
  <c r="AJ42" i="2" s="1"/>
  <c r="AJ43" i="2" s="1"/>
  <c r="AJ44" i="2" s="1"/>
  <c r="AJ45" i="2" s="1"/>
  <c r="AJ46" i="2" s="1"/>
  <c r="C4" i="9"/>
  <c r="Y23" i="3"/>
  <c r="AJ37" i="3" s="1"/>
  <c r="AJ38" i="3" s="1"/>
  <c r="AJ39" i="3" s="1"/>
  <c r="AJ40" i="3" s="1"/>
  <c r="AJ41" i="3" s="1"/>
  <c r="AJ42" i="3" s="1"/>
  <c r="AJ43" i="3" s="1"/>
  <c r="AJ44" i="3" s="1"/>
  <c r="AJ45" i="3" s="1"/>
  <c r="AJ46" i="3" s="1"/>
  <c r="W28" i="3"/>
  <c r="T28" i="3"/>
  <c r="W50" i="3"/>
  <c r="W42" i="3"/>
  <c r="AC42" i="3" s="1"/>
  <c r="T45" i="3"/>
  <c r="AB45" i="3" s="1"/>
  <c r="W40" i="3"/>
  <c r="AC40" i="3" s="1"/>
  <c r="W39" i="3"/>
  <c r="AC39" i="3" s="1"/>
  <c r="W35" i="3"/>
  <c r="AC35" i="3" s="1"/>
  <c r="T36" i="3"/>
  <c r="AB36" i="3" s="1"/>
  <c r="W45" i="3"/>
  <c r="AC45" i="3" s="1"/>
  <c r="T40" i="3"/>
  <c r="AB40" i="3" s="1"/>
  <c r="T39" i="3"/>
  <c r="AB39" i="3" s="1"/>
  <c r="T35" i="3"/>
  <c r="AB35" i="3" s="1"/>
  <c r="W36" i="3"/>
  <c r="AC36" i="3" s="1"/>
  <c r="T43" i="3"/>
  <c r="AB43" i="3" s="1"/>
  <c r="T33" i="3"/>
  <c r="W29" i="3"/>
  <c r="W33" i="3"/>
  <c r="T30" i="3"/>
  <c r="AB30" i="3" s="1"/>
  <c r="W34" i="3"/>
  <c r="AC34" i="3" s="1"/>
  <c r="W51" i="3"/>
  <c r="AC51" i="3" s="1"/>
  <c r="W41" i="3"/>
  <c r="AC41" i="3" s="1"/>
  <c r="T29" i="3"/>
  <c r="T37" i="3"/>
  <c r="AB37" i="3" s="1"/>
  <c r="T34" i="3"/>
  <c r="AB34" i="3" s="1"/>
  <c r="T46" i="3"/>
  <c r="AB46" i="3" s="1"/>
  <c r="T47" i="3"/>
  <c r="W38" i="3"/>
  <c r="AC38" i="3" s="1"/>
  <c r="T31" i="3"/>
  <c r="AB31" i="3" s="1"/>
  <c r="T27" i="3"/>
  <c r="T42" i="3"/>
  <c r="AB42" i="3" s="1"/>
  <c r="T50" i="3"/>
  <c r="W43" i="3"/>
  <c r="AC43" i="3" s="1"/>
  <c r="W46" i="3"/>
  <c r="AC46" i="3" s="1"/>
  <c r="W30" i="3"/>
  <c r="AC30" i="3" s="1"/>
  <c r="T51" i="3"/>
  <c r="AB51" i="3" s="1"/>
  <c r="T41" i="3"/>
  <c r="AB41" i="3" s="1"/>
  <c r="W37" i="3"/>
  <c r="AC37" i="3" s="1"/>
  <c r="T44" i="3"/>
  <c r="AB44" i="3" s="1"/>
  <c r="W47" i="3"/>
  <c r="W44" i="3"/>
  <c r="AC44" i="3" s="1"/>
  <c r="T38" i="3"/>
  <c r="AB38" i="3" s="1"/>
  <c r="W31" i="3"/>
  <c r="AC31" i="3" s="1"/>
  <c r="W27" i="3"/>
  <c r="T45" i="2"/>
  <c r="AB45" i="2" s="1"/>
  <c r="W27" i="2"/>
  <c r="T50" i="2"/>
  <c r="AB50" i="2" s="1"/>
  <c r="T51" i="2"/>
  <c r="AB51" i="2" s="1"/>
  <c r="T47" i="2"/>
  <c r="T46" i="2"/>
  <c r="AB46" i="2" s="1"/>
  <c r="T44" i="2"/>
  <c r="AB44" i="2" s="1"/>
  <c r="T43" i="2"/>
  <c r="AB43" i="2" s="1"/>
  <c r="T41" i="2"/>
  <c r="AB41" i="2" s="1"/>
  <c r="T36" i="2"/>
  <c r="AB36" i="2" s="1"/>
  <c r="T40" i="2"/>
  <c r="AB40" i="2" s="1"/>
  <c r="T42" i="2"/>
  <c r="AB42" i="2" s="1"/>
  <c r="T37" i="2"/>
  <c r="T38" i="2"/>
  <c r="AB38" i="2" s="1"/>
  <c r="T39" i="2"/>
  <c r="T35" i="2"/>
  <c r="T32" i="2"/>
  <c r="AB32" i="2" s="1"/>
  <c r="T34" i="2"/>
  <c r="AB34" i="2" s="1"/>
  <c r="T33" i="2"/>
  <c r="T31" i="2"/>
  <c r="AB31" i="2" s="1"/>
  <c r="T28" i="2"/>
  <c r="T29" i="2"/>
  <c r="T30" i="2"/>
  <c r="AB30" i="2" s="1"/>
  <c r="T27" i="2"/>
  <c r="P18" i="1"/>
  <c r="C15" i="16" s="1"/>
  <c r="O17" i="1"/>
  <c r="Q18" i="1"/>
  <c r="D15" i="16" s="1"/>
  <c r="H19" i="9"/>
  <c r="E14" i="16" s="1"/>
  <c r="E95" i="15" s="1"/>
  <c r="W44" i="2"/>
  <c r="AC44" i="2" s="1"/>
  <c r="N4" i="1"/>
  <c r="AB29" i="3" l="1"/>
  <c r="AC50" i="3"/>
  <c r="AB50" i="3"/>
  <c r="AC29" i="3"/>
  <c r="AC28" i="3"/>
  <c r="O55" i="15"/>
  <c r="I15" i="9"/>
  <c r="F10" i="16" s="1"/>
  <c r="AC47" i="3"/>
  <c r="AB33" i="3"/>
  <c r="AB27" i="3"/>
  <c r="AC27" i="3"/>
  <c r="AB47" i="3"/>
  <c r="AB27" i="2"/>
  <c r="AB48" i="2"/>
  <c r="AB29" i="2"/>
  <c r="AB28" i="2"/>
  <c r="AB47" i="2"/>
  <c r="AB48" i="3"/>
  <c r="AC33" i="3"/>
  <c r="AB28" i="3"/>
  <c r="AC48" i="3"/>
  <c r="AC27" i="2"/>
  <c r="AB32" i="3"/>
  <c r="AC32" i="3"/>
  <c r="AB33" i="2"/>
  <c r="AB39" i="2"/>
  <c r="AB37" i="2"/>
  <c r="AB35" i="2"/>
  <c r="J10" i="9"/>
  <c r="G5" i="16" s="1"/>
  <c r="E23" i="17" s="1"/>
  <c r="J23" i="17" s="1"/>
  <c r="A19" i="14"/>
  <c r="E38" i="13"/>
  <c r="C5" i="9"/>
  <c r="P20" i="4"/>
  <c r="U23" i="4" s="1"/>
  <c r="U24" i="4" s="1"/>
  <c r="U25" i="4" s="1"/>
  <c r="Q19" i="1"/>
  <c r="D16" i="16" s="1"/>
  <c r="H20" i="9"/>
  <c r="E15" i="16" s="1"/>
  <c r="E103" i="15" s="1"/>
  <c r="P19" i="1"/>
  <c r="C16" i="16" s="1"/>
  <c r="O18" i="1"/>
  <c r="A4" i="4"/>
  <c r="A4" i="3"/>
  <c r="A4" i="2"/>
  <c r="A3" i="4"/>
  <c r="A1" i="4"/>
  <c r="A3" i="3"/>
  <c r="A1" i="3"/>
  <c r="A1" i="2"/>
  <c r="O63" i="15" l="1"/>
  <c r="I16" i="9"/>
  <c r="F11" i="16" s="1"/>
  <c r="J11" i="9"/>
  <c r="G6" i="16" s="1"/>
  <c r="E31" i="17" s="1"/>
  <c r="J31" i="17" s="1"/>
  <c r="A20" i="14"/>
  <c r="E39" i="13"/>
  <c r="I17" i="9"/>
  <c r="F12" i="16" s="1"/>
  <c r="P20" i="1"/>
  <c r="C17" i="16" s="1"/>
  <c r="O19" i="1"/>
  <c r="Q20" i="1"/>
  <c r="H21" i="9"/>
  <c r="E16" i="16" s="1"/>
  <c r="E111" i="15" s="1"/>
  <c r="U26" i="4"/>
  <c r="U27" i="4" s="1"/>
  <c r="U28" i="4" s="1"/>
  <c r="U29" i="4" s="1"/>
  <c r="U30" i="4" s="1"/>
  <c r="U31" i="4" s="1"/>
  <c r="U32" i="4" s="1"/>
  <c r="T23" i="15" l="1"/>
  <c r="O79" i="15"/>
  <c r="T15" i="15"/>
  <c r="O71" i="15"/>
  <c r="D17" i="16"/>
  <c r="J12" i="9"/>
  <c r="G7" i="16" s="1"/>
  <c r="E39" i="17" s="1"/>
  <c r="J39" i="17" s="1"/>
  <c r="A21" i="14"/>
  <c r="E40" i="13"/>
  <c r="Q21" i="1"/>
  <c r="H22" i="9"/>
  <c r="E17" i="16" s="1"/>
  <c r="E119" i="15" s="1"/>
  <c r="P21" i="1"/>
  <c r="C18" i="16" s="1"/>
  <c r="O20" i="1"/>
  <c r="I18" i="9" l="1"/>
  <c r="F13" i="16" s="1"/>
  <c r="D18" i="16"/>
  <c r="J13" i="9"/>
  <c r="G8" i="16" s="1"/>
  <c r="E47" i="17" s="1"/>
  <c r="J47" i="17" s="1"/>
  <c r="A22" i="14"/>
  <c r="E41" i="13"/>
  <c r="I19" i="9"/>
  <c r="F14" i="16" s="1"/>
  <c r="P22" i="1"/>
  <c r="C19" i="16" s="1"/>
  <c r="O21" i="1"/>
  <c r="Q22" i="1"/>
  <c r="D19" i="16" s="1"/>
  <c r="H23" i="9"/>
  <c r="E18" i="16" s="1"/>
  <c r="E127" i="15" s="1"/>
  <c r="J127" i="15" s="1"/>
  <c r="O95" i="15" l="1"/>
  <c r="O87" i="15"/>
  <c r="J14" i="9"/>
  <c r="G9" i="16" s="1"/>
  <c r="E55" i="17" s="1"/>
  <c r="J55" i="17" s="1"/>
  <c r="K8" i="9"/>
  <c r="H3" i="16" s="1"/>
  <c r="O7" i="17" s="1"/>
  <c r="T7" i="17" s="1"/>
  <c r="G23" i="9"/>
  <c r="A18" i="16" s="1"/>
  <c r="A23" i="14"/>
  <c r="E42" i="13"/>
  <c r="Q23" i="1"/>
  <c r="D20" i="16" s="1"/>
  <c r="H24" i="9"/>
  <c r="E19" i="16" s="1"/>
  <c r="E135" i="15" s="1"/>
  <c r="J135" i="15" s="1"/>
  <c r="P23" i="1"/>
  <c r="C20" i="16" s="1"/>
  <c r="O22" i="1"/>
  <c r="M458" i="10"/>
  <c r="P458" i="10"/>
  <c r="Q458" i="10" s="1"/>
  <c r="M459" i="10"/>
  <c r="P459" i="10"/>
  <c r="Q459" i="10" s="1"/>
  <c r="M460" i="10"/>
  <c r="P460" i="10"/>
  <c r="Q460" i="10" s="1"/>
  <c r="M461" i="10"/>
  <c r="P461" i="10"/>
  <c r="Q461" i="10" s="1"/>
  <c r="M462" i="10"/>
  <c r="P462" i="10"/>
  <c r="Q462" i="10" s="1"/>
  <c r="M463" i="10"/>
  <c r="P463" i="10"/>
  <c r="Q463" i="10" s="1"/>
  <c r="M464" i="10"/>
  <c r="P464" i="10"/>
  <c r="Q464" i="10" s="1"/>
  <c r="M465" i="10"/>
  <c r="P465" i="10"/>
  <c r="Q465" i="10" s="1"/>
  <c r="M466" i="10"/>
  <c r="P466" i="10"/>
  <c r="Q466" i="10" s="1"/>
  <c r="M467" i="10"/>
  <c r="P467" i="10"/>
  <c r="Q467" i="10" s="1"/>
  <c r="M468" i="10"/>
  <c r="P468" i="10"/>
  <c r="Q468" i="10" s="1"/>
  <c r="M469" i="10"/>
  <c r="P469" i="10"/>
  <c r="Q469" i="10" s="1"/>
  <c r="M470" i="10"/>
  <c r="P470" i="10"/>
  <c r="Q470" i="10" s="1"/>
  <c r="M471" i="10"/>
  <c r="P471" i="10"/>
  <c r="Q471" i="10" s="1"/>
  <c r="M472" i="10"/>
  <c r="P472" i="10"/>
  <c r="Q472" i="10" s="1"/>
  <c r="M473" i="10"/>
  <c r="P473" i="10"/>
  <c r="Q473" i="10" s="1"/>
  <c r="M474" i="10"/>
  <c r="P474" i="10"/>
  <c r="Q474" i="10" s="1"/>
  <c r="M475" i="10"/>
  <c r="P475" i="10"/>
  <c r="Q475" i="10" s="1"/>
  <c r="M476" i="10"/>
  <c r="P476" i="10"/>
  <c r="Q476" i="10" s="1"/>
  <c r="M477" i="10"/>
  <c r="P477" i="10"/>
  <c r="Q477" i="10" s="1"/>
  <c r="M478" i="10"/>
  <c r="P478" i="10"/>
  <c r="Q478" i="10" s="1"/>
  <c r="M479" i="10"/>
  <c r="P479" i="10"/>
  <c r="Q479" i="10" s="1"/>
  <c r="M480" i="10"/>
  <c r="P480" i="10"/>
  <c r="Q480" i="10" s="1"/>
  <c r="M481" i="10"/>
  <c r="P481" i="10"/>
  <c r="Q481" i="10" s="1"/>
  <c r="M482" i="10"/>
  <c r="P482" i="10"/>
  <c r="Q482" i="10" s="1"/>
  <c r="S482" i="10" s="1"/>
  <c r="M483" i="10"/>
  <c r="P483" i="10"/>
  <c r="Q483" i="10" s="1"/>
  <c r="S483" i="10" s="1"/>
  <c r="M484" i="10"/>
  <c r="P484" i="10"/>
  <c r="Q484" i="10" s="1"/>
  <c r="S484" i="10" s="1"/>
  <c r="M485" i="10"/>
  <c r="P485" i="10"/>
  <c r="Q485" i="10" s="1"/>
  <c r="S485" i="10" s="1"/>
  <c r="M486" i="10"/>
  <c r="P486" i="10"/>
  <c r="Q486" i="10" s="1"/>
  <c r="S486" i="10" s="1"/>
  <c r="M487" i="10"/>
  <c r="P487" i="10"/>
  <c r="Q487" i="10" s="1"/>
  <c r="S487" i="10" s="1"/>
  <c r="M488" i="10"/>
  <c r="P488" i="10"/>
  <c r="Q488" i="10" s="1"/>
  <c r="S488" i="10" s="1"/>
  <c r="M489" i="10"/>
  <c r="P489" i="10"/>
  <c r="Q489" i="10" s="1"/>
  <c r="S489" i="10" s="1"/>
  <c r="M490" i="10"/>
  <c r="P490" i="10"/>
  <c r="Q490" i="10" s="1"/>
  <c r="S490" i="10" s="1"/>
  <c r="M491" i="10"/>
  <c r="P491" i="10"/>
  <c r="Q491" i="10" s="1"/>
  <c r="S491" i="10" s="1"/>
  <c r="M492" i="10"/>
  <c r="P492" i="10"/>
  <c r="Q492" i="10" s="1"/>
  <c r="S492" i="10" s="1"/>
  <c r="M493" i="10"/>
  <c r="P493" i="10"/>
  <c r="Q493" i="10" s="1"/>
  <c r="S493" i="10" s="1"/>
  <c r="M494" i="10"/>
  <c r="P494" i="10"/>
  <c r="Q494" i="10" s="1"/>
  <c r="S494" i="10" s="1"/>
  <c r="M495" i="10"/>
  <c r="P495" i="10"/>
  <c r="Q495" i="10" s="1"/>
  <c r="S495" i="10" s="1"/>
  <c r="M496" i="10"/>
  <c r="P496" i="10"/>
  <c r="Q496" i="10" s="1"/>
  <c r="S496" i="10" s="1"/>
  <c r="M497" i="10"/>
  <c r="P497" i="10"/>
  <c r="Q497" i="10" s="1"/>
  <c r="S497" i="10" s="1"/>
  <c r="M498" i="10"/>
  <c r="P498" i="10"/>
  <c r="Q498" i="10" s="1"/>
  <c r="S498" i="10" s="1"/>
  <c r="M499" i="10"/>
  <c r="P499" i="10"/>
  <c r="Q499" i="10" s="1"/>
  <c r="S499" i="10" s="1"/>
  <c r="M500" i="10"/>
  <c r="P500" i="10"/>
  <c r="Q500" i="10" s="1"/>
  <c r="S500" i="10" s="1"/>
  <c r="M501" i="10"/>
  <c r="P501" i="10"/>
  <c r="Q501" i="10" s="1"/>
  <c r="S501" i="10" s="1"/>
  <c r="M502" i="10"/>
  <c r="P502" i="10"/>
  <c r="Q502" i="10" s="1"/>
  <c r="S502" i="10" s="1"/>
  <c r="M503" i="10"/>
  <c r="P503" i="10"/>
  <c r="Q503" i="10" s="1"/>
  <c r="S503" i="10" s="1"/>
  <c r="M504" i="10"/>
  <c r="P504" i="10"/>
  <c r="Q504" i="10" s="1"/>
  <c r="S504" i="10" s="1"/>
  <c r="M505" i="10"/>
  <c r="P505" i="10"/>
  <c r="Q505" i="10" s="1"/>
  <c r="S505" i="10" s="1"/>
  <c r="M506" i="10"/>
  <c r="P506" i="10"/>
  <c r="Q506" i="10" s="1"/>
  <c r="S506" i="10" s="1"/>
  <c r="M507" i="10"/>
  <c r="P507" i="10"/>
  <c r="Q507" i="10" s="1"/>
  <c r="S507" i="10" s="1"/>
  <c r="M508" i="10"/>
  <c r="P508" i="10"/>
  <c r="Q508" i="10" s="1"/>
  <c r="S508" i="10" s="1"/>
  <c r="M509" i="10"/>
  <c r="P509" i="10"/>
  <c r="Q509" i="10" s="1"/>
  <c r="S509" i="10" s="1"/>
  <c r="M510" i="10"/>
  <c r="P510" i="10"/>
  <c r="Q510" i="10" s="1"/>
  <c r="S510" i="10" s="1"/>
  <c r="M511" i="10"/>
  <c r="P511" i="10"/>
  <c r="Q511" i="10" s="1"/>
  <c r="S511" i="10" s="1"/>
  <c r="M512" i="10"/>
  <c r="P512" i="10"/>
  <c r="Q512" i="10" s="1"/>
  <c r="S512" i="10" s="1"/>
  <c r="M513" i="10"/>
  <c r="P513" i="10"/>
  <c r="Q513" i="10" s="1"/>
  <c r="S513" i="10" s="1"/>
  <c r="M514" i="10"/>
  <c r="P514" i="10"/>
  <c r="Q514" i="10" s="1"/>
  <c r="M515" i="10"/>
  <c r="P515" i="10"/>
  <c r="Q515" i="10" s="1"/>
  <c r="S515" i="10" s="1"/>
  <c r="M516" i="10"/>
  <c r="P516" i="10"/>
  <c r="Q516" i="10" s="1"/>
  <c r="S516" i="10" s="1"/>
  <c r="M517" i="10"/>
  <c r="P517" i="10"/>
  <c r="Q517" i="10" s="1"/>
  <c r="S517" i="10" s="1"/>
  <c r="M518" i="10"/>
  <c r="P518" i="10"/>
  <c r="Q518" i="10" s="1"/>
  <c r="S518" i="10" s="1"/>
  <c r="M519" i="10"/>
  <c r="P519" i="10"/>
  <c r="Q519" i="10" s="1"/>
  <c r="S519" i="10" s="1"/>
  <c r="M520" i="10"/>
  <c r="P520" i="10"/>
  <c r="Q520" i="10" s="1"/>
  <c r="S520" i="10" s="1"/>
  <c r="M521" i="10"/>
  <c r="P521" i="10"/>
  <c r="Q521" i="10" s="1"/>
  <c r="S521" i="10" s="1"/>
  <c r="M522" i="10"/>
  <c r="P522" i="10"/>
  <c r="Q522" i="10" s="1"/>
  <c r="S522" i="10" s="1"/>
  <c r="M523" i="10"/>
  <c r="P523" i="10"/>
  <c r="Q523" i="10" s="1"/>
  <c r="S523" i="10" s="1"/>
  <c r="M524" i="10"/>
  <c r="P524" i="10"/>
  <c r="Q524" i="10" s="1"/>
  <c r="S524" i="10" s="1"/>
  <c r="M525" i="10"/>
  <c r="P525" i="10"/>
  <c r="Q525" i="10" s="1"/>
  <c r="S525" i="10" s="1"/>
  <c r="M526" i="10"/>
  <c r="P526" i="10"/>
  <c r="Q526" i="10" s="1"/>
  <c r="S526" i="10" s="1"/>
  <c r="M527" i="10"/>
  <c r="P527" i="10"/>
  <c r="Q527" i="10" s="1"/>
  <c r="S527" i="10" s="1"/>
  <c r="M528" i="10"/>
  <c r="P528" i="10"/>
  <c r="Q528" i="10" s="1"/>
  <c r="S528" i="10" s="1"/>
  <c r="M529" i="10"/>
  <c r="P529" i="10"/>
  <c r="Q529" i="10" s="1"/>
  <c r="S529" i="10" s="1"/>
  <c r="M530" i="10"/>
  <c r="P530" i="10"/>
  <c r="Q530" i="10" s="1"/>
  <c r="S530" i="10" s="1"/>
  <c r="M531" i="10"/>
  <c r="P531" i="10"/>
  <c r="Q531" i="10" s="1"/>
  <c r="S531" i="10" s="1"/>
  <c r="M532" i="10"/>
  <c r="P532" i="10"/>
  <c r="Q532" i="10" s="1"/>
  <c r="S532" i="10" s="1"/>
  <c r="M533" i="10"/>
  <c r="P533" i="10"/>
  <c r="Q533" i="10" s="1"/>
  <c r="S533" i="10" s="1"/>
  <c r="M534" i="10"/>
  <c r="P534" i="10"/>
  <c r="Q534" i="10" s="1"/>
  <c r="S534" i="10" s="1"/>
  <c r="M535" i="10"/>
  <c r="P535" i="10"/>
  <c r="Q535" i="10" s="1"/>
  <c r="S535" i="10" s="1"/>
  <c r="M536" i="10"/>
  <c r="P536" i="10"/>
  <c r="Q536" i="10" s="1"/>
  <c r="S536" i="10" s="1"/>
  <c r="M537" i="10"/>
  <c r="P537" i="10"/>
  <c r="Q537" i="10" s="1"/>
  <c r="S537" i="10" s="1"/>
  <c r="M538" i="10"/>
  <c r="P538" i="10"/>
  <c r="Q538" i="10" s="1"/>
  <c r="S538" i="10" s="1"/>
  <c r="M539" i="10"/>
  <c r="P539" i="10"/>
  <c r="Q539" i="10" s="1"/>
  <c r="S539" i="10" s="1"/>
  <c r="M540" i="10"/>
  <c r="P540" i="10"/>
  <c r="Q540" i="10" s="1"/>
  <c r="S540" i="10" s="1"/>
  <c r="M541" i="10"/>
  <c r="P541" i="10"/>
  <c r="Q541" i="10" s="1"/>
  <c r="S541" i="10" s="1"/>
  <c r="M542" i="10"/>
  <c r="P542" i="10"/>
  <c r="Q542" i="10" s="1"/>
  <c r="S542" i="10" s="1"/>
  <c r="M543" i="10"/>
  <c r="P543" i="10"/>
  <c r="Q543" i="10" s="1"/>
  <c r="S543" i="10" s="1"/>
  <c r="M544" i="10"/>
  <c r="P544" i="10"/>
  <c r="Q544" i="10" s="1"/>
  <c r="S544" i="10" s="1"/>
  <c r="M545" i="10"/>
  <c r="P545" i="10"/>
  <c r="Q545" i="10" s="1"/>
  <c r="S545" i="10" s="1"/>
  <c r="M546" i="10"/>
  <c r="P546" i="10"/>
  <c r="Q546" i="10" s="1"/>
  <c r="S546" i="10" s="1"/>
  <c r="M547" i="10"/>
  <c r="P547" i="10"/>
  <c r="Q547" i="10" s="1"/>
  <c r="S547" i="10" s="1"/>
  <c r="M548" i="10"/>
  <c r="P548" i="10"/>
  <c r="Q548" i="10" s="1"/>
  <c r="S548" i="10" s="1"/>
  <c r="M549" i="10"/>
  <c r="P549" i="10"/>
  <c r="Q549" i="10" s="1"/>
  <c r="S549" i="10" s="1"/>
  <c r="M550" i="10"/>
  <c r="P550" i="10"/>
  <c r="Q550" i="10" s="1"/>
  <c r="S550" i="10" s="1"/>
  <c r="M551" i="10"/>
  <c r="P551" i="10"/>
  <c r="Q551" i="10" s="1"/>
  <c r="S551" i="10" s="1"/>
  <c r="M552" i="10"/>
  <c r="P552" i="10"/>
  <c r="Q552" i="10" s="1"/>
  <c r="S552" i="10" s="1"/>
  <c r="M553" i="10"/>
  <c r="P553" i="10"/>
  <c r="Q553" i="10" s="1"/>
  <c r="S553" i="10" s="1"/>
  <c r="M554" i="10"/>
  <c r="P554" i="10"/>
  <c r="Q554" i="10" s="1"/>
  <c r="S554" i="10" s="1"/>
  <c r="M555" i="10"/>
  <c r="P555" i="10"/>
  <c r="Q555" i="10" s="1"/>
  <c r="S555" i="10" s="1"/>
  <c r="M556" i="10"/>
  <c r="P556" i="10"/>
  <c r="Q556" i="10" s="1"/>
  <c r="S556" i="10" s="1"/>
  <c r="M557" i="10"/>
  <c r="P557" i="10"/>
  <c r="Q557" i="10" s="1"/>
  <c r="S557" i="10" s="1"/>
  <c r="M558" i="10"/>
  <c r="P558" i="10"/>
  <c r="Q558" i="10" s="1"/>
  <c r="S558" i="10" s="1"/>
  <c r="M559" i="10"/>
  <c r="P559" i="10"/>
  <c r="Q559" i="10" s="1"/>
  <c r="S559" i="10" s="1"/>
  <c r="M560" i="10"/>
  <c r="P560" i="10"/>
  <c r="Q560" i="10" s="1"/>
  <c r="S560" i="10" s="1"/>
  <c r="M561" i="10"/>
  <c r="P561" i="10"/>
  <c r="Q561" i="10" s="1"/>
  <c r="S561" i="10" s="1"/>
  <c r="M562" i="10"/>
  <c r="P562" i="10"/>
  <c r="Q562" i="10" s="1"/>
  <c r="S562" i="10" s="1"/>
  <c r="M563" i="10"/>
  <c r="P563" i="10"/>
  <c r="Q563" i="10" s="1"/>
  <c r="S563" i="10" s="1"/>
  <c r="M564" i="10"/>
  <c r="P564" i="10"/>
  <c r="Q564" i="10" s="1"/>
  <c r="S564" i="10" s="1"/>
  <c r="M565" i="10"/>
  <c r="P565" i="10"/>
  <c r="Q565" i="10" s="1"/>
  <c r="S565" i="10" s="1"/>
  <c r="M566" i="10"/>
  <c r="P566" i="10"/>
  <c r="Q566" i="10" s="1"/>
  <c r="S566" i="10" s="1"/>
  <c r="M567" i="10"/>
  <c r="P567" i="10"/>
  <c r="Q567" i="10" s="1"/>
  <c r="S567" i="10" s="1"/>
  <c r="M568" i="10"/>
  <c r="P568" i="10"/>
  <c r="Q568" i="10" s="1"/>
  <c r="S568" i="10" s="1"/>
  <c r="M569" i="10"/>
  <c r="P569" i="10"/>
  <c r="Q569" i="10" s="1"/>
  <c r="S569" i="10" s="1"/>
  <c r="M570" i="10"/>
  <c r="P570" i="10"/>
  <c r="Q570" i="10" s="1"/>
  <c r="S570" i="10" s="1"/>
  <c r="M571" i="10"/>
  <c r="P571" i="10"/>
  <c r="Q571" i="10" s="1"/>
  <c r="S571" i="10" s="1"/>
  <c r="M572" i="10"/>
  <c r="P572" i="10"/>
  <c r="Q572" i="10" s="1"/>
  <c r="S572" i="10" s="1"/>
  <c r="M573" i="10"/>
  <c r="P573" i="10"/>
  <c r="Q573" i="10" s="1"/>
  <c r="S573" i="10" s="1"/>
  <c r="M574" i="10"/>
  <c r="P574" i="10"/>
  <c r="Q574" i="10" s="1"/>
  <c r="S574" i="10" s="1"/>
  <c r="M575" i="10"/>
  <c r="P575" i="10"/>
  <c r="Q575" i="10" s="1"/>
  <c r="S575" i="10" s="1"/>
  <c r="M576" i="10"/>
  <c r="P576" i="10"/>
  <c r="Q576" i="10" s="1"/>
  <c r="S576" i="10" s="1"/>
  <c r="M577" i="10"/>
  <c r="P577" i="10"/>
  <c r="Q577" i="10" s="1"/>
  <c r="S577" i="10" s="1"/>
  <c r="M578" i="10"/>
  <c r="P578" i="10"/>
  <c r="Q578" i="10" s="1"/>
  <c r="S578" i="10" s="1"/>
  <c r="M579" i="10"/>
  <c r="P579" i="10"/>
  <c r="Q579" i="10" s="1"/>
  <c r="S579" i="10" s="1"/>
  <c r="M580" i="10"/>
  <c r="P580" i="10"/>
  <c r="Q580" i="10" s="1"/>
  <c r="S580" i="10" s="1"/>
  <c r="M581" i="10"/>
  <c r="P581" i="10"/>
  <c r="Q581" i="10" s="1"/>
  <c r="S581" i="10" s="1"/>
  <c r="M582" i="10"/>
  <c r="P582" i="10"/>
  <c r="Q582" i="10" s="1"/>
  <c r="S582" i="10" s="1"/>
  <c r="M583" i="10"/>
  <c r="P583" i="10"/>
  <c r="Q583" i="10" s="1"/>
  <c r="S583" i="10" s="1"/>
  <c r="M584" i="10"/>
  <c r="P584" i="10"/>
  <c r="Q584" i="10" s="1"/>
  <c r="S584" i="10" s="1"/>
  <c r="M585" i="10"/>
  <c r="P585" i="10"/>
  <c r="Q585" i="10" s="1"/>
  <c r="S585" i="10" s="1"/>
  <c r="M586" i="10"/>
  <c r="P586" i="10"/>
  <c r="Q586" i="10" s="1"/>
  <c r="S586" i="10" s="1"/>
  <c r="M587" i="10"/>
  <c r="P587" i="10"/>
  <c r="Q587" i="10" s="1"/>
  <c r="S587" i="10" s="1"/>
  <c r="M588" i="10"/>
  <c r="P588" i="10"/>
  <c r="Q588" i="10" s="1"/>
  <c r="S588" i="10" s="1"/>
  <c r="M589" i="10"/>
  <c r="P589" i="10"/>
  <c r="Q589" i="10" s="1"/>
  <c r="S589" i="10" s="1"/>
  <c r="M590" i="10"/>
  <c r="P590" i="10"/>
  <c r="Q590" i="10" s="1"/>
  <c r="S590" i="10" s="1"/>
  <c r="M591" i="10"/>
  <c r="P591" i="10"/>
  <c r="Q591" i="10" s="1"/>
  <c r="S591" i="10" s="1"/>
  <c r="M592" i="10"/>
  <c r="P592" i="10"/>
  <c r="Q592" i="10" s="1"/>
  <c r="S592" i="10" s="1"/>
  <c r="M593" i="10"/>
  <c r="P593" i="10"/>
  <c r="Q593" i="10" s="1"/>
  <c r="S593" i="10" s="1"/>
  <c r="M594" i="10"/>
  <c r="P594" i="10"/>
  <c r="Q594" i="10" s="1"/>
  <c r="S594" i="10" s="1"/>
  <c r="M595" i="10"/>
  <c r="P595" i="10"/>
  <c r="Q595" i="10" s="1"/>
  <c r="S595" i="10" s="1"/>
  <c r="M596" i="10"/>
  <c r="P596" i="10"/>
  <c r="Q596" i="10" s="1"/>
  <c r="S596" i="10" s="1"/>
  <c r="M597" i="10"/>
  <c r="P597" i="10"/>
  <c r="Q597" i="10" s="1"/>
  <c r="S597" i="10" s="1"/>
  <c r="M598" i="10"/>
  <c r="P598" i="10"/>
  <c r="Q598" i="10" s="1"/>
  <c r="S598" i="10" s="1"/>
  <c r="M599" i="10"/>
  <c r="P599" i="10"/>
  <c r="Q599" i="10" s="1"/>
  <c r="S599" i="10" s="1"/>
  <c r="M600" i="10"/>
  <c r="P600" i="10"/>
  <c r="Q600" i="10" s="1"/>
  <c r="S600" i="10" s="1"/>
  <c r="M601" i="10"/>
  <c r="P601" i="10"/>
  <c r="Q601" i="10" s="1"/>
  <c r="S601" i="10" s="1"/>
  <c r="M602" i="10"/>
  <c r="P602" i="10"/>
  <c r="Q602" i="10" s="1"/>
  <c r="S602" i="10" s="1"/>
  <c r="M603" i="10"/>
  <c r="P603" i="10"/>
  <c r="Q603" i="10" s="1"/>
  <c r="S603" i="10" s="1"/>
  <c r="M604" i="10"/>
  <c r="P604" i="10"/>
  <c r="Q604" i="10" s="1"/>
  <c r="S604" i="10" s="1"/>
  <c r="M605" i="10"/>
  <c r="P605" i="10"/>
  <c r="Q605" i="10" s="1"/>
  <c r="S605" i="10" s="1"/>
  <c r="M606" i="10"/>
  <c r="P606" i="10"/>
  <c r="Q606" i="10" s="1"/>
  <c r="S606" i="10" s="1"/>
  <c r="P457" i="10"/>
  <c r="Q457" i="10" s="1"/>
  <c r="M457" i="10"/>
  <c r="M308" i="10"/>
  <c r="P308" i="10"/>
  <c r="Q308" i="10" s="1"/>
  <c r="M309" i="10"/>
  <c r="P309" i="10"/>
  <c r="Q309" i="10" s="1"/>
  <c r="M310" i="10"/>
  <c r="P310" i="10"/>
  <c r="Q310" i="10" s="1"/>
  <c r="M311" i="10"/>
  <c r="P311" i="10"/>
  <c r="Q311" i="10" s="1"/>
  <c r="M312" i="10"/>
  <c r="P312" i="10"/>
  <c r="Q312" i="10" s="1"/>
  <c r="M313" i="10"/>
  <c r="P313" i="10"/>
  <c r="Q313" i="10" s="1"/>
  <c r="M314" i="10"/>
  <c r="P314" i="10"/>
  <c r="Q314" i="10" s="1"/>
  <c r="M315" i="10"/>
  <c r="P315" i="10"/>
  <c r="Q315" i="10" s="1"/>
  <c r="M316" i="10"/>
  <c r="P316" i="10"/>
  <c r="Q316" i="10" s="1"/>
  <c r="M317" i="10"/>
  <c r="P317" i="10"/>
  <c r="Q317" i="10" s="1"/>
  <c r="M318" i="10"/>
  <c r="P318" i="10"/>
  <c r="Q318" i="10" s="1"/>
  <c r="M319" i="10"/>
  <c r="P319" i="10"/>
  <c r="Q319" i="10" s="1"/>
  <c r="M320" i="10"/>
  <c r="P320" i="10"/>
  <c r="Q320" i="10" s="1"/>
  <c r="M321" i="10"/>
  <c r="P321" i="10"/>
  <c r="Q321" i="10" s="1"/>
  <c r="M322" i="10"/>
  <c r="P322" i="10"/>
  <c r="Q322" i="10" s="1"/>
  <c r="M323" i="10"/>
  <c r="P323" i="10"/>
  <c r="Q323" i="10" s="1"/>
  <c r="M324" i="10"/>
  <c r="P324" i="10"/>
  <c r="Q324" i="10" s="1"/>
  <c r="M325" i="10"/>
  <c r="P325" i="10"/>
  <c r="Q325" i="10" s="1"/>
  <c r="M326" i="10"/>
  <c r="P326" i="10"/>
  <c r="Q326" i="10" s="1"/>
  <c r="M327" i="10"/>
  <c r="P327" i="10"/>
  <c r="Q327" i="10" s="1"/>
  <c r="M328" i="10"/>
  <c r="P328" i="10"/>
  <c r="Q328" i="10" s="1"/>
  <c r="M329" i="10"/>
  <c r="P329" i="10"/>
  <c r="Q329" i="10" s="1"/>
  <c r="M330" i="10"/>
  <c r="P330" i="10"/>
  <c r="Q330" i="10" s="1"/>
  <c r="M331" i="10"/>
  <c r="P331" i="10"/>
  <c r="Q331" i="10" s="1"/>
  <c r="M332" i="10"/>
  <c r="P332" i="10"/>
  <c r="Q332" i="10" s="1"/>
  <c r="S332" i="10" s="1"/>
  <c r="M333" i="10"/>
  <c r="P333" i="10"/>
  <c r="Q333" i="10" s="1"/>
  <c r="S333" i="10" s="1"/>
  <c r="M334" i="10"/>
  <c r="P334" i="10"/>
  <c r="Q334" i="10" s="1"/>
  <c r="S334" i="10" s="1"/>
  <c r="M335" i="10"/>
  <c r="P335" i="10"/>
  <c r="Q335" i="10" s="1"/>
  <c r="S335" i="10" s="1"/>
  <c r="M336" i="10"/>
  <c r="P336" i="10"/>
  <c r="Q336" i="10" s="1"/>
  <c r="S336" i="10" s="1"/>
  <c r="M337" i="10"/>
  <c r="P337" i="10"/>
  <c r="Q337" i="10" s="1"/>
  <c r="S337" i="10" s="1"/>
  <c r="M338" i="10"/>
  <c r="P338" i="10"/>
  <c r="Q338" i="10" s="1"/>
  <c r="S338" i="10" s="1"/>
  <c r="M339" i="10"/>
  <c r="P339" i="10"/>
  <c r="Q339" i="10" s="1"/>
  <c r="S339" i="10" s="1"/>
  <c r="M340" i="10"/>
  <c r="P340" i="10"/>
  <c r="Q340" i="10" s="1"/>
  <c r="S340" i="10" s="1"/>
  <c r="M341" i="10"/>
  <c r="P341" i="10"/>
  <c r="Q341" i="10" s="1"/>
  <c r="S341" i="10" s="1"/>
  <c r="M342" i="10"/>
  <c r="P342" i="10"/>
  <c r="Q342" i="10" s="1"/>
  <c r="S342" i="10" s="1"/>
  <c r="M343" i="10"/>
  <c r="P343" i="10"/>
  <c r="Q343" i="10" s="1"/>
  <c r="S343" i="10" s="1"/>
  <c r="M344" i="10"/>
  <c r="P344" i="10"/>
  <c r="Q344" i="10" s="1"/>
  <c r="S344" i="10" s="1"/>
  <c r="M345" i="10"/>
  <c r="P345" i="10"/>
  <c r="Q345" i="10" s="1"/>
  <c r="S345" i="10" s="1"/>
  <c r="M346" i="10"/>
  <c r="P346" i="10"/>
  <c r="Q346" i="10" s="1"/>
  <c r="S346" i="10" s="1"/>
  <c r="M347" i="10"/>
  <c r="P347" i="10"/>
  <c r="Q347" i="10" s="1"/>
  <c r="S347" i="10" s="1"/>
  <c r="M348" i="10"/>
  <c r="P348" i="10"/>
  <c r="Q348" i="10" s="1"/>
  <c r="S348" i="10" s="1"/>
  <c r="M349" i="10"/>
  <c r="P349" i="10"/>
  <c r="Q349" i="10" s="1"/>
  <c r="S349" i="10" s="1"/>
  <c r="M350" i="10"/>
  <c r="P350" i="10"/>
  <c r="Q350" i="10" s="1"/>
  <c r="S350" i="10" s="1"/>
  <c r="M351" i="10"/>
  <c r="P351" i="10"/>
  <c r="Q351" i="10" s="1"/>
  <c r="S351" i="10" s="1"/>
  <c r="M352" i="10"/>
  <c r="P352" i="10"/>
  <c r="Q352" i="10" s="1"/>
  <c r="S352" i="10" s="1"/>
  <c r="M353" i="10"/>
  <c r="P353" i="10"/>
  <c r="Q353" i="10" s="1"/>
  <c r="S353" i="10" s="1"/>
  <c r="M354" i="10"/>
  <c r="P354" i="10"/>
  <c r="Q354" i="10" s="1"/>
  <c r="S354" i="10" s="1"/>
  <c r="M355" i="10"/>
  <c r="P355" i="10"/>
  <c r="Q355" i="10" s="1"/>
  <c r="S355" i="10" s="1"/>
  <c r="M356" i="10"/>
  <c r="P356" i="10"/>
  <c r="Q356" i="10" s="1"/>
  <c r="S356" i="10" s="1"/>
  <c r="M357" i="10"/>
  <c r="P357" i="10"/>
  <c r="Q357" i="10" s="1"/>
  <c r="S357" i="10" s="1"/>
  <c r="M358" i="10"/>
  <c r="P358" i="10"/>
  <c r="Q358" i="10" s="1"/>
  <c r="S358" i="10" s="1"/>
  <c r="M359" i="10"/>
  <c r="P359" i="10"/>
  <c r="Q359" i="10" s="1"/>
  <c r="S359" i="10" s="1"/>
  <c r="M360" i="10"/>
  <c r="P360" i="10"/>
  <c r="Q360" i="10" s="1"/>
  <c r="S360" i="10" s="1"/>
  <c r="M361" i="10"/>
  <c r="P361" i="10"/>
  <c r="Q361" i="10" s="1"/>
  <c r="S361" i="10" s="1"/>
  <c r="M362" i="10"/>
  <c r="P362" i="10"/>
  <c r="Q362" i="10" s="1"/>
  <c r="S362" i="10" s="1"/>
  <c r="M363" i="10"/>
  <c r="P363" i="10"/>
  <c r="Q363" i="10" s="1"/>
  <c r="S363" i="10" s="1"/>
  <c r="M364" i="10"/>
  <c r="P364" i="10"/>
  <c r="Q364" i="10" s="1"/>
  <c r="M365" i="10"/>
  <c r="P365" i="10"/>
  <c r="Q365" i="10" s="1"/>
  <c r="S365" i="10" s="1"/>
  <c r="M366" i="10"/>
  <c r="P366" i="10"/>
  <c r="Q366" i="10" s="1"/>
  <c r="S366" i="10" s="1"/>
  <c r="M367" i="10"/>
  <c r="P367" i="10"/>
  <c r="Q367" i="10" s="1"/>
  <c r="S367" i="10" s="1"/>
  <c r="M368" i="10"/>
  <c r="P368" i="10"/>
  <c r="Q368" i="10" s="1"/>
  <c r="S368" i="10" s="1"/>
  <c r="M369" i="10"/>
  <c r="P369" i="10"/>
  <c r="Q369" i="10" s="1"/>
  <c r="S369" i="10" s="1"/>
  <c r="M370" i="10"/>
  <c r="P370" i="10"/>
  <c r="Q370" i="10" s="1"/>
  <c r="S370" i="10" s="1"/>
  <c r="M371" i="10"/>
  <c r="P371" i="10"/>
  <c r="Q371" i="10" s="1"/>
  <c r="S371" i="10" s="1"/>
  <c r="M372" i="10"/>
  <c r="P372" i="10"/>
  <c r="Q372" i="10" s="1"/>
  <c r="S372" i="10" s="1"/>
  <c r="M373" i="10"/>
  <c r="P373" i="10"/>
  <c r="Q373" i="10" s="1"/>
  <c r="S373" i="10" s="1"/>
  <c r="M374" i="10"/>
  <c r="P374" i="10"/>
  <c r="Q374" i="10" s="1"/>
  <c r="S374" i="10" s="1"/>
  <c r="M375" i="10"/>
  <c r="P375" i="10"/>
  <c r="Q375" i="10" s="1"/>
  <c r="S375" i="10" s="1"/>
  <c r="M376" i="10"/>
  <c r="P376" i="10"/>
  <c r="Q376" i="10" s="1"/>
  <c r="S376" i="10" s="1"/>
  <c r="M377" i="10"/>
  <c r="P377" i="10"/>
  <c r="Q377" i="10" s="1"/>
  <c r="S377" i="10" s="1"/>
  <c r="M378" i="10"/>
  <c r="P378" i="10"/>
  <c r="Q378" i="10" s="1"/>
  <c r="S378" i="10" s="1"/>
  <c r="M379" i="10"/>
  <c r="P379" i="10"/>
  <c r="Q379" i="10" s="1"/>
  <c r="S379" i="10" s="1"/>
  <c r="M380" i="10"/>
  <c r="P380" i="10"/>
  <c r="Q380" i="10" s="1"/>
  <c r="S380" i="10" s="1"/>
  <c r="M381" i="10"/>
  <c r="P381" i="10"/>
  <c r="Q381" i="10" s="1"/>
  <c r="S381" i="10" s="1"/>
  <c r="M382" i="10"/>
  <c r="P382" i="10"/>
  <c r="Q382" i="10" s="1"/>
  <c r="S382" i="10" s="1"/>
  <c r="M383" i="10"/>
  <c r="P383" i="10"/>
  <c r="Q383" i="10" s="1"/>
  <c r="S383" i="10" s="1"/>
  <c r="M384" i="10"/>
  <c r="P384" i="10"/>
  <c r="Q384" i="10" s="1"/>
  <c r="S384" i="10" s="1"/>
  <c r="M385" i="10"/>
  <c r="P385" i="10"/>
  <c r="Q385" i="10" s="1"/>
  <c r="S385" i="10" s="1"/>
  <c r="M386" i="10"/>
  <c r="P386" i="10"/>
  <c r="Q386" i="10" s="1"/>
  <c r="S386" i="10" s="1"/>
  <c r="M387" i="10"/>
  <c r="P387" i="10"/>
  <c r="Q387" i="10" s="1"/>
  <c r="S387" i="10" s="1"/>
  <c r="M388" i="10"/>
  <c r="P388" i="10"/>
  <c r="Q388" i="10" s="1"/>
  <c r="S388" i="10" s="1"/>
  <c r="M389" i="10"/>
  <c r="P389" i="10"/>
  <c r="Q389" i="10" s="1"/>
  <c r="S389" i="10" s="1"/>
  <c r="M390" i="10"/>
  <c r="P390" i="10"/>
  <c r="Q390" i="10" s="1"/>
  <c r="S390" i="10" s="1"/>
  <c r="M391" i="10"/>
  <c r="P391" i="10"/>
  <c r="Q391" i="10" s="1"/>
  <c r="S391" i="10" s="1"/>
  <c r="M392" i="10"/>
  <c r="P392" i="10"/>
  <c r="Q392" i="10" s="1"/>
  <c r="S392" i="10" s="1"/>
  <c r="M393" i="10"/>
  <c r="P393" i="10"/>
  <c r="Q393" i="10" s="1"/>
  <c r="S393" i="10" s="1"/>
  <c r="M394" i="10"/>
  <c r="P394" i="10"/>
  <c r="Q394" i="10" s="1"/>
  <c r="S394" i="10" s="1"/>
  <c r="M395" i="10"/>
  <c r="P395" i="10"/>
  <c r="Q395" i="10" s="1"/>
  <c r="S395" i="10" s="1"/>
  <c r="M396" i="10"/>
  <c r="P396" i="10"/>
  <c r="Q396" i="10" s="1"/>
  <c r="S396" i="10" s="1"/>
  <c r="M397" i="10"/>
  <c r="P397" i="10"/>
  <c r="Q397" i="10" s="1"/>
  <c r="S397" i="10" s="1"/>
  <c r="M398" i="10"/>
  <c r="P398" i="10"/>
  <c r="Q398" i="10" s="1"/>
  <c r="S398" i="10" s="1"/>
  <c r="M399" i="10"/>
  <c r="P399" i="10"/>
  <c r="Q399" i="10" s="1"/>
  <c r="S399" i="10" s="1"/>
  <c r="M400" i="10"/>
  <c r="P400" i="10"/>
  <c r="Q400" i="10" s="1"/>
  <c r="S400" i="10" s="1"/>
  <c r="M401" i="10"/>
  <c r="P401" i="10"/>
  <c r="Q401" i="10" s="1"/>
  <c r="S401" i="10" s="1"/>
  <c r="M402" i="10"/>
  <c r="P402" i="10"/>
  <c r="Q402" i="10" s="1"/>
  <c r="S402" i="10" s="1"/>
  <c r="M403" i="10"/>
  <c r="P403" i="10"/>
  <c r="Q403" i="10" s="1"/>
  <c r="S403" i="10" s="1"/>
  <c r="M404" i="10"/>
  <c r="P404" i="10"/>
  <c r="Q404" i="10" s="1"/>
  <c r="S404" i="10" s="1"/>
  <c r="M405" i="10"/>
  <c r="P405" i="10"/>
  <c r="Q405" i="10" s="1"/>
  <c r="S405" i="10" s="1"/>
  <c r="M406" i="10"/>
  <c r="P406" i="10"/>
  <c r="Q406" i="10" s="1"/>
  <c r="S406" i="10" s="1"/>
  <c r="M407" i="10"/>
  <c r="P407" i="10"/>
  <c r="Q407" i="10" s="1"/>
  <c r="S407" i="10" s="1"/>
  <c r="M408" i="10"/>
  <c r="P408" i="10"/>
  <c r="Q408" i="10" s="1"/>
  <c r="S408" i="10" s="1"/>
  <c r="M409" i="10"/>
  <c r="P409" i="10"/>
  <c r="Q409" i="10" s="1"/>
  <c r="S409" i="10" s="1"/>
  <c r="M410" i="10"/>
  <c r="P410" i="10"/>
  <c r="Q410" i="10" s="1"/>
  <c r="S410" i="10" s="1"/>
  <c r="M411" i="10"/>
  <c r="P411" i="10"/>
  <c r="Q411" i="10" s="1"/>
  <c r="S411" i="10" s="1"/>
  <c r="M412" i="10"/>
  <c r="P412" i="10"/>
  <c r="Q412" i="10" s="1"/>
  <c r="S412" i="10" s="1"/>
  <c r="M413" i="10"/>
  <c r="P413" i="10"/>
  <c r="Q413" i="10" s="1"/>
  <c r="S413" i="10" s="1"/>
  <c r="M414" i="10"/>
  <c r="P414" i="10"/>
  <c r="Q414" i="10" s="1"/>
  <c r="S414" i="10" s="1"/>
  <c r="M415" i="10"/>
  <c r="P415" i="10"/>
  <c r="Q415" i="10" s="1"/>
  <c r="S415" i="10" s="1"/>
  <c r="M416" i="10"/>
  <c r="P416" i="10"/>
  <c r="Q416" i="10" s="1"/>
  <c r="S416" i="10" s="1"/>
  <c r="M417" i="10"/>
  <c r="P417" i="10"/>
  <c r="Q417" i="10" s="1"/>
  <c r="S417" i="10" s="1"/>
  <c r="M418" i="10"/>
  <c r="P418" i="10"/>
  <c r="Q418" i="10" s="1"/>
  <c r="S418" i="10" s="1"/>
  <c r="M419" i="10"/>
  <c r="P419" i="10"/>
  <c r="Q419" i="10" s="1"/>
  <c r="S419" i="10" s="1"/>
  <c r="M420" i="10"/>
  <c r="P420" i="10"/>
  <c r="Q420" i="10" s="1"/>
  <c r="S420" i="10" s="1"/>
  <c r="M421" i="10"/>
  <c r="P421" i="10"/>
  <c r="Q421" i="10" s="1"/>
  <c r="S421" i="10" s="1"/>
  <c r="M422" i="10"/>
  <c r="P422" i="10"/>
  <c r="Q422" i="10" s="1"/>
  <c r="S422" i="10" s="1"/>
  <c r="M423" i="10"/>
  <c r="P423" i="10"/>
  <c r="Q423" i="10" s="1"/>
  <c r="S423" i="10" s="1"/>
  <c r="M424" i="10"/>
  <c r="P424" i="10"/>
  <c r="Q424" i="10" s="1"/>
  <c r="S424" i="10" s="1"/>
  <c r="M425" i="10"/>
  <c r="P425" i="10"/>
  <c r="Q425" i="10" s="1"/>
  <c r="S425" i="10" s="1"/>
  <c r="M426" i="10"/>
  <c r="P426" i="10"/>
  <c r="Q426" i="10" s="1"/>
  <c r="S426" i="10" s="1"/>
  <c r="M427" i="10"/>
  <c r="P427" i="10"/>
  <c r="Q427" i="10" s="1"/>
  <c r="S427" i="10" s="1"/>
  <c r="M428" i="10"/>
  <c r="P428" i="10"/>
  <c r="Q428" i="10" s="1"/>
  <c r="S428" i="10" s="1"/>
  <c r="M429" i="10"/>
  <c r="P429" i="10"/>
  <c r="Q429" i="10" s="1"/>
  <c r="S429" i="10" s="1"/>
  <c r="M430" i="10"/>
  <c r="P430" i="10"/>
  <c r="Q430" i="10" s="1"/>
  <c r="S430" i="10" s="1"/>
  <c r="M431" i="10"/>
  <c r="P431" i="10"/>
  <c r="Q431" i="10" s="1"/>
  <c r="S431" i="10" s="1"/>
  <c r="M432" i="10"/>
  <c r="P432" i="10"/>
  <c r="Q432" i="10" s="1"/>
  <c r="S432" i="10" s="1"/>
  <c r="M433" i="10"/>
  <c r="P433" i="10"/>
  <c r="Q433" i="10" s="1"/>
  <c r="S433" i="10" s="1"/>
  <c r="M434" i="10"/>
  <c r="P434" i="10"/>
  <c r="Q434" i="10" s="1"/>
  <c r="S434" i="10" s="1"/>
  <c r="M435" i="10"/>
  <c r="P435" i="10"/>
  <c r="Q435" i="10" s="1"/>
  <c r="S435" i="10" s="1"/>
  <c r="M436" i="10"/>
  <c r="P436" i="10"/>
  <c r="Q436" i="10" s="1"/>
  <c r="S436" i="10" s="1"/>
  <c r="M437" i="10"/>
  <c r="P437" i="10"/>
  <c r="Q437" i="10" s="1"/>
  <c r="S437" i="10" s="1"/>
  <c r="M438" i="10"/>
  <c r="P438" i="10"/>
  <c r="Q438" i="10" s="1"/>
  <c r="S438" i="10" s="1"/>
  <c r="M439" i="10"/>
  <c r="P439" i="10"/>
  <c r="Q439" i="10" s="1"/>
  <c r="S439" i="10" s="1"/>
  <c r="M440" i="10"/>
  <c r="P440" i="10"/>
  <c r="Q440" i="10" s="1"/>
  <c r="S440" i="10" s="1"/>
  <c r="M441" i="10"/>
  <c r="P441" i="10"/>
  <c r="Q441" i="10" s="1"/>
  <c r="S441" i="10" s="1"/>
  <c r="M442" i="10"/>
  <c r="P442" i="10"/>
  <c r="Q442" i="10" s="1"/>
  <c r="S442" i="10" s="1"/>
  <c r="M443" i="10"/>
  <c r="P443" i="10"/>
  <c r="Q443" i="10" s="1"/>
  <c r="S443" i="10" s="1"/>
  <c r="M444" i="10"/>
  <c r="P444" i="10"/>
  <c r="Q444" i="10" s="1"/>
  <c r="S444" i="10" s="1"/>
  <c r="M445" i="10"/>
  <c r="P445" i="10"/>
  <c r="Q445" i="10" s="1"/>
  <c r="S445" i="10" s="1"/>
  <c r="M446" i="10"/>
  <c r="P446" i="10"/>
  <c r="Q446" i="10" s="1"/>
  <c r="S446" i="10" s="1"/>
  <c r="M447" i="10"/>
  <c r="P447" i="10"/>
  <c r="Q447" i="10" s="1"/>
  <c r="S447" i="10" s="1"/>
  <c r="M448" i="10"/>
  <c r="P448" i="10"/>
  <c r="Q448" i="10" s="1"/>
  <c r="S448" i="10" s="1"/>
  <c r="M449" i="10"/>
  <c r="P449" i="10"/>
  <c r="Q449" i="10" s="1"/>
  <c r="S449" i="10" s="1"/>
  <c r="M450" i="10"/>
  <c r="P450" i="10"/>
  <c r="Q450" i="10" s="1"/>
  <c r="S450" i="10" s="1"/>
  <c r="M451" i="10"/>
  <c r="P451" i="10"/>
  <c r="Q451" i="10" s="1"/>
  <c r="S451" i="10" s="1"/>
  <c r="M452" i="10"/>
  <c r="P452" i="10"/>
  <c r="Q452" i="10" s="1"/>
  <c r="S452" i="10" s="1"/>
  <c r="M453" i="10"/>
  <c r="P453" i="10"/>
  <c r="Q453" i="10" s="1"/>
  <c r="S453" i="10" s="1"/>
  <c r="M454" i="10"/>
  <c r="P454" i="10"/>
  <c r="Q454" i="10" s="1"/>
  <c r="S454" i="10" s="1"/>
  <c r="M455" i="10"/>
  <c r="P455" i="10"/>
  <c r="Q455" i="10" s="1"/>
  <c r="S455" i="10" s="1"/>
  <c r="M456" i="10"/>
  <c r="P456" i="10"/>
  <c r="Q456" i="10" s="1"/>
  <c r="S456" i="10" s="1"/>
  <c r="P307" i="10"/>
  <c r="Q307" i="10" s="1"/>
  <c r="M307" i="10"/>
  <c r="M158" i="10"/>
  <c r="P158" i="10"/>
  <c r="Q158" i="10" s="1"/>
  <c r="M159" i="10"/>
  <c r="P159" i="10"/>
  <c r="Q159" i="10" s="1"/>
  <c r="M160" i="10"/>
  <c r="P160" i="10"/>
  <c r="Q160" i="10" s="1"/>
  <c r="M161" i="10"/>
  <c r="P161" i="10"/>
  <c r="Q161" i="10" s="1"/>
  <c r="M162" i="10"/>
  <c r="P162" i="10"/>
  <c r="Q162" i="10" s="1"/>
  <c r="M163" i="10"/>
  <c r="P163" i="10"/>
  <c r="Q163" i="10" s="1"/>
  <c r="M164" i="10"/>
  <c r="P164" i="10"/>
  <c r="Q164" i="10" s="1"/>
  <c r="M165" i="10"/>
  <c r="P165" i="10"/>
  <c r="Q165" i="10" s="1"/>
  <c r="M166" i="10"/>
  <c r="P166" i="10"/>
  <c r="Q166" i="10" s="1"/>
  <c r="M167" i="10"/>
  <c r="P167" i="10"/>
  <c r="Q167" i="10" s="1"/>
  <c r="M168" i="10"/>
  <c r="P168" i="10"/>
  <c r="Q168" i="10" s="1"/>
  <c r="M169" i="10"/>
  <c r="P169" i="10"/>
  <c r="Q169" i="10" s="1"/>
  <c r="M170" i="10"/>
  <c r="P170" i="10"/>
  <c r="Q170" i="10" s="1"/>
  <c r="M171" i="10"/>
  <c r="P171" i="10"/>
  <c r="Q171" i="10" s="1"/>
  <c r="M172" i="10"/>
  <c r="P172" i="10"/>
  <c r="Q172" i="10" s="1"/>
  <c r="M173" i="10"/>
  <c r="P173" i="10"/>
  <c r="Q173" i="10" s="1"/>
  <c r="M174" i="10"/>
  <c r="P174" i="10"/>
  <c r="Q174" i="10" s="1"/>
  <c r="M175" i="10"/>
  <c r="P175" i="10"/>
  <c r="Q175" i="10" s="1"/>
  <c r="M176" i="10"/>
  <c r="P176" i="10"/>
  <c r="Q176" i="10" s="1"/>
  <c r="M177" i="10"/>
  <c r="P177" i="10"/>
  <c r="Q177" i="10" s="1"/>
  <c r="M178" i="10"/>
  <c r="P178" i="10"/>
  <c r="Q178" i="10" s="1"/>
  <c r="M179" i="10"/>
  <c r="P179" i="10"/>
  <c r="Q179" i="10" s="1"/>
  <c r="M180" i="10"/>
  <c r="P180" i="10"/>
  <c r="Q180" i="10" s="1"/>
  <c r="M181" i="10"/>
  <c r="P181" i="10"/>
  <c r="Q181" i="10" s="1"/>
  <c r="M182" i="10"/>
  <c r="P182" i="10"/>
  <c r="Q182" i="10" s="1"/>
  <c r="S182" i="10" s="1"/>
  <c r="M183" i="10"/>
  <c r="P183" i="10"/>
  <c r="Q183" i="10" s="1"/>
  <c r="S183" i="10" s="1"/>
  <c r="M184" i="10"/>
  <c r="P184" i="10"/>
  <c r="Q184" i="10" s="1"/>
  <c r="S184" i="10" s="1"/>
  <c r="M185" i="10"/>
  <c r="P185" i="10"/>
  <c r="Q185" i="10" s="1"/>
  <c r="S185" i="10" s="1"/>
  <c r="M186" i="10"/>
  <c r="P186" i="10"/>
  <c r="Q186" i="10" s="1"/>
  <c r="S186" i="10" s="1"/>
  <c r="M187" i="10"/>
  <c r="P187" i="10"/>
  <c r="Q187" i="10" s="1"/>
  <c r="S187" i="10" s="1"/>
  <c r="M188" i="10"/>
  <c r="P188" i="10"/>
  <c r="Q188" i="10" s="1"/>
  <c r="S188" i="10" s="1"/>
  <c r="M189" i="10"/>
  <c r="P189" i="10"/>
  <c r="Q189" i="10" s="1"/>
  <c r="S189" i="10" s="1"/>
  <c r="M190" i="10"/>
  <c r="P190" i="10"/>
  <c r="Q190" i="10" s="1"/>
  <c r="S190" i="10" s="1"/>
  <c r="M191" i="10"/>
  <c r="P191" i="10"/>
  <c r="Q191" i="10" s="1"/>
  <c r="S191" i="10" s="1"/>
  <c r="M192" i="10"/>
  <c r="P192" i="10"/>
  <c r="Q192" i="10" s="1"/>
  <c r="S192" i="10" s="1"/>
  <c r="M193" i="10"/>
  <c r="P193" i="10"/>
  <c r="Q193" i="10" s="1"/>
  <c r="S193" i="10" s="1"/>
  <c r="M194" i="10"/>
  <c r="P194" i="10"/>
  <c r="Q194" i="10" s="1"/>
  <c r="S194" i="10" s="1"/>
  <c r="M195" i="10"/>
  <c r="P195" i="10"/>
  <c r="Q195" i="10" s="1"/>
  <c r="S195" i="10" s="1"/>
  <c r="M196" i="10"/>
  <c r="P196" i="10"/>
  <c r="Q196" i="10" s="1"/>
  <c r="S196" i="10" s="1"/>
  <c r="M197" i="10"/>
  <c r="P197" i="10"/>
  <c r="Q197" i="10" s="1"/>
  <c r="S197" i="10" s="1"/>
  <c r="M198" i="10"/>
  <c r="P198" i="10"/>
  <c r="Q198" i="10" s="1"/>
  <c r="S198" i="10" s="1"/>
  <c r="M199" i="10"/>
  <c r="P199" i="10"/>
  <c r="Q199" i="10" s="1"/>
  <c r="S199" i="10" s="1"/>
  <c r="M200" i="10"/>
  <c r="P200" i="10"/>
  <c r="Q200" i="10" s="1"/>
  <c r="S200" i="10" s="1"/>
  <c r="M201" i="10"/>
  <c r="P201" i="10"/>
  <c r="Q201" i="10" s="1"/>
  <c r="S201" i="10" s="1"/>
  <c r="M202" i="10"/>
  <c r="P202" i="10"/>
  <c r="Q202" i="10" s="1"/>
  <c r="S202" i="10" s="1"/>
  <c r="M203" i="10"/>
  <c r="P203" i="10"/>
  <c r="Q203" i="10" s="1"/>
  <c r="S203" i="10" s="1"/>
  <c r="M204" i="10"/>
  <c r="P204" i="10"/>
  <c r="Q204" i="10" s="1"/>
  <c r="S204" i="10" s="1"/>
  <c r="M205" i="10"/>
  <c r="P205" i="10"/>
  <c r="Q205" i="10" s="1"/>
  <c r="S205" i="10" s="1"/>
  <c r="M206" i="10"/>
  <c r="P206" i="10"/>
  <c r="Q206" i="10" s="1"/>
  <c r="S206" i="10" s="1"/>
  <c r="M207" i="10"/>
  <c r="P207" i="10"/>
  <c r="Q207" i="10" s="1"/>
  <c r="S207" i="10" s="1"/>
  <c r="M208" i="10"/>
  <c r="P208" i="10"/>
  <c r="Q208" i="10" s="1"/>
  <c r="S208" i="10" s="1"/>
  <c r="M209" i="10"/>
  <c r="P209" i="10"/>
  <c r="Q209" i="10" s="1"/>
  <c r="S209" i="10" s="1"/>
  <c r="M210" i="10"/>
  <c r="P210" i="10"/>
  <c r="Q210" i="10" s="1"/>
  <c r="S210" i="10" s="1"/>
  <c r="M211" i="10"/>
  <c r="P211" i="10"/>
  <c r="Q211" i="10" s="1"/>
  <c r="S211" i="10" s="1"/>
  <c r="M212" i="10"/>
  <c r="P212" i="10"/>
  <c r="Q212" i="10" s="1"/>
  <c r="S212" i="10" s="1"/>
  <c r="M213" i="10"/>
  <c r="P213" i="10"/>
  <c r="Q213" i="10" s="1"/>
  <c r="S213" i="10" s="1"/>
  <c r="M214" i="10"/>
  <c r="P214" i="10"/>
  <c r="Q214" i="10" s="1"/>
  <c r="M215" i="10"/>
  <c r="P215" i="10"/>
  <c r="Q215" i="10" s="1"/>
  <c r="S215" i="10" s="1"/>
  <c r="M216" i="10"/>
  <c r="P216" i="10"/>
  <c r="Q216" i="10" s="1"/>
  <c r="S216" i="10" s="1"/>
  <c r="M217" i="10"/>
  <c r="P217" i="10"/>
  <c r="Q217" i="10" s="1"/>
  <c r="S217" i="10" s="1"/>
  <c r="M218" i="10"/>
  <c r="P218" i="10"/>
  <c r="Q218" i="10" s="1"/>
  <c r="S218" i="10" s="1"/>
  <c r="M219" i="10"/>
  <c r="P219" i="10"/>
  <c r="Q219" i="10" s="1"/>
  <c r="S219" i="10" s="1"/>
  <c r="M220" i="10"/>
  <c r="P220" i="10"/>
  <c r="Q220" i="10" s="1"/>
  <c r="S220" i="10" s="1"/>
  <c r="M221" i="10"/>
  <c r="P221" i="10"/>
  <c r="Q221" i="10" s="1"/>
  <c r="S221" i="10" s="1"/>
  <c r="M222" i="10"/>
  <c r="P222" i="10"/>
  <c r="Q222" i="10" s="1"/>
  <c r="S222" i="10" s="1"/>
  <c r="M223" i="10"/>
  <c r="P223" i="10"/>
  <c r="Q223" i="10" s="1"/>
  <c r="S223" i="10" s="1"/>
  <c r="M224" i="10"/>
  <c r="P224" i="10"/>
  <c r="Q224" i="10" s="1"/>
  <c r="S224" i="10" s="1"/>
  <c r="M225" i="10"/>
  <c r="P225" i="10"/>
  <c r="Q225" i="10" s="1"/>
  <c r="S225" i="10" s="1"/>
  <c r="M226" i="10"/>
  <c r="P226" i="10"/>
  <c r="Q226" i="10" s="1"/>
  <c r="S226" i="10" s="1"/>
  <c r="M227" i="10"/>
  <c r="P227" i="10"/>
  <c r="Q227" i="10" s="1"/>
  <c r="S227" i="10" s="1"/>
  <c r="M228" i="10"/>
  <c r="P228" i="10"/>
  <c r="Q228" i="10" s="1"/>
  <c r="S228" i="10" s="1"/>
  <c r="M229" i="10"/>
  <c r="P229" i="10"/>
  <c r="Q229" i="10" s="1"/>
  <c r="S229" i="10" s="1"/>
  <c r="M230" i="10"/>
  <c r="P230" i="10"/>
  <c r="Q230" i="10" s="1"/>
  <c r="S230" i="10" s="1"/>
  <c r="M231" i="10"/>
  <c r="P231" i="10"/>
  <c r="Q231" i="10" s="1"/>
  <c r="S231" i="10" s="1"/>
  <c r="M232" i="10"/>
  <c r="P232" i="10"/>
  <c r="Q232" i="10" s="1"/>
  <c r="S232" i="10" s="1"/>
  <c r="M233" i="10"/>
  <c r="P233" i="10"/>
  <c r="Q233" i="10" s="1"/>
  <c r="S233" i="10" s="1"/>
  <c r="M234" i="10"/>
  <c r="P234" i="10"/>
  <c r="Q234" i="10" s="1"/>
  <c r="S234" i="10" s="1"/>
  <c r="M235" i="10"/>
  <c r="P235" i="10"/>
  <c r="Q235" i="10" s="1"/>
  <c r="S235" i="10" s="1"/>
  <c r="M236" i="10"/>
  <c r="P236" i="10"/>
  <c r="Q236" i="10" s="1"/>
  <c r="S236" i="10" s="1"/>
  <c r="M237" i="10"/>
  <c r="P237" i="10"/>
  <c r="Q237" i="10" s="1"/>
  <c r="S237" i="10" s="1"/>
  <c r="M238" i="10"/>
  <c r="P238" i="10"/>
  <c r="Q238" i="10" s="1"/>
  <c r="S238" i="10" s="1"/>
  <c r="M239" i="10"/>
  <c r="P239" i="10"/>
  <c r="Q239" i="10" s="1"/>
  <c r="S239" i="10" s="1"/>
  <c r="M240" i="10"/>
  <c r="P240" i="10"/>
  <c r="Q240" i="10" s="1"/>
  <c r="S240" i="10" s="1"/>
  <c r="M241" i="10"/>
  <c r="P241" i="10"/>
  <c r="Q241" i="10" s="1"/>
  <c r="S241" i="10" s="1"/>
  <c r="M242" i="10"/>
  <c r="P242" i="10"/>
  <c r="Q242" i="10" s="1"/>
  <c r="S242" i="10" s="1"/>
  <c r="M243" i="10"/>
  <c r="P243" i="10"/>
  <c r="Q243" i="10" s="1"/>
  <c r="S243" i="10" s="1"/>
  <c r="M244" i="10"/>
  <c r="P244" i="10"/>
  <c r="Q244" i="10" s="1"/>
  <c r="S244" i="10" s="1"/>
  <c r="M245" i="10"/>
  <c r="P245" i="10"/>
  <c r="Q245" i="10" s="1"/>
  <c r="S245" i="10" s="1"/>
  <c r="M246" i="10"/>
  <c r="P246" i="10"/>
  <c r="Q246" i="10" s="1"/>
  <c r="S246" i="10" s="1"/>
  <c r="M247" i="10"/>
  <c r="P247" i="10"/>
  <c r="Q247" i="10" s="1"/>
  <c r="S247" i="10" s="1"/>
  <c r="M248" i="10"/>
  <c r="P248" i="10"/>
  <c r="Q248" i="10" s="1"/>
  <c r="S248" i="10" s="1"/>
  <c r="M249" i="10"/>
  <c r="P249" i="10"/>
  <c r="Q249" i="10" s="1"/>
  <c r="S249" i="10" s="1"/>
  <c r="M250" i="10"/>
  <c r="P250" i="10"/>
  <c r="Q250" i="10" s="1"/>
  <c r="S250" i="10" s="1"/>
  <c r="M251" i="10"/>
  <c r="P251" i="10"/>
  <c r="Q251" i="10" s="1"/>
  <c r="S251" i="10" s="1"/>
  <c r="M252" i="10"/>
  <c r="P252" i="10"/>
  <c r="Q252" i="10" s="1"/>
  <c r="S252" i="10" s="1"/>
  <c r="M253" i="10"/>
  <c r="P253" i="10"/>
  <c r="Q253" i="10" s="1"/>
  <c r="S253" i="10" s="1"/>
  <c r="M254" i="10"/>
  <c r="P254" i="10"/>
  <c r="Q254" i="10" s="1"/>
  <c r="S254" i="10" s="1"/>
  <c r="M255" i="10"/>
  <c r="P255" i="10"/>
  <c r="Q255" i="10" s="1"/>
  <c r="S255" i="10" s="1"/>
  <c r="M256" i="10"/>
  <c r="P256" i="10"/>
  <c r="Q256" i="10" s="1"/>
  <c r="S256" i="10" s="1"/>
  <c r="M257" i="10"/>
  <c r="P257" i="10"/>
  <c r="Q257" i="10" s="1"/>
  <c r="S257" i="10" s="1"/>
  <c r="M258" i="10"/>
  <c r="P258" i="10"/>
  <c r="Q258" i="10" s="1"/>
  <c r="S258" i="10" s="1"/>
  <c r="M259" i="10"/>
  <c r="P259" i="10"/>
  <c r="Q259" i="10" s="1"/>
  <c r="S259" i="10" s="1"/>
  <c r="M260" i="10"/>
  <c r="P260" i="10"/>
  <c r="Q260" i="10" s="1"/>
  <c r="S260" i="10" s="1"/>
  <c r="M261" i="10"/>
  <c r="P261" i="10"/>
  <c r="Q261" i="10" s="1"/>
  <c r="S261" i="10" s="1"/>
  <c r="M262" i="10"/>
  <c r="P262" i="10"/>
  <c r="Q262" i="10" s="1"/>
  <c r="S262" i="10" s="1"/>
  <c r="M263" i="10"/>
  <c r="P263" i="10"/>
  <c r="Q263" i="10" s="1"/>
  <c r="S263" i="10" s="1"/>
  <c r="M264" i="10"/>
  <c r="P264" i="10"/>
  <c r="Q264" i="10" s="1"/>
  <c r="S264" i="10" s="1"/>
  <c r="M265" i="10"/>
  <c r="P265" i="10"/>
  <c r="Q265" i="10" s="1"/>
  <c r="S265" i="10" s="1"/>
  <c r="M266" i="10"/>
  <c r="P266" i="10"/>
  <c r="Q266" i="10" s="1"/>
  <c r="S266" i="10" s="1"/>
  <c r="M267" i="10"/>
  <c r="P267" i="10"/>
  <c r="Q267" i="10" s="1"/>
  <c r="S267" i="10" s="1"/>
  <c r="M268" i="10"/>
  <c r="P268" i="10"/>
  <c r="Q268" i="10" s="1"/>
  <c r="S268" i="10" s="1"/>
  <c r="M269" i="10"/>
  <c r="P269" i="10"/>
  <c r="Q269" i="10" s="1"/>
  <c r="S269" i="10" s="1"/>
  <c r="M270" i="10"/>
  <c r="P270" i="10"/>
  <c r="Q270" i="10" s="1"/>
  <c r="S270" i="10" s="1"/>
  <c r="M271" i="10"/>
  <c r="P271" i="10"/>
  <c r="Q271" i="10" s="1"/>
  <c r="S271" i="10" s="1"/>
  <c r="M272" i="10"/>
  <c r="P272" i="10"/>
  <c r="Q272" i="10" s="1"/>
  <c r="S272" i="10" s="1"/>
  <c r="M273" i="10"/>
  <c r="P273" i="10"/>
  <c r="Q273" i="10" s="1"/>
  <c r="S273" i="10" s="1"/>
  <c r="M274" i="10"/>
  <c r="P274" i="10"/>
  <c r="Q274" i="10" s="1"/>
  <c r="S274" i="10" s="1"/>
  <c r="M275" i="10"/>
  <c r="P275" i="10"/>
  <c r="Q275" i="10" s="1"/>
  <c r="S275" i="10" s="1"/>
  <c r="M276" i="10"/>
  <c r="P276" i="10"/>
  <c r="Q276" i="10" s="1"/>
  <c r="S276" i="10" s="1"/>
  <c r="M277" i="10"/>
  <c r="P277" i="10"/>
  <c r="Q277" i="10" s="1"/>
  <c r="S277" i="10" s="1"/>
  <c r="M278" i="10"/>
  <c r="P278" i="10"/>
  <c r="Q278" i="10" s="1"/>
  <c r="S278" i="10" s="1"/>
  <c r="M279" i="10"/>
  <c r="P279" i="10"/>
  <c r="Q279" i="10" s="1"/>
  <c r="S279" i="10" s="1"/>
  <c r="M280" i="10"/>
  <c r="P280" i="10"/>
  <c r="Q280" i="10" s="1"/>
  <c r="S280" i="10" s="1"/>
  <c r="M281" i="10"/>
  <c r="P281" i="10"/>
  <c r="Q281" i="10" s="1"/>
  <c r="S281" i="10" s="1"/>
  <c r="M282" i="10"/>
  <c r="P282" i="10"/>
  <c r="Q282" i="10" s="1"/>
  <c r="S282" i="10" s="1"/>
  <c r="M283" i="10"/>
  <c r="P283" i="10"/>
  <c r="Q283" i="10" s="1"/>
  <c r="S283" i="10" s="1"/>
  <c r="M284" i="10"/>
  <c r="P284" i="10"/>
  <c r="Q284" i="10" s="1"/>
  <c r="S284" i="10" s="1"/>
  <c r="M285" i="10"/>
  <c r="P285" i="10"/>
  <c r="Q285" i="10" s="1"/>
  <c r="S285" i="10" s="1"/>
  <c r="M286" i="10"/>
  <c r="P286" i="10"/>
  <c r="Q286" i="10" s="1"/>
  <c r="S286" i="10" s="1"/>
  <c r="M287" i="10"/>
  <c r="P287" i="10"/>
  <c r="Q287" i="10" s="1"/>
  <c r="S287" i="10" s="1"/>
  <c r="M288" i="10"/>
  <c r="P288" i="10"/>
  <c r="Q288" i="10" s="1"/>
  <c r="S288" i="10" s="1"/>
  <c r="M289" i="10"/>
  <c r="P289" i="10"/>
  <c r="Q289" i="10" s="1"/>
  <c r="S289" i="10" s="1"/>
  <c r="M290" i="10"/>
  <c r="P290" i="10"/>
  <c r="Q290" i="10" s="1"/>
  <c r="S290" i="10" s="1"/>
  <c r="M291" i="10"/>
  <c r="P291" i="10"/>
  <c r="Q291" i="10" s="1"/>
  <c r="S291" i="10" s="1"/>
  <c r="M292" i="10"/>
  <c r="P292" i="10"/>
  <c r="Q292" i="10" s="1"/>
  <c r="S292" i="10" s="1"/>
  <c r="M293" i="10"/>
  <c r="P293" i="10"/>
  <c r="Q293" i="10" s="1"/>
  <c r="S293" i="10" s="1"/>
  <c r="M294" i="10"/>
  <c r="P294" i="10"/>
  <c r="Q294" i="10" s="1"/>
  <c r="S294" i="10" s="1"/>
  <c r="M295" i="10"/>
  <c r="P295" i="10"/>
  <c r="Q295" i="10" s="1"/>
  <c r="S295" i="10" s="1"/>
  <c r="M296" i="10"/>
  <c r="P296" i="10"/>
  <c r="Q296" i="10" s="1"/>
  <c r="S296" i="10" s="1"/>
  <c r="M297" i="10"/>
  <c r="P297" i="10"/>
  <c r="Q297" i="10" s="1"/>
  <c r="S297" i="10" s="1"/>
  <c r="M298" i="10"/>
  <c r="P298" i="10"/>
  <c r="Q298" i="10" s="1"/>
  <c r="S298" i="10" s="1"/>
  <c r="M299" i="10"/>
  <c r="P299" i="10"/>
  <c r="Q299" i="10" s="1"/>
  <c r="S299" i="10" s="1"/>
  <c r="M300" i="10"/>
  <c r="P300" i="10"/>
  <c r="Q300" i="10" s="1"/>
  <c r="S300" i="10" s="1"/>
  <c r="M301" i="10"/>
  <c r="P301" i="10"/>
  <c r="Q301" i="10" s="1"/>
  <c r="S301" i="10" s="1"/>
  <c r="M302" i="10"/>
  <c r="P302" i="10"/>
  <c r="Q302" i="10" s="1"/>
  <c r="S302" i="10" s="1"/>
  <c r="M303" i="10"/>
  <c r="P303" i="10"/>
  <c r="Q303" i="10" s="1"/>
  <c r="S303" i="10" s="1"/>
  <c r="M304" i="10"/>
  <c r="P304" i="10"/>
  <c r="Q304" i="10" s="1"/>
  <c r="S304" i="10" s="1"/>
  <c r="M305" i="10"/>
  <c r="P305" i="10"/>
  <c r="Q305" i="10" s="1"/>
  <c r="S305" i="10" s="1"/>
  <c r="M306" i="10"/>
  <c r="P306" i="10"/>
  <c r="Q306" i="10" s="1"/>
  <c r="S306" i="10" s="1"/>
  <c r="P157" i="10"/>
  <c r="Q157" i="10" s="1"/>
  <c r="M157" i="10"/>
  <c r="M8" i="10"/>
  <c r="P8" i="10"/>
  <c r="Q8" i="10" s="1"/>
  <c r="M9" i="10"/>
  <c r="P9" i="10"/>
  <c r="Q9" i="10" s="1"/>
  <c r="M10" i="10"/>
  <c r="P10" i="10"/>
  <c r="Q10" i="10" s="1"/>
  <c r="M11" i="10"/>
  <c r="P11" i="10"/>
  <c r="Q11" i="10" s="1"/>
  <c r="M12" i="10"/>
  <c r="P12" i="10"/>
  <c r="Q12" i="10" s="1"/>
  <c r="M13" i="10"/>
  <c r="P13" i="10"/>
  <c r="Q13" i="10" s="1"/>
  <c r="M14" i="10"/>
  <c r="P14" i="10"/>
  <c r="Q14" i="10" s="1"/>
  <c r="M15" i="10"/>
  <c r="P15" i="10"/>
  <c r="Q15" i="10" s="1"/>
  <c r="M16" i="10"/>
  <c r="P16" i="10"/>
  <c r="Q16" i="10" s="1"/>
  <c r="M17" i="10"/>
  <c r="P17" i="10"/>
  <c r="Q17" i="10" s="1"/>
  <c r="M18" i="10"/>
  <c r="P18" i="10"/>
  <c r="Q18" i="10" s="1"/>
  <c r="M19" i="10"/>
  <c r="P19" i="10"/>
  <c r="Q19" i="10" s="1"/>
  <c r="M20" i="10"/>
  <c r="P20" i="10"/>
  <c r="Q20" i="10" s="1"/>
  <c r="M21" i="10"/>
  <c r="P21" i="10"/>
  <c r="Q21" i="10" s="1"/>
  <c r="M22" i="10"/>
  <c r="P22" i="10"/>
  <c r="Q22" i="10" s="1"/>
  <c r="M23" i="10"/>
  <c r="P23" i="10"/>
  <c r="Q23" i="10" s="1"/>
  <c r="M24" i="10"/>
  <c r="P24" i="10"/>
  <c r="Q24" i="10" s="1"/>
  <c r="M25" i="10"/>
  <c r="P25" i="10"/>
  <c r="Q25" i="10" s="1"/>
  <c r="M26" i="10"/>
  <c r="P26" i="10"/>
  <c r="Q26" i="10" s="1"/>
  <c r="M27" i="10"/>
  <c r="P27" i="10"/>
  <c r="Q27" i="10" s="1"/>
  <c r="M28" i="10"/>
  <c r="P28" i="10"/>
  <c r="Q28" i="10" s="1"/>
  <c r="M29" i="10"/>
  <c r="P29" i="10"/>
  <c r="Q29" i="10" s="1"/>
  <c r="M30" i="10"/>
  <c r="P30" i="10"/>
  <c r="Q30" i="10" s="1"/>
  <c r="M31" i="10"/>
  <c r="P31" i="10"/>
  <c r="Q31" i="10" s="1"/>
  <c r="M32" i="10"/>
  <c r="P32" i="10"/>
  <c r="Q32" i="10" s="1"/>
  <c r="S32" i="10" s="1"/>
  <c r="M33" i="10"/>
  <c r="P33" i="10"/>
  <c r="Q33" i="10" s="1"/>
  <c r="S33" i="10" s="1"/>
  <c r="M34" i="10"/>
  <c r="P34" i="10"/>
  <c r="Q34" i="10" s="1"/>
  <c r="S34" i="10" s="1"/>
  <c r="M35" i="10"/>
  <c r="P35" i="10"/>
  <c r="Q35" i="10" s="1"/>
  <c r="S35" i="10" s="1"/>
  <c r="M36" i="10"/>
  <c r="P36" i="10"/>
  <c r="Q36" i="10" s="1"/>
  <c r="S36" i="10" s="1"/>
  <c r="M37" i="10"/>
  <c r="P37" i="10"/>
  <c r="Q37" i="10" s="1"/>
  <c r="S37" i="10" s="1"/>
  <c r="M38" i="10"/>
  <c r="P38" i="10"/>
  <c r="Q38" i="10" s="1"/>
  <c r="S38" i="10" s="1"/>
  <c r="M39" i="10"/>
  <c r="P39" i="10"/>
  <c r="Q39" i="10" s="1"/>
  <c r="S39" i="10" s="1"/>
  <c r="M40" i="10"/>
  <c r="P40" i="10"/>
  <c r="Q40" i="10" s="1"/>
  <c r="S40" i="10" s="1"/>
  <c r="M41" i="10"/>
  <c r="P41" i="10"/>
  <c r="Q41" i="10" s="1"/>
  <c r="S41" i="10" s="1"/>
  <c r="M42" i="10"/>
  <c r="P42" i="10"/>
  <c r="Q42" i="10" s="1"/>
  <c r="S42" i="10" s="1"/>
  <c r="M43" i="10"/>
  <c r="P43" i="10"/>
  <c r="Q43" i="10" s="1"/>
  <c r="S43" i="10" s="1"/>
  <c r="M44" i="10"/>
  <c r="P44" i="10"/>
  <c r="Q44" i="10" s="1"/>
  <c r="S44" i="10" s="1"/>
  <c r="M45" i="10"/>
  <c r="P45" i="10"/>
  <c r="Q45" i="10" s="1"/>
  <c r="S45" i="10" s="1"/>
  <c r="M46" i="10"/>
  <c r="P46" i="10"/>
  <c r="Q46" i="10" s="1"/>
  <c r="S46" i="10" s="1"/>
  <c r="M47" i="10"/>
  <c r="P47" i="10"/>
  <c r="Q47" i="10" s="1"/>
  <c r="M48" i="10"/>
  <c r="P48" i="10"/>
  <c r="Q48" i="10" s="1"/>
  <c r="S48" i="10" s="1"/>
  <c r="M49" i="10"/>
  <c r="P49" i="10"/>
  <c r="Q49" i="10" s="1"/>
  <c r="S49" i="10" s="1"/>
  <c r="M50" i="10"/>
  <c r="P50" i="10"/>
  <c r="Q50" i="10" s="1"/>
  <c r="S50" i="10" s="1"/>
  <c r="M51" i="10"/>
  <c r="P51" i="10"/>
  <c r="Q51" i="10" s="1"/>
  <c r="M52" i="10"/>
  <c r="P52" i="10"/>
  <c r="Q52" i="10" s="1"/>
  <c r="M53" i="10"/>
  <c r="P53" i="10"/>
  <c r="Q53" i="10" s="1"/>
  <c r="S53" i="10" s="1"/>
  <c r="M54" i="10"/>
  <c r="P54" i="10"/>
  <c r="Q54" i="10" s="1"/>
  <c r="S54" i="10" s="1"/>
  <c r="M55" i="10"/>
  <c r="P55" i="10"/>
  <c r="Q55" i="10" s="1"/>
  <c r="S55" i="10" s="1"/>
  <c r="M56" i="10"/>
  <c r="P56" i="10"/>
  <c r="Q56" i="10" s="1"/>
  <c r="M57" i="10"/>
  <c r="P57" i="10"/>
  <c r="Q57" i="10" s="1"/>
  <c r="S57" i="10" s="1"/>
  <c r="M58" i="10"/>
  <c r="P58" i="10"/>
  <c r="Q58" i="10" s="1"/>
  <c r="S58" i="10" s="1"/>
  <c r="M59" i="10"/>
  <c r="P59" i="10"/>
  <c r="Q59" i="10" s="1"/>
  <c r="S59" i="10" s="1"/>
  <c r="M60" i="10"/>
  <c r="P60" i="10"/>
  <c r="Q60" i="10" s="1"/>
  <c r="S60" i="10" s="1"/>
  <c r="M61" i="10"/>
  <c r="P61" i="10"/>
  <c r="Q61" i="10" s="1"/>
  <c r="S61" i="10" s="1"/>
  <c r="M62" i="10"/>
  <c r="P62" i="10"/>
  <c r="Q62" i="10" s="1"/>
  <c r="S62" i="10" s="1"/>
  <c r="M63" i="10"/>
  <c r="P63" i="10"/>
  <c r="Q63" i="10" s="1"/>
  <c r="S63" i="10" s="1"/>
  <c r="M64" i="10"/>
  <c r="P64" i="10"/>
  <c r="Q64" i="10" s="1"/>
  <c r="M65" i="10"/>
  <c r="P65" i="10"/>
  <c r="Q65" i="10" s="1"/>
  <c r="S65" i="10" s="1"/>
  <c r="M66" i="10"/>
  <c r="P66" i="10"/>
  <c r="Q66" i="10" s="1"/>
  <c r="S66" i="10" s="1"/>
  <c r="M67" i="10"/>
  <c r="P67" i="10"/>
  <c r="Q67" i="10" s="1"/>
  <c r="S67" i="10" s="1"/>
  <c r="M68" i="10"/>
  <c r="P68" i="10"/>
  <c r="Q68" i="10" s="1"/>
  <c r="S68" i="10" s="1"/>
  <c r="M69" i="10"/>
  <c r="P69" i="10"/>
  <c r="Q69" i="10" s="1"/>
  <c r="S69" i="10" s="1"/>
  <c r="M70" i="10"/>
  <c r="P70" i="10"/>
  <c r="Q70" i="10" s="1"/>
  <c r="S70" i="10" s="1"/>
  <c r="M71" i="10"/>
  <c r="P71" i="10"/>
  <c r="Q71" i="10" s="1"/>
  <c r="S71" i="10" s="1"/>
  <c r="M72" i="10"/>
  <c r="P72" i="10"/>
  <c r="Q72" i="10" s="1"/>
  <c r="S72" i="10" s="1"/>
  <c r="M73" i="10"/>
  <c r="P73" i="10"/>
  <c r="Q73" i="10" s="1"/>
  <c r="S73" i="10" s="1"/>
  <c r="M74" i="10"/>
  <c r="P74" i="10"/>
  <c r="Q74" i="10" s="1"/>
  <c r="S74" i="10" s="1"/>
  <c r="M75" i="10"/>
  <c r="P75" i="10"/>
  <c r="Q75" i="10" s="1"/>
  <c r="S75" i="10" s="1"/>
  <c r="M76" i="10"/>
  <c r="P76" i="10"/>
  <c r="Q76" i="10" s="1"/>
  <c r="S76" i="10" s="1"/>
  <c r="M77" i="10"/>
  <c r="P77" i="10"/>
  <c r="Q77" i="10" s="1"/>
  <c r="S77" i="10" s="1"/>
  <c r="M78" i="10"/>
  <c r="P78" i="10"/>
  <c r="Q78" i="10" s="1"/>
  <c r="S78" i="10" s="1"/>
  <c r="M79" i="10"/>
  <c r="P79" i="10"/>
  <c r="Q79" i="10" s="1"/>
  <c r="S79" i="10" s="1"/>
  <c r="M80" i="10"/>
  <c r="P80" i="10"/>
  <c r="Q80" i="10" s="1"/>
  <c r="S80" i="10" s="1"/>
  <c r="M81" i="10"/>
  <c r="P81" i="10"/>
  <c r="Q81" i="10" s="1"/>
  <c r="S81" i="10" s="1"/>
  <c r="M82" i="10"/>
  <c r="P82" i="10"/>
  <c r="Q82" i="10" s="1"/>
  <c r="S82" i="10" s="1"/>
  <c r="M83" i="10"/>
  <c r="P83" i="10"/>
  <c r="Q83" i="10" s="1"/>
  <c r="S83" i="10" s="1"/>
  <c r="M84" i="10"/>
  <c r="P84" i="10"/>
  <c r="Q84" i="10" s="1"/>
  <c r="S84" i="10" s="1"/>
  <c r="M85" i="10"/>
  <c r="P85" i="10"/>
  <c r="Q85" i="10" s="1"/>
  <c r="S85" i="10" s="1"/>
  <c r="M86" i="10"/>
  <c r="P86" i="10"/>
  <c r="Q86" i="10" s="1"/>
  <c r="S86" i="10" s="1"/>
  <c r="M87" i="10"/>
  <c r="P87" i="10"/>
  <c r="Q87" i="10" s="1"/>
  <c r="S87" i="10" s="1"/>
  <c r="M88" i="10"/>
  <c r="P88" i="10"/>
  <c r="Q88" i="10" s="1"/>
  <c r="S88" i="10" s="1"/>
  <c r="M89" i="10"/>
  <c r="P89" i="10"/>
  <c r="Q89" i="10" s="1"/>
  <c r="S89" i="10" s="1"/>
  <c r="M90" i="10"/>
  <c r="P90" i="10"/>
  <c r="Q90" i="10" s="1"/>
  <c r="S90" i="10" s="1"/>
  <c r="M91" i="10"/>
  <c r="P91" i="10"/>
  <c r="Q91" i="10" s="1"/>
  <c r="S91" i="10" s="1"/>
  <c r="M92" i="10"/>
  <c r="P92" i="10"/>
  <c r="Q92" i="10" s="1"/>
  <c r="S92" i="10" s="1"/>
  <c r="M93" i="10"/>
  <c r="P93" i="10"/>
  <c r="Q93" i="10" s="1"/>
  <c r="S93" i="10" s="1"/>
  <c r="M94" i="10"/>
  <c r="P94" i="10"/>
  <c r="Q94" i="10" s="1"/>
  <c r="S94" i="10" s="1"/>
  <c r="M95" i="10"/>
  <c r="P95" i="10"/>
  <c r="Q95" i="10" s="1"/>
  <c r="S95" i="10" s="1"/>
  <c r="M96" i="10"/>
  <c r="P96" i="10"/>
  <c r="Q96" i="10" s="1"/>
  <c r="S96" i="10" s="1"/>
  <c r="M97" i="10"/>
  <c r="P97" i="10"/>
  <c r="Q97" i="10" s="1"/>
  <c r="S97" i="10" s="1"/>
  <c r="M98" i="10"/>
  <c r="P98" i="10"/>
  <c r="Q98" i="10" s="1"/>
  <c r="S98" i="10" s="1"/>
  <c r="M99" i="10"/>
  <c r="P99" i="10"/>
  <c r="Q99" i="10" s="1"/>
  <c r="S99" i="10" s="1"/>
  <c r="M100" i="10"/>
  <c r="P100" i="10"/>
  <c r="Q100" i="10" s="1"/>
  <c r="S100" i="10" s="1"/>
  <c r="M101" i="10"/>
  <c r="P101" i="10"/>
  <c r="Q101" i="10" s="1"/>
  <c r="S101" i="10" s="1"/>
  <c r="M102" i="10"/>
  <c r="P102" i="10"/>
  <c r="Q102" i="10" s="1"/>
  <c r="S102" i="10" s="1"/>
  <c r="M103" i="10"/>
  <c r="P103" i="10"/>
  <c r="Q103" i="10" s="1"/>
  <c r="S103" i="10" s="1"/>
  <c r="M104" i="10"/>
  <c r="P104" i="10"/>
  <c r="Q104" i="10" s="1"/>
  <c r="S104" i="10" s="1"/>
  <c r="M105" i="10"/>
  <c r="P105" i="10"/>
  <c r="Q105" i="10" s="1"/>
  <c r="S105" i="10" s="1"/>
  <c r="M106" i="10"/>
  <c r="P106" i="10"/>
  <c r="Q106" i="10" s="1"/>
  <c r="S106" i="10" s="1"/>
  <c r="M107" i="10"/>
  <c r="P107" i="10"/>
  <c r="Q107" i="10" s="1"/>
  <c r="S107" i="10" s="1"/>
  <c r="M108" i="10"/>
  <c r="P108" i="10"/>
  <c r="Q108" i="10" s="1"/>
  <c r="S108" i="10" s="1"/>
  <c r="M109" i="10"/>
  <c r="P109" i="10"/>
  <c r="Q109" i="10" s="1"/>
  <c r="S109" i="10" s="1"/>
  <c r="M110" i="10"/>
  <c r="P110" i="10"/>
  <c r="Q110" i="10" s="1"/>
  <c r="S110" i="10" s="1"/>
  <c r="M111" i="10"/>
  <c r="P111" i="10"/>
  <c r="Q111" i="10" s="1"/>
  <c r="S111" i="10" s="1"/>
  <c r="M112" i="10"/>
  <c r="P112" i="10"/>
  <c r="Q112" i="10" s="1"/>
  <c r="S112" i="10" s="1"/>
  <c r="M113" i="10"/>
  <c r="P113" i="10"/>
  <c r="Q113" i="10" s="1"/>
  <c r="S113" i="10" s="1"/>
  <c r="M114" i="10"/>
  <c r="P114" i="10"/>
  <c r="Q114" i="10" s="1"/>
  <c r="S114" i="10" s="1"/>
  <c r="M115" i="10"/>
  <c r="P115" i="10"/>
  <c r="Q115" i="10" s="1"/>
  <c r="S115" i="10" s="1"/>
  <c r="M116" i="10"/>
  <c r="P116" i="10"/>
  <c r="Q116" i="10" s="1"/>
  <c r="S116" i="10" s="1"/>
  <c r="M117" i="10"/>
  <c r="P117" i="10"/>
  <c r="Q117" i="10" s="1"/>
  <c r="S117" i="10" s="1"/>
  <c r="M118" i="10"/>
  <c r="P118" i="10"/>
  <c r="Q118" i="10" s="1"/>
  <c r="S118" i="10" s="1"/>
  <c r="M119" i="10"/>
  <c r="P119" i="10"/>
  <c r="Q119" i="10" s="1"/>
  <c r="S119" i="10" s="1"/>
  <c r="M120" i="10"/>
  <c r="P120" i="10"/>
  <c r="Q120" i="10" s="1"/>
  <c r="S120" i="10" s="1"/>
  <c r="M121" i="10"/>
  <c r="P121" i="10"/>
  <c r="Q121" i="10" s="1"/>
  <c r="S121" i="10" s="1"/>
  <c r="M122" i="10"/>
  <c r="P122" i="10"/>
  <c r="Q122" i="10" s="1"/>
  <c r="S122" i="10" s="1"/>
  <c r="M123" i="10"/>
  <c r="P123" i="10"/>
  <c r="Q123" i="10" s="1"/>
  <c r="S123" i="10" s="1"/>
  <c r="M124" i="10"/>
  <c r="P124" i="10"/>
  <c r="Q124" i="10" s="1"/>
  <c r="S124" i="10" s="1"/>
  <c r="M125" i="10"/>
  <c r="P125" i="10"/>
  <c r="Q125" i="10" s="1"/>
  <c r="S125" i="10" s="1"/>
  <c r="M126" i="10"/>
  <c r="P126" i="10"/>
  <c r="Q126" i="10" s="1"/>
  <c r="S126" i="10" s="1"/>
  <c r="M127" i="10"/>
  <c r="P127" i="10"/>
  <c r="Q127" i="10" s="1"/>
  <c r="S127" i="10" s="1"/>
  <c r="M128" i="10"/>
  <c r="P128" i="10"/>
  <c r="Q128" i="10" s="1"/>
  <c r="S128" i="10" s="1"/>
  <c r="M129" i="10"/>
  <c r="P129" i="10"/>
  <c r="Q129" i="10" s="1"/>
  <c r="S129" i="10" s="1"/>
  <c r="M130" i="10"/>
  <c r="P130" i="10"/>
  <c r="Q130" i="10" s="1"/>
  <c r="S130" i="10" s="1"/>
  <c r="M131" i="10"/>
  <c r="P131" i="10"/>
  <c r="Q131" i="10" s="1"/>
  <c r="S131" i="10" s="1"/>
  <c r="M132" i="10"/>
  <c r="P132" i="10"/>
  <c r="Q132" i="10" s="1"/>
  <c r="S132" i="10" s="1"/>
  <c r="M133" i="10"/>
  <c r="P133" i="10"/>
  <c r="Q133" i="10" s="1"/>
  <c r="S133" i="10" s="1"/>
  <c r="M134" i="10"/>
  <c r="P134" i="10"/>
  <c r="Q134" i="10" s="1"/>
  <c r="S134" i="10" s="1"/>
  <c r="M135" i="10"/>
  <c r="P135" i="10"/>
  <c r="Q135" i="10" s="1"/>
  <c r="S135" i="10" s="1"/>
  <c r="M136" i="10"/>
  <c r="P136" i="10"/>
  <c r="Q136" i="10" s="1"/>
  <c r="S136" i="10" s="1"/>
  <c r="M137" i="10"/>
  <c r="P137" i="10"/>
  <c r="Q137" i="10" s="1"/>
  <c r="S137" i="10" s="1"/>
  <c r="M138" i="10"/>
  <c r="P138" i="10"/>
  <c r="Q138" i="10" s="1"/>
  <c r="S138" i="10" s="1"/>
  <c r="M139" i="10"/>
  <c r="P139" i="10"/>
  <c r="Q139" i="10" s="1"/>
  <c r="S139" i="10" s="1"/>
  <c r="M140" i="10"/>
  <c r="P140" i="10"/>
  <c r="Q140" i="10" s="1"/>
  <c r="S140" i="10" s="1"/>
  <c r="M141" i="10"/>
  <c r="P141" i="10"/>
  <c r="Q141" i="10" s="1"/>
  <c r="S141" i="10" s="1"/>
  <c r="M142" i="10"/>
  <c r="P142" i="10"/>
  <c r="Q142" i="10" s="1"/>
  <c r="S142" i="10" s="1"/>
  <c r="M143" i="10"/>
  <c r="P143" i="10"/>
  <c r="Q143" i="10" s="1"/>
  <c r="S143" i="10" s="1"/>
  <c r="M144" i="10"/>
  <c r="P144" i="10"/>
  <c r="Q144" i="10" s="1"/>
  <c r="S144" i="10" s="1"/>
  <c r="M145" i="10"/>
  <c r="P145" i="10"/>
  <c r="Q145" i="10" s="1"/>
  <c r="S145" i="10" s="1"/>
  <c r="M146" i="10"/>
  <c r="P146" i="10"/>
  <c r="Q146" i="10" s="1"/>
  <c r="S146" i="10" s="1"/>
  <c r="M147" i="10"/>
  <c r="P147" i="10"/>
  <c r="Q147" i="10" s="1"/>
  <c r="S147" i="10" s="1"/>
  <c r="M148" i="10"/>
  <c r="P148" i="10"/>
  <c r="Q148" i="10" s="1"/>
  <c r="S148" i="10" s="1"/>
  <c r="M149" i="10"/>
  <c r="P149" i="10"/>
  <c r="Q149" i="10" s="1"/>
  <c r="S149" i="10" s="1"/>
  <c r="M150" i="10"/>
  <c r="P150" i="10"/>
  <c r="Q150" i="10" s="1"/>
  <c r="S150" i="10" s="1"/>
  <c r="M151" i="10"/>
  <c r="P151" i="10"/>
  <c r="Q151" i="10" s="1"/>
  <c r="S151" i="10" s="1"/>
  <c r="M152" i="10"/>
  <c r="P152" i="10"/>
  <c r="Q152" i="10" s="1"/>
  <c r="S152" i="10" s="1"/>
  <c r="M153" i="10"/>
  <c r="P153" i="10"/>
  <c r="Q153" i="10" s="1"/>
  <c r="S153" i="10" s="1"/>
  <c r="M154" i="10"/>
  <c r="P154" i="10"/>
  <c r="Q154" i="10" s="1"/>
  <c r="S154" i="10" s="1"/>
  <c r="M155" i="10"/>
  <c r="P155" i="10"/>
  <c r="Q155" i="10" s="1"/>
  <c r="S155" i="10" s="1"/>
  <c r="M156" i="10"/>
  <c r="P156" i="10"/>
  <c r="Q156" i="10" s="1"/>
  <c r="S156" i="10" s="1"/>
  <c r="P7" i="10"/>
  <c r="Q7" i="10" s="1"/>
  <c r="M7" i="10"/>
  <c r="G458" i="10"/>
  <c r="H458" i="10" s="1"/>
  <c r="G459" i="10"/>
  <c r="H459" i="10" s="1"/>
  <c r="G460" i="10"/>
  <c r="H460" i="10" s="1"/>
  <c r="G461" i="10"/>
  <c r="H461" i="10" s="1"/>
  <c r="G462" i="10"/>
  <c r="H462" i="10" s="1"/>
  <c r="G463" i="10"/>
  <c r="H463" i="10" s="1"/>
  <c r="G464" i="10"/>
  <c r="H464" i="10" s="1"/>
  <c r="G465" i="10"/>
  <c r="H465" i="10" s="1"/>
  <c r="G466" i="10"/>
  <c r="H466" i="10" s="1"/>
  <c r="G467" i="10"/>
  <c r="H467" i="10" s="1"/>
  <c r="G468" i="10"/>
  <c r="H468" i="10" s="1"/>
  <c r="G469" i="10"/>
  <c r="H469" i="10" s="1"/>
  <c r="G470" i="10"/>
  <c r="H470" i="10" s="1"/>
  <c r="G471" i="10"/>
  <c r="H471" i="10" s="1"/>
  <c r="G472" i="10"/>
  <c r="H472" i="10" s="1"/>
  <c r="G473" i="10"/>
  <c r="H473" i="10" s="1"/>
  <c r="G474" i="10"/>
  <c r="H474" i="10" s="1"/>
  <c r="J474" i="10" s="1"/>
  <c r="G475" i="10"/>
  <c r="H475" i="10" s="1"/>
  <c r="G476" i="10"/>
  <c r="H476" i="10" s="1"/>
  <c r="G477" i="10"/>
  <c r="H477" i="10" s="1"/>
  <c r="G478" i="10"/>
  <c r="H478" i="10" s="1"/>
  <c r="G479" i="10"/>
  <c r="H479" i="10" s="1"/>
  <c r="G480" i="10"/>
  <c r="H480" i="10" s="1"/>
  <c r="G481" i="10"/>
  <c r="H481" i="10" s="1"/>
  <c r="G482" i="10"/>
  <c r="H482" i="10" s="1"/>
  <c r="J482" i="10" s="1"/>
  <c r="G483" i="10"/>
  <c r="H483" i="10" s="1"/>
  <c r="J483" i="10" s="1"/>
  <c r="G484" i="10"/>
  <c r="H484" i="10" s="1"/>
  <c r="J484" i="10" s="1"/>
  <c r="G485" i="10"/>
  <c r="H485" i="10" s="1"/>
  <c r="J485" i="10" s="1"/>
  <c r="G486" i="10"/>
  <c r="H486" i="10" s="1"/>
  <c r="J486" i="10" s="1"/>
  <c r="G487" i="10"/>
  <c r="H487" i="10" s="1"/>
  <c r="J487" i="10" s="1"/>
  <c r="G488" i="10"/>
  <c r="H488" i="10" s="1"/>
  <c r="J488" i="10" s="1"/>
  <c r="G489" i="10"/>
  <c r="H489" i="10" s="1"/>
  <c r="J489" i="10" s="1"/>
  <c r="G490" i="10"/>
  <c r="H490" i="10" s="1"/>
  <c r="J490" i="10" s="1"/>
  <c r="G491" i="10"/>
  <c r="H491" i="10" s="1"/>
  <c r="J491" i="10" s="1"/>
  <c r="G492" i="10"/>
  <c r="H492" i="10" s="1"/>
  <c r="J492" i="10" s="1"/>
  <c r="G493" i="10"/>
  <c r="H493" i="10" s="1"/>
  <c r="J493" i="10" s="1"/>
  <c r="G494" i="10"/>
  <c r="H494" i="10" s="1"/>
  <c r="J494" i="10" s="1"/>
  <c r="G495" i="10"/>
  <c r="H495" i="10" s="1"/>
  <c r="J495" i="10" s="1"/>
  <c r="G496" i="10"/>
  <c r="H496" i="10" s="1"/>
  <c r="J496" i="10" s="1"/>
  <c r="G497" i="10"/>
  <c r="H497" i="10" s="1"/>
  <c r="J497" i="10" s="1"/>
  <c r="G498" i="10"/>
  <c r="H498" i="10" s="1"/>
  <c r="J498" i="10" s="1"/>
  <c r="G499" i="10"/>
  <c r="H499" i="10" s="1"/>
  <c r="J499" i="10" s="1"/>
  <c r="G500" i="10"/>
  <c r="H500" i="10" s="1"/>
  <c r="J500" i="10" s="1"/>
  <c r="G501" i="10"/>
  <c r="H501" i="10" s="1"/>
  <c r="J501" i="10" s="1"/>
  <c r="G502" i="10"/>
  <c r="H502" i="10" s="1"/>
  <c r="J502" i="10" s="1"/>
  <c r="G503" i="10"/>
  <c r="H503" i="10" s="1"/>
  <c r="J503" i="10" s="1"/>
  <c r="G504" i="10"/>
  <c r="H504" i="10" s="1"/>
  <c r="J504" i="10" s="1"/>
  <c r="G505" i="10"/>
  <c r="H505" i="10" s="1"/>
  <c r="J505" i="10" s="1"/>
  <c r="G506" i="10"/>
  <c r="H506" i="10" s="1"/>
  <c r="J506" i="10" s="1"/>
  <c r="G507" i="10"/>
  <c r="H507" i="10" s="1"/>
  <c r="J507" i="10" s="1"/>
  <c r="G508" i="10"/>
  <c r="H508" i="10" s="1"/>
  <c r="J508" i="10" s="1"/>
  <c r="G509" i="10"/>
  <c r="H509" i="10" s="1"/>
  <c r="J509" i="10" s="1"/>
  <c r="G510" i="10"/>
  <c r="H510" i="10" s="1"/>
  <c r="J510" i="10" s="1"/>
  <c r="G511" i="10"/>
  <c r="H511" i="10" s="1"/>
  <c r="J511" i="10" s="1"/>
  <c r="G512" i="10"/>
  <c r="H512" i="10" s="1"/>
  <c r="J512" i="10" s="1"/>
  <c r="G513" i="10"/>
  <c r="H513" i="10" s="1"/>
  <c r="J513" i="10" s="1"/>
  <c r="G514" i="10"/>
  <c r="H514" i="10" s="1"/>
  <c r="J514" i="10" s="1"/>
  <c r="G515" i="10"/>
  <c r="H515" i="10" s="1"/>
  <c r="J515" i="10" s="1"/>
  <c r="G516" i="10"/>
  <c r="H516" i="10" s="1"/>
  <c r="J516" i="10" s="1"/>
  <c r="G517" i="10"/>
  <c r="H517" i="10" s="1"/>
  <c r="J517" i="10" s="1"/>
  <c r="G518" i="10"/>
  <c r="H518" i="10" s="1"/>
  <c r="J518" i="10" s="1"/>
  <c r="G519" i="10"/>
  <c r="H519" i="10" s="1"/>
  <c r="J519" i="10" s="1"/>
  <c r="G520" i="10"/>
  <c r="H520" i="10" s="1"/>
  <c r="J520" i="10" s="1"/>
  <c r="G521" i="10"/>
  <c r="H521" i="10" s="1"/>
  <c r="J521" i="10" s="1"/>
  <c r="G522" i="10"/>
  <c r="H522" i="10" s="1"/>
  <c r="J522" i="10" s="1"/>
  <c r="G523" i="10"/>
  <c r="H523" i="10" s="1"/>
  <c r="J523" i="10" s="1"/>
  <c r="G524" i="10"/>
  <c r="H524" i="10" s="1"/>
  <c r="J524" i="10" s="1"/>
  <c r="G525" i="10"/>
  <c r="H525" i="10" s="1"/>
  <c r="J525" i="10" s="1"/>
  <c r="G526" i="10"/>
  <c r="H526" i="10" s="1"/>
  <c r="J526" i="10" s="1"/>
  <c r="G527" i="10"/>
  <c r="H527" i="10" s="1"/>
  <c r="J527" i="10" s="1"/>
  <c r="G528" i="10"/>
  <c r="H528" i="10" s="1"/>
  <c r="J528" i="10" s="1"/>
  <c r="G529" i="10"/>
  <c r="H529" i="10" s="1"/>
  <c r="J529" i="10" s="1"/>
  <c r="G530" i="10"/>
  <c r="H530" i="10" s="1"/>
  <c r="J530" i="10" s="1"/>
  <c r="G531" i="10"/>
  <c r="H531" i="10" s="1"/>
  <c r="J531" i="10" s="1"/>
  <c r="G532" i="10"/>
  <c r="H532" i="10" s="1"/>
  <c r="J532" i="10" s="1"/>
  <c r="G533" i="10"/>
  <c r="H533" i="10" s="1"/>
  <c r="J533" i="10" s="1"/>
  <c r="G534" i="10"/>
  <c r="H534" i="10" s="1"/>
  <c r="J534" i="10" s="1"/>
  <c r="G535" i="10"/>
  <c r="H535" i="10" s="1"/>
  <c r="J535" i="10" s="1"/>
  <c r="G536" i="10"/>
  <c r="H536" i="10" s="1"/>
  <c r="J536" i="10" s="1"/>
  <c r="G537" i="10"/>
  <c r="H537" i="10" s="1"/>
  <c r="J537" i="10" s="1"/>
  <c r="G538" i="10"/>
  <c r="H538" i="10" s="1"/>
  <c r="J538" i="10" s="1"/>
  <c r="G539" i="10"/>
  <c r="H539" i="10" s="1"/>
  <c r="J539" i="10" s="1"/>
  <c r="G540" i="10"/>
  <c r="H540" i="10" s="1"/>
  <c r="J540" i="10" s="1"/>
  <c r="G541" i="10"/>
  <c r="H541" i="10" s="1"/>
  <c r="J541" i="10" s="1"/>
  <c r="G542" i="10"/>
  <c r="H542" i="10" s="1"/>
  <c r="J542" i="10" s="1"/>
  <c r="G543" i="10"/>
  <c r="H543" i="10" s="1"/>
  <c r="J543" i="10" s="1"/>
  <c r="G544" i="10"/>
  <c r="H544" i="10" s="1"/>
  <c r="J544" i="10" s="1"/>
  <c r="G545" i="10"/>
  <c r="H545" i="10" s="1"/>
  <c r="J545" i="10" s="1"/>
  <c r="G546" i="10"/>
  <c r="H546" i="10" s="1"/>
  <c r="J546" i="10" s="1"/>
  <c r="G547" i="10"/>
  <c r="H547" i="10" s="1"/>
  <c r="J547" i="10" s="1"/>
  <c r="G548" i="10"/>
  <c r="H548" i="10" s="1"/>
  <c r="J548" i="10" s="1"/>
  <c r="G549" i="10"/>
  <c r="H549" i="10" s="1"/>
  <c r="J549" i="10" s="1"/>
  <c r="G550" i="10"/>
  <c r="H550" i="10" s="1"/>
  <c r="J550" i="10" s="1"/>
  <c r="G551" i="10"/>
  <c r="H551" i="10" s="1"/>
  <c r="J551" i="10" s="1"/>
  <c r="G552" i="10"/>
  <c r="H552" i="10" s="1"/>
  <c r="J552" i="10" s="1"/>
  <c r="G553" i="10"/>
  <c r="H553" i="10" s="1"/>
  <c r="J553" i="10" s="1"/>
  <c r="G554" i="10"/>
  <c r="H554" i="10" s="1"/>
  <c r="J554" i="10" s="1"/>
  <c r="G555" i="10"/>
  <c r="H555" i="10" s="1"/>
  <c r="J555" i="10" s="1"/>
  <c r="G556" i="10"/>
  <c r="H556" i="10" s="1"/>
  <c r="J556" i="10" s="1"/>
  <c r="G557" i="10"/>
  <c r="H557" i="10" s="1"/>
  <c r="J557" i="10" s="1"/>
  <c r="G558" i="10"/>
  <c r="H558" i="10" s="1"/>
  <c r="J558" i="10" s="1"/>
  <c r="G559" i="10"/>
  <c r="H559" i="10" s="1"/>
  <c r="J559" i="10" s="1"/>
  <c r="G560" i="10"/>
  <c r="H560" i="10" s="1"/>
  <c r="J560" i="10" s="1"/>
  <c r="G561" i="10"/>
  <c r="H561" i="10" s="1"/>
  <c r="J561" i="10" s="1"/>
  <c r="G562" i="10"/>
  <c r="H562" i="10" s="1"/>
  <c r="J562" i="10" s="1"/>
  <c r="G563" i="10"/>
  <c r="H563" i="10" s="1"/>
  <c r="J563" i="10" s="1"/>
  <c r="G564" i="10"/>
  <c r="H564" i="10" s="1"/>
  <c r="J564" i="10" s="1"/>
  <c r="G565" i="10"/>
  <c r="H565" i="10" s="1"/>
  <c r="J565" i="10" s="1"/>
  <c r="G566" i="10"/>
  <c r="H566" i="10" s="1"/>
  <c r="J566" i="10" s="1"/>
  <c r="G567" i="10"/>
  <c r="H567" i="10" s="1"/>
  <c r="J567" i="10" s="1"/>
  <c r="G568" i="10"/>
  <c r="H568" i="10" s="1"/>
  <c r="J568" i="10" s="1"/>
  <c r="G569" i="10"/>
  <c r="H569" i="10" s="1"/>
  <c r="J569" i="10" s="1"/>
  <c r="G570" i="10"/>
  <c r="H570" i="10" s="1"/>
  <c r="J570" i="10" s="1"/>
  <c r="G571" i="10"/>
  <c r="H571" i="10" s="1"/>
  <c r="J571" i="10" s="1"/>
  <c r="G572" i="10"/>
  <c r="H572" i="10" s="1"/>
  <c r="J572" i="10" s="1"/>
  <c r="G573" i="10"/>
  <c r="H573" i="10" s="1"/>
  <c r="J573" i="10" s="1"/>
  <c r="G574" i="10"/>
  <c r="H574" i="10" s="1"/>
  <c r="J574" i="10" s="1"/>
  <c r="G575" i="10"/>
  <c r="H575" i="10" s="1"/>
  <c r="J575" i="10" s="1"/>
  <c r="G576" i="10"/>
  <c r="H576" i="10" s="1"/>
  <c r="J576" i="10" s="1"/>
  <c r="G577" i="10"/>
  <c r="H577" i="10" s="1"/>
  <c r="J577" i="10" s="1"/>
  <c r="G578" i="10"/>
  <c r="H578" i="10" s="1"/>
  <c r="J578" i="10" s="1"/>
  <c r="G579" i="10"/>
  <c r="H579" i="10" s="1"/>
  <c r="J579" i="10" s="1"/>
  <c r="G580" i="10"/>
  <c r="H580" i="10" s="1"/>
  <c r="J580" i="10" s="1"/>
  <c r="G581" i="10"/>
  <c r="H581" i="10" s="1"/>
  <c r="J581" i="10" s="1"/>
  <c r="G582" i="10"/>
  <c r="H582" i="10" s="1"/>
  <c r="J582" i="10" s="1"/>
  <c r="G583" i="10"/>
  <c r="H583" i="10" s="1"/>
  <c r="J583" i="10" s="1"/>
  <c r="G584" i="10"/>
  <c r="H584" i="10" s="1"/>
  <c r="J584" i="10" s="1"/>
  <c r="G585" i="10"/>
  <c r="H585" i="10" s="1"/>
  <c r="J585" i="10" s="1"/>
  <c r="G586" i="10"/>
  <c r="H586" i="10" s="1"/>
  <c r="J586" i="10" s="1"/>
  <c r="G587" i="10"/>
  <c r="H587" i="10" s="1"/>
  <c r="J587" i="10" s="1"/>
  <c r="G588" i="10"/>
  <c r="H588" i="10" s="1"/>
  <c r="J588" i="10" s="1"/>
  <c r="G589" i="10"/>
  <c r="H589" i="10" s="1"/>
  <c r="J589" i="10" s="1"/>
  <c r="G590" i="10"/>
  <c r="H590" i="10" s="1"/>
  <c r="J590" i="10" s="1"/>
  <c r="G591" i="10"/>
  <c r="H591" i="10" s="1"/>
  <c r="J591" i="10" s="1"/>
  <c r="G592" i="10"/>
  <c r="H592" i="10" s="1"/>
  <c r="J592" i="10" s="1"/>
  <c r="G593" i="10"/>
  <c r="H593" i="10" s="1"/>
  <c r="J593" i="10" s="1"/>
  <c r="G594" i="10"/>
  <c r="H594" i="10" s="1"/>
  <c r="J594" i="10" s="1"/>
  <c r="G595" i="10"/>
  <c r="H595" i="10" s="1"/>
  <c r="J595" i="10" s="1"/>
  <c r="G596" i="10"/>
  <c r="H596" i="10" s="1"/>
  <c r="J596" i="10" s="1"/>
  <c r="G597" i="10"/>
  <c r="H597" i="10" s="1"/>
  <c r="J597" i="10" s="1"/>
  <c r="G598" i="10"/>
  <c r="H598" i="10" s="1"/>
  <c r="J598" i="10" s="1"/>
  <c r="G599" i="10"/>
  <c r="H599" i="10" s="1"/>
  <c r="J599" i="10" s="1"/>
  <c r="G600" i="10"/>
  <c r="H600" i="10" s="1"/>
  <c r="J600" i="10" s="1"/>
  <c r="G601" i="10"/>
  <c r="H601" i="10" s="1"/>
  <c r="J601" i="10" s="1"/>
  <c r="G602" i="10"/>
  <c r="H602" i="10" s="1"/>
  <c r="J602" i="10" s="1"/>
  <c r="G603" i="10"/>
  <c r="H603" i="10" s="1"/>
  <c r="J603" i="10" s="1"/>
  <c r="G604" i="10"/>
  <c r="H604" i="10" s="1"/>
  <c r="J604" i="10" s="1"/>
  <c r="G605" i="10"/>
  <c r="H605" i="10" s="1"/>
  <c r="J605" i="10" s="1"/>
  <c r="G606" i="10"/>
  <c r="H606" i="10" s="1"/>
  <c r="J606" i="10" s="1"/>
  <c r="G457" i="10"/>
  <c r="H457" i="10" s="1"/>
  <c r="G308" i="10"/>
  <c r="H308" i="10" s="1"/>
  <c r="G309" i="10"/>
  <c r="H309" i="10" s="1"/>
  <c r="G310" i="10"/>
  <c r="H310" i="10" s="1"/>
  <c r="G311" i="10"/>
  <c r="H311" i="10" s="1"/>
  <c r="G312" i="10"/>
  <c r="H312" i="10" s="1"/>
  <c r="G313" i="10"/>
  <c r="H313" i="10" s="1"/>
  <c r="G314" i="10"/>
  <c r="H314" i="10" s="1"/>
  <c r="G315" i="10"/>
  <c r="H315" i="10" s="1"/>
  <c r="G316" i="10"/>
  <c r="H316" i="10" s="1"/>
  <c r="G317" i="10"/>
  <c r="H317" i="10" s="1"/>
  <c r="G318" i="10"/>
  <c r="H318" i="10" s="1"/>
  <c r="G319" i="10"/>
  <c r="H319" i="10" s="1"/>
  <c r="G320" i="10"/>
  <c r="H320" i="10" s="1"/>
  <c r="G321" i="10"/>
  <c r="H321" i="10" s="1"/>
  <c r="G322" i="10"/>
  <c r="H322" i="10" s="1"/>
  <c r="G323" i="10"/>
  <c r="H323" i="10" s="1"/>
  <c r="G324" i="10"/>
  <c r="H324" i="10" s="1"/>
  <c r="G325" i="10"/>
  <c r="H325" i="10" s="1"/>
  <c r="G326" i="10"/>
  <c r="H326" i="10" s="1"/>
  <c r="G327" i="10"/>
  <c r="H327" i="10" s="1"/>
  <c r="G328" i="10"/>
  <c r="H328" i="10" s="1"/>
  <c r="G329" i="10"/>
  <c r="H329" i="10" s="1"/>
  <c r="G330" i="10"/>
  <c r="H330" i="10" s="1"/>
  <c r="G331" i="10"/>
  <c r="H331" i="10" s="1"/>
  <c r="G332" i="10"/>
  <c r="H332" i="10" s="1"/>
  <c r="J332" i="10" s="1"/>
  <c r="G333" i="10"/>
  <c r="H333" i="10" s="1"/>
  <c r="J333" i="10" s="1"/>
  <c r="G334" i="10"/>
  <c r="H334" i="10" s="1"/>
  <c r="J334" i="10" s="1"/>
  <c r="G335" i="10"/>
  <c r="H335" i="10" s="1"/>
  <c r="J335" i="10" s="1"/>
  <c r="G336" i="10"/>
  <c r="H336" i="10" s="1"/>
  <c r="J336" i="10" s="1"/>
  <c r="G337" i="10"/>
  <c r="H337" i="10" s="1"/>
  <c r="J337" i="10" s="1"/>
  <c r="G338" i="10"/>
  <c r="H338" i="10" s="1"/>
  <c r="J338" i="10" s="1"/>
  <c r="G339" i="10"/>
  <c r="H339" i="10" s="1"/>
  <c r="J339" i="10" s="1"/>
  <c r="G340" i="10"/>
  <c r="H340" i="10" s="1"/>
  <c r="J340" i="10" s="1"/>
  <c r="G341" i="10"/>
  <c r="H341" i="10" s="1"/>
  <c r="J341" i="10" s="1"/>
  <c r="G342" i="10"/>
  <c r="H342" i="10" s="1"/>
  <c r="J342" i="10" s="1"/>
  <c r="G343" i="10"/>
  <c r="H343" i="10" s="1"/>
  <c r="J343" i="10" s="1"/>
  <c r="G344" i="10"/>
  <c r="H344" i="10" s="1"/>
  <c r="J344" i="10" s="1"/>
  <c r="G345" i="10"/>
  <c r="H345" i="10" s="1"/>
  <c r="J345" i="10" s="1"/>
  <c r="G346" i="10"/>
  <c r="H346" i="10" s="1"/>
  <c r="J346" i="10" s="1"/>
  <c r="G347" i="10"/>
  <c r="H347" i="10" s="1"/>
  <c r="J347" i="10" s="1"/>
  <c r="G348" i="10"/>
  <c r="H348" i="10" s="1"/>
  <c r="J348" i="10" s="1"/>
  <c r="G349" i="10"/>
  <c r="H349" i="10" s="1"/>
  <c r="J349" i="10" s="1"/>
  <c r="G350" i="10"/>
  <c r="H350" i="10" s="1"/>
  <c r="J350" i="10" s="1"/>
  <c r="G351" i="10"/>
  <c r="H351" i="10" s="1"/>
  <c r="J351" i="10" s="1"/>
  <c r="G352" i="10"/>
  <c r="H352" i="10" s="1"/>
  <c r="J352" i="10" s="1"/>
  <c r="G353" i="10"/>
  <c r="H353" i="10" s="1"/>
  <c r="J353" i="10" s="1"/>
  <c r="G354" i="10"/>
  <c r="H354" i="10" s="1"/>
  <c r="J354" i="10" s="1"/>
  <c r="G355" i="10"/>
  <c r="H355" i="10" s="1"/>
  <c r="J355" i="10" s="1"/>
  <c r="G356" i="10"/>
  <c r="H356" i="10" s="1"/>
  <c r="J356" i="10" s="1"/>
  <c r="G357" i="10"/>
  <c r="H357" i="10" s="1"/>
  <c r="J357" i="10" s="1"/>
  <c r="G358" i="10"/>
  <c r="H358" i="10" s="1"/>
  <c r="J358" i="10" s="1"/>
  <c r="G359" i="10"/>
  <c r="H359" i="10" s="1"/>
  <c r="J359" i="10" s="1"/>
  <c r="G360" i="10"/>
  <c r="H360" i="10" s="1"/>
  <c r="J360" i="10" s="1"/>
  <c r="G361" i="10"/>
  <c r="H361" i="10" s="1"/>
  <c r="J361" i="10" s="1"/>
  <c r="G362" i="10"/>
  <c r="H362" i="10" s="1"/>
  <c r="J362" i="10" s="1"/>
  <c r="G363" i="10"/>
  <c r="H363" i="10" s="1"/>
  <c r="J363" i="10" s="1"/>
  <c r="G364" i="10"/>
  <c r="H364" i="10" s="1"/>
  <c r="J364" i="10" s="1"/>
  <c r="G365" i="10"/>
  <c r="H365" i="10" s="1"/>
  <c r="J365" i="10" s="1"/>
  <c r="G366" i="10"/>
  <c r="H366" i="10" s="1"/>
  <c r="J366" i="10" s="1"/>
  <c r="G367" i="10"/>
  <c r="H367" i="10" s="1"/>
  <c r="J367" i="10" s="1"/>
  <c r="G368" i="10"/>
  <c r="H368" i="10" s="1"/>
  <c r="J368" i="10" s="1"/>
  <c r="G369" i="10"/>
  <c r="H369" i="10" s="1"/>
  <c r="J369" i="10" s="1"/>
  <c r="G370" i="10"/>
  <c r="H370" i="10" s="1"/>
  <c r="J370" i="10" s="1"/>
  <c r="G371" i="10"/>
  <c r="H371" i="10" s="1"/>
  <c r="J371" i="10" s="1"/>
  <c r="G372" i="10"/>
  <c r="H372" i="10" s="1"/>
  <c r="J372" i="10" s="1"/>
  <c r="G373" i="10"/>
  <c r="H373" i="10" s="1"/>
  <c r="J373" i="10" s="1"/>
  <c r="G374" i="10"/>
  <c r="H374" i="10" s="1"/>
  <c r="J374" i="10" s="1"/>
  <c r="G375" i="10"/>
  <c r="H375" i="10" s="1"/>
  <c r="J375" i="10" s="1"/>
  <c r="G376" i="10"/>
  <c r="H376" i="10" s="1"/>
  <c r="J376" i="10" s="1"/>
  <c r="G377" i="10"/>
  <c r="H377" i="10" s="1"/>
  <c r="J377" i="10" s="1"/>
  <c r="G378" i="10"/>
  <c r="H378" i="10" s="1"/>
  <c r="J378" i="10" s="1"/>
  <c r="G379" i="10"/>
  <c r="H379" i="10" s="1"/>
  <c r="J379" i="10" s="1"/>
  <c r="G380" i="10"/>
  <c r="H380" i="10" s="1"/>
  <c r="J380" i="10" s="1"/>
  <c r="G381" i="10"/>
  <c r="H381" i="10" s="1"/>
  <c r="J381" i="10" s="1"/>
  <c r="G382" i="10"/>
  <c r="H382" i="10" s="1"/>
  <c r="J382" i="10" s="1"/>
  <c r="G383" i="10"/>
  <c r="H383" i="10" s="1"/>
  <c r="J383" i="10" s="1"/>
  <c r="G384" i="10"/>
  <c r="H384" i="10" s="1"/>
  <c r="J384" i="10" s="1"/>
  <c r="G385" i="10"/>
  <c r="H385" i="10" s="1"/>
  <c r="J385" i="10" s="1"/>
  <c r="G386" i="10"/>
  <c r="H386" i="10" s="1"/>
  <c r="J386" i="10" s="1"/>
  <c r="G387" i="10"/>
  <c r="H387" i="10" s="1"/>
  <c r="J387" i="10" s="1"/>
  <c r="G388" i="10"/>
  <c r="H388" i="10" s="1"/>
  <c r="J388" i="10" s="1"/>
  <c r="G389" i="10"/>
  <c r="H389" i="10" s="1"/>
  <c r="J389" i="10" s="1"/>
  <c r="G390" i="10"/>
  <c r="H390" i="10" s="1"/>
  <c r="J390" i="10" s="1"/>
  <c r="G391" i="10"/>
  <c r="H391" i="10" s="1"/>
  <c r="J391" i="10" s="1"/>
  <c r="G392" i="10"/>
  <c r="H392" i="10" s="1"/>
  <c r="J392" i="10" s="1"/>
  <c r="G393" i="10"/>
  <c r="H393" i="10" s="1"/>
  <c r="J393" i="10" s="1"/>
  <c r="G394" i="10"/>
  <c r="H394" i="10" s="1"/>
  <c r="J394" i="10" s="1"/>
  <c r="G395" i="10"/>
  <c r="H395" i="10" s="1"/>
  <c r="J395" i="10" s="1"/>
  <c r="G396" i="10"/>
  <c r="H396" i="10" s="1"/>
  <c r="J396" i="10" s="1"/>
  <c r="G397" i="10"/>
  <c r="H397" i="10" s="1"/>
  <c r="J397" i="10" s="1"/>
  <c r="G398" i="10"/>
  <c r="H398" i="10" s="1"/>
  <c r="J398" i="10" s="1"/>
  <c r="G399" i="10"/>
  <c r="H399" i="10" s="1"/>
  <c r="J399" i="10" s="1"/>
  <c r="G400" i="10"/>
  <c r="H400" i="10" s="1"/>
  <c r="J400" i="10" s="1"/>
  <c r="G401" i="10"/>
  <c r="H401" i="10" s="1"/>
  <c r="J401" i="10" s="1"/>
  <c r="G402" i="10"/>
  <c r="H402" i="10" s="1"/>
  <c r="J402" i="10" s="1"/>
  <c r="G403" i="10"/>
  <c r="H403" i="10" s="1"/>
  <c r="J403" i="10" s="1"/>
  <c r="G404" i="10"/>
  <c r="H404" i="10" s="1"/>
  <c r="J404" i="10" s="1"/>
  <c r="G405" i="10"/>
  <c r="H405" i="10" s="1"/>
  <c r="J405" i="10" s="1"/>
  <c r="G406" i="10"/>
  <c r="H406" i="10" s="1"/>
  <c r="J406" i="10" s="1"/>
  <c r="G407" i="10"/>
  <c r="H407" i="10" s="1"/>
  <c r="J407" i="10" s="1"/>
  <c r="G408" i="10"/>
  <c r="H408" i="10" s="1"/>
  <c r="J408" i="10" s="1"/>
  <c r="G409" i="10"/>
  <c r="H409" i="10" s="1"/>
  <c r="J409" i="10" s="1"/>
  <c r="G410" i="10"/>
  <c r="H410" i="10" s="1"/>
  <c r="J410" i="10" s="1"/>
  <c r="G411" i="10"/>
  <c r="H411" i="10" s="1"/>
  <c r="J411" i="10" s="1"/>
  <c r="G412" i="10"/>
  <c r="H412" i="10" s="1"/>
  <c r="J412" i="10" s="1"/>
  <c r="G413" i="10"/>
  <c r="H413" i="10" s="1"/>
  <c r="J413" i="10" s="1"/>
  <c r="G414" i="10"/>
  <c r="H414" i="10" s="1"/>
  <c r="J414" i="10" s="1"/>
  <c r="G415" i="10"/>
  <c r="H415" i="10" s="1"/>
  <c r="J415" i="10" s="1"/>
  <c r="G416" i="10"/>
  <c r="H416" i="10" s="1"/>
  <c r="J416" i="10" s="1"/>
  <c r="G417" i="10"/>
  <c r="H417" i="10" s="1"/>
  <c r="J417" i="10" s="1"/>
  <c r="G418" i="10"/>
  <c r="H418" i="10" s="1"/>
  <c r="J418" i="10" s="1"/>
  <c r="G419" i="10"/>
  <c r="H419" i="10" s="1"/>
  <c r="J419" i="10" s="1"/>
  <c r="G420" i="10"/>
  <c r="H420" i="10" s="1"/>
  <c r="J420" i="10" s="1"/>
  <c r="G421" i="10"/>
  <c r="H421" i="10" s="1"/>
  <c r="J421" i="10" s="1"/>
  <c r="G422" i="10"/>
  <c r="H422" i="10" s="1"/>
  <c r="J422" i="10" s="1"/>
  <c r="G423" i="10"/>
  <c r="H423" i="10" s="1"/>
  <c r="J423" i="10" s="1"/>
  <c r="G424" i="10"/>
  <c r="H424" i="10" s="1"/>
  <c r="J424" i="10" s="1"/>
  <c r="G425" i="10"/>
  <c r="H425" i="10" s="1"/>
  <c r="J425" i="10" s="1"/>
  <c r="G426" i="10"/>
  <c r="H426" i="10" s="1"/>
  <c r="J426" i="10" s="1"/>
  <c r="G427" i="10"/>
  <c r="H427" i="10" s="1"/>
  <c r="J427" i="10" s="1"/>
  <c r="G428" i="10"/>
  <c r="H428" i="10" s="1"/>
  <c r="J428" i="10" s="1"/>
  <c r="G429" i="10"/>
  <c r="H429" i="10" s="1"/>
  <c r="J429" i="10" s="1"/>
  <c r="G430" i="10"/>
  <c r="H430" i="10" s="1"/>
  <c r="J430" i="10" s="1"/>
  <c r="G431" i="10"/>
  <c r="H431" i="10" s="1"/>
  <c r="J431" i="10" s="1"/>
  <c r="G432" i="10"/>
  <c r="H432" i="10" s="1"/>
  <c r="J432" i="10" s="1"/>
  <c r="G433" i="10"/>
  <c r="H433" i="10" s="1"/>
  <c r="J433" i="10" s="1"/>
  <c r="G434" i="10"/>
  <c r="H434" i="10" s="1"/>
  <c r="J434" i="10" s="1"/>
  <c r="G435" i="10"/>
  <c r="H435" i="10" s="1"/>
  <c r="J435" i="10" s="1"/>
  <c r="G436" i="10"/>
  <c r="H436" i="10" s="1"/>
  <c r="J436" i="10" s="1"/>
  <c r="G437" i="10"/>
  <c r="H437" i="10" s="1"/>
  <c r="J437" i="10" s="1"/>
  <c r="G438" i="10"/>
  <c r="H438" i="10" s="1"/>
  <c r="J438" i="10" s="1"/>
  <c r="G439" i="10"/>
  <c r="H439" i="10" s="1"/>
  <c r="J439" i="10" s="1"/>
  <c r="G440" i="10"/>
  <c r="H440" i="10" s="1"/>
  <c r="J440" i="10" s="1"/>
  <c r="G441" i="10"/>
  <c r="H441" i="10" s="1"/>
  <c r="J441" i="10" s="1"/>
  <c r="G442" i="10"/>
  <c r="H442" i="10" s="1"/>
  <c r="J442" i="10" s="1"/>
  <c r="G443" i="10"/>
  <c r="H443" i="10" s="1"/>
  <c r="J443" i="10" s="1"/>
  <c r="G444" i="10"/>
  <c r="H444" i="10" s="1"/>
  <c r="J444" i="10" s="1"/>
  <c r="G445" i="10"/>
  <c r="H445" i="10" s="1"/>
  <c r="J445" i="10" s="1"/>
  <c r="G446" i="10"/>
  <c r="H446" i="10" s="1"/>
  <c r="J446" i="10" s="1"/>
  <c r="G447" i="10"/>
  <c r="H447" i="10" s="1"/>
  <c r="J447" i="10" s="1"/>
  <c r="G448" i="10"/>
  <c r="H448" i="10" s="1"/>
  <c r="J448" i="10" s="1"/>
  <c r="G449" i="10"/>
  <c r="H449" i="10" s="1"/>
  <c r="J449" i="10" s="1"/>
  <c r="G450" i="10"/>
  <c r="H450" i="10" s="1"/>
  <c r="J450" i="10" s="1"/>
  <c r="G451" i="10"/>
  <c r="H451" i="10" s="1"/>
  <c r="J451" i="10" s="1"/>
  <c r="G452" i="10"/>
  <c r="H452" i="10" s="1"/>
  <c r="J452" i="10" s="1"/>
  <c r="G453" i="10"/>
  <c r="H453" i="10" s="1"/>
  <c r="J453" i="10" s="1"/>
  <c r="G454" i="10"/>
  <c r="H454" i="10" s="1"/>
  <c r="J454" i="10" s="1"/>
  <c r="G455" i="10"/>
  <c r="H455" i="10" s="1"/>
  <c r="J455" i="10" s="1"/>
  <c r="G456" i="10"/>
  <c r="H456" i="10" s="1"/>
  <c r="J456" i="10" s="1"/>
  <c r="G307" i="10"/>
  <c r="H307" i="10" s="1"/>
  <c r="G158" i="10"/>
  <c r="H158" i="10" s="1"/>
  <c r="G159" i="10"/>
  <c r="H159" i="10" s="1"/>
  <c r="G160" i="10"/>
  <c r="H160" i="10" s="1"/>
  <c r="G161" i="10"/>
  <c r="H161" i="10" s="1"/>
  <c r="G162" i="10"/>
  <c r="H162" i="10" s="1"/>
  <c r="G163" i="10"/>
  <c r="H163" i="10" s="1"/>
  <c r="G164" i="10"/>
  <c r="H164" i="10" s="1"/>
  <c r="G165" i="10"/>
  <c r="H165" i="10" s="1"/>
  <c r="G166" i="10"/>
  <c r="H166" i="10" s="1"/>
  <c r="G167" i="10"/>
  <c r="H167" i="10" s="1"/>
  <c r="G168" i="10"/>
  <c r="H168" i="10" s="1"/>
  <c r="G169" i="10"/>
  <c r="H169" i="10" s="1"/>
  <c r="G170" i="10"/>
  <c r="H170" i="10" s="1"/>
  <c r="G171" i="10"/>
  <c r="H171" i="10" s="1"/>
  <c r="G172" i="10"/>
  <c r="H172" i="10" s="1"/>
  <c r="G173" i="10"/>
  <c r="H173" i="10" s="1"/>
  <c r="G174" i="10"/>
  <c r="H174" i="10" s="1"/>
  <c r="G175" i="10"/>
  <c r="H175" i="10" s="1"/>
  <c r="G176" i="10"/>
  <c r="H176" i="10" s="1"/>
  <c r="G177" i="10"/>
  <c r="H177" i="10" s="1"/>
  <c r="G178" i="10"/>
  <c r="H178" i="10" s="1"/>
  <c r="G179" i="10"/>
  <c r="H179" i="10" s="1"/>
  <c r="G180" i="10"/>
  <c r="H180" i="10" s="1"/>
  <c r="G181" i="10"/>
  <c r="H181" i="10" s="1"/>
  <c r="G182" i="10"/>
  <c r="H182" i="10" s="1"/>
  <c r="J182" i="10" s="1"/>
  <c r="G183" i="10"/>
  <c r="H183" i="10" s="1"/>
  <c r="J183" i="10" s="1"/>
  <c r="G184" i="10"/>
  <c r="H184" i="10" s="1"/>
  <c r="J184" i="10" s="1"/>
  <c r="G185" i="10"/>
  <c r="H185" i="10" s="1"/>
  <c r="J185" i="10" s="1"/>
  <c r="G186" i="10"/>
  <c r="H186" i="10" s="1"/>
  <c r="J186" i="10" s="1"/>
  <c r="G187" i="10"/>
  <c r="H187" i="10" s="1"/>
  <c r="J187" i="10" s="1"/>
  <c r="G188" i="10"/>
  <c r="H188" i="10" s="1"/>
  <c r="J188" i="10" s="1"/>
  <c r="G189" i="10"/>
  <c r="H189" i="10" s="1"/>
  <c r="J189" i="10" s="1"/>
  <c r="G190" i="10"/>
  <c r="H190" i="10" s="1"/>
  <c r="J190" i="10" s="1"/>
  <c r="G191" i="10"/>
  <c r="H191" i="10" s="1"/>
  <c r="J191" i="10" s="1"/>
  <c r="G192" i="10"/>
  <c r="H192" i="10" s="1"/>
  <c r="J192" i="10" s="1"/>
  <c r="G193" i="10"/>
  <c r="H193" i="10" s="1"/>
  <c r="J193" i="10" s="1"/>
  <c r="G194" i="10"/>
  <c r="H194" i="10" s="1"/>
  <c r="J194" i="10" s="1"/>
  <c r="G195" i="10"/>
  <c r="H195" i="10" s="1"/>
  <c r="J195" i="10" s="1"/>
  <c r="G196" i="10"/>
  <c r="H196" i="10" s="1"/>
  <c r="J196" i="10" s="1"/>
  <c r="G197" i="10"/>
  <c r="H197" i="10" s="1"/>
  <c r="J197" i="10" s="1"/>
  <c r="G198" i="10"/>
  <c r="H198" i="10" s="1"/>
  <c r="J198" i="10" s="1"/>
  <c r="G199" i="10"/>
  <c r="H199" i="10" s="1"/>
  <c r="J199" i="10" s="1"/>
  <c r="G200" i="10"/>
  <c r="H200" i="10" s="1"/>
  <c r="J200" i="10" s="1"/>
  <c r="G201" i="10"/>
  <c r="H201" i="10" s="1"/>
  <c r="J201" i="10" s="1"/>
  <c r="G202" i="10"/>
  <c r="H202" i="10" s="1"/>
  <c r="J202" i="10" s="1"/>
  <c r="G203" i="10"/>
  <c r="H203" i="10" s="1"/>
  <c r="J203" i="10" s="1"/>
  <c r="G204" i="10"/>
  <c r="H204" i="10" s="1"/>
  <c r="J204" i="10" s="1"/>
  <c r="G205" i="10"/>
  <c r="H205" i="10" s="1"/>
  <c r="J205" i="10" s="1"/>
  <c r="G206" i="10"/>
  <c r="H206" i="10" s="1"/>
  <c r="J206" i="10" s="1"/>
  <c r="G207" i="10"/>
  <c r="H207" i="10" s="1"/>
  <c r="J207" i="10" s="1"/>
  <c r="G208" i="10"/>
  <c r="H208" i="10" s="1"/>
  <c r="J208" i="10" s="1"/>
  <c r="G209" i="10"/>
  <c r="H209" i="10" s="1"/>
  <c r="J209" i="10" s="1"/>
  <c r="G210" i="10"/>
  <c r="H210" i="10" s="1"/>
  <c r="J210" i="10" s="1"/>
  <c r="G211" i="10"/>
  <c r="H211" i="10" s="1"/>
  <c r="J211" i="10" s="1"/>
  <c r="G212" i="10"/>
  <c r="H212" i="10" s="1"/>
  <c r="J212" i="10" s="1"/>
  <c r="G213" i="10"/>
  <c r="H213" i="10" s="1"/>
  <c r="J213" i="10" s="1"/>
  <c r="G214" i="10"/>
  <c r="H214" i="10" s="1"/>
  <c r="J214" i="10" s="1"/>
  <c r="G215" i="10"/>
  <c r="H215" i="10" s="1"/>
  <c r="J215" i="10" s="1"/>
  <c r="G216" i="10"/>
  <c r="H216" i="10" s="1"/>
  <c r="J216" i="10" s="1"/>
  <c r="G217" i="10"/>
  <c r="H217" i="10" s="1"/>
  <c r="J217" i="10" s="1"/>
  <c r="G218" i="10"/>
  <c r="H218" i="10" s="1"/>
  <c r="J218" i="10" s="1"/>
  <c r="G219" i="10"/>
  <c r="H219" i="10" s="1"/>
  <c r="J219" i="10" s="1"/>
  <c r="G220" i="10"/>
  <c r="H220" i="10" s="1"/>
  <c r="J220" i="10" s="1"/>
  <c r="G221" i="10"/>
  <c r="H221" i="10" s="1"/>
  <c r="J221" i="10" s="1"/>
  <c r="G222" i="10"/>
  <c r="H222" i="10" s="1"/>
  <c r="J222" i="10" s="1"/>
  <c r="G223" i="10"/>
  <c r="H223" i="10" s="1"/>
  <c r="J223" i="10" s="1"/>
  <c r="G224" i="10"/>
  <c r="H224" i="10" s="1"/>
  <c r="J224" i="10" s="1"/>
  <c r="G225" i="10"/>
  <c r="H225" i="10" s="1"/>
  <c r="J225" i="10" s="1"/>
  <c r="G226" i="10"/>
  <c r="H226" i="10" s="1"/>
  <c r="J226" i="10" s="1"/>
  <c r="G227" i="10"/>
  <c r="H227" i="10" s="1"/>
  <c r="J227" i="10" s="1"/>
  <c r="G228" i="10"/>
  <c r="H228" i="10" s="1"/>
  <c r="J228" i="10" s="1"/>
  <c r="G229" i="10"/>
  <c r="H229" i="10" s="1"/>
  <c r="J229" i="10" s="1"/>
  <c r="G230" i="10"/>
  <c r="H230" i="10" s="1"/>
  <c r="J230" i="10" s="1"/>
  <c r="G231" i="10"/>
  <c r="H231" i="10" s="1"/>
  <c r="J231" i="10" s="1"/>
  <c r="G232" i="10"/>
  <c r="H232" i="10" s="1"/>
  <c r="J232" i="10" s="1"/>
  <c r="G233" i="10"/>
  <c r="H233" i="10" s="1"/>
  <c r="J233" i="10" s="1"/>
  <c r="G234" i="10"/>
  <c r="H234" i="10" s="1"/>
  <c r="J234" i="10" s="1"/>
  <c r="G235" i="10"/>
  <c r="H235" i="10" s="1"/>
  <c r="J235" i="10" s="1"/>
  <c r="G236" i="10"/>
  <c r="H236" i="10" s="1"/>
  <c r="J236" i="10" s="1"/>
  <c r="G237" i="10"/>
  <c r="H237" i="10" s="1"/>
  <c r="J237" i="10" s="1"/>
  <c r="G238" i="10"/>
  <c r="H238" i="10" s="1"/>
  <c r="J238" i="10" s="1"/>
  <c r="G239" i="10"/>
  <c r="H239" i="10" s="1"/>
  <c r="J239" i="10" s="1"/>
  <c r="G240" i="10"/>
  <c r="H240" i="10" s="1"/>
  <c r="J240" i="10" s="1"/>
  <c r="G241" i="10"/>
  <c r="H241" i="10" s="1"/>
  <c r="J241" i="10" s="1"/>
  <c r="G242" i="10"/>
  <c r="H242" i="10" s="1"/>
  <c r="J242" i="10" s="1"/>
  <c r="G243" i="10"/>
  <c r="H243" i="10" s="1"/>
  <c r="J243" i="10" s="1"/>
  <c r="G244" i="10"/>
  <c r="H244" i="10" s="1"/>
  <c r="J244" i="10" s="1"/>
  <c r="G245" i="10"/>
  <c r="H245" i="10" s="1"/>
  <c r="J245" i="10" s="1"/>
  <c r="G246" i="10"/>
  <c r="H246" i="10" s="1"/>
  <c r="J246" i="10" s="1"/>
  <c r="G247" i="10"/>
  <c r="H247" i="10" s="1"/>
  <c r="J247" i="10" s="1"/>
  <c r="G248" i="10"/>
  <c r="H248" i="10" s="1"/>
  <c r="J248" i="10" s="1"/>
  <c r="G249" i="10"/>
  <c r="H249" i="10" s="1"/>
  <c r="J249" i="10" s="1"/>
  <c r="G250" i="10"/>
  <c r="H250" i="10" s="1"/>
  <c r="J250" i="10" s="1"/>
  <c r="G251" i="10"/>
  <c r="H251" i="10" s="1"/>
  <c r="J251" i="10" s="1"/>
  <c r="G252" i="10"/>
  <c r="H252" i="10" s="1"/>
  <c r="J252" i="10" s="1"/>
  <c r="G253" i="10"/>
  <c r="H253" i="10" s="1"/>
  <c r="J253" i="10" s="1"/>
  <c r="G254" i="10"/>
  <c r="H254" i="10" s="1"/>
  <c r="J254" i="10" s="1"/>
  <c r="G255" i="10"/>
  <c r="H255" i="10" s="1"/>
  <c r="J255" i="10" s="1"/>
  <c r="G256" i="10"/>
  <c r="H256" i="10" s="1"/>
  <c r="J256" i="10" s="1"/>
  <c r="G257" i="10"/>
  <c r="H257" i="10" s="1"/>
  <c r="J257" i="10" s="1"/>
  <c r="G258" i="10"/>
  <c r="H258" i="10" s="1"/>
  <c r="J258" i="10" s="1"/>
  <c r="G259" i="10"/>
  <c r="H259" i="10" s="1"/>
  <c r="J259" i="10" s="1"/>
  <c r="G260" i="10"/>
  <c r="H260" i="10" s="1"/>
  <c r="J260" i="10" s="1"/>
  <c r="G261" i="10"/>
  <c r="H261" i="10" s="1"/>
  <c r="J261" i="10" s="1"/>
  <c r="G262" i="10"/>
  <c r="H262" i="10" s="1"/>
  <c r="J262" i="10" s="1"/>
  <c r="G263" i="10"/>
  <c r="H263" i="10" s="1"/>
  <c r="J263" i="10" s="1"/>
  <c r="G264" i="10"/>
  <c r="H264" i="10" s="1"/>
  <c r="J264" i="10" s="1"/>
  <c r="G265" i="10"/>
  <c r="H265" i="10" s="1"/>
  <c r="J265" i="10" s="1"/>
  <c r="G266" i="10"/>
  <c r="H266" i="10" s="1"/>
  <c r="J266" i="10" s="1"/>
  <c r="G267" i="10"/>
  <c r="H267" i="10" s="1"/>
  <c r="J267" i="10" s="1"/>
  <c r="G268" i="10"/>
  <c r="H268" i="10" s="1"/>
  <c r="J268" i="10" s="1"/>
  <c r="G269" i="10"/>
  <c r="H269" i="10" s="1"/>
  <c r="J269" i="10" s="1"/>
  <c r="G270" i="10"/>
  <c r="H270" i="10" s="1"/>
  <c r="J270" i="10" s="1"/>
  <c r="G271" i="10"/>
  <c r="H271" i="10" s="1"/>
  <c r="J271" i="10" s="1"/>
  <c r="G272" i="10"/>
  <c r="H272" i="10" s="1"/>
  <c r="J272" i="10" s="1"/>
  <c r="G273" i="10"/>
  <c r="H273" i="10" s="1"/>
  <c r="J273" i="10" s="1"/>
  <c r="G274" i="10"/>
  <c r="H274" i="10" s="1"/>
  <c r="J274" i="10" s="1"/>
  <c r="G275" i="10"/>
  <c r="H275" i="10" s="1"/>
  <c r="J275" i="10" s="1"/>
  <c r="G276" i="10"/>
  <c r="H276" i="10" s="1"/>
  <c r="J276" i="10" s="1"/>
  <c r="G277" i="10"/>
  <c r="H277" i="10" s="1"/>
  <c r="J277" i="10" s="1"/>
  <c r="G278" i="10"/>
  <c r="H278" i="10" s="1"/>
  <c r="J278" i="10" s="1"/>
  <c r="G279" i="10"/>
  <c r="H279" i="10" s="1"/>
  <c r="J279" i="10" s="1"/>
  <c r="G280" i="10"/>
  <c r="H280" i="10" s="1"/>
  <c r="J280" i="10" s="1"/>
  <c r="G281" i="10"/>
  <c r="H281" i="10" s="1"/>
  <c r="J281" i="10" s="1"/>
  <c r="G282" i="10"/>
  <c r="H282" i="10" s="1"/>
  <c r="J282" i="10" s="1"/>
  <c r="G283" i="10"/>
  <c r="H283" i="10" s="1"/>
  <c r="J283" i="10" s="1"/>
  <c r="G284" i="10"/>
  <c r="H284" i="10" s="1"/>
  <c r="J284" i="10" s="1"/>
  <c r="G285" i="10"/>
  <c r="H285" i="10" s="1"/>
  <c r="J285" i="10" s="1"/>
  <c r="G286" i="10"/>
  <c r="H286" i="10" s="1"/>
  <c r="J286" i="10" s="1"/>
  <c r="G287" i="10"/>
  <c r="H287" i="10" s="1"/>
  <c r="J287" i="10" s="1"/>
  <c r="G288" i="10"/>
  <c r="H288" i="10" s="1"/>
  <c r="J288" i="10" s="1"/>
  <c r="G289" i="10"/>
  <c r="H289" i="10" s="1"/>
  <c r="J289" i="10" s="1"/>
  <c r="G290" i="10"/>
  <c r="H290" i="10" s="1"/>
  <c r="J290" i="10" s="1"/>
  <c r="G291" i="10"/>
  <c r="H291" i="10" s="1"/>
  <c r="J291" i="10" s="1"/>
  <c r="G292" i="10"/>
  <c r="H292" i="10" s="1"/>
  <c r="J292" i="10" s="1"/>
  <c r="G293" i="10"/>
  <c r="H293" i="10" s="1"/>
  <c r="J293" i="10" s="1"/>
  <c r="G294" i="10"/>
  <c r="H294" i="10" s="1"/>
  <c r="J294" i="10" s="1"/>
  <c r="G295" i="10"/>
  <c r="H295" i="10" s="1"/>
  <c r="J295" i="10" s="1"/>
  <c r="G296" i="10"/>
  <c r="H296" i="10" s="1"/>
  <c r="J296" i="10" s="1"/>
  <c r="G297" i="10"/>
  <c r="H297" i="10" s="1"/>
  <c r="J297" i="10" s="1"/>
  <c r="G298" i="10"/>
  <c r="H298" i="10" s="1"/>
  <c r="J298" i="10" s="1"/>
  <c r="G299" i="10"/>
  <c r="H299" i="10" s="1"/>
  <c r="J299" i="10" s="1"/>
  <c r="G300" i="10"/>
  <c r="H300" i="10" s="1"/>
  <c r="J300" i="10" s="1"/>
  <c r="G301" i="10"/>
  <c r="H301" i="10" s="1"/>
  <c r="J301" i="10" s="1"/>
  <c r="G302" i="10"/>
  <c r="H302" i="10" s="1"/>
  <c r="J302" i="10" s="1"/>
  <c r="G303" i="10"/>
  <c r="H303" i="10" s="1"/>
  <c r="J303" i="10" s="1"/>
  <c r="G304" i="10"/>
  <c r="H304" i="10" s="1"/>
  <c r="J304" i="10" s="1"/>
  <c r="G305" i="10"/>
  <c r="H305" i="10" s="1"/>
  <c r="J305" i="10" s="1"/>
  <c r="G306" i="10"/>
  <c r="H306" i="10" s="1"/>
  <c r="J306" i="10" s="1"/>
  <c r="G157" i="10"/>
  <c r="H157" i="10" s="1"/>
  <c r="D458" i="10"/>
  <c r="D459" i="10"/>
  <c r="D460" i="10"/>
  <c r="D461" i="10"/>
  <c r="D462" i="10"/>
  <c r="D463" i="10"/>
  <c r="D464" i="10"/>
  <c r="D465" i="10"/>
  <c r="D466" i="10"/>
  <c r="D467" i="10"/>
  <c r="D468" i="10"/>
  <c r="D469" i="10"/>
  <c r="D470" i="10"/>
  <c r="D471" i="10"/>
  <c r="D472" i="10"/>
  <c r="D473" i="10"/>
  <c r="D474" i="10"/>
  <c r="D475" i="10"/>
  <c r="D476" i="10"/>
  <c r="D477" i="10"/>
  <c r="D478" i="10"/>
  <c r="D479" i="10"/>
  <c r="D480" i="10"/>
  <c r="D481" i="10"/>
  <c r="D482" i="10"/>
  <c r="D483" i="10"/>
  <c r="D484" i="10"/>
  <c r="D485" i="10"/>
  <c r="D486" i="10"/>
  <c r="D487" i="10"/>
  <c r="D488" i="10"/>
  <c r="D489" i="10"/>
  <c r="D490" i="10"/>
  <c r="D491" i="10"/>
  <c r="D492" i="10"/>
  <c r="D493" i="10"/>
  <c r="D494" i="10"/>
  <c r="D495" i="10"/>
  <c r="D496" i="10"/>
  <c r="D497" i="10"/>
  <c r="D498" i="10"/>
  <c r="D499" i="10"/>
  <c r="D500" i="10"/>
  <c r="D501" i="10"/>
  <c r="D502" i="10"/>
  <c r="D503" i="10"/>
  <c r="D504" i="10"/>
  <c r="D505" i="10"/>
  <c r="D506" i="10"/>
  <c r="D507" i="10"/>
  <c r="D508" i="10"/>
  <c r="D509" i="10"/>
  <c r="D510" i="10"/>
  <c r="D511" i="10"/>
  <c r="D512" i="10"/>
  <c r="D513" i="10"/>
  <c r="D514" i="10"/>
  <c r="D515" i="10"/>
  <c r="D516" i="10"/>
  <c r="D517" i="10"/>
  <c r="D518" i="10"/>
  <c r="D519" i="10"/>
  <c r="D520" i="10"/>
  <c r="D521" i="10"/>
  <c r="D522" i="10"/>
  <c r="D523" i="10"/>
  <c r="D524" i="10"/>
  <c r="D525" i="10"/>
  <c r="D526" i="10"/>
  <c r="D527" i="10"/>
  <c r="D528" i="10"/>
  <c r="D529" i="10"/>
  <c r="D530" i="10"/>
  <c r="D531" i="10"/>
  <c r="D532" i="10"/>
  <c r="D533" i="10"/>
  <c r="D534" i="10"/>
  <c r="D535" i="10"/>
  <c r="D536" i="10"/>
  <c r="D537" i="10"/>
  <c r="D538" i="10"/>
  <c r="D539" i="10"/>
  <c r="D540" i="10"/>
  <c r="D541" i="10"/>
  <c r="D542" i="10"/>
  <c r="D543" i="10"/>
  <c r="D544" i="10"/>
  <c r="D545" i="10"/>
  <c r="D546" i="10"/>
  <c r="D547" i="10"/>
  <c r="D548" i="10"/>
  <c r="D549" i="10"/>
  <c r="D550" i="10"/>
  <c r="D551" i="10"/>
  <c r="D552" i="10"/>
  <c r="D553" i="10"/>
  <c r="D554" i="10"/>
  <c r="D555" i="10"/>
  <c r="D556" i="10"/>
  <c r="D557" i="10"/>
  <c r="D558" i="10"/>
  <c r="D559" i="10"/>
  <c r="D560" i="10"/>
  <c r="D561" i="10"/>
  <c r="D562" i="10"/>
  <c r="D563" i="10"/>
  <c r="D564" i="10"/>
  <c r="D565" i="10"/>
  <c r="D566" i="10"/>
  <c r="D567" i="10"/>
  <c r="D568" i="10"/>
  <c r="D569" i="10"/>
  <c r="D570" i="10"/>
  <c r="D571" i="10"/>
  <c r="D572" i="10"/>
  <c r="D573" i="10"/>
  <c r="D574" i="10"/>
  <c r="D575" i="10"/>
  <c r="D576" i="10"/>
  <c r="D577" i="10"/>
  <c r="D578" i="10"/>
  <c r="D579" i="10"/>
  <c r="D580" i="10"/>
  <c r="D581" i="10"/>
  <c r="D582" i="10"/>
  <c r="D583" i="10"/>
  <c r="D584" i="10"/>
  <c r="D585" i="10"/>
  <c r="D586" i="10"/>
  <c r="D587" i="10"/>
  <c r="D588" i="10"/>
  <c r="D589" i="10"/>
  <c r="D590" i="10"/>
  <c r="D591" i="10"/>
  <c r="D592" i="10"/>
  <c r="D593" i="10"/>
  <c r="D594" i="10"/>
  <c r="D595" i="10"/>
  <c r="D596" i="10"/>
  <c r="D597" i="10"/>
  <c r="D598" i="10"/>
  <c r="D599" i="10"/>
  <c r="D600" i="10"/>
  <c r="D601" i="10"/>
  <c r="D602" i="10"/>
  <c r="D603" i="10"/>
  <c r="D604" i="10"/>
  <c r="D605" i="10"/>
  <c r="D606" i="10"/>
  <c r="D457" i="10"/>
  <c r="D308" i="10"/>
  <c r="D309" i="10"/>
  <c r="D310" i="10"/>
  <c r="D311" i="10"/>
  <c r="D312" i="10"/>
  <c r="D313" i="10"/>
  <c r="D314" i="10"/>
  <c r="D315" i="10"/>
  <c r="D316" i="10"/>
  <c r="D317" i="10"/>
  <c r="D318" i="10"/>
  <c r="D319" i="10"/>
  <c r="D320" i="10"/>
  <c r="D321" i="10"/>
  <c r="D322" i="10"/>
  <c r="D323" i="10"/>
  <c r="D324" i="10"/>
  <c r="D325" i="10"/>
  <c r="D326" i="10"/>
  <c r="D327" i="10"/>
  <c r="D328" i="10"/>
  <c r="D329" i="10"/>
  <c r="D330" i="10"/>
  <c r="D331" i="10"/>
  <c r="D332" i="10"/>
  <c r="D333" i="10"/>
  <c r="D334" i="10"/>
  <c r="D335" i="10"/>
  <c r="D336" i="10"/>
  <c r="D337" i="10"/>
  <c r="D338" i="10"/>
  <c r="D339" i="10"/>
  <c r="D340" i="10"/>
  <c r="D341" i="10"/>
  <c r="D342" i="10"/>
  <c r="D343" i="10"/>
  <c r="D344" i="10"/>
  <c r="D345" i="10"/>
  <c r="D346" i="10"/>
  <c r="D347" i="10"/>
  <c r="D348" i="10"/>
  <c r="D349" i="10"/>
  <c r="D350" i="10"/>
  <c r="D351" i="10"/>
  <c r="D352" i="10"/>
  <c r="D353" i="10"/>
  <c r="D354" i="10"/>
  <c r="D355" i="10"/>
  <c r="D356" i="10"/>
  <c r="D357" i="10"/>
  <c r="D358" i="10"/>
  <c r="D359" i="10"/>
  <c r="D360" i="10"/>
  <c r="D361" i="10"/>
  <c r="D362" i="10"/>
  <c r="D363" i="10"/>
  <c r="D364" i="10"/>
  <c r="D365" i="10"/>
  <c r="D366" i="10"/>
  <c r="D367" i="10"/>
  <c r="D368" i="10"/>
  <c r="D369" i="10"/>
  <c r="D370" i="10"/>
  <c r="D371" i="10"/>
  <c r="D372" i="10"/>
  <c r="D373" i="10"/>
  <c r="D374" i="10"/>
  <c r="D375" i="10"/>
  <c r="D376" i="10"/>
  <c r="D377" i="10"/>
  <c r="D378" i="10"/>
  <c r="D379" i="10"/>
  <c r="D380" i="10"/>
  <c r="D381" i="10"/>
  <c r="D382" i="10"/>
  <c r="D383" i="10"/>
  <c r="D384" i="10"/>
  <c r="D385" i="10"/>
  <c r="D386" i="10"/>
  <c r="D387" i="10"/>
  <c r="D388" i="10"/>
  <c r="D389" i="10"/>
  <c r="D390" i="10"/>
  <c r="D391" i="10"/>
  <c r="D392" i="10"/>
  <c r="D393" i="10"/>
  <c r="D394" i="10"/>
  <c r="D395" i="10"/>
  <c r="D396" i="10"/>
  <c r="D397" i="10"/>
  <c r="D398" i="10"/>
  <c r="D399" i="10"/>
  <c r="D400" i="10"/>
  <c r="D401" i="10"/>
  <c r="D402" i="10"/>
  <c r="D403" i="10"/>
  <c r="D404" i="10"/>
  <c r="D405" i="10"/>
  <c r="D406" i="10"/>
  <c r="D407" i="10"/>
  <c r="D408" i="10"/>
  <c r="D409" i="10"/>
  <c r="D410" i="10"/>
  <c r="D411" i="10"/>
  <c r="D412" i="10"/>
  <c r="D413" i="10"/>
  <c r="D414" i="10"/>
  <c r="D415" i="10"/>
  <c r="D416" i="10"/>
  <c r="D417" i="10"/>
  <c r="D418" i="10"/>
  <c r="D419" i="10"/>
  <c r="D420" i="10"/>
  <c r="D421" i="10"/>
  <c r="D422" i="10"/>
  <c r="D423" i="10"/>
  <c r="D424" i="10"/>
  <c r="D425" i="10"/>
  <c r="D426" i="10"/>
  <c r="D427" i="10"/>
  <c r="D428" i="10"/>
  <c r="D429" i="10"/>
  <c r="D430" i="10"/>
  <c r="D431" i="10"/>
  <c r="D432" i="10"/>
  <c r="D433" i="10"/>
  <c r="D434" i="10"/>
  <c r="D435" i="10"/>
  <c r="D436" i="10"/>
  <c r="D437" i="10"/>
  <c r="D438" i="10"/>
  <c r="D439" i="10"/>
  <c r="D440" i="10"/>
  <c r="D441" i="10"/>
  <c r="D442" i="10"/>
  <c r="D443" i="10"/>
  <c r="D444" i="10"/>
  <c r="D445" i="10"/>
  <c r="D446" i="10"/>
  <c r="D447" i="10"/>
  <c r="D448" i="10"/>
  <c r="D449" i="10"/>
  <c r="D450" i="10"/>
  <c r="D451" i="10"/>
  <c r="D452" i="10"/>
  <c r="D453" i="10"/>
  <c r="D454" i="10"/>
  <c r="D455" i="10"/>
  <c r="D456" i="10"/>
  <c r="D307" i="10"/>
  <c r="D158" i="10"/>
  <c r="D159" i="10"/>
  <c r="D160" i="10"/>
  <c r="D161" i="10"/>
  <c r="D162" i="10"/>
  <c r="D163" i="10"/>
  <c r="D164" i="10"/>
  <c r="D165" i="10"/>
  <c r="D166" i="10"/>
  <c r="D167" i="10"/>
  <c r="D168" i="10"/>
  <c r="D169" i="10"/>
  <c r="D170" i="10"/>
  <c r="D171" i="10"/>
  <c r="D172" i="10"/>
  <c r="D173" i="10"/>
  <c r="D174" i="10"/>
  <c r="D175" i="10"/>
  <c r="D176" i="10"/>
  <c r="D177" i="10"/>
  <c r="D178" i="10"/>
  <c r="D179" i="10"/>
  <c r="D180" i="10"/>
  <c r="D181" i="10"/>
  <c r="D182" i="10"/>
  <c r="D183" i="10"/>
  <c r="D184" i="10"/>
  <c r="D185" i="10"/>
  <c r="D186" i="10"/>
  <c r="D187" i="10"/>
  <c r="D188" i="10"/>
  <c r="D189" i="10"/>
  <c r="D190" i="10"/>
  <c r="D191" i="10"/>
  <c r="D192" i="10"/>
  <c r="D193" i="10"/>
  <c r="D194" i="10"/>
  <c r="D195" i="10"/>
  <c r="D196" i="10"/>
  <c r="D197" i="10"/>
  <c r="D198" i="10"/>
  <c r="D199" i="10"/>
  <c r="D200" i="10"/>
  <c r="D201" i="10"/>
  <c r="D202" i="10"/>
  <c r="D203" i="10"/>
  <c r="D204" i="10"/>
  <c r="D205" i="10"/>
  <c r="D206" i="10"/>
  <c r="D207" i="10"/>
  <c r="D208" i="10"/>
  <c r="D209" i="10"/>
  <c r="D210" i="10"/>
  <c r="D211" i="10"/>
  <c r="D212" i="10"/>
  <c r="D213" i="10"/>
  <c r="D214" i="10"/>
  <c r="D215" i="10"/>
  <c r="D216" i="10"/>
  <c r="D217" i="10"/>
  <c r="D218" i="10"/>
  <c r="D219" i="10"/>
  <c r="D220" i="10"/>
  <c r="D221" i="10"/>
  <c r="D222" i="10"/>
  <c r="D223" i="10"/>
  <c r="D224" i="10"/>
  <c r="D225" i="10"/>
  <c r="D226" i="10"/>
  <c r="D227" i="10"/>
  <c r="D228" i="10"/>
  <c r="D229" i="10"/>
  <c r="D230" i="10"/>
  <c r="D231" i="10"/>
  <c r="D232" i="10"/>
  <c r="D233" i="10"/>
  <c r="D234" i="10"/>
  <c r="D235" i="10"/>
  <c r="D236" i="10"/>
  <c r="D237" i="10"/>
  <c r="D238" i="10"/>
  <c r="D239" i="10"/>
  <c r="D240" i="10"/>
  <c r="D241" i="10"/>
  <c r="D242" i="10"/>
  <c r="D243" i="10"/>
  <c r="D244" i="10"/>
  <c r="D245" i="10"/>
  <c r="D246" i="10"/>
  <c r="D247" i="10"/>
  <c r="D248" i="10"/>
  <c r="D249" i="10"/>
  <c r="D250" i="10"/>
  <c r="D251" i="10"/>
  <c r="D252" i="10"/>
  <c r="D253" i="10"/>
  <c r="D254" i="10"/>
  <c r="D255" i="10"/>
  <c r="D256" i="10"/>
  <c r="D257" i="10"/>
  <c r="D258" i="10"/>
  <c r="D259" i="10"/>
  <c r="D260" i="10"/>
  <c r="D261" i="10"/>
  <c r="D262" i="10"/>
  <c r="D263" i="10"/>
  <c r="D264" i="10"/>
  <c r="D265" i="10"/>
  <c r="D266" i="10"/>
  <c r="D267" i="10"/>
  <c r="D268" i="10"/>
  <c r="D269" i="10"/>
  <c r="D270" i="10"/>
  <c r="D271" i="10"/>
  <c r="D272" i="10"/>
  <c r="D273" i="10"/>
  <c r="D274" i="10"/>
  <c r="D275" i="10"/>
  <c r="D276" i="10"/>
  <c r="D277" i="10"/>
  <c r="D278" i="10"/>
  <c r="D279" i="10"/>
  <c r="D280" i="10"/>
  <c r="D281" i="10"/>
  <c r="D282" i="10"/>
  <c r="D283" i="10"/>
  <c r="D284" i="10"/>
  <c r="D285" i="10"/>
  <c r="D286" i="10"/>
  <c r="D287" i="10"/>
  <c r="D288" i="10"/>
  <c r="D289" i="10"/>
  <c r="D290" i="10"/>
  <c r="D291" i="10"/>
  <c r="D292" i="10"/>
  <c r="D293" i="10"/>
  <c r="D294" i="10"/>
  <c r="D295" i="10"/>
  <c r="D296" i="10"/>
  <c r="D297" i="10"/>
  <c r="D298" i="10"/>
  <c r="D299" i="10"/>
  <c r="D300" i="10"/>
  <c r="D301" i="10"/>
  <c r="D302" i="10"/>
  <c r="D303" i="10"/>
  <c r="D304" i="10"/>
  <c r="D305" i="10"/>
  <c r="D306" i="10"/>
  <c r="D157" i="10"/>
  <c r="G8" i="10"/>
  <c r="H8" i="10" s="1"/>
  <c r="G9" i="10"/>
  <c r="H9" i="10" s="1"/>
  <c r="G10" i="10"/>
  <c r="H10" i="10" s="1"/>
  <c r="G11" i="10"/>
  <c r="H11" i="10" s="1"/>
  <c r="G12" i="10"/>
  <c r="H12" i="10" s="1"/>
  <c r="G13" i="10"/>
  <c r="H13" i="10" s="1"/>
  <c r="G14" i="10"/>
  <c r="H14" i="10" s="1"/>
  <c r="G15" i="10"/>
  <c r="H15" i="10" s="1"/>
  <c r="G16" i="10"/>
  <c r="H16" i="10" s="1"/>
  <c r="G17" i="10"/>
  <c r="H17" i="10" s="1"/>
  <c r="G18" i="10"/>
  <c r="H18" i="10" s="1"/>
  <c r="G19" i="10"/>
  <c r="H19" i="10" s="1"/>
  <c r="G20" i="10"/>
  <c r="H20" i="10" s="1"/>
  <c r="G21" i="10"/>
  <c r="H21" i="10" s="1"/>
  <c r="G22" i="10"/>
  <c r="H22" i="10" s="1"/>
  <c r="G23" i="10"/>
  <c r="H23" i="10" s="1"/>
  <c r="G24" i="10"/>
  <c r="H24" i="10" s="1"/>
  <c r="G25" i="10"/>
  <c r="H25" i="10" s="1"/>
  <c r="G26" i="10"/>
  <c r="H26" i="10" s="1"/>
  <c r="G27" i="10"/>
  <c r="H27" i="10" s="1"/>
  <c r="G28" i="10"/>
  <c r="H28" i="10" s="1"/>
  <c r="G29" i="10"/>
  <c r="H29" i="10" s="1"/>
  <c r="G30" i="10"/>
  <c r="H30" i="10" s="1"/>
  <c r="G31" i="10"/>
  <c r="H31" i="10" s="1"/>
  <c r="G32" i="10"/>
  <c r="H32" i="10" s="1"/>
  <c r="J32" i="10" s="1"/>
  <c r="G33" i="10"/>
  <c r="H33" i="10" s="1"/>
  <c r="J33" i="10" s="1"/>
  <c r="G34" i="10"/>
  <c r="H34" i="10" s="1"/>
  <c r="J34" i="10" s="1"/>
  <c r="G35" i="10"/>
  <c r="H35" i="10" s="1"/>
  <c r="J35" i="10" s="1"/>
  <c r="G36" i="10"/>
  <c r="H36" i="10" s="1"/>
  <c r="J36" i="10" s="1"/>
  <c r="G37" i="10"/>
  <c r="H37" i="10" s="1"/>
  <c r="J37" i="10" s="1"/>
  <c r="G38" i="10"/>
  <c r="H38" i="10" s="1"/>
  <c r="J38" i="10" s="1"/>
  <c r="G39" i="10"/>
  <c r="H39" i="10" s="1"/>
  <c r="J39" i="10" s="1"/>
  <c r="G40" i="10"/>
  <c r="H40" i="10" s="1"/>
  <c r="J40" i="10" s="1"/>
  <c r="G41" i="10"/>
  <c r="H41" i="10" s="1"/>
  <c r="J41" i="10" s="1"/>
  <c r="G42" i="10"/>
  <c r="H42" i="10" s="1"/>
  <c r="J42" i="10" s="1"/>
  <c r="G43" i="10"/>
  <c r="H43" i="10" s="1"/>
  <c r="J43" i="10" s="1"/>
  <c r="G44" i="10"/>
  <c r="H44" i="10" s="1"/>
  <c r="J44" i="10" s="1"/>
  <c r="G45" i="10"/>
  <c r="H45" i="10" s="1"/>
  <c r="J45" i="10" s="1"/>
  <c r="G46" i="10"/>
  <c r="H46" i="10" s="1"/>
  <c r="J46" i="10" s="1"/>
  <c r="G47" i="10"/>
  <c r="H47" i="10" s="1"/>
  <c r="G48" i="10"/>
  <c r="H48" i="10" s="1"/>
  <c r="J48" i="10" s="1"/>
  <c r="G49" i="10"/>
  <c r="H49" i="10" s="1"/>
  <c r="J49" i="10" s="1"/>
  <c r="G50" i="10"/>
  <c r="H50" i="10" s="1"/>
  <c r="J50" i="10" s="1"/>
  <c r="G51" i="10"/>
  <c r="H51" i="10" s="1"/>
  <c r="G52" i="10"/>
  <c r="H52" i="10" s="1"/>
  <c r="G53" i="10"/>
  <c r="H53" i="10" s="1"/>
  <c r="J53" i="10" s="1"/>
  <c r="G54" i="10"/>
  <c r="H54" i="10" s="1"/>
  <c r="J54" i="10" s="1"/>
  <c r="G55" i="10"/>
  <c r="H55" i="10" s="1"/>
  <c r="J55" i="10" s="1"/>
  <c r="G56" i="10"/>
  <c r="H56" i="10" s="1"/>
  <c r="G57" i="10"/>
  <c r="H57" i="10" s="1"/>
  <c r="J57" i="10" s="1"/>
  <c r="G58" i="10"/>
  <c r="H58" i="10" s="1"/>
  <c r="J58" i="10" s="1"/>
  <c r="G59" i="10"/>
  <c r="H59" i="10" s="1"/>
  <c r="J59" i="10" s="1"/>
  <c r="G60" i="10"/>
  <c r="H60" i="10" s="1"/>
  <c r="J60" i="10" s="1"/>
  <c r="G61" i="10"/>
  <c r="H61" i="10" s="1"/>
  <c r="J61" i="10" s="1"/>
  <c r="G62" i="10"/>
  <c r="H62" i="10" s="1"/>
  <c r="J62" i="10" s="1"/>
  <c r="G63" i="10"/>
  <c r="H63" i="10" s="1"/>
  <c r="J63" i="10" s="1"/>
  <c r="G64" i="10"/>
  <c r="H64" i="10" s="1"/>
  <c r="G65" i="10"/>
  <c r="H65" i="10" s="1"/>
  <c r="J65" i="10" s="1"/>
  <c r="G66" i="10"/>
  <c r="H66" i="10" s="1"/>
  <c r="J66" i="10" s="1"/>
  <c r="G67" i="10"/>
  <c r="H67" i="10" s="1"/>
  <c r="J67" i="10" s="1"/>
  <c r="G68" i="10"/>
  <c r="H68" i="10" s="1"/>
  <c r="J68" i="10" s="1"/>
  <c r="G69" i="10"/>
  <c r="H69" i="10" s="1"/>
  <c r="J69" i="10" s="1"/>
  <c r="G70" i="10"/>
  <c r="H70" i="10" s="1"/>
  <c r="J70" i="10" s="1"/>
  <c r="G71" i="10"/>
  <c r="H71" i="10" s="1"/>
  <c r="J71" i="10" s="1"/>
  <c r="G72" i="10"/>
  <c r="H72" i="10" s="1"/>
  <c r="J72" i="10" s="1"/>
  <c r="G73" i="10"/>
  <c r="H73" i="10" s="1"/>
  <c r="J73" i="10" s="1"/>
  <c r="G74" i="10"/>
  <c r="H74" i="10" s="1"/>
  <c r="J74" i="10" s="1"/>
  <c r="G75" i="10"/>
  <c r="H75" i="10" s="1"/>
  <c r="J75" i="10" s="1"/>
  <c r="G76" i="10"/>
  <c r="H76" i="10" s="1"/>
  <c r="J76" i="10" s="1"/>
  <c r="G77" i="10"/>
  <c r="H77" i="10" s="1"/>
  <c r="J77" i="10" s="1"/>
  <c r="G78" i="10"/>
  <c r="H78" i="10" s="1"/>
  <c r="J78" i="10" s="1"/>
  <c r="G79" i="10"/>
  <c r="H79" i="10" s="1"/>
  <c r="J79" i="10" s="1"/>
  <c r="G80" i="10"/>
  <c r="H80" i="10" s="1"/>
  <c r="J80" i="10" s="1"/>
  <c r="G81" i="10"/>
  <c r="H81" i="10" s="1"/>
  <c r="J81" i="10" s="1"/>
  <c r="G82" i="10"/>
  <c r="H82" i="10" s="1"/>
  <c r="J82" i="10" s="1"/>
  <c r="G83" i="10"/>
  <c r="H83" i="10" s="1"/>
  <c r="J83" i="10" s="1"/>
  <c r="G84" i="10"/>
  <c r="H84" i="10" s="1"/>
  <c r="J84" i="10" s="1"/>
  <c r="G85" i="10"/>
  <c r="H85" i="10" s="1"/>
  <c r="J85" i="10" s="1"/>
  <c r="G86" i="10"/>
  <c r="H86" i="10" s="1"/>
  <c r="J86" i="10" s="1"/>
  <c r="G87" i="10"/>
  <c r="H87" i="10" s="1"/>
  <c r="J87" i="10" s="1"/>
  <c r="G88" i="10"/>
  <c r="H88" i="10" s="1"/>
  <c r="J88" i="10" s="1"/>
  <c r="G89" i="10"/>
  <c r="H89" i="10" s="1"/>
  <c r="J89" i="10" s="1"/>
  <c r="G90" i="10"/>
  <c r="H90" i="10" s="1"/>
  <c r="J90" i="10" s="1"/>
  <c r="G91" i="10"/>
  <c r="H91" i="10" s="1"/>
  <c r="J91" i="10" s="1"/>
  <c r="G92" i="10"/>
  <c r="H92" i="10" s="1"/>
  <c r="J92" i="10" s="1"/>
  <c r="G93" i="10"/>
  <c r="H93" i="10" s="1"/>
  <c r="J93" i="10" s="1"/>
  <c r="G94" i="10"/>
  <c r="H94" i="10" s="1"/>
  <c r="J94" i="10" s="1"/>
  <c r="G95" i="10"/>
  <c r="H95" i="10" s="1"/>
  <c r="J95" i="10" s="1"/>
  <c r="G96" i="10"/>
  <c r="H96" i="10" s="1"/>
  <c r="J96" i="10" s="1"/>
  <c r="G97" i="10"/>
  <c r="H97" i="10" s="1"/>
  <c r="J97" i="10" s="1"/>
  <c r="G98" i="10"/>
  <c r="H98" i="10" s="1"/>
  <c r="J98" i="10" s="1"/>
  <c r="G99" i="10"/>
  <c r="H99" i="10" s="1"/>
  <c r="J99" i="10" s="1"/>
  <c r="G100" i="10"/>
  <c r="H100" i="10" s="1"/>
  <c r="J100" i="10" s="1"/>
  <c r="G101" i="10"/>
  <c r="H101" i="10" s="1"/>
  <c r="J101" i="10" s="1"/>
  <c r="G102" i="10"/>
  <c r="H102" i="10" s="1"/>
  <c r="J102" i="10" s="1"/>
  <c r="G103" i="10"/>
  <c r="H103" i="10" s="1"/>
  <c r="J103" i="10" s="1"/>
  <c r="G104" i="10"/>
  <c r="H104" i="10" s="1"/>
  <c r="J104" i="10" s="1"/>
  <c r="G105" i="10"/>
  <c r="H105" i="10" s="1"/>
  <c r="J105" i="10" s="1"/>
  <c r="G106" i="10"/>
  <c r="H106" i="10" s="1"/>
  <c r="J106" i="10" s="1"/>
  <c r="G107" i="10"/>
  <c r="H107" i="10" s="1"/>
  <c r="J107" i="10" s="1"/>
  <c r="G108" i="10"/>
  <c r="H108" i="10" s="1"/>
  <c r="J108" i="10" s="1"/>
  <c r="G109" i="10"/>
  <c r="H109" i="10" s="1"/>
  <c r="J109" i="10" s="1"/>
  <c r="G110" i="10"/>
  <c r="H110" i="10" s="1"/>
  <c r="J110" i="10" s="1"/>
  <c r="G111" i="10"/>
  <c r="H111" i="10" s="1"/>
  <c r="J111" i="10" s="1"/>
  <c r="G112" i="10"/>
  <c r="H112" i="10" s="1"/>
  <c r="J112" i="10" s="1"/>
  <c r="G113" i="10"/>
  <c r="H113" i="10" s="1"/>
  <c r="J113" i="10" s="1"/>
  <c r="G114" i="10"/>
  <c r="H114" i="10" s="1"/>
  <c r="J114" i="10" s="1"/>
  <c r="G115" i="10"/>
  <c r="H115" i="10" s="1"/>
  <c r="J115" i="10" s="1"/>
  <c r="G116" i="10"/>
  <c r="H116" i="10" s="1"/>
  <c r="J116" i="10" s="1"/>
  <c r="G117" i="10"/>
  <c r="H117" i="10" s="1"/>
  <c r="J117" i="10" s="1"/>
  <c r="G118" i="10"/>
  <c r="H118" i="10" s="1"/>
  <c r="J118" i="10" s="1"/>
  <c r="G119" i="10"/>
  <c r="H119" i="10" s="1"/>
  <c r="J119" i="10" s="1"/>
  <c r="G120" i="10"/>
  <c r="H120" i="10" s="1"/>
  <c r="J120" i="10" s="1"/>
  <c r="G121" i="10"/>
  <c r="H121" i="10" s="1"/>
  <c r="J121" i="10" s="1"/>
  <c r="G122" i="10"/>
  <c r="H122" i="10" s="1"/>
  <c r="J122" i="10" s="1"/>
  <c r="G123" i="10"/>
  <c r="H123" i="10" s="1"/>
  <c r="J123" i="10" s="1"/>
  <c r="G124" i="10"/>
  <c r="H124" i="10" s="1"/>
  <c r="J124" i="10" s="1"/>
  <c r="G125" i="10"/>
  <c r="H125" i="10" s="1"/>
  <c r="J125" i="10" s="1"/>
  <c r="G126" i="10"/>
  <c r="H126" i="10" s="1"/>
  <c r="J126" i="10" s="1"/>
  <c r="G127" i="10"/>
  <c r="H127" i="10" s="1"/>
  <c r="J127" i="10" s="1"/>
  <c r="G128" i="10"/>
  <c r="H128" i="10" s="1"/>
  <c r="J128" i="10" s="1"/>
  <c r="G129" i="10"/>
  <c r="H129" i="10" s="1"/>
  <c r="J129" i="10" s="1"/>
  <c r="G130" i="10"/>
  <c r="H130" i="10" s="1"/>
  <c r="J130" i="10" s="1"/>
  <c r="G131" i="10"/>
  <c r="H131" i="10" s="1"/>
  <c r="J131" i="10" s="1"/>
  <c r="G132" i="10"/>
  <c r="H132" i="10" s="1"/>
  <c r="J132" i="10" s="1"/>
  <c r="G133" i="10"/>
  <c r="H133" i="10" s="1"/>
  <c r="J133" i="10" s="1"/>
  <c r="G134" i="10"/>
  <c r="H134" i="10" s="1"/>
  <c r="J134" i="10" s="1"/>
  <c r="G135" i="10"/>
  <c r="H135" i="10" s="1"/>
  <c r="J135" i="10" s="1"/>
  <c r="G136" i="10"/>
  <c r="H136" i="10" s="1"/>
  <c r="J136" i="10" s="1"/>
  <c r="G137" i="10"/>
  <c r="H137" i="10" s="1"/>
  <c r="J137" i="10" s="1"/>
  <c r="G138" i="10"/>
  <c r="H138" i="10" s="1"/>
  <c r="J138" i="10" s="1"/>
  <c r="G139" i="10"/>
  <c r="H139" i="10" s="1"/>
  <c r="J139" i="10" s="1"/>
  <c r="G140" i="10"/>
  <c r="H140" i="10" s="1"/>
  <c r="J140" i="10" s="1"/>
  <c r="G141" i="10"/>
  <c r="H141" i="10" s="1"/>
  <c r="J141" i="10" s="1"/>
  <c r="G142" i="10"/>
  <c r="H142" i="10" s="1"/>
  <c r="J142" i="10" s="1"/>
  <c r="G143" i="10"/>
  <c r="H143" i="10" s="1"/>
  <c r="J143" i="10" s="1"/>
  <c r="G144" i="10"/>
  <c r="H144" i="10" s="1"/>
  <c r="J144" i="10" s="1"/>
  <c r="G145" i="10"/>
  <c r="H145" i="10" s="1"/>
  <c r="J145" i="10" s="1"/>
  <c r="G146" i="10"/>
  <c r="H146" i="10" s="1"/>
  <c r="J146" i="10" s="1"/>
  <c r="G147" i="10"/>
  <c r="H147" i="10" s="1"/>
  <c r="J147" i="10" s="1"/>
  <c r="G148" i="10"/>
  <c r="H148" i="10" s="1"/>
  <c r="J148" i="10" s="1"/>
  <c r="G149" i="10"/>
  <c r="H149" i="10" s="1"/>
  <c r="J149" i="10" s="1"/>
  <c r="G150" i="10"/>
  <c r="H150" i="10" s="1"/>
  <c r="J150" i="10" s="1"/>
  <c r="G151" i="10"/>
  <c r="H151" i="10" s="1"/>
  <c r="J151" i="10" s="1"/>
  <c r="G152" i="10"/>
  <c r="H152" i="10" s="1"/>
  <c r="J152" i="10" s="1"/>
  <c r="G153" i="10"/>
  <c r="H153" i="10" s="1"/>
  <c r="J153" i="10" s="1"/>
  <c r="G154" i="10"/>
  <c r="H154" i="10" s="1"/>
  <c r="J154" i="10" s="1"/>
  <c r="G155" i="10"/>
  <c r="H155" i="10" s="1"/>
  <c r="J155" i="10" s="1"/>
  <c r="G156" i="10"/>
  <c r="H156" i="10" s="1"/>
  <c r="J156" i="10" s="1"/>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D119" i="10"/>
  <c r="D120" i="10"/>
  <c r="D121" i="10"/>
  <c r="D122" i="10"/>
  <c r="D123" i="10"/>
  <c r="D124" i="10"/>
  <c r="D125" i="10"/>
  <c r="D126" i="10"/>
  <c r="D127" i="10"/>
  <c r="D128" i="10"/>
  <c r="D129" i="10"/>
  <c r="D130" i="10"/>
  <c r="D131" i="10"/>
  <c r="D132" i="10"/>
  <c r="D133" i="10"/>
  <c r="D134" i="10"/>
  <c r="D135" i="10"/>
  <c r="D136" i="10"/>
  <c r="D137" i="10"/>
  <c r="D138" i="10"/>
  <c r="D139" i="10"/>
  <c r="D140" i="10"/>
  <c r="D141" i="10"/>
  <c r="D142" i="10"/>
  <c r="D143" i="10"/>
  <c r="D144" i="10"/>
  <c r="D145" i="10"/>
  <c r="D146" i="10"/>
  <c r="D147" i="10"/>
  <c r="D148" i="10"/>
  <c r="D149" i="10"/>
  <c r="D150" i="10"/>
  <c r="D151" i="10"/>
  <c r="D152" i="10"/>
  <c r="D153" i="10"/>
  <c r="D154" i="10"/>
  <c r="D155" i="10"/>
  <c r="D156" i="10"/>
  <c r="G7" i="10"/>
  <c r="H7" i="10" s="1"/>
  <c r="D7" i="10"/>
  <c r="C125" i="15" l="1"/>
  <c r="H125" i="15" s="1"/>
  <c r="M125" i="15" s="1"/>
  <c r="R125" i="15" s="1"/>
  <c r="C125" i="17"/>
  <c r="H125" i="17" s="1"/>
  <c r="M125" i="17" s="1"/>
  <c r="R125" i="17" s="1"/>
  <c r="I20" i="9"/>
  <c r="F15" i="16" s="1"/>
  <c r="S64" i="10"/>
  <c r="S364" i="10"/>
  <c r="S514" i="10"/>
  <c r="S214" i="10"/>
  <c r="S56" i="10"/>
  <c r="S51" i="10"/>
  <c r="S52" i="10"/>
  <c r="S47" i="10"/>
  <c r="J64" i="10"/>
  <c r="J56" i="10"/>
  <c r="J52" i="10"/>
  <c r="J51" i="10"/>
  <c r="J47" i="10"/>
  <c r="K9" i="9"/>
  <c r="H4" i="16" s="1"/>
  <c r="O15" i="17" s="1"/>
  <c r="T15" i="17" s="1"/>
  <c r="J15" i="9"/>
  <c r="G10" i="16" s="1"/>
  <c r="E63" i="17" s="1"/>
  <c r="J63" i="17" s="1"/>
  <c r="A24" i="14"/>
  <c r="E43" i="13"/>
  <c r="S30" i="10"/>
  <c r="S170" i="10"/>
  <c r="S326" i="10"/>
  <c r="S310" i="10"/>
  <c r="S458" i="10"/>
  <c r="S169" i="10"/>
  <c r="S325" i="10"/>
  <c r="S309" i="10"/>
  <c r="S461" i="10"/>
  <c r="S31" i="10"/>
  <c r="S163" i="10"/>
  <c r="S157" i="10"/>
  <c r="S457" i="10"/>
  <c r="S174" i="10"/>
  <c r="S158" i="10"/>
  <c r="S322" i="10"/>
  <c r="S478" i="10"/>
  <c r="S462" i="10"/>
  <c r="S25" i="10"/>
  <c r="S173" i="10"/>
  <c r="S329" i="10"/>
  <c r="S317" i="10"/>
  <c r="S477" i="10"/>
  <c r="S469" i="10"/>
  <c r="S28" i="10"/>
  <c r="S8" i="10"/>
  <c r="S176" i="10"/>
  <c r="S172" i="10"/>
  <c r="S168" i="10"/>
  <c r="S164" i="10"/>
  <c r="S160" i="10"/>
  <c r="S328" i="10"/>
  <c r="S324" i="10"/>
  <c r="S320" i="10"/>
  <c r="S316" i="10"/>
  <c r="S312" i="10"/>
  <c r="S308" i="10"/>
  <c r="S480" i="10"/>
  <c r="S476" i="10"/>
  <c r="S472" i="10"/>
  <c r="S468" i="10"/>
  <c r="S464" i="10"/>
  <c r="S460" i="10"/>
  <c r="S178" i="10"/>
  <c r="S162" i="10"/>
  <c r="S318" i="10"/>
  <c r="S474" i="10"/>
  <c r="S470" i="10"/>
  <c r="S177" i="10"/>
  <c r="S161" i="10"/>
  <c r="S313" i="10"/>
  <c r="S473" i="10"/>
  <c r="S180" i="10"/>
  <c r="S166" i="10"/>
  <c r="S330" i="10"/>
  <c r="S314" i="10"/>
  <c r="S466" i="10"/>
  <c r="S29" i="10"/>
  <c r="S181" i="10"/>
  <c r="S165" i="10"/>
  <c r="S321" i="10"/>
  <c r="S481" i="10"/>
  <c r="S465" i="10"/>
  <c r="S27" i="10"/>
  <c r="S179" i="10"/>
  <c r="S175" i="10"/>
  <c r="S171" i="10"/>
  <c r="S167" i="10"/>
  <c r="S159" i="10"/>
  <c r="S331" i="10"/>
  <c r="S327" i="10"/>
  <c r="S323" i="10"/>
  <c r="S319" i="10"/>
  <c r="S315" i="10"/>
  <c r="S311" i="10"/>
  <c r="S479" i="10"/>
  <c r="S475" i="10"/>
  <c r="S471" i="10"/>
  <c r="S467" i="10"/>
  <c r="S463" i="10"/>
  <c r="S459" i="10"/>
  <c r="S307" i="10"/>
  <c r="S7" i="10"/>
  <c r="J178" i="10"/>
  <c r="J477" i="10"/>
  <c r="J469" i="10"/>
  <c r="J461" i="10"/>
  <c r="J328" i="10"/>
  <c r="J320" i="10"/>
  <c r="J476" i="10"/>
  <c r="J468" i="10"/>
  <c r="J460" i="10"/>
  <c r="J475" i="10"/>
  <c r="J467" i="10"/>
  <c r="J466" i="10"/>
  <c r="J481" i="10"/>
  <c r="J465" i="10"/>
  <c r="J458" i="10"/>
  <c r="J473" i="10"/>
  <c r="J480" i="10"/>
  <c r="J472" i="10"/>
  <c r="J464" i="10"/>
  <c r="J457" i="10"/>
  <c r="J479" i="10"/>
  <c r="J471" i="10"/>
  <c r="J463" i="10"/>
  <c r="J478" i="10"/>
  <c r="J470" i="10"/>
  <c r="J462" i="10"/>
  <c r="J326" i="10"/>
  <c r="J307" i="10"/>
  <c r="J329" i="10"/>
  <c r="J321" i="10"/>
  <c r="J313" i="10"/>
  <c r="J312" i="10"/>
  <c r="J327" i="10"/>
  <c r="J319" i="10"/>
  <c r="J311" i="10"/>
  <c r="J170" i="10"/>
  <c r="J310" i="10"/>
  <c r="J309" i="10"/>
  <c r="J324" i="10"/>
  <c r="J316" i="10"/>
  <c r="J308" i="10"/>
  <c r="J162" i="10"/>
  <c r="J325" i="10"/>
  <c r="J331" i="10"/>
  <c r="J323" i="10"/>
  <c r="J315" i="10"/>
  <c r="J318" i="10"/>
  <c r="J317" i="10"/>
  <c r="J330" i="10"/>
  <c r="J322" i="10"/>
  <c r="J314" i="10"/>
  <c r="J167" i="10"/>
  <c r="J181" i="10"/>
  <c r="J173" i="10"/>
  <c r="J165" i="10"/>
  <c r="J180" i="10"/>
  <c r="J172" i="10"/>
  <c r="J164" i="10"/>
  <c r="J157" i="10"/>
  <c r="J179" i="10"/>
  <c r="J171" i="10"/>
  <c r="J163" i="10"/>
  <c r="J177" i="10"/>
  <c r="J169" i="10"/>
  <c r="J161" i="10"/>
  <c r="J176" i="10"/>
  <c r="J168" i="10"/>
  <c r="J160" i="10"/>
  <c r="J175" i="10"/>
  <c r="J159" i="10"/>
  <c r="J174" i="10"/>
  <c r="J166" i="10"/>
  <c r="J158" i="10"/>
  <c r="J28" i="10"/>
  <c r="J27" i="10"/>
  <c r="J31" i="10"/>
  <c r="J29" i="10"/>
  <c r="J30" i="10"/>
  <c r="P24" i="1"/>
  <c r="C21" i="16" s="1"/>
  <c r="O23" i="1"/>
  <c r="Q24" i="1"/>
  <c r="D21" i="16" s="1"/>
  <c r="H25" i="9"/>
  <c r="E20" i="16" s="1"/>
  <c r="E143" i="15" s="1"/>
  <c r="J143" i="15" s="1"/>
  <c r="S24" i="10"/>
  <c r="S26" i="10"/>
  <c r="S23" i="10"/>
  <c r="S22" i="10"/>
  <c r="S21" i="10"/>
  <c r="S20" i="10"/>
  <c r="S12" i="10"/>
  <c r="S19" i="10"/>
  <c r="S18" i="10"/>
  <c r="S11" i="10"/>
  <c r="S10" i="10"/>
  <c r="S9" i="10"/>
  <c r="J13" i="10"/>
  <c r="J11" i="10"/>
  <c r="J12" i="10"/>
  <c r="J7" i="10"/>
  <c r="J10" i="10"/>
  <c r="J9" i="10"/>
  <c r="J8" i="10"/>
  <c r="J26" i="10"/>
  <c r="J459" i="10"/>
  <c r="S16" i="10"/>
  <c r="R8" i="10"/>
  <c r="R12" i="10"/>
  <c r="R16" i="10"/>
  <c r="R20" i="10"/>
  <c r="R24" i="10"/>
  <c r="R28" i="10"/>
  <c r="R32" i="10"/>
  <c r="R36" i="10"/>
  <c r="R40" i="10"/>
  <c r="R44" i="10"/>
  <c r="R48" i="10"/>
  <c r="R52" i="10"/>
  <c r="R56" i="10"/>
  <c r="R60" i="10"/>
  <c r="R64" i="10"/>
  <c r="R68" i="10"/>
  <c r="R72" i="10"/>
  <c r="R76" i="10"/>
  <c r="R80" i="10"/>
  <c r="R84" i="10"/>
  <c r="R88" i="10"/>
  <c r="R92" i="10"/>
  <c r="R96" i="10"/>
  <c r="R100" i="10"/>
  <c r="R104" i="10"/>
  <c r="R108" i="10"/>
  <c r="R112" i="10"/>
  <c r="R116" i="10"/>
  <c r="R120" i="10"/>
  <c r="R124" i="10"/>
  <c r="R128" i="10"/>
  <c r="R132" i="10"/>
  <c r="R136" i="10"/>
  <c r="R140" i="10"/>
  <c r="R144" i="10"/>
  <c r="R148" i="10"/>
  <c r="R152" i="10"/>
  <c r="R156" i="10"/>
  <c r="R160" i="10"/>
  <c r="R164" i="10"/>
  <c r="R168" i="10"/>
  <c r="R172" i="10"/>
  <c r="R176" i="10"/>
  <c r="R180" i="10"/>
  <c r="R184" i="10"/>
  <c r="R188" i="10"/>
  <c r="R192" i="10"/>
  <c r="R196" i="10"/>
  <c r="R200" i="10"/>
  <c r="R204" i="10"/>
  <c r="R208" i="10"/>
  <c r="R212" i="10"/>
  <c r="R216" i="10"/>
  <c r="R220" i="10"/>
  <c r="R224" i="10"/>
  <c r="R228" i="10"/>
  <c r="R232" i="10"/>
  <c r="R236" i="10"/>
  <c r="R240" i="10"/>
  <c r="R244" i="10"/>
  <c r="R248" i="10"/>
  <c r="R252" i="10"/>
  <c r="R256" i="10"/>
  <c r="R260" i="10"/>
  <c r="R264" i="10"/>
  <c r="R268" i="10"/>
  <c r="R272" i="10"/>
  <c r="R276" i="10"/>
  <c r="R280" i="10"/>
  <c r="R284" i="10"/>
  <c r="R288" i="10"/>
  <c r="R292" i="10"/>
  <c r="R296" i="10"/>
  <c r="R300" i="10"/>
  <c r="R304" i="10"/>
  <c r="R308" i="10"/>
  <c r="R312" i="10"/>
  <c r="R316" i="10"/>
  <c r="R320" i="10"/>
  <c r="R324" i="10"/>
  <c r="R328" i="10"/>
  <c r="R332" i="10"/>
  <c r="R336" i="10"/>
  <c r="R340" i="10"/>
  <c r="S13" i="10"/>
  <c r="S17" i="10"/>
  <c r="R13" i="10"/>
  <c r="R18" i="10"/>
  <c r="R23" i="10"/>
  <c r="R29" i="10"/>
  <c r="R34" i="10"/>
  <c r="R39" i="10"/>
  <c r="R45" i="10"/>
  <c r="R50" i="10"/>
  <c r="R55" i="10"/>
  <c r="R61" i="10"/>
  <c r="R66" i="10"/>
  <c r="R71" i="10"/>
  <c r="R77" i="10"/>
  <c r="R82" i="10"/>
  <c r="R87" i="10"/>
  <c r="R93" i="10"/>
  <c r="R98" i="10"/>
  <c r="R103" i="10"/>
  <c r="R109" i="10"/>
  <c r="R114" i="10"/>
  <c r="R119" i="10"/>
  <c r="R125" i="10"/>
  <c r="R130" i="10"/>
  <c r="R135" i="10"/>
  <c r="R141" i="10"/>
  <c r="R146" i="10"/>
  <c r="R151" i="10"/>
  <c r="R157" i="10"/>
  <c r="R162" i="10"/>
  <c r="R167" i="10"/>
  <c r="R173" i="10"/>
  <c r="R178" i="10"/>
  <c r="R183" i="10"/>
  <c r="R189" i="10"/>
  <c r="R194" i="10"/>
  <c r="R199" i="10"/>
  <c r="R205" i="10"/>
  <c r="R210" i="10"/>
  <c r="R215" i="10"/>
  <c r="R221" i="10"/>
  <c r="R226" i="10"/>
  <c r="R231" i="10"/>
  <c r="R237" i="10"/>
  <c r="R242" i="10"/>
  <c r="R247" i="10"/>
  <c r="R253" i="10"/>
  <c r="R258" i="10"/>
  <c r="R263" i="10"/>
  <c r="R269" i="10"/>
  <c r="R274" i="10"/>
  <c r="R279" i="10"/>
  <c r="R285" i="10"/>
  <c r="R290" i="10"/>
  <c r="R295" i="10"/>
  <c r="R301" i="10"/>
  <c r="R306" i="10"/>
  <c r="R311" i="10"/>
  <c r="R317" i="10"/>
  <c r="R322" i="10"/>
  <c r="R327" i="10"/>
  <c r="R333" i="10"/>
  <c r="R338" i="10"/>
  <c r="R343" i="10"/>
  <c r="R347" i="10"/>
  <c r="R351" i="10"/>
  <c r="R355" i="10"/>
  <c r="R359" i="10"/>
  <c r="R363" i="10"/>
  <c r="R367" i="10"/>
  <c r="R371" i="10"/>
  <c r="R375" i="10"/>
  <c r="R379" i="10"/>
  <c r="R383" i="10"/>
  <c r="R387" i="10"/>
  <c r="R391" i="10"/>
  <c r="R395" i="10"/>
  <c r="R399" i="10"/>
  <c r="R403" i="10"/>
  <c r="R407" i="10"/>
  <c r="R411" i="10"/>
  <c r="R415" i="10"/>
  <c r="R419" i="10"/>
  <c r="R423" i="10"/>
  <c r="R427" i="10"/>
  <c r="R431" i="10"/>
  <c r="R435" i="10"/>
  <c r="R439" i="10"/>
  <c r="R443" i="10"/>
  <c r="R447" i="10"/>
  <c r="R451" i="10"/>
  <c r="R455" i="10"/>
  <c r="R459" i="10"/>
  <c r="R463" i="10"/>
  <c r="R467" i="10"/>
  <c r="R471" i="10"/>
  <c r="R475" i="10"/>
  <c r="R479" i="10"/>
  <c r="R483" i="10"/>
  <c r="R487" i="10"/>
  <c r="R491" i="10"/>
  <c r="R495" i="10"/>
  <c r="R499" i="10"/>
  <c r="R503" i="10"/>
  <c r="R507" i="10"/>
  <c r="R511" i="10"/>
  <c r="R515" i="10"/>
  <c r="R519" i="10"/>
  <c r="R523" i="10"/>
  <c r="R527" i="10"/>
  <c r="R531" i="10"/>
  <c r="R535" i="10"/>
  <c r="R539" i="10"/>
  <c r="R543" i="10"/>
  <c r="R547" i="10"/>
  <c r="R551" i="10"/>
  <c r="R555" i="10"/>
  <c r="R559" i="10"/>
  <c r="R563" i="10"/>
  <c r="R567" i="10"/>
  <c r="R571" i="10"/>
  <c r="R575" i="10"/>
  <c r="R579" i="10"/>
  <c r="R583" i="10"/>
  <c r="R587" i="10"/>
  <c r="R591" i="10"/>
  <c r="R595" i="10"/>
  <c r="R599" i="10"/>
  <c r="R603" i="10"/>
  <c r="R7" i="10"/>
  <c r="S14" i="10"/>
  <c r="R9" i="10"/>
  <c r="R14" i="10"/>
  <c r="R19" i="10"/>
  <c r="R25" i="10"/>
  <c r="R30" i="10"/>
  <c r="R35" i="10"/>
  <c r="R41" i="10"/>
  <c r="R46" i="10"/>
  <c r="R51" i="10"/>
  <c r="R57" i="10"/>
  <c r="R62" i="10"/>
  <c r="R67" i="10"/>
  <c r="R73" i="10"/>
  <c r="R78" i="10"/>
  <c r="R83" i="10"/>
  <c r="R89" i="10"/>
  <c r="R94" i="10"/>
  <c r="R99" i="10"/>
  <c r="R105" i="10"/>
  <c r="R110" i="10"/>
  <c r="R115" i="10"/>
  <c r="R121" i="10"/>
  <c r="R126" i="10"/>
  <c r="R131" i="10"/>
  <c r="R137" i="10"/>
  <c r="R142" i="10"/>
  <c r="R147" i="10"/>
  <c r="R153" i="10"/>
  <c r="R158" i="10"/>
  <c r="R163" i="10"/>
  <c r="R169" i="10"/>
  <c r="R174" i="10"/>
  <c r="R179" i="10"/>
  <c r="R185" i="10"/>
  <c r="R190" i="10"/>
  <c r="R195" i="10"/>
  <c r="R201" i="10"/>
  <c r="R206" i="10"/>
  <c r="R211" i="10"/>
  <c r="R217" i="10"/>
  <c r="R222" i="10"/>
  <c r="R227" i="10"/>
  <c r="R233" i="10"/>
  <c r="R238" i="10"/>
  <c r="R243" i="10"/>
  <c r="R249" i="10"/>
  <c r="R254" i="10"/>
  <c r="R259" i="10"/>
  <c r="R265" i="10"/>
  <c r="R270" i="10"/>
  <c r="R275" i="10"/>
  <c r="R281" i="10"/>
  <c r="R286" i="10"/>
  <c r="R291" i="10"/>
  <c r="R297" i="10"/>
  <c r="R302" i="10"/>
  <c r="R307" i="10"/>
  <c r="R313" i="10"/>
  <c r="R318" i="10"/>
  <c r="R323" i="10"/>
  <c r="R329" i="10"/>
  <c r="R334" i="10"/>
  <c r="R339" i="10"/>
  <c r="R344" i="10"/>
  <c r="R348" i="10"/>
  <c r="R352" i="10"/>
  <c r="R356" i="10"/>
  <c r="R360" i="10"/>
  <c r="R364" i="10"/>
  <c r="R368" i="10"/>
  <c r="R372" i="10"/>
  <c r="R376" i="10"/>
  <c r="R380" i="10"/>
  <c r="R384" i="10"/>
  <c r="R388" i="10"/>
  <c r="R392" i="10"/>
  <c r="R396" i="10"/>
  <c r="R400" i="10"/>
  <c r="R404" i="10"/>
  <c r="R408" i="10"/>
  <c r="R412" i="10"/>
  <c r="R416" i="10"/>
  <c r="R420" i="10"/>
  <c r="R424" i="10"/>
  <c r="R10" i="10"/>
  <c r="R21" i="10"/>
  <c r="R31" i="10"/>
  <c r="R42" i="10"/>
  <c r="R53" i="10"/>
  <c r="R63" i="10"/>
  <c r="R74" i="10"/>
  <c r="R85" i="10"/>
  <c r="R95" i="10"/>
  <c r="R106" i="10"/>
  <c r="R117" i="10"/>
  <c r="R127" i="10"/>
  <c r="R138" i="10"/>
  <c r="R149" i="10"/>
  <c r="R159" i="10"/>
  <c r="R170" i="10"/>
  <c r="R181" i="10"/>
  <c r="R191" i="10"/>
  <c r="R202" i="10"/>
  <c r="R213" i="10"/>
  <c r="R223" i="10"/>
  <c r="R234" i="10"/>
  <c r="R245" i="10"/>
  <c r="R255" i="10"/>
  <c r="R266" i="10"/>
  <c r="R277" i="10"/>
  <c r="R287" i="10"/>
  <c r="R298" i="10"/>
  <c r="R309" i="10"/>
  <c r="R319" i="10"/>
  <c r="R330" i="10"/>
  <c r="R341" i="10"/>
  <c r="R349" i="10"/>
  <c r="R357" i="10"/>
  <c r="R365" i="10"/>
  <c r="R373" i="10"/>
  <c r="R381" i="10"/>
  <c r="R389" i="10"/>
  <c r="R397" i="10"/>
  <c r="R405" i="10"/>
  <c r="R413" i="10"/>
  <c r="R421" i="10"/>
  <c r="R428" i="10"/>
  <c r="R433" i="10"/>
  <c r="R438" i="10"/>
  <c r="R444" i="10"/>
  <c r="R449" i="10"/>
  <c r="R454" i="10"/>
  <c r="R460" i="10"/>
  <c r="R465" i="10"/>
  <c r="R470" i="10"/>
  <c r="R476" i="10"/>
  <c r="R481" i="10"/>
  <c r="R486" i="10"/>
  <c r="R492" i="10"/>
  <c r="R497" i="10"/>
  <c r="R502" i="10"/>
  <c r="R508" i="10"/>
  <c r="R513" i="10"/>
  <c r="R518" i="10"/>
  <c r="R524" i="10"/>
  <c r="R529" i="10"/>
  <c r="R534" i="10"/>
  <c r="R540" i="10"/>
  <c r="R545" i="10"/>
  <c r="R550" i="10"/>
  <c r="R556" i="10"/>
  <c r="R561" i="10"/>
  <c r="R566" i="10"/>
  <c r="R572" i="10"/>
  <c r="R577" i="10"/>
  <c r="R582" i="10"/>
  <c r="R588" i="10"/>
  <c r="R593" i="10"/>
  <c r="R598" i="10"/>
  <c r="R604" i="10"/>
  <c r="S15" i="10"/>
  <c r="R15" i="10"/>
  <c r="R26" i="10"/>
  <c r="R37" i="10"/>
  <c r="R47" i="10"/>
  <c r="R58" i="10"/>
  <c r="R69" i="10"/>
  <c r="R79" i="10"/>
  <c r="R90" i="10"/>
  <c r="R101" i="10"/>
  <c r="R111" i="10"/>
  <c r="R122" i="10"/>
  <c r="R133" i="10"/>
  <c r="R143" i="10"/>
  <c r="R154" i="10"/>
  <c r="R165" i="10"/>
  <c r="R175" i="10"/>
  <c r="R186" i="10"/>
  <c r="R197" i="10"/>
  <c r="R207" i="10"/>
  <c r="R218" i="10"/>
  <c r="R229" i="10"/>
  <c r="R239" i="10"/>
  <c r="R250" i="10"/>
  <c r="R261" i="10"/>
  <c r="R271" i="10"/>
  <c r="R282" i="10"/>
  <c r="R293" i="10"/>
  <c r="R303" i="10"/>
  <c r="R314" i="10"/>
  <c r="R325" i="10"/>
  <c r="R335" i="10"/>
  <c r="R345" i="10"/>
  <c r="R353" i="10"/>
  <c r="R361" i="10"/>
  <c r="R369" i="10"/>
  <c r="R377" i="10"/>
  <c r="R385" i="10"/>
  <c r="R393" i="10"/>
  <c r="R401" i="10"/>
  <c r="R409" i="10"/>
  <c r="R417" i="10"/>
  <c r="R425" i="10"/>
  <c r="R430" i="10"/>
  <c r="R436" i="10"/>
  <c r="R441" i="10"/>
  <c r="R446" i="10"/>
  <c r="R452" i="10"/>
  <c r="R457" i="10"/>
  <c r="R462" i="10"/>
  <c r="R468" i="10"/>
  <c r="R473" i="10"/>
  <c r="R478" i="10"/>
  <c r="R484" i="10"/>
  <c r="R489" i="10"/>
  <c r="R494" i="10"/>
  <c r="R500" i="10"/>
  <c r="R505" i="10"/>
  <c r="R510" i="10"/>
  <c r="R516" i="10"/>
  <c r="R521" i="10"/>
  <c r="R526" i="10"/>
  <c r="R532" i="10"/>
  <c r="R537" i="10"/>
  <c r="R542" i="10"/>
  <c r="R548" i="10"/>
  <c r="R553" i="10"/>
  <c r="R558" i="10"/>
  <c r="R564" i="10"/>
  <c r="R569" i="10"/>
  <c r="R574" i="10"/>
  <c r="R580" i="10"/>
  <c r="R585" i="10"/>
  <c r="R590" i="10"/>
  <c r="R596" i="10"/>
  <c r="R601" i="10"/>
  <c r="R606" i="10"/>
  <c r="R17" i="10"/>
  <c r="R27" i="10"/>
  <c r="R38" i="10"/>
  <c r="R49" i="10"/>
  <c r="R59" i="10"/>
  <c r="R70" i="10"/>
  <c r="R81" i="10"/>
  <c r="R91" i="10"/>
  <c r="R102" i="10"/>
  <c r="R22" i="10"/>
  <c r="R65" i="10"/>
  <c r="R107" i="10"/>
  <c r="R129" i="10"/>
  <c r="R150" i="10"/>
  <c r="R171" i="10"/>
  <c r="R193" i="10"/>
  <c r="R214" i="10"/>
  <c r="R235" i="10"/>
  <c r="R257" i="10"/>
  <c r="R278" i="10"/>
  <c r="R299" i="10"/>
  <c r="R321" i="10"/>
  <c r="R342" i="10"/>
  <c r="R358" i="10"/>
  <c r="R374" i="10"/>
  <c r="R390" i="10"/>
  <c r="R406" i="10"/>
  <c r="R422" i="10"/>
  <c r="R434" i="10"/>
  <c r="R445" i="10"/>
  <c r="R456" i="10"/>
  <c r="R466" i="10"/>
  <c r="R477" i="10"/>
  <c r="R488" i="10"/>
  <c r="R498" i="10"/>
  <c r="R509" i="10"/>
  <c r="R520" i="10"/>
  <c r="R530" i="10"/>
  <c r="R541" i="10"/>
  <c r="R552" i="10"/>
  <c r="R562" i="10"/>
  <c r="R573" i="10"/>
  <c r="R584" i="10"/>
  <c r="R594" i="10"/>
  <c r="R605" i="10"/>
  <c r="R33" i="10"/>
  <c r="R75" i="10"/>
  <c r="R113" i="10"/>
  <c r="R134" i="10"/>
  <c r="R155" i="10"/>
  <c r="R177" i="10"/>
  <c r="R198" i="10"/>
  <c r="R219" i="10"/>
  <c r="R241" i="10"/>
  <c r="R262" i="10"/>
  <c r="R283" i="10"/>
  <c r="R305" i="10"/>
  <c r="R326" i="10"/>
  <c r="R346" i="10"/>
  <c r="R362" i="10"/>
  <c r="R378" i="10"/>
  <c r="R394" i="10"/>
  <c r="R410" i="10"/>
  <c r="R426" i="10"/>
  <c r="R437" i="10"/>
  <c r="R448" i="10"/>
  <c r="R458" i="10"/>
  <c r="R469" i="10"/>
  <c r="R480" i="10"/>
  <c r="R490" i="10"/>
  <c r="R501" i="10"/>
  <c r="R512" i="10"/>
  <c r="R522" i="10"/>
  <c r="R533" i="10"/>
  <c r="R544" i="10"/>
  <c r="R554" i="10"/>
  <c r="R565" i="10"/>
  <c r="R576" i="10"/>
  <c r="R586" i="10"/>
  <c r="R597" i="10"/>
  <c r="R43" i="10"/>
  <c r="R86" i="10"/>
  <c r="R118" i="10"/>
  <c r="R139" i="10"/>
  <c r="R161" i="10"/>
  <c r="R182" i="10"/>
  <c r="R203" i="10"/>
  <c r="R225" i="10"/>
  <c r="R246" i="10"/>
  <c r="R267" i="10"/>
  <c r="R289" i="10"/>
  <c r="R310" i="10"/>
  <c r="R331" i="10"/>
  <c r="R350" i="10"/>
  <c r="R366" i="10"/>
  <c r="R382" i="10"/>
  <c r="R398" i="10"/>
  <c r="R414" i="10"/>
  <c r="R429" i="10"/>
  <c r="R440" i="10"/>
  <c r="R450" i="10"/>
  <c r="R461" i="10"/>
  <c r="R472" i="10"/>
  <c r="R482" i="10"/>
  <c r="R493" i="10"/>
  <c r="R504" i="10"/>
  <c r="R514" i="10"/>
  <c r="R525" i="10"/>
  <c r="R536" i="10"/>
  <c r="R546" i="10"/>
  <c r="R557" i="10"/>
  <c r="R568" i="10"/>
  <c r="R578" i="10"/>
  <c r="R589" i="10"/>
  <c r="R600" i="10"/>
  <c r="R11" i="10"/>
  <c r="R54" i="10"/>
  <c r="R97" i="10"/>
  <c r="R123" i="10"/>
  <c r="R145" i="10"/>
  <c r="R166" i="10"/>
  <c r="R187" i="10"/>
  <c r="R209" i="10"/>
  <c r="R230" i="10"/>
  <c r="R251" i="10"/>
  <c r="R273" i="10"/>
  <c r="R294" i="10"/>
  <c r="R315" i="10"/>
  <c r="R337" i="10"/>
  <c r="R354" i="10"/>
  <c r="R370" i="10"/>
  <c r="R386" i="10"/>
  <c r="R402" i="10"/>
  <c r="R418" i="10"/>
  <c r="R432" i="10"/>
  <c r="R442" i="10"/>
  <c r="R453" i="10"/>
  <c r="R464" i="10"/>
  <c r="R474" i="10"/>
  <c r="R485" i="10"/>
  <c r="R496" i="10"/>
  <c r="R506" i="10"/>
  <c r="R517" i="10"/>
  <c r="R528" i="10"/>
  <c r="R538" i="10"/>
  <c r="R549" i="10"/>
  <c r="R560" i="10"/>
  <c r="R570" i="10"/>
  <c r="R581" i="10"/>
  <c r="R592" i="10"/>
  <c r="R602" i="10"/>
  <c r="J14" i="10"/>
  <c r="J16" i="10"/>
  <c r="J18" i="10"/>
  <c r="J20" i="10"/>
  <c r="J22" i="10"/>
  <c r="J24" i="10"/>
  <c r="I9" i="10"/>
  <c r="I11" i="10"/>
  <c r="I13" i="10"/>
  <c r="I15" i="10"/>
  <c r="I17" i="10"/>
  <c r="I19" i="10"/>
  <c r="I21" i="10"/>
  <c r="I23" i="10"/>
  <c r="I25" i="10"/>
  <c r="I27" i="10"/>
  <c r="I29" i="10"/>
  <c r="I31" i="10"/>
  <c r="I33" i="10"/>
  <c r="I35" i="10"/>
  <c r="I37" i="10"/>
  <c r="I39" i="10"/>
  <c r="I41" i="10"/>
  <c r="I43" i="10"/>
  <c r="I45" i="10"/>
  <c r="I47" i="10"/>
  <c r="I49" i="10"/>
  <c r="I51" i="10"/>
  <c r="I53" i="10"/>
  <c r="I55" i="10"/>
  <c r="I57" i="10"/>
  <c r="I59" i="10"/>
  <c r="I61" i="10"/>
  <c r="I63" i="10"/>
  <c r="I65" i="10"/>
  <c r="I67" i="10"/>
  <c r="I69" i="10"/>
  <c r="I71" i="10"/>
  <c r="I73" i="10"/>
  <c r="I75" i="10"/>
  <c r="I77" i="10"/>
  <c r="I79" i="10"/>
  <c r="I81" i="10"/>
  <c r="I83" i="10"/>
  <c r="I85" i="10"/>
  <c r="I87" i="10"/>
  <c r="I89" i="10"/>
  <c r="I91" i="10"/>
  <c r="I93" i="10"/>
  <c r="I95" i="10"/>
  <c r="I97" i="10"/>
  <c r="I99" i="10"/>
  <c r="I101" i="10"/>
  <c r="I103" i="10"/>
  <c r="I105" i="10"/>
  <c r="I107" i="10"/>
  <c r="I109" i="10"/>
  <c r="I111" i="10"/>
  <c r="I113" i="10"/>
  <c r="I115" i="10"/>
  <c r="I117" i="10"/>
  <c r="I119" i="10"/>
  <c r="I121" i="10"/>
  <c r="I123" i="10"/>
  <c r="I125" i="10"/>
  <c r="I127" i="10"/>
  <c r="I129" i="10"/>
  <c r="I131" i="10"/>
  <c r="I133" i="10"/>
  <c r="I135" i="10"/>
  <c r="I137" i="10"/>
  <c r="I139" i="10"/>
  <c r="I141" i="10"/>
  <c r="I143" i="10"/>
  <c r="I145" i="10"/>
  <c r="I147" i="10"/>
  <c r="I149" i="10"/>
  <c r="I151" i="10"/>
  <c r="I153" i="10"/>
  <c r="I155" i="10"/>
  <c r="I157" i="10"/>
  <c r="I159" i="10"/>
  <c r="I161" i="10"/>
  <c r="I163" i="10"/>
  <c r="I165" i="10"/>
  <c r="I167" i="10"/>
  <c r="I169" i="10"/>
  <c r="I171" i="10"/>
  <c r="I173" i="10"/>
  <c r="I175" i="10"/>
  <c r="I177" i="10"/>
  <c r="I8" i="10"/>
  <c r="J17" i="10"/>
  <c r="J21" i="10"/>
  <c r="J25" i="10"/>
  <c r="I28" i="10"/>
  <c r="I36" i="10"/>
  <c r="I44" i="10"/>
  <c r="I52" i="10"/>
  <c r="I60" i="10"/>
  <c r="I68" i="10"/>
  <c r="I76" i="10"/>
  <c r="I84" i="10"/>
  <c r="I92" i="10"/>
  <c r="I100" i="10"/>
  <c r="I108" i="10"/>
  <c r="I116" i="10"/>
  <c r="I124" i="10"/>
  <c r="I132" i="10"/>
  <c r="I140" i="10"/>
  <c r="I148" i="10"/>
  <c r="I156" i="10"/>
  <c r="I164" i="10"/>
  <c r="I172" i="10"/>
  <c r="I7" i="10"/>
  <c r="I14" i="10"/>
  <c r="I18" i="10"/>
  <c r="I22" i="10"/>
  <c r="I26" i="10"/>
  <c r="I34" i="10"/>
  <c r="I42" i="10"/>
  <c r="I50" i="10"/>
  <c r="I58" i="10"/>
  <c r="I66" i="10"/>
  <c r="I74" i="10"/>
  <c r="I82" i="10"/>
  <c r="I90" i="10"/>
  <c r="I98" i="10"/>
  <c r="I106" i="10"/>
  <c r="I114" i="10"/>
  <c r="I122" i="10"/>
  <c r="I130" i="10"/>
  <c r="I138" i="10"/>
  <c r="I146" i="10"/>
  <c r="I154" i="10"/>
  <c r="I12" i="10"/>
  <c r="J15" i="10"/>
  <c r="J19" i="10"/>
  <c r="J23" i="10"/>
  <c r="I32" i="10"/>
  <c r="I40" i="10"/>
  <c r="I48" i="10"/>
  <c r="I56" i="10"/>
  <c r="I64" i="10"/>
  <c r="I72" i="10"/>
  <c r="I80" i="10"/>
  <c r="I88" i="10"/>
  <c r="I96" i="10"/>
  <c r="I104" i="10"/>
  <c r="I112" i="10"/>
  <c r="I120" i="10"/>
  <c r="I128" i="10"/>
  <c r="I136" i="10"/>
  <c r="I144" i="10"/>
  <c r="I152" i="10"/>
  <c r="I160" i="10"/>
  <c r="I168" i="10"/>
  <c r="I176" i="10"/>
  <c r="I10" i="10"/>
  <c r="I16" i="10"/>
  <c r="I20" i="10"/>
  <c r="I24" i="10"/>
  <c r="I30" i="10"/>
  <c r="I38" i="10"/>
  <c r="I46" i="10"/>
  <c r="I54" i="10"/>
  <c r="I62" i="10"/>
  <c r="I70" i="10"/>
  <c r="I78" i="10"/>
  <c r="I86" i="10"/>
  <c r="I94" i="10"/>
  <c r="I102" i="10"/>
  <c r="I110" i="10"/>
  <c r="I118" i="10"/>
  <c r="I126" i="10"/>
  <c r="I134" i="10"/>
  <c r="I142" i="10"/>
  <c r="I150" i="10"/>
  <c r="I166" i="10"/>
  <c r="I170" i="10"/>
  <c r="I179" i="10"/>
  <c r="I181" i="10"/>
  <c r="I183" i="10"/>
  <c r="I185" i="10"/>
  <c r="I187" i="10"/>
  <c r="I189" i="10"/>
  <c r="I191" i="10"/>
  <c r="I193" i="10"/>
  <c r="I195" i="10"/>
  <c r="I197" i="10"/>
  <c r="I199" i="10"/>
  <c r="I201" i="10"/>
  <c r="I203" i="10"/>
  <c r="I205" i="10"/>
  <c r="I207" i="10"/>
  <c r="I209" i="10"/>
  <c r="I211" i="10"/>
  <c r="I213" i="10"/>
  <c r="I215" i="10"/>
  <c r="I217" i="10"/>
  <c r="I219" i="10"/>
  <c r="I221" i="10"/>
  <c r="I223" i="10"/>
  <c r="I225" i="10"/>
  <c r="I227" i="10"/>
  <c r="I229" i="10"/>
  <c r="I231" i="10"/>
  <c r="I233" i="10"/>
  <c r="I235" i="10"/>
  <c r="I237" i="10"/>
  <c r="I239" i="10"/>
  <c r="I241" i="10"/>
  <c r="I243" i="10"/>
  <c r="I245" i="10"/>
  <c r="I247" i="10"/>
  <c r="I249" i="10"/>
  <c r="I251" i="10"/>
  <c r="I253" i="10"/>
  <c r="I255" i="10"/>
  <c r="I257" i="10"/>
  <c r="I259" i="10"/>
  <c r="I261" i="10"/>
  <c r="I263" i="10"/>
  <c r="I265" i="10"/>
  <c r="I267" i="10"/>
  <c r="I269" i="10"/>
  <c r="I271" i="10"/>
  <c r="I273" i="10"/>
  <c r="I275" i="10"/>
  <c r="I277" i="10"/>
  <c r="I279" i="10"/>
  <c r="I281" i="10"/>
  <c r="I283" i="10"/>
  <c r="I285" i="10"/>
  <c r="I287" i="10"/>
  <c r="I289" i="10"/>
  <c r="I291" i="10"/>
  <c r="I293" i="10"/>
  <c r="I295" i="10"/>
  <c r="I297" i="10"/>
  <c r="I299" i="10"/>
  <c r="I301" i="10"/>
  <c r="I303" i="10"/>
  <c r="I305" i="10"/>
  <c r="I307" i="10"/>
  <c r="I309" i="10"/>
  <c r="I311" i="10"/>
  <c r="I313" i="10"/>
  <c r="I315" i="10"/>
  <c r="I317" i="10"/>
  <c r="I319" i="10"/>
  <c r="I321" i="10"/>
  <c r="I323" i="10"/>
  <c r="I325" i="10"/>
  <c r="I327" i="10"/>
  <c r="I329" i="10"/>
  <c r="I331" i="10"/>
  <c r="I333" i="10"/>
  <c r="I335" i="10"/>
  <c r="I337" i="10"/>
  <c r="I339" i="10"/>
  <c r="I341" i="10"/>
  <c r="I343" i="10"/>
  <c r="I345" i="10"/>
  <c r="I347" i="10"/>
  <c r="I349" i="10"/>
  <c r="I351" i="10"/>
  <c r="I353" i="10"/>
  <c r="I355" i="10"/>
  <c r="I357" i="10"/>
  <c r="I359" i="10"/>
  <c r="I361" i="10"/>
  <c r="I363" i="10"/>
  <c r="I365" i="10"/>
  <c r="I367" i="10"/>
  <c r="I369" i="10"/>
  <c r="I371" i="10"/>
  <c r="I373" i="10"/>
  <c r="I375" i="10"/>
  <c r="I377" i="10"/>
  <c r="I379" i="10"/>
  <c r="I381" i="10"/>
  <c r="I383" i="10"/>
  <c r="I385" i="10"/>
  <c r="I387" i="10"/>
  <c r="I389" i="10"/>
  <c r="I391" i="10"/>
  <c r="I393" i="10"/>
  <c r="I395" i="10"/>
  <c r="I397" i="10"/>
  <c r="I399" i="10"/>
  <c r="I401" i="10"/>
  <c r="I403" i="10"/>
  <c r="I405" i="10"/>
  <c r="I407" i="10"/>
  <c r="I409" i="10"/>
  <c r="I411" i="10"/>
  <c r="I413" i="10"/>
  <c r="I415" i="10"/>
  <c r="I417" i="10"/>
  <c r="I419" i="10"/>
  <c r="I421" i="10"/>
  <c r="I423" i="10"/>
  <c r="I425" i="10"/>
  <c r="I427" i="10"/>
  <c r="I429" i="10"/>
  <c r="I431" i="10"/>
  <c r="I433" i="10"/>
  <c r="I435" i="10"/>
  <c r="I437" i="10"/>
  <c r="I439" i="10"/>
  <c r="I441" i="10"/>
  <c r="I443" i="10"/>
  <c r="I445" i="10"/>
  <c r="I447" i="10"/>
  <c r="I449" i="10"/>
  <c r="I451" i="10"/>
  <c r="I453" i="10"/>
  <c r="I455" i="10"/>
  <c r="I457" i="10"/>
  <c r="I459" i="10"/>
  <c r="I461" i="10"/>
  <c r="I463" i="10"/>
  <c r="I465" i="10"/>
  <c r="I467" i="10"/>
  <c r="I469" i="10"/>
  <c r="I471" i="10"/>
  <c r="I473" i="10"/>
  <c r="I475" i="10"/>
  <c r="I158" i="10"/>
  <c r="I174" i="10"/>
  <c r="I162" i="10"/>
  <c r="I178" i="10"/>
  <c r="I180" i="10"/>
  <c r="I182" i="10"/>
  <c r="I184" i="10"/>
  <c r="I186" i="10"/>
  <c r="I188" i="10"/>
  <c r="I190" i="10"/>
  <c r="I192" i="10"/>
  <c r="I194" i="10"/>
  <c r="I196" i="10"/>
  <c r="I198" i="10"/>
  <c r="I200" i="10"/>
  <c r="I202" i="10"/>
  <c r="I204" i="10"/>
  <c r="I206" i="10"/>
  <c r="I208" i="10"/>
  <c r="I210" i="10"/>
  <c r="I212" i="10"/>
  <c r="I214" i="10"/>
  <c r="I216" i="10"/>
  <c r="I218" i="10"/>
  <c r="I220" i="10"/>
  <c r="I222" i="10"/>
  <c r="I224" i="10"/>
  <c r="I226" i="10"/>
  <c r="I228" i="10"/>
  <c r="I230" i="10"/>
  <c r="I232" i="10"/>
  <c r="I234" i="10"/>
  <c r="I236" i="10"/>
  <c r="I238" i="10"/>
  <c r="I240" i="10"/>
  <c r="I242" i="10"/>
  <c r="I244" i="10"/>
  <c r="I246" i="10"/>
  <c r="I248" i="10"/>
  <c r="I250" i="10"/>
  <c r="I252" i="10"/>
  <c r="I254" i="10"/>
  <c r="I256" i="10"/>
  <c r="I258" i="10"/>
  <c r="I260" i="10"/>
  <c r="I262" i="10"/>
  <c r="I264" i="10"/>
  <c r="I266" i="10"/>
  <c r="I268" i="10"/>
  <c r="I270" i="10"/>
  <c r="I272" i="10"/>
  <c r="I274" i="10"/>
  <c r="I276" i="10"/>
  <c r="I278" i="10"/>
  <c r="I280" i="10"/>
  <c r="I282" i="10"/>
  <c r="I284" i="10"/>
  <c r="I286" i="10"/>
  <c r="I288" i="10"/>
  <c r="I290" i="10"/>
  <c r="I292" i="10"/>
  <c r="I294" i="10"/>
  <c r="I296" i="10"/>
  <c r="I298" i="10"/>
  <c r="I300" i="10"/>
  <c r="I302" i="10"/>
  <c r="I304" i="10"/>
  <c r="I306" i="10"/>
  <c r="I308" i="10"/>
  <c r="I310" i="10"/>
  <c r="I312" i="10"/>
  <c r="I314" i="10"/>
  <c r="I316" i="10"/>
  <c r="I318" i="10"/>
  <c r="I320" i="10"/>
  <c r="I322" i="10"/>
  <c r="I324" i="10"/>
  <c r="I326" i="10"/>
  <c r="I328" i="10"/>
  <c r="I330" i="10"/>
  <c r="I332" i="10"/>
  <c r="I334" i="10"/>
  <c r="I336" i="10"/>
  <c r="I338" i="10"/>
  <c r="I340" i="10"/>
  <c r="I342" i="10"/>
  <c r="I344" i="10"/>
  <c r="I346" i="10"/>
  <c r="I348" i="10"/>
  <c r="I350" i="10"/>
  <c r="I352" i="10"/>
  <c r="I354" i="10"/>
  <c r="I356" i="10"/>
  <c r="I358" i="10"/>
  <c r="I360" i="10"/>
  <c r="I362" i="10"/>
  <c r="I364" i="10"/>
  <c r="I366" i="10"/>
  <c r="I368" i="10"/>
  <c r="I370" i="10"/>
  <c r="I372" i="10"/>
  <c r="I374" i="10"/>
  <c r="I376" i="10"/>
  <c r="I378" i="10"/>
  <c r="I380" i="10"/>
  <c r="I382" i="10"/>
  <c r="I384" i="10"/>
  <c r="I386" i="10"/>
  <c r="I388" i="10"/>
  <c r="I390" i="10"/>
  <c r="I392" i="10"/>
  <c r="I394" i="10"/>
  <c r="I396" i="10"/>
  <c r="I398" i="10"/>
  <c r="I400" i="10"/>
  <c r="I402" i="10"/>
  <c r="I404" i="10"/>
  <c r="I406" i="10"/>
  <c r="I408" i="10"/>
  <c r="I410" i="10"/>
  <c r="I412" i="10"/>
  <c r="I414" i="10"/>
  <c r="I416" i="10"/>
  <c r="I418" i="10"/>
  <c r="I420" i="10"/>
  <c r="I422" i="10"/>
  <c r="I424" i="10"/>
  <c r="I426" i="10"/>
  <c r="I428" i="10"/>
  <c r="I430" i="10"/>
  <c r="I432" i="10"/>
  <c r="I434" i="10"/>
  <c r="I436" i="10"/>
  <c r="I438" i="10"/>
  <c r="I440" i="10"/>
  <c r="I442" i="10"/>
  <c r="I444" i="10"/>
  <c r="I446" i="10"/>
  <c r="I448" i="10"/>
  <c r="I450" i="10"/>
  <c r="I452" i="10"/>
  <c r="I454" i="10"/>
  <c r="I456" i="10"/>
  <c r="I458" i="10"/>
  <c r="I460" i="10"/>
  <c r="I462" i="10"/>
  <c r="I464" i="10"/>
  <c r="I466" i="10"/>
  <c r="I468" i="10"/>
  <c r="I474" i="10"/>
  <c r="I472" i="10"/>
  <c r="I477" i="10"/>
  <c r="I479" i="10"/>
  <c r="I481" i="10"/>
  <c r="I483" i="10"/>
  <c r="I485" i="10"/>
  <c r="I487" i="10"/>
  <c r="I489" i="10"/>
  <c r="I491" i="10"/>
  <c r="I493" i="10"/>
  <c r="I495" i="10"/>
  <c r="I497" i="10"/>
  <c r="I499" i="10"/>
  <c r="I501" i="10"/>
  <c r="I503" i="10"/>
  <c r="I505" i="10"/>
  <c r="I507" i="10"/>
  <c r="I509" i="10"/>
  <c r="I511" i="10"/>
  <c r="I513" i="10"/>
  <c r="I515" i="10"/>
  <c r="I517" i="10"/>
  <c r="I519" i="10"/>
  <c r="I521" i="10"/>
  <c r="I523" i="10"/>
  <c r="I525" i="10"/>
  <c r="I527" i="10"/>
  <c r="I529" i="10"/>
  <c r="I531" i="10"/>
  <c r="I533" i="10"/>
  <c r="I535" i="10"/>
  <c r="I537" i="10"/>
  <c r="I539" i="10"/>
  <c r="I541" i="10"/>
  <c r="I543" i="10"/>
  <c r="I545" i="10"/>
  <c r="I547" i="10"/>
  <c r="I549" i="10"/>
  <c r="I551" i="10"/>
  <c r="I553" i="10"/>
  <c r="I555" i="10"/>
  <c r="I557" i="10"/>
  <c r="I559" i="10"/>
  <c r="I561" i="10"/>
  <c r="I563" i="10"/>
  <c r="I565" i="10"/>
  <c r="I567" i="10"/>
  <c r="I569" i="10"/>
  <c r="I571" i="10"/>
  <c r="I573" i="10"/>
  <c r="I575" i="10"/>
  <c r="I577" i="10"/>
  <c r="I579" i="10"/>
  <c r="I581" i="10"/>
  <c r="I583" i="10"/>
  <c r="I585" i="10"/>
  <c r="I587" i="10"/>
  <c r="I589" i="10"/>
  <c r="I591" i="10"/>
  <c r="I593" i="10"/>
  <c r="I595" i="10"/>
  <c r="I599" i="10"/>
  <c r="I603" i="10"/>
  <c r="I470" i="10"/>
  <c r="I476" i="10"/>
  <c r="I478" i="10"/>
  <c r="I480" i="10"/>
  <c r="I482" i="10"/>
  <c r="I484" i="10"/>
  <c r="I486" i="10"/>
  <c r="I488" i="10"/>
  <c r="I490" i="10"/>
  <c r="I492" i="10"/>
  <c r="I494" i="10"/>
  <c r="I496" i="10"/>
  <c r="I498" i="10"/>
  <c r="I500" i="10"/>
  <c r="I502" i="10"/>
  <c r="I504" i="10"/>
  <c r="I506" i="10"/>
  <c r="I508" i="10"/>
  <c r="I510" i="10"/>
  <c r="I512" i="10"/>
  <c r="I514" i="10"/>
  <c r="I516" i="10"/>
  <c r="I518" i="10"/>
  <c r="I520" i="10"/>
  <c r="I522" i="10"/>
  <c r="I524" i="10"/>
  <c r="I526" i="10"/>
  <c r="I528" i="10"/>
  <c r="I530" i="10"/>
  <c r="I532" i="10"/>
  <c r="I534" i="10"/>
  <c r="I536" i="10"/>
  <c r="I538" i="10"/>
  <c r="I540" i="10"/>
  <c r="I542" i="10"/>
  <c r="I544" i="10"/>
  <c r="I546" i="10"/>
  <c r="I548" i="10"/>
  <c r="I550" i="10"/>
  <c r="I552" i="10"/>
  <c r="I554" i="10"/>
  <c r="I556" i="10"/>
  <c r="I558" i="10"/>
  <c r="I560" i="10"/>
  <c r="I562" i="10"/>
  <c r="I564" i="10"/>
  <c r="I566" i="10"/>
  <c r="I568" i="10"/>
  <c r="I570" i="10"/>
  <c r="I572" i="10"/>
  <c r="I574" i="10"/>
  <c r="I576" i="10"/>
  <c r="I578" i="10"/>
  <c r="I580" i="10"/>
  <c r="I582" i="10"/>
  <c r="I584" i="10"/>
  <c r="I586" i="10"/>
  <c r="I588" i="10"/>
  <c r="I590" i="10"/>
  <c r="I592" i="10"/>
  <c r="I594" i="10"/>
  <c r="I596" i="10"/>
  <c r="I598" i="10"/>
  <c r="I600" i="10"/>
  <c r="I602" i="10"/>
  <c r="I604" i="10"/>
  <c r="I606" i="10"/>
  <c r="I597" i="10"/>
  <c r="I601" i="10"/>
  <c r="I605" i="10"/>
  <c r="D76" i="4"/>
  <c r="O103" i="15" l="1"/>
  <c r="I21" i="9"/>
  <c r="F16" i="16" s="1"/>
  <c r="K10" i="9"/>
  <c r="H5" i="16" s="1"/>
  <c r="O23" i="17" s="1"/>
  <c r="T23" i="17" s="1"/>
  <c r="J16" i="9"/>
  <c r="G11" i="16" s="1"/>
  <c r="E71" i="17" s="1"/>
  <c r="J71" i="17" s="1"/>
  <c r="A25" i="14"/>
  <c r="E44" i="13"/>
  <c r="E23" i="3"/>
  <c r="E22" i="3"/>
  <c r="B23" i="3"/>
  <c r="G22" i="3"/>
  <c r="B22" i="3"/>
  <c r="F22" i="3"/>
  <c r="B21" i="3"/>
  <c r="E21" i="3"/>
  <c r="F21" i="3"/>
  <c r="G21" i="3"/>
  <c r="F23" i="3"/>
  <c r="G23" i="3"/>
  <c r="G23" i="2"/>
  <c r="E21" i="2"/>
  <c r="F23" i="2"/>
  <c r="G22" i="2"/>
  <c r="F22" i="2"/>
  <c r="F21" i="2"/>
  <c r="G21" i="2"/>
  <c r="E23" i="2"/>
  <c r="E22" i="2"/>
  <c r="Q25" i="1"/>
  <c r="D22" i="16" s="1"/>
  <c r="H26" i="9"/>
  <c r="E21" i="16" s="1"/>
  <c r="E151" i="15" s="1"/>
  <c r="J151" i="15" s="1"/>
  <c r="P25" i="1"/>
  <c r="C22" i="16" s="1"/>
  <c r="O24" i="1"/>
  <c r="J21" i="3"/>
  <c r="P21" i="3"/>
  <c r="J22" i="3"/>
  <c r="J21" i="2"/>
  <c r="P22" i="2"/>
  <c r="J22" i="2"/>
  <c r="R23" i="3"/>
  <c r="R21" i="3"/>
  <c r="J23" i="3"/>
  <c r="R22" i="3"/>
  <c r="P23" i="3"/>
  <c r="P22" i="3"/>
  <c r="J23" i="2"/>
  <c r="R22" i="2"/>
  <c r="P23" i="2"/>
  <c r="R21" i="2"/>
  <c r="B23" i="2"/>
  <c r="B22" i="2"/>
  <c r="R23" i="2"/>
  <c r="P21" i="2"/>
  <c r="B21" i="2"/>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24" i="4"/>
  <c r="O111" i="15" l="1"/>
  <c r="I22" i="9"/>
  <c r="F17" i="16" s="1"/>
  <c r="K11" i="9"/>
  <c r="H6" i="16" s="1"/>
  <c r="O31" i="17" s="1"/>
  <c r="T31" i="17" s="1"/>
  <c r="J17" i="9"/>
  <c r="G12" i="16" s="1"/>
  <c r="E79" i="17" s="1"/>
  <c r="J79" i="17" s="1"/>
  <c r="A26" i="14"/>
  <c r="E45" i="13"/>
  <c r="I23" i="9"/>
  <c r="F18" i="16" s="1"/>
  <c r="P26" i="1"/>
  <c r="C23" i="16" s="1"/>
  <c r="O25" i="1"/>
  <c r="Q26" i="1"/>
  <c r="D23" i="16" s="1"/>
  <c r="H27" i="9"/>
  <c r="E22" i="16" s="1"/>
  <c r="E159" i="15" s="1"/>
  <c r="J159" i="15" s="1"/>
  <c r="A9" i="9"/>
  <c r="B4" i="16" s="1"/>
  <c r="A10" i="9"/>
  <c r="B5" i="16" s="1"/>
  <c r="A11" i="9"/>
  <c r="B6" i="16" s="1"/>
  <c r="A12" i="9"/>
  <c r="B7" i="16" s="1"/>
  <c r="A13" i="9"/>
  <c r="B8" i="16" s="1"/>
  <c r="A14" i="9"/>
  <c r="B9" i="16" s="1"/>
  <c r="A15" i="9"/>
  <c r="B10" i="16" s="1"/>
  <c r="A16" i="9"/>
  <c r="B11" i="16" s="1"/>
  <c r="A17" i="9"/>
  <c r="B12" i="16" s="1"/>
  <c r="A18" i="9"/>
  <c r="B13" i="16" s="1"/>
  <c r="A19" i="9"/>
  <c r="B14" i="16" s="1"/>
  <c r="A20" i="9"/>
  <c r="B15" i="16" s="1"/>
  <c r="A21" i="9"/>
  <c r="B16" i="16" s="1"/>
  <c r="A22" i="9"/>
  <c r="B17" i="16" s="1"/>
  <c r="A23" i="9"/>
  <c r="B18" i="16" s="1"/>
  <c r="A24" i="9"/>
  <c r="B19" i="16" s="1"/>
  <c r="A25" i="9"/>
  <c r="B20" i="16" s="1"/>
  <c r="A26" i="9"/>
  <c r="B21" i="16" s="1"/>
  <c r="A27" i="9"/>
  <c r="B22" i="16" s="1"/>
  <c r="A28" i="9"/>
  <c r="B23" i="16" s="1"/>
  <c r="A29" i="9"/>
  <c r="B24" i="16" s="1"/>
  <c r="A30" i="9"/>
  <c r="B25" i="16" s="1"/>
  <c r="A31" i="9"/>
  <c r="B26" i="16" s="1"/>
  <c r="A32" i="9"/>
  <c r="B27" i="16" s="1"/>
  <c r="A33" i="9"/>
  <c r="B28" i="16" s="1"/>
  <c r="A34" i="9"/>
  <c r="B29" i="16" s="1"/>
  <c r="A35" i="9"/>
  <c r="B30" i="16" s="1"/>
  <c r="A36" i="9"/>
  <c r="B31" i="16" s="1"/>
  <c r="A37" i="9"/>
  <c r="B32" i="16" s="1"/>
  <c r="A38" i="9"/>
  <c r="B33" i="16" s="1"/>
  <c r="A39" i="9"/>
  <c r="B34" i="16" s="1"/>
  <c r="A40" i="9"/>
  <c r="B35" i="16" s="1"/>
  <c r="A41" i="9"/>
  <c r="B36" i="16" s="1"/>
  <c r="A42" i="9"/>
  <c r="B37" i="16" s="1"/>
  <c r="A43" i="9"/>
  <c r="B38" i="16" s="1"/>
  <c r="A44" i="9"/>
  <c r="B39" i="16" s="1"/>
  <c r="A45" i="9"/>
  <c r="B40" i="16" s="1"/>
  <c r="A46" i="9"/>
  <c r="B41" i="16" s="1"/>
  <c r="A47" i="9"/>
  <c r="B42" i="16" s="1"/>
  <c r="A48" i="9"/>
  <c r="B43" i="16" s="1"/>
  <c r="A49" i="9"/>
  <c r="B44" i="16" s="1"/>
  <c r="A50" i="9"/>
  <c r="B45" i="16" s="1"/>
  <c r="A51" i="9"/>
  <c r="B46" i="16" s="1"/>
  <c r="A52" i="9"/>
  <c r="B47" i="16" s="1"/>
  <c r="A53" i="9"/>
  <c r="B48" i="16" s="1"/>
  <c r="A54" i="9"/>
  <c r="B49" i="16" s="1"/>
  <c r="A55" i="9"/>
  <c r="B50" i="16" s="1"/>
  <c r="A56" i="9"/>
  <c r="B51" i="16" s="1"/>
  <c r="A57" i="9"/>
  <c r="B52" i="16" s="1"/>
  <c r="A58" i="9"/>
  <c r="B53" i="16" s="1"/>
  <c r="A59" i="9"/>
  <c r="B54" i="16" s="1"/>
  <c r="A60" i="9"/>
  <c r="B55" i="16" s="1"/>
  <c r="A61" i="9"/>
  <c r="B56" i="16" s="1"/>
  <c r="A62" i="9"/>
  <c r="B57" i="16" s="1"/>
  <c r="A63" i="9"/>
  <c r="B58" i="16" s="1"/>
  <c r="A64" i="9"/>
  <c r="B59" i="16" s="1"/>
  <c r="A65" i="9"/>
  <c r="B60" i="16" s="1"/>
  <c r="A66" i="9"/>
  <c r="B61" i="16" s="1"/>
  <c r="A67" i="9"/>
  <c r="B62" i="16" s="1"/>
  <c r="A68" i="9"/>
  <c r="B63" i="16" s="1"/>
  <c r="A69" i="9"/>
  <c r="B64" i="16" s="1"/>
  <c r="A70" i="9"/>
  <c r="B65" i="16" s="1"/>
  <c r="A71" i="9"/>
  <c r="B66" i="16" s="1"/>
  <c r="A72" i="9"/>
  <c r="B67" i="16" s="1"/>
  <c r="A73" i="9"/>
  <c r="B68" i="16" s="1"/>
  <c r="A74" i="9"/>
  <c r="B69" i="16" s="1"/>
  <c r="A75" i="9"/>
  <c r="B70" i="16" s="1"/>
  <c r="A76" i="9"/>
  <c r="B71" i="16" s="1"/>
  <c r="A77" i="9"/>
  <c r="B72" i="16" s="1"/>
  <c r="A78" i="9"/>
  <c r="B73" i="16" s="1"/>
  <c r="A79" i="9"/>
  <c r="B74" i="16" s="1"/>
  <c r="A80" i="9"/>
  <c r="B75" i="16" s="1"/>
  <c r="A81" i="9"/>
  <c r="B76" i="16" s="1"/>
  <c r="A82" i="9"/>
  <c r="B77" i="16" s="1"/>
  <c r="A83" i="9"/>
  <c r="B78" i="16" s="1"/>
  <c r="A84" i="9"/>
  <c r="B79" i="16" s="1"/>
  <c r="A85" i="9"/>
  <c r="B80" i="16" s="1"/>
  <c r="A86" i="9"/>
  <c r="B81" i="16" s="1"/>
  <c r="A87" i="9"/>
  <c r="B82" i="16" s="1"/>
  <c r="A88" i="9"/>
  <c r="B83" i="16" s="1"/>
  <c r="A89" i="9"/>
  <c r="B84" i="16" s="1"/>
  <c r="A90" i="9"/>
  <c r="B85" i="16" s="1"/>
  <c r="A91" i="9"/>
  <c r="B86" i="16" s="1"/>
  <c r="A92" i="9"/>
  <c r="B87" i="16" s="1"/>
  <c r="A93" i="9"/>
  <c r="B88" i="16" s="1"/>
  <c r="A94" i="9"/>
  <c r="B89" i="16" s="1"/>
  <c r="A95" i="9"/>
  <c r="B90" i="16" s="1"/>
  <c r="A96" i="9"/>
  <c r="B91" i="16" s="1"/>
  <c r="A97" i="9"/>
  <c r="B92" i="16" s="1"/>
  <c r="A98" i="9"/>
  <c r="B93" i="16" s="1"/>
  <c r="A99" i="9"/>
  <c r="B94" i="16" s="1"/>
  <c r="A100" i="9"/>
  <c r="B95" i="16" s="1"/>
  <c r="A101" i="9"/>
  <c r="B96" i="16" s="1"/>
  <c r="A102" i="9"/>
  <c r="B97" i="16" s="1"/>
  <c r="A103" i="9"/>
  <c r="B98" i="16" s="1"/>
  <c r="A104" i="9"/>
  <c r="B99" i="16" s="1"/>
  <c r="A105" i="9"/>
  <c r="B100" i="16" s="1"/>
  <c r="A106" i="9"/>
  <c r="B101" i="16" s="1"/>
  <c r="A107" i="9"/>
  <c r="B102" i="16" s="1"/>
  <c r="A108" i="9"/>
  <c r="B103" i="16" s="1"/>
  <c r="A109" i="9"/>
  <c r="B104" i="16" s="1"/>
  <c r="A110" i="9"/>
  <c r="B105" i="16" s="1"/>
  <c r="A111" i="9"/>
  <c r="B106" i="16" s="1"/>
  <c r="A112" i="9"/>
  <c r="B107" i="16" s="1"/>
  <c r="A113" i="9"/>
  <c r="B108" i="16" s="1"/>
  <c r="A114" i="9"/>
  <c r="B109" i="16" s="1"/>
  <c r="A115" i="9"/>
  <c r="B110" i="16" s="1"/>
  <c r="A116" i="9"/>
  <c r="B111" i="16" s="1"/>
  <c r="A117" i="9"/>
  <c r="B112" i="16" s="1"/>
  <c r="A118" i="9"/>
  <c r="B113" i="16" s="1"/>
  <c r="A119" i="9"/>
  <c r="B114" i="16" s="1"/>
  <c r="A120" i="9"/>
  <c r="B115" i="16" s="1"/>
  <c r="A121" i="9"/>
  <c r="B116" i="16" s="1"/>
  <c r="A122" i="9"/>
  <c r="B117" i="16" s="1"/>
  <c r="A123" i="9"/>
  <c r="B118" i="16" s="1"/>
  <c r="A124" i="9"/>
  <c r="B119" i="16" s="1"/>
  <c r="A125" i="9"/>
  <c r="B120" i="16" s="1"/>
  <c r="A126" i="9"/>
  <c r="B121" i="16" s="1"/>
  <c r="A127" i="9"/>
  <c r="B122" i="16" s="1"/>
  <c r="A128" i="9"/>
  <c r="A129" i="9"/>
  <c r="A130" i="9"/>
  <c r="A131" i="9"/>
  <c r="A132" i="9"/>
  <c r="A133" i="9"/>
  <c r="A134" i="9"/>
  <c r="A135" i="9"/>
  <c r="A136" i="9"/>
  <c r="A137" i="9"/>
  <c r="A138" i="9"/>
  <c r="A139" i="9"/>
  <c r="A140" i="9"/>
  <c r="A141" i="9"/>
  <c r="A142" i="9"/>
  <c r="A143" i="9"/>
  <c r="A144" i="9"/>
  <c r="A145" i="9"/>
  <c r="A146" i="9"/>
  <c r="A147" i="9"/>
  <c r="A148" i="9"/>
  <c r="A149" i="9"/>
  <c r="A150" i="9"/>
  <c r="A151" i="9"/>
  <c r="A152" i="9"/>
  <c r="A153" i="9"/>
  <c r="A154" i="9"/>
  <c r="A155" i="9"/>
  <c r="A156" i="9"/>
  <c r="A157" i="9"/>
  <c r="A8" i="9"/>
  <c r="B3" i="16" s="1"/>
  <c r="F27" i="2"/>
  <c r="G9" i="9"/>
  <c r="A4" i="16" s="1"/>
  <c r="G10" i="9"/>
  <c r="A5" i="16" s="1"/>
  <c r="G11" i="9"/>
  <c r="A6" i="16" s="1"/>
  <c r="G12" i="9"/>
  <c r="A7" i="16" s="1"/>
  <c r="G13" i="9"/>
  <c r="A8" i="16" s="1"/>
  <c r="G14" i="9"/>
  <c r="A9" i="16" s="1"/>
  <c r="G15" i="9"/>
  <c r="A10" i="16" s="1"/>
  <c r="G16" i="9"/>
  <c r="A11" i="16" s="1"/>
  <c r="G17" i="9"/>
  <c r="A12" i="16" s="1"/>
  <c r="G18" i="9"/>
  <c r="A13" i="16" s="1"/>
  <c r="G19" i="9"/>
  <c r="A14" i="16" s="1"/>
  <c r="G20" i="9"/>
  <c r="A15" i="16" s="1"/>
  <c r="G21" i="9"/>
  <c r="A16" i="16" s="1"/>
  <c r="G22" i="9"/>
  <c r="A17" i="16" s="1"/>
  <c r="G24" i="9"/>
  <c r="A19" i="16" s="1"/>
  <c r="G25" i="9"/>
  <c r="A20" i="16" s="1"/>
  <c r="G26" i="9"/>
  <c r="A21" i="16" s="1"/>
  <c r="G8" i="9"/>
  <c r="A3" i="16" s="1"/>
  <c r="C5" i="17" l="1"/>
  <c r="H5" i="17" s="1"/>
  <c r="M5" i="17" s="1"/>
  <c r="R5" i="17" s="1"/>
  <c r="C5" i="15"/>
  <c r="H5" i="15" s="1"/>
  <c r="M5" i="15" s="1"/>
  <c r="R5" i="15" s="1"/>
  <c r="C117" i="15"/>
  <c r="H117" i="15" s="1"/>
  <c r="M117" i="15" s="1"/>
  <c r="R117" i="15" s="1"/>
  <c r="C117" i="17"/>
  <c r="H117" i="17" s="1"/>
  <c r="M117" i="17" s="1"/>
  <c r="R117" i="17" s="1"/>
  <c r="C109" i="15"/>
  <c r="H109" i="15" s="1"/>
  <c r="M109" i="15" s="1"/>
  <c r="R109" i="15" s="1"/>
  <c r="C109" i="17"/>
  <c r="H109" i="17" s="1"/>
  <c r="M109" i="17" s="1"/>
  <c r="R109" i="17" s="1"/>
  <c r="C101" i="15"/>
  <c r="H101" i="15" s="1"/>
  <c r="M101" i="15" s="1"/>
  <c r="R101" i="15" s="1"/>
  <c r="C101" i="17"/>
  <c r="H101" i="17" s="1"/>
  <c r="M101" i="17" s="1"/>
  <c r="R101" i="17" s="1"/>
  <c r="C37" i="15"/>
  <c r="H37" i="15" s="1"/>
  <c r="M37" i="15" s="1"/>
  <c r="R37" i="15" s="1"/>
  <c r="C37" i="17"/>
  <c r="H37" i="17" s="1"/>
  <c r="M37" i="17" s="1"/>
  <c r="R37" i="17" s="1"/>
  <c r="C53" i="15"/>
  <c r="H53" i="15" s="1"/>
  <c r="M53" i="15" s="1"/>
  <c r="R53" i="15" s="1"/>
  <c r="C53" i="17"/>
  <c r="H53" i="17" s="1"/>
  <c r="M53" i="17" s="1"/>
  <c r="R53" i="17" s="1"/>
  <c r="C45" i="15"/>
  <c r="H45" i="15" s="1"/>
  <c r="M45" i="15" s="1"/>
  <c r="R45" i="15" s="1"/>
  <c r="C45" i="17"/>
  <c r="H45" i="17" s="1"/>
  <c r="M45" i="17" s="1"/>
  <c r="R45" i="17" s="1"/>
  <c r="C93" i="15"/>
  <c r="H93" i="15" s="1"/>
  <c r="M93" i="15" s="1"/>
  <c r="R93" i="15" s="1"/>
  <c r="C93" i="17"/>
  <c r="H93" i="17" s="1"/>
  <c r="M93" i="17" s="1"/>
  <c r="R93" i="17" s="1"/>
  <c r="C29" i="15"/>
  <c r="H29" i="15" s="1"/>
  <c r="M29" i="15" s="1"/>
  <c r="R29" i="15" s="1"/>
  <c r="C29" i="17"/>
  <c r="H29" i="17" s="1"/>
  <c r="M29" i="17" s="1"/>
  <c r="R29" i="17" s="1"/>
  <c r="C85" i="15"/>
  <c r="H85" i="15" s="1"/>
  <c r="M85" i="15" s="1"/>
  <c r="R85" i="15" s="1"/>
  <c r="C85" i="17"/>
  <c r="H85" i="17" s="1"/>
  <c r="M85" i="17" s="1"/>
  <c r="R85" i="17" s="1"/>
  <c r="C21" i="15"/>
  <c r="H21" i="15" s="1"/>
  <c r="M21" i="15" s="1"/>
  <c r="R21" i="15" s="1"/>
  <c r="C21" i="17"/>
  <c r="H21" i="17" s="1"/>
  <c r="M21" i="17" s="1"/>
  <c r="R21" i="17" s="1"/>
  <c r="C149" i="15"/>
  <c r="H149" i="15" s="1"/>
  <c r="M149" i="15" s="1"/>
  <c r="R149" i="15" s="1"/>
  <c r="C149" i="17"/>
  <c r="H149" i="17" s="1"/>
  <c r="M149" i="17" s="1"/>
  <c r="R149" i="17" s="1"/>
  <c r="C77" i="15"/>
  <c r="H77" i="15" s="1"/>
  <c r="M77" i="15" s="1"/>
  <c r="R77" i="15" s="1"/>
  <c r="C77" i="17"/>
  <c r="H77" i="17" s="1"/>
  <c r="M77" i="17" s="1"/>
  <c r="R77" i="17" s="1"/>
  <c r="C13" i="15"/>
  <c r="H13" i="15" s="1"/>
  <c r="M13" i="15" s="1"/>
  <c r="R13" i="15" s="1"/>
  <c r="C13" i="17"/>
  <c r="H13" i="17" s="1"/>
  <c r="M13" i="17" s="1"/>
  <c r="R13" i="17" s="1"/>
  <c r="C141" i="15"/>
  <c r="H141" i="15" s="1"/>
  <c r="M141" i="15" s="1"/>
  <c r="R141" i="15" s="1"/>
  <c r="C141" i="17"/>
  <c r="H141" i="17" s="1"/>
  <c r="M141" i="17" s="1"/>
  <c r="R141" i="17" s="1"/>
  <c r="C69" i="15"/>
  <c r="H69" i="15" s="1"/>
  <c r="M69" i="15" s="1"/>
  <c r="R69" i="15" s="1"/>
  <c r="C69" i="17"/>
  <c r="H69" i="17" s="1"/>
  <c r="M69" i="17" s="1"/>
  <c r="R69" i="17" s="1"/>
  <c r="C133" i="15"/>
  <c r="H133" i="15" s="1"/>
  <c r="M133" i="15" s="1"/>
  <c r="R133" i="15" s="1"/>
  <c r="C133" i="17"/>
  <c r="H133" i="17" s="1"/>
  <c r="M133" i="17" s="1"/>
  <c r="R133" i="17" s="1"/>
  <c r="C61" i="15"/>
  <c r="H61" i="15" s="1"/>
  <c r="M61" i="15" s="1"/>
  <c r="R61" i="15" s="1"/>
  <c r="C61" i="17"/>
  <c r="H61" i="17" s="1"/>
  <c r="M61" i="17" s="1"/>
  <c r="R61" i="17" s="1"/>
  <c r="O119" i="15"/>
  <c r="O127" i="15"/>
  <c r="J18" i="9"/>
  <c r="G13" i="16" s="1"/>
  <c r="E87" i="17" s="1"/>
  <c r="J87" i="17" s="1"/>
  <c r="K12" i="9"/>
  <c r="H7" i="16" s="1"/>
  <c r="O39" i="17" s="1"/>
  <c r="T39" i="17" s="1"/>
  <c r="G27" i="9"/>
  <c r="A22" i="16" s="1"/>
  <c r="A27" i="14"/>
  <c r="E46" i="13"/>
  <c r="I24" i="9"/>
  <c r="F19" i="16" s="1"/>
  <c r="Q27" i="1"/>
  <c r="D24" i="16" s="1"/>
  <c r="H28" i="9"/>
  <c r="E23" i="16" s="1"/>
  <c r="E167" i="15" s="1"/>
  <c r="J167" i="15" s="1"/>
  <c r="P27" i="1"/>
  <c r="C24" i="16" s="1"/>
  <c r="O26" i="1"/>
  <c r="A25" i="4"/>
  <c r="A26" i="4"/>
  <c r="A27" i="4"/>
  <c r="A28" i="4"/>
  <c r="A29" i="4"/>
  <c r="A30" i="4"/>
  <c r="A31" i="4"/>
  <c r="A32" i="4"/>
  <c r="A33" i="4"/>
  <c r="A34" i="4"/>
  <c r="A35" i="4"/>
  <c r="A36" i="4"/>
  <c r="A37" i="4"/>
  <c r="A38" i="4"/>
  <c r="A39" i="4"/>
  <c r="A40" i="4"/>
  <c r="A41" i="4"/>
  <c r="A42" i="4"/>
  <c r="A43" i="4"/>
  <c r="A24" i="4"/>
  <c r="C157" i="17" l="1"/>
  <c r="H157" i="17" s="1"/>
  <c r="M157" i="17" s="1"/>
  <c r="R157" i="17" s="1"/>
  <c r="C157" i="15"/>
  <c r="H157" i="15" s="1"/>
  <c r="M157" i="15" s="1"/>
  <c r="R157" i="15" s="1"/>
  <c r="O135" i="15"/>
  <c r="T135" i="15" s="1"/>
  <c r="K13" i="9"/>
  <c r="H8" i="16" s="1"/>
  <c r="O47" i="17" s="1"/>
  <c r="T47" i="17" s="1"/>
  <c r="J19" i="9"/>
  <c r="G14" i="16" s="1"/>
  <c r="E95" i="17" s="1"/>
  <c r="J95" i="17" s="1"/>
  <c r="G28" i="9"/>
  <c r="A23" i="16" s="1"/>
  <c r="A28" i="14"/>
  <c r="E47" i="13"/>
  <c r="I25" i="9"/>
  <c r="F20" i="16" s="1"/>
  <c r="A44" i="4"/>
  <c r="P28" i="1"/>
  <c r="C25" i="16" s="1"/>
  <c r="O27" i="1"/>
  <c r="Q28" i="1"/>
  <c r="D25" i="16" s="1"/>
  <c r="H29" i="9"/>
  <c r="E24" i="16" s="1"/>
  <c r="E175" i="15" s="1"/>
  <c r="J175" i="15" s="1"/>
  <c r="E27" i="2"/>
  <c r="E28" i="2"/>
  <c r="F28" i="2"/>
  <c r="E29" i="2"/>
  <c r="F29" i="2"/>
  <c r="E30" i="2"/>
  <c r="F30" i="2"/>
  <c r="E31" i="2"/>
  <c r="F31" i="2"/>
  <c r="E32" i="2"/>
  <c r="F32" i="2"/>
  <c r="E33" i="2"/>
  <c r="F33" i="2"/>
  <c r="E34" i="2"/>
  <c r="F34" i="2"/>
  <c r="E35" i="2"/>
  <c r="F35" i="2"/>
  <c r="E36" i="2"/>
  <c r="F36" i="2"/>
  <c r="E37" i="2"/>
  <c r="F37" i="2"/>
  <c r="E38" i="2"/>
  <c r="F38" i="2"/>
  <c r="E39" i="2"/>
  <c r="F39" i="2"/>
  <c r="E40" i="2"/>
  <c r="F40" i="2"/>
  <c r="E41" i="2"/>
  <c r="F41" i="2"/>
  <c r="E42" i="2"/>
  <c r="F42" i="2"/>
  <c r="E43" i="2"/>
  <c r="F43" i="2"/>
  <c r="E44" i="2"/>
  <c r="F44" i="2"/>
  <c r="E45" i="2"/>
  <c r="F45" i="2"/>
  <c r="E46" i="2"/>
  <c r="F46" i="2"/>
  <c r="E47"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C165" i="15" l="1"/>
  <c r="H165" i="15" s="1"/>
  <c r="M165" i="15" s="1"/>
  <c r="R165" i="15" s="1"/>
  <c r="C165" i="17"/>
  <c r="H165" i="17" s="1"/>
  <c r="M165" i="17" s="1"/>
  <c r="R165" i="17" s="1"/>
  <c r="T31" i="15"/>
  <c r="O143" i="15"/>
  <c r="T143" i="15" s="1"/>
  <c r="K14" i="9"/>
  <c r="H9" i="16" s="1"/>
  <c r="O55" i="17" s="1"/>
  <c r="T55" i="17" s="1"/>
  <c r="J20" i="9"/>
  <c r="G15" i="16" s="1"/>
  <c r="E103" i="17" s="1"/>
  <c r="J103" i="17" s="1"/>
  <c r="E48" i="2"/>
  <c r="A29" i="14"/>
  <c r="E48" i="13"/>
  <c r="Q29" i="1"/>
  <c r="D26" i="16" s="1"/>
  <c r="H30" i="9"/>
  <c r="E25" i="16" s="1"/>
  <c r="E183" i="15" s="1"/>
  <c r="J183" i="15" s="1"/>
  <c r="G29" i="9"/>
  <c r="A24" i="16" s="1"/>
  <c r="A45" i="4"/>
  <c r="P29" i="1"/>
  <c r="C26" i="16" s="1"/>
  <c r="O28" i="1"/>
  <c r="C173" i="17" l="1"/>
  <c r="H173" i="17" s="1"/>
  <c r="M173" i="17" s="1"/>
  <c r="R173" i="17" s="1"/>
  <c r="C173" i="15"/>
  <c r="H173" i="15" s="1"/>
  <c r="M173" i="15" s="1"/>
  <c r="R173" i="15" s="1"/>
  <c r="I26" i="9"/>
  <c r="F21" i="16" s="1"/>
  <c r="J21" i="9"/>
  <c r="G16" i="16" s="1"/>
  <c r="E111" i="17" s="1"/>
  <c r="J111" i="17" s="1"/>
  <c r="K15" i="9"/>
  <c r="H10" i="16" s="1"/>
  <c r="O63" i="17" s="1"/>
  <c r="T63" i="17" s="1"/>
  <c r="A30" i="14"/>
  <c r="E49" i="13"/>
  <c r="I27" i="9"/>
  <c r="F22" i="16" s="1"/>
  <c r="G30" i="9"/>
  <c r="A25" i="16" s="1"/>
  <c r="A46" i="4"/>
  <c r="E49" i="2"/>
  <c r="P30" i="1"/>
  <c r="C27" i="16" s="1"/>
  <c r="O29" i="1"/>
  <c r="Q30" i="1"/>
  <c r="D27" i="16" s="1"/>
  <c r="H31" i="9"/>
  <c r="E26" i="16" s="1"/>
  <c r="E191" i="15" s="1"/>
  <c r="J191" i="15" s="1"/>
  <c r="X170" i="2"/>
  <c r="Y170" i="2" s="1"/>
  <c r="X146" i="2"/>
  <c r="Y146" i="2" s="1"/>
  <c r="X108" i="2"/>
  <c r="Y108" i="2" s="1"/>
  <c r="X174" i="2"/>
  <c r="Y174" i="2" s="1"/>
  <c r="X44" i="2"/>
  <c r="X82" i="2"/>
  <c r="Y82" i="2" s="1"/>
  <c r="X92" i="2"/>
  <c r="Y92" i="2" s="1"/>
  <c r="X154" i="2"/>
  <c r="Y154" i="2" s="1"/>
  <c r="X90" i="2"/>
  <c r="Y90" i="2" s="1"/>
  <c r="X98" i="2"/>
  <c r="Y98" i="2" s="1"/>
  <c r="X66" i="2"/>
  <c r="Y66" i="2" s="1"/>
  <c r="X75" i="2"/>
  <c r="Y75" i="2" s="1"/>
  <c r="X88" i="2"/>
  <c r="Y88" i="2" s="1"/>
  <c r="X134" i="2"/>
  <c r="Y134" i="2" s="1"/>
  <c r="X61" i="2"/>
  <c r="Y61" i="2" s="1"/>
  <c r="X157" i="2"/>
  <c r="Y157" i="2" s="1"/>
  <c r="X100" i="2"/>
  <c r="Y100" i="2" s="1"/>
  <c r="X124" i="2"/>
  <c r="Y124" i="2" s="1"/>
  <c r="X138" i="2"/>
  <c r="Y138" i="2" s="1"/>
  <c r="X72" i="2"/>
  <c r="X77" i="2"/>
  <c r="Y77" i="2" s="1"/>
  <c r="X155" i="2"/>
  <c r="Y155" i="2" s="1"/>
  <c r="X110" i="2"/>
  <c r="Y110" i="2" s="1"/>
  <c r="X91" i="2"/>
  <c r="Y91" i="2" s="1"/>
  <c r="X107" i="2"/>
  <c r="Y107" i="2" s="1"/>
  <c r="X123" i="2"/>
  <c r="Y123" i="2" s="1"/>
  <c r="X139" i="2"/>
  <c r="Y139" i="2" s="1"/>
  <c r="X172" i="2"/>
  <c r="Y172" i="2" s="1"/>
  <c r="X140" i="2"/>
  <c r="Y140" i="2" s="1"/>
  <c r="X59" i="2"/>
  <c r="Y59" i="2" s="1"/>
  <c r="X162" i="2"/>
  <c r="Y162" i="2" s="1"/>
  <c r="X171" i="2"/>
  <c r="Y171" i="2" s="1"/>
  <c r="X58" i="2"/>
  <c r="Y58" i="2" s="1"/>
  <c r="X93" i="2"/>
  <c r="Y93" i="2" s="1"/>
  <c r="X109" i="2"/>
  <c r="Y109" i="2" s="1"/>
  <c r="X125" i="2"/>
  <c r="Y125" i="2" s="1"/>
  <c r="X141" i="2"/>
  <c r="Y141" i="2" s="1"/>
  <c r="X173" i="2"/>
  <c r="Y173" i="2" s="1"/>
  <c r="X96" i="2"/>
  <c r="Y96" i="2" s="1"/>
  <c r="X114" i="2"/>
  <c r="Y114" i="2" s="1"/>
  <c r="X144" i="2"/>
  <c r="Y144" i="2" s="1"/>
  <c r="X158" i="2"/>
  <c r="Y158" i="2" s="1"/>
  <c r="X78" i="2"/>
  <c r="Y78" i="2" s="1"/>
  <c r="X142" i="2"/>
  <c r="Y142" i="2" s="1"/>
  <c r="X166" i="2"/>
  <c r="Y166" i="2" s="1"/>
  <c r="X87" i="2"/>
  <c r="Y87" i="2" s="1"/>
  <c r="X57" i="2"/>
  <c r="Y57" i="2" s="1"/>
  <c r="X73" i="2"/>
  <c r="Y73" i="2" s="1"/>
  <c r="X76" i="2"/>
  <c r="X151" i="2"/>
  <c r="Y151" i="2" s="1"/>
  <c r="X60" i="2"/>
  <c r="Y60" i="2" s="1"/>
  <c r="X70" i="2"/>
  <c r="Y70" i="2" s="1"/>
  <c r="X89" i="2"/>
  <c r="Y89" i="2" s="1"/>
  <c r="X105" i="2"/>
  <c r="Y105" i="2" s="1"/>
  <c r="X121" i="2"/>
  <c r="Y121" i="2" s="1"/>
  <c r="X137" i="2"/>
  <c r="Y137" i="2" s="1"/>
  <c r="X164" i="2"/>
  <c r="Y164" i="2" s="1"/>
  <c r="X84" i="2"/>
  <c r="X104" i="2"/>
  <c r="Y104" i="2" s="1"/>
  <c r="X136" i="2"/>
  <c r="Y136" i="2" s="1"/>
  <c r="X55" i="2"/>
  <c r="Y55" i="2" s="1"/>
  <c r="X168" i="2"/>
  <c r="Y168" i="2" s="1"/>
  <c r="X118" i="2"/>
  <c r="Y118" i="2" s="1"/>
  <c r="X150" i="2"/>
  <c r="Y150" i="2" s="1"/>
  <c r="X175" i="2"/>
  <c r="Y175" i="2" s="1"/>
  <c r="X86" i="2"/>
  <c r="Y86" i="2" s="1"/>
  <c r="X95" i="2"/>
  <c r="Y95" i="2" s="1"/>
  <c r="X111" i="2"/>
  <c r="Y111" i="2" s="1"/>
  <c r="X127" i="2"/>
  <c r="Y127" i="2" s="1"/>
  <c r="X143" i="2"/>
  <c r="Y143" i="2" s="1"/>
  <c r="X116" i="2"/>
  <c r="Y116" i="2" s="1"/>
  <c r="X148" i="2"/>
  <c r="Y148" i="2" s="1"/>
  <c r="X159" i="2"/>
  <c r="Y159" i="2" s="1"/>
  <c r="X68" i="2"/>
  <c r="Y68" i="2" s="1"/>
  <c r="X176" i="2"/>
  <c r="Y176" i="2" s="1"/>
  <c r="X80" i="2"/>
  <c r="Y80" i="2" s="1"/>
  <c r="X130" i="2"/>
  <c r="Y130" i="2" s="1"/>
  <c r="X52" i="2"/>
  <c r="Y52" i="2" s="1"/>
  <c r="X83" i="2"/>
  <c r="Y83" i="2" s="1"/>
  <c r="X106" i="2"/>
  <c r="X120" i="2"/>
  <c r="Y120" i="2" s="1"/>
  <c r="X62" i="2"/>
  <c r="Y62" i="2" s="1"/>
  <c r="X122" i="2"/>
  <c r="Y122" i="2" s="1"/>
  <c r="X152" i="2"/>
  <c r="Y152" i="2" s="1"/>
  <c r="X156" i="2"/>
  <c r="Y156" i="2" s="1"/>
  <c r="X74" i="2"/>
  <c r="Y74" i="2" s="1"/>
  <c r="X102" i="2"/>
  <c r="Y102" i="2" s="1"/>
  <c r="X56" i="2"/>
  <c r="Y56" i="2" s="1"/>
  <c r="X169" i="2"/>
  <c r="Y169" i="2" s="1"/>
  <c r="X53" i="2"/>
  <c r="Y53" i="2" s="1"/>
  <c r="X69" i="2"/>
  <c r="Y69" i="2" s="1"/>
  <c r="X132" i="2"/>
  <c r="Y132" i="2" s="1"/>
  <c r="X160" i="2"/>
  <c r="Y160" i="2" s="1"/>
  <c r="X64" i="2"/>
  <c r="Y64" i="2" s="1"/>
  <c r="X112" i="2"/>
  <c r="Y112" i="2" s="1"/>
  <c r="X153" i="2"/>
  <c r="Y153" i="2" s="1"/>
  <c r="X128" i="2"/>
  <c r="Y128" i="2" s="1"/>
  <c r="X94" i="2"/>
  <c r="Y94" i="2" s="1"/>
  <c r="X126" i="2"/>
  <c r="Y126" i="2" s="1"/>
  <c r="X63" i="2"/>
  <c r="Y63" i="2" s="1"/>
  <c r="X49" i="2"/>
  <c r="X65" i="2"/>
  <c r="Y65" i="2" s="1"/>
  <c r="X149" i="2"/>
  <c r="Y149" i="2" s="1"/>
  <c r="X81" i="2"/>
  <c r="Y81" i="2" s="1"/>
  <c r="X54" i="2"/>
  <c r="Y54" i="2" s="1"/>
  <c r="X97" i="2"/>
  <c r="Y97" i="2" s="1"/>
  <c r="X113" i="2"/>
  <c r="Y113" i="2" s="1"/>
  <c r="X129" i="2"/>
  <c r="Y129" i="2" s="1"/>
  <c r="X145" i="2"/>
  <c r="Y145" i="2" s="1"/>
  <c r="X85" i="2"/>
  <c r="Y85" i="2" s="1"/>
  <c r="X165" i="2"/>
  <c r="Y165" i="2" s="1"/>
  <c r="X161" i="2"/>
  <c r="Y161" i="2" s="1"/>
  <c r="X79" i="2"/>
  <c r="Y79" i="2" s="1"/>
  <c r="X101" i="2"/>
  <c r="Y101" i="2" s="1"/>
  <c r="X117" i="2"/>
  <c r="Y117" i="2" s="1"/>
  <c r="X133" i="2"/>
  <c r="Y133" i="2" s="1"/>
  <c r="X99" i="2"/>
  <c r="Y99" i="2" s="1"/>
  <c r="X115" i="2"/>
  <c r="Y115" i="2" s="1"/>
  <c r="X131" i="2"/>
  <c r="Y131" i="2" s="1"/>
  <c r="X147" i="2"/>
  <c r="Y147" i="2" s="1"/>
  <c r="X71" i="2"/>
  <c r="X103" i="2"/>
  <c r="Y103" i="2" s="1"/>
  <c r="X119" i="2"/>
  <c r="Y119" i="2" s="1"/>
  <c r="X135" i="2"/>
  <c r="Y135" i="2" s="1"/>
  <c r="X163" i="2"/>
  <c r="Y163" i="2" s="1"/>
  <c r="X167" i="2"/>
  <c r="Y167" i="2" s="1"/>
  <c r="X67" i="2"/>
  <c r="X27" i="2"/>
  <c r="C181" i="17" l="1"/>
  <c r="H181" i="17" s="1"/>
  <c r="M181" i="17" s="1"/>
  <c r="R181" i="17" s="1"/>
  <c r="C181" i="15"/>
  <c r="H181" i="15" s="1"/>
  <c r="M181" i="15" s="1"/>
  <c r="R181" i="15" s="1"/>
  <c r="O159" i="15"/>
  <c r="T159" i="15" s="1"/>
  <c r="O151" i="15"/>
  <c r="T151" i="15" s="1"/>
  <c r="AD167" i="2"/>
  <c r="AE167" i="2" s="1"/>
  <c r="D148" i="14" s="1"/>
  <c r="AD163" i="2"/>
  <c r="AE163" i="2" s="1"/>
  <c r="D144" i="14" s="1"/>
  <c r="AD135" i="2"/>
  <c r="AE135" i="2" s="1"/>
  <c r="D116" i="14" s="1"/>
  <c r="AD119" i="2"/>
  <c r="AE119" i="2" s="1"/>
  <c r="D100" i="14" s="1"/>
  <c r="AD103" i="2"/>
  <c r="AE103" i="2" s="1"/>
  <c r="D84" i="14" s="1"/>
  <c r="AD147" i="2"/>
  <c r="AE147" i="2" s="1"/>
  <c r="D128" i="14" s="1"/>
  <c r="AD131" i="2"/>
  <c r="AE131" i="2" s="1"/>
  <c r="D112" i="14" s="1"/>
  <c r="AD115" i="2"/>
  <c r="AE115" i="2" s="1"/>
  <c r="D96" i="14" s="1"/>
  <c r="AD99" i="2"/>
  <c r="AE99" i="2" s="1"/>
  <c r="D80" i="14" s="1"/>
  <c r="AD133" i="2"/>
  <c r="AE133" i="2" s="1"/>
  <c r="D114" i="14" s="1"/>
  <c r="AD117" i="2"/>
  <c r="AE117" i="2" s="1"/>
  <c r="D98" i="14" s="1"/>
  <c r="AD101" i="2"/>
  <c r="AE101" i="2" s="1"/>
  <c r="D82" i="14" s="1"/>
  <c r="AD79" i="2"/>
  <c r="AE79" i="2" s="1"/>
  <c r="D60" i="14" s="1"/>
  <c r="AD161" i="2"/>
  <c r="AE161" i="2" s="1"/>
  <c r="D142" i="14" s="1"/>
  <c r="AD165" i="2"/>
  <c r="AE165" i="2" s="1"/>
  <c r="D146" i="14" s="1"/>
  <c r="AD85" i="2"/>
  <c r="AE85" i="2" s="1"/>
  <c r="D66" i="14" s="1"/>
  <c r="AD145" i="2"/>
  <c r="AE145" i="2" s="1"/>
  <c r="D126" i="14" s="1"/>
  <c r="AD129" i="2"/>
  <c r="AE129" i="2" s="1"/>
  <c r="D110" i="14" s="1"/>
  <c r="AD113" i="2"/>
  <c r="AE113" i="2" s="1"/>
  <c r="D94" i="14" s="1"/>
  <c r="AD97" i="2"/>
  <c r="AE97" i="2" s="1"/>
  <c r="D78" i="14" s="1"/>
  <c r="AD54" i="2"/>
  <c r="AE54" i="2" s="1"/>
  <c r="D35" i="14" s="1"/>
  <c r="AD81" i="2"/>
  <c r="AE81" i="2" s="1"/>
  <c r="D62" i="14" s="1"/>
  <c r="AD149" i="2"/>
  <c r="AE149" i="2" s="1"/>
  <c r="D130" i="14" s="1"/>
  <c r="AD65" i="2"/>
  <c r="AE65" i="2" s="1"/>
  <c r="D46" i="14" s="1"/>
  <c r="AD63" i="2"/>
  <c r="AE63" i="2" s="1"/>
  <c r="D44" i="14" s="1"/>
  <c r="AD126" i="2"/>
  <c r="AE126" i="2" s="1"/>
  <c r="D107" i="14" s="1"/>
  <c r="AD94" i="2"/>
  <c r="AE94" i="2" s="1"/>
  <c r="D75" i="14" s="1"/>
  <c r="AD128" i="2"/>
  <c r="AE128" i="2" s="1"/>
  <c r="D109" i="14" s="1"/>
  <c r="AD153" i="2"/>
  <c r="AE153" i="2" s="1"/>
  <c r="D134" i="14" s="1"/>
  <c r="AD112" i="2"/>
  <c r="AE112" i="2" s="1"/>
  <c r="D93" i="14" s="1"/>
  <c r="AD64" i="2"/>
  <c r="AE64" i="2" s="1"/>
  <c r="D45" i="14" s="1"/>
  <c r="AD160" i="2"/>
  <c r="AE160" i="2" s="1"/>
  <c r="D141" i="14" s="1"/>
  <c r="AD132" i="2"/>
  <c r="AE132" i="2" s="1"/>
  <c r="D113" i="14" s="1"/>
  <c r="AD69" i="2"/>
  <c r="AE69" i="2" s="1"/>
  <c r="D50" i="14" s="1"/>
  <c r="AD53" i="2"/>
  <c r="AE53" i="2" s="1"/>
  <c r="D34" i="14" s="1"/>
  <c r="AD169" i="2"/>
  <c r="AE169" i="2" s="1"/>
  <c r="D150" i="14" s="1"/>
  <c r="AD56" i="2"/>
  <c r="AE56" i="2" s="1"/>
  <c r="D37" i="14" s="1"/>
  <c r="AD102" i="2"/>
  <c r="AE102" i="2" s="1"/>
  <c r="D83" i="14" s="1"/>
  <c r="AD74" i="2"/>
  <c r="AE74" i="2" s="1"/>
  <c r="D55" i="14" s="1"/>
  <c r="AD156" i="2"/>
  <c r="AE156" i="2" s="1"/>
  <c r="D137" i="14" s="1"/>
  <c r="AD152" i="2"/>
  <c r="AE152" i="2" s="1"/>
  <c r="D133" i="14" s="1"/>
  <c r="AD122" i="2"/>
  <c r="AE122" i="2" s="1"/>
  <c r="D103" i="14" s="1"/>
  <c r="AD62" i="2"/>
  <c r="AE62" i="2" s="1"/>
  <c r="D43" i="14" s="1"/>
  <c r="AD120" i="2"/>
  <c r="AE120" i="2" s="1"/>
  <c r="D101" i="14" s="1"/>
  <c r="AD83" i="2"/>
  <c r="AE83" i="2" s="1"/>
  <c r="D64" i="14" s="1"/>
  <c r="AD52" i="2"/>
  <c r="AE52" i="2" s="1"/>
  <c r="D33" i="14" s="1"/>
  <c r="AD130" i="2"/>
  <c r="AE130" i="2" s="1"/>
  <c r="D111" i="14" s="1"/>
  <c r="AD80" i="2"/>
  <c r="AE80" i="2" s="1"/>
  <c r="D61" i="14" s="1"/>
  <c r="AD176" i="2"/>
  <c r="AE176" i="2" s="1"/>
  <c r="D157" i="14" s="1"/>
  <c r="AD68" i="2"/>
  <c r="AE68" i="2" s="1"/>
  <c r="D49" i="14" s="1"/>
  <c r="AD159" i="2"/>
  <c r="AE159" i="2" s="1"/>
  <c r="D140" i="14" s="1"/>
  <c r="AD148" i="2"/>
  <c r="AE148" i="2" s="1"/>
  <c r="D129" i="14" s="1"/>
  <c r="AD116" i="2"/>
  <c r="AE116" i="2" s="1"/>
  <c r="D97" i="14" s="1"/>
  <c r="AD143" i="2"/>
  <c r="AE143" i="2" s="1"/>
  <c r="D124" i="14" s="1"/>
  <c r="AD127" i="2"/>
  <c r="AE127" i="2" s="1"/>
  <c r="D108" i="14" s="1"/>
  <c r="AD111" i="2"/>
  <c r="AE111" i="2" s="1"/>
  <c r="D92" i="14" s="1"/>
  <c r="AD95" i="2"/>
  <c r="AE95" i="2" s="1"/>
  <c r="D76" i="14" s="1"/>
  <c r="AD86" i="2"/>
  <c r="AE86" i="2" s="1"/>
  <c r="D67" i="14" s="1"/>
  <c r="AD175" i="2"/>
  <c r="AE175" i="2" s="1"/>
  <c r="D156" i="14" s="1"/>
  <c r="AD150" i="2"/>
  <c r="AE150" i="2" s="1"/>
  <c r="D131" i="14" s="1"/>
  <c r="AD118" i="2"/>
  <c r="AE118" i="2" s="1"/>
  <c r="D99" i="14" s="1"/>
  <c r="AD168" i="2"/>
  <c r="AE168" i="2" s="1"/>
  <c r="D149" i="14" s="1"/>
  <c r="AD55" i="2"/>
  <c r="AE55" i="2" s="1"/>
  <c r="D36" i="14" s="1"/>
  <c r="AD136" i="2"/>
  <c r="AE136" i="2" s="1"/>
  <c r="D117" i="14" s="1"/>
  <c r="AD104" i="2"/>
  <c r="AE104" i="2" s="1"/>
  <c r="D85" i="14" s="1"/>
  <c r="AD164" i="2"/>
  <c r="AE164" i="2" s="1"/>
  <c r="D145" i="14" s="1"/>
  <c r="AD137" i="2"/>
  <c r="AE137" i="2" s="1"/>
  <c r="D118" i="14" s="1"/>
  <c r="AD121" i="2"/>
  <c r="AE121" i="2" s="1"/>
  <c r="D102" i="14" s="1"/>
  <c r="AD105" i="2"/>
  <c r="AE105" i="2" s="1"/>
  <c r="D86" i="14" s="1"/>
  <c r="AD89" i="2"/>
  <c r="AE89" i="2" s="1"/>
  <c r="D70" i="14" s="1"/>
  <c r="AD70" i="2"/>
  <c r="AE70" i="2" s="1"/>
  <c r="D51" i="14" s="1"/>
  <c r="AD60" i="2"/>
  <c r="AE60" i="2" s="1"/>
  <c r="D41" i="14" s="1"/>
  <c r="AD151" i="2"/>
  <c r="AE151" i="2" s="1"/>
  <c r="D132" i="14" s="1"/>
  <c r="AD73" i="2"/>
  <c r="AE73" i="2" s="1"/>
  <c r="D54" i="14" s="1"/>
  <c r="AD57" i="2"/>
  <c r="AE57" i="2" s="1"/>
  <c r="D38" i="14" s="1"/>
  <c r="AD87" i="2"/>
  <c r="AE87" i="2" s="1"/>
  <c r="D68" i="14" s="1"/>
  <c r="AD166" i="2"/>
  <c r="AE166" i="2" s="1"/>
  <c r="D147" i="14" s="1"/>
  <c r="AD142" i="2"/>
  <c r="AE142" i="2" s="1"/>
  <c r="D123" i="14" s="1"/>
  <c r="AD78" i="2"/>
  <c r="AE78" i="2" s="1"/>
  <c r="D59" i="14" s="1"/>
  <c r="AD158" i="2"/>
  <c r="AE158" i="2" s="1"/>
  <c r="D139" i="14" s="1"/>
  <c r="AD144" i="2"/>
  <c r="AE144" i="2" s="1"/>
  <c r="D125" i="14" s="1"/>
  <c r="AD114" i="2"/>
  <c r="AE114" i="2" s="1"/>
  <c r="D95" i="14" s="1"/>
  <c r="AD96" i="2"/>
  <c r="AE96" i="2" s="1"/>
  <c r="D77" i="14" s="1"/>
  <c r="AD173" i="2"/>
  <c r="AE173" i="2" s="1"/>
  <c r="D154" i="14" s="1"/>
  <c r="AD141" i="2"/>
  <c r="AE141" i="2" s="1"/>
  <c r="D122" i="14" s="1"/>
  <c r="AD125" i="2"/>
  <c r="AE125" i="2" s="1"/>
  <c r="D106" i="14" s="1"/>
  <c r="AD109" i="2"/>
  <c r="AE109" i="2" s="1"/>
  <c r="D90" i="14" s="1"/>
  <c r="AD93" i="2"/>
  <c r="AE93" i="2" s="1"/>
  <c r="D74" i="14" s="1"/>
  <c r="AD58" i="2"/>
  <c r="AE58" i="2" s="1"/>
  <c r="D39" i="14" s="1"/>
  <c r="AD171" i="2"/>
  <c r="AE171" i="2" s="1"/>
  <c r="D152" i="14" s="1"/>
  <c r="AD162" i="2"/>
  <c r="AE162" i="2" s="1"/>
  <c r="D143" i="14" s="1"/>
  <c r="AD59" i="2"/>
  <c r="AE59" i="2" s="1"/>
  <c r="D40" i="14" s="1"/>
  <c r="AD140" i="2"/>
  <c r="AE140" i="2" s="1"/>
  <c r="D121" i="14" s="1"/>
  <c r="AD172" i="2"/>
  <c r="AE172" i="2" s="1"/>
  <c r="D153" i="14" s="1"/>
  <c r="AD139" i="2"/>
  <c r="AE139" i="2" s="1"/>
  <c r="D120" i="14" s="1"/>
  <c r="AD123" i="2"/>
  <c r="AE123" i="2" s="1"/>
  <c r="D104" i="14" s="1"/>
  <c r="AD107" i="2"/>
  <c r="AE107" i="2" s="1"/>
  <c r="D88" i="14" s="1"/>
  <c r="AD91" i="2"/>
  <c r="AE91" i="2" s="1"/>
  <c r="D72" i="14" s="1"/>
  <c r="AD110" i="2"/>
  <c r="AE110" i="2" s="1"/>
  <c r="D91" i="14" s="1"/>
  <c r="AD155" i="2"/>
  <c r="AE155" i="2" s="1"/>
  <c r="D136" i="14" s="1"/>
  <c r="AD77" i="2"/>
  <c r="AE77" i="2" s="1"/>
  <c r="D58" i="14" s="1"/>
  <c r="AD138" i="2"/>
  <c r="AE138" i="2" s="1"/>
  <c r="D119" i="14" s="1"/>
  <c r="AD124" i="2"/>
  <c r="AE124" i="2" s="1"/>
  <c r="D105" i="14" s="1"/>
  <c r="AD100" i="2"/>
  <c r="AE100" i="2" s="1"/>
  <c r="D81" i="14" s="1"/>
  <c r="AD157" i="2"/>
  <c r="AE157" i="2" s="1"/>
  <c r="D138" i="14" s="1"/>
  <c r="AD61" i="2"/>
  <c r="AE61" i="2" s="1"/>
  <c r="D42" i="14" s="1"/>
  <c r="AD134" i="2"/>
  <c r="AE134" i="2" s="1"/>
  <c r="D115" i="14" s="1"/>
  <c r="AD88" i="2"/>
  <c r="AE88" i="2" s="1"/>
  <c r="D69" i="14" s="1"/>
  <c r="AD75" i="2"/>
  <c r="AE75" i="2" s="1"/>
  <c r="D56" i="14" s="1"/>
  <c r="AD66" i="2"/>
  <c r="AE66" i="2" s="1"/>
  <c r="D47" i="14" s="1"/>
  <c r="AD98" i="2"/>
  <c r="AE98" i="2" s="1"/>
  <c r="D79" i="14" s="1"/>
  <c r="AD90" i="2"/>
  <c r="AE90" i="2" s="1"/>
  <c r="D71" i="14" s="1"/>
  <c r="AD154" i="2"/>
  <c r="AE154" i="2" s="1"/>
  <c r="D135" i="14" s="1"/>
  <c r="AD92" i="2"/>
  <c r="AE92" i="2" s="1"/>
  <c r="D73" i="14" s="1"/>
  <c r="AD82" i="2"/>
  <c r="AE82" i="2" s="1"/>
  <c r="D63" i="14" s="1"/>
  <c r="AD174" i="2"/>
  <c r="AE174" i="2" s="1"/>
  <c r="D155" i="14" s="1"/>
  <c r="AD108" i="2"/>
  <c r="AE108" i="2" s="1"/>
  <c r="D89" i="14" s="1"/>
  <c r="AD146" i="2"/>
  <c r="AE146" i="2" s="1"/>
  <c r="D127" i="14" s="1"/>
  <c r="AD170" i="2"/>
  <c r="AE170" i="2" s="1"/>
  <c r="D151" i="14" s="1"/>
  <c r="J22" i="9"/>
  <c r="G17" i="16" s="1"/>
  <c r="E119" i="17" s="1"/>
  <c r="J119" i="17" s="1"/>
  <c r="K16" i="9"/>
  <c r="H11" i="16" s="1"/>
  <c r="O71" i="17" s="1"/>
  <c r="T71" i="17" s="1"/>
  <c r="A31" i="14"/>
  <c r="E50" i="13"/>
  <c r="I28" i="9"/>
  <c r="F23" i="16" s="1"/>
  <c r="Q31" i="1"/>
  <c r="D28" i="16" s="1"/>
  <c r="H32" i="9"/>
  <c r="E27" i="16" s="1"/>
  <c r="E199" i="15" s="1"/>
  <c r="J199" i="15" s="1"/>
  <c r="G31" i="9"/>
  <c r="A26" i="16" s="1"/>
  <c r="A47" i="4"/>
  <c r="E50" i="2"/>
  <c r="P31" i="1"/>
  <c r="C28" i="16" s="1"/>
  <c r="O30" i="1"/>
  <c r="I71" i="4"/>
  <c r="E73" i="4"/>
  <c r="E81" i="4"/>
  <c r="E91" i="4"/>
  <c r="E97" i="4"/>
  <c r="E99" i="4"/>
  <c r="I103" i="4"/>
  <c r="E105" i="4"/>
  <c r="I111" i="4"/>
  <c r="E115" i="4"/>
  <c r="E119" i="4"/>
  <c r="E139" i="4"/>
  <c r="E156" i="4"/>
  <c r="E158" i="4"/>
  <c r="E164" i="4"/>
  <c r="E172" i="4"/>
  <c r="F64" i="4"/>
  <c r="F65" i="4"/>
  <c r="J66" i="4"/>
  <c r="J67" i="4"/>
  <c r="J69" i="4"/>
  <c r="J72" i="4"/>
  <c r="J74" i="4"/>
  <c r="F75" i="4"/>
  <c r="J77" i="4"/>
  <c r="F78" i="4"/>
  <c r="F79" i="4"/>
  <c r="F80" i="4"/>
  <c r="J82" i="4"/>
  <c r="J83" i="4"/>
  <c r="J86" i="4"/>
  <c r="F86" i="4"/>
  <c r="F88" i="4"/>
  <c r="J90" i="4"/>
  <c r="J91" i="4"/>
  <c r="J93" i="4"/>
  <c r="F94" i="4"/>
  <c r="J98" i="4"/>
  <c r="J99" i="4"/>
  <c r="F102" i="4"/>
  <c r="F105" i="4"/>
  <c r="J106" i="4"/>
  <c r="J109" i="4"/>
  <c r="F110" i="4"/>
  <c r="F112" i="4"/>
  <c r="J114" i="4"/>
  <c r="J117" i="4"/>
  <c r="F118" i="4"/>
  <c r="F120" i="4"/>
  <c r="J122" i="4"/>
  <c r="J123" i="4"/>
  <c r="F123" i="4"/>
  <c r="J124" i="4"/>
  <c r="J125" i="4"/>
  <c r="J126" i="4"/>
  <c r="F127" i="4"/>
  <c r="J128" i="4"/>
  <c r="F128" i="4"/>
  <c r="J129" i="4"/>
  <c r="F131" i="4"/>
  <c r="J133" i="4"/>
  <c r="J134" i="4"/>
  <c r="F137" i="4"/>
  <c r="J139" i="4"/>
  <c r="J142" i="4"/>
  <c r="F145" i="4"/>
  <c r="F148" i="4"/>
  <c r="J150" i="4"/>
  <c r="J155" i="4"/>
  <c r="F156" i="4"/>
  <c r="J158" i="4"/>
  <c r="F160" i="4"/>
  <c r="J163" i="4"/>
  <c r="J166" i="4"/>
  <c r="J171" i="4"/>
  <c r="J173" i="4"/>
  <c r="F173" i="4"/>
  <c r="I64" i="4"/>
  <c r="E64" i="4"/>
  <c r="E65" i="4"/>
  <c r="E66" i="4"/>
  <c r="E67" i="4"/>
  <c r="I68" i="4"/>
  <c r="E68" i="4"/>
  <c r="I69" i="4"/>
  <c r="I70" i="4"/>
  <c r="I72" i="4"/>
  <c r="E72" i="4"/>
  <c r="E74" i="4"/>
  <c r="E75" i="4"/>
  <c r="I76" i="4"/>
  <c r="E76" i="4"/>
  <c r="I77" i="4"/>
  <c r="I78" i="4"/>
  <c r="I79" i="4"/>
  <c r="E79" i="4"/>
  <c r="I80" i="4"/>
  <c r="E80" i="4"/>
  <c r="E82" i="4"/>
  <c r="E83" i="4"/>
  <c r="I84" i="4"/>
  <c r="E84" i="4"/>
  <c r="I86" i="4"/>
  <c r="I87" i="4"/>
  <c r="I88" i="4"/>
  <c r="E88" i="4"/>
  <c r="E89" i="4"/>
  <c r="E90" i="4"/>
  <c r="I92" i="4"/>
  <c r="E92" i="4"/>
  <c r="I94" i="4"/>
  <c r="I95" i="4"/>
  <c r="E95" i="4"/>
  <c r="I96" i="4"/>
  <c r="E96" i="4"/>
  <c r="E98" i="4"/>
  <c r="I100" i="4"/>
  <c r="E100" i="4"/>
  <c r="I102" i="4"/>
  <c r="E103" i="4"/>
  <c r="I104" i="4"/>
  <c r="E106" i="4"/>
  <c r="I108" i="4"/>
  <c r="E108" i="4"/>
  <c r="I110" i="4"/>
  <c r="E111" i="4"/>
  <c r="I112" i="4"/>
  <c r="E113" i="4"/>
  <c r="E114" i="4"/>
  <c r="I116" i="4"/>
  <c r="E116" i="4"/>
  <c r="I118" i="4"/>
  <c r="I119" i="4"/>
  <c r="I120" i="4"/>
  <c r="E121" i="4"/>
  <c r="E122" i="4"/>
  <c r="I123" i="4"/>
  <c r="E123" i="4"/>
  <c r="E124" i="4"/>
  <c r="I126" i="4"/>
  <c r="I127" i="4"/>
  <c r="I128" i="4"/>
  <c r="I129" i="4"/>
  <c r="E129" i="4"/>
  <c r="I130" i="4"/>
  <c r="E131" i="4"/>
  <c r="I132" i="4"/>
  <c r="I134" i="4"/>
  <c r="I135" i="4"/>
  <c r="E135" i="4"/>
  <c r="I136" i="4"/>
  <c r="I137" i="4"/>
  <c r="E137" i="4"/>
  <c r="G137" i="4" s="1"/>
  <c r="I138" i="4"/>
  <c r="E138" i="4"/>
  <c r="I140" i="4"/>
  <c r="I142" i="4"/>
  <c r="I143" i="4"/>
  <c r="E143" i="4"/>
  <c r="I144" i="4"/>
  <c r="I145" i="4"/>
  <c r="E145" i="4"/>
  <c r="I146" i="4"/>
  <c r="E146" i="4"/>
  <c r="E147" i="4"/>
  <c r="I148" i="4"/>
  <c r="I150" i="4"/>
  <c r="I152" i="4"/>
  <c r="I154" i="4"/>
  <c r="E154" i="4"/>
  <c r="E155" i="4"/>
  <c r="I156" i="4"/>
  <c r="I158" i="4"/>
  <c r="K158" i="4" s="1"/>
  <c r="I160" i="4"/>
  <c r="E160" i="4"/>
  <c r="I162" i="4"/>
  <c r="E162" i="4"/>
  <c r="E163" i="4"/>
  <c r="I164" i="4"/>
  <c r="I166" i="4"/>
  <c r="I168" i="4"/>
  <c r="E168" i="4"/>
  <c r="I170" i="4"/>
  <c r="E170" i="4"/>
  <c r="E171" i="4"/>
  <c r="I172" i="4"/>
  <c r="I173" i="4"/>
  <c r="E173" i="4"/>
  <c r="C189" i="15" l="1"/>
  <c r="H189" i="15" s="1"/>
  <c r="M189" i="15" s="1"/>
  <c r="R189" i="15" s="1"/>
  <c r="C189" i="17"/>
  <c r="H189" i="17" s="1"/>
  <c r="M189" i="17" s="1"/>
  <c r="R189" i="17" s="1"/>
  <c r="O167" i="15"/>
  <c r="T167" i="15" s="1"/>
  <c r="K150" i="4"/>
  <c r="K129" i="4"/>
  <c r="K72" i="4"/>
  <c r="L72" i="4" s="1"/>
  <c r="K134" i="4"/>
  <c r="K17" i="9"/>
  <c r="H12" i="16" s="1"/>
  <c r="O79" i="17" s="1"/>
  <c r="T79" i="17" s="1"/>
  <c r="J23" i="9"/>
  <c r="G18" i="16" s="1"/>
  <c r="E127" i="17" s="1"/>
  <c r="J127" i="17" s="1"/>
  <c r="A32" i="14"/>
  <c r="E51" i="13"/>
  <c r="K142" i="4"/>
  <c r="L142" i="4" s="1"/>
  <c r="G88" i="4"/>
  <c r="H88" i="4" s="1"/>
  <c r="K69" i="4"/>
  <c r="K77" i="4"/>
  <c r="L77" i="4" s="1"/>
  <c r="K166" i="4"/>
  <c r="L166" i="4" s="1"/>
  <c r="K128" i="4"/>
  <c r="L128" i="4" s="1"/>
  <c r="K123" i="4"/>
  <c r="L123" i="4" s="1"/>
  <c r="K86" i="4"/>
  <c r="L86" i="4" s="1"/>
  <c r="K173" i="4"/>
  <c r="L173" i="4" s="1"/>
  <c r="K126" i="4"/>
  <c r="L126" i="4" s="1"/>
  <c r="G80" i="4"/>
  <c r="H80" i="4" s="1"/>
  <c r="G145" i="4"/>
  <c r="H145" i="4" s="1"/>
  <c r="G123" i="4"/>
  <c r="H123" i="4" s="1"/>
  <c r="G64" i="4"/>
  <c r="G75" i="4"/>
  <c r="H75" i="4" s="1"/>
  <c r="L150" i="4"/>
  <c r="G65" i="4"/>
  <c r="H65" i="4" s="1"/>
  <c r="G131" i="4"/>
  <c r="H131" i="4" s="1"/>
  <c r="G79" i="4"/>
  <c r="H79" i="4" s="1"/>
  <c r="G105" i="4"/>
  <c r="H105" i="4" s="1"/>
  <c r="G173" i="4"/>
  <c r="H173" i="4" s="1"/>
  <c r="G160" i="4"/>
  <c r="H160" i="4" s="1"/>
  <c r="G156" i="4"/>
  <c r="H156" i="4" s="1"/>
  <c r="L129" i="4"/>
  <c r="L134" i="4"/>
  <c r="L158" i="4"/>
  <c r="G32" i="9"/>
  <c r="A27" i="16" s="1"/>
  <c r="A48" i="4"/>
  <c r="E51" i="2"/>
  <c r="P32" i="1"/>
  <c r="C29" i="16" s="1"/>
  <c r="O31" i="1"/>
  <c r="Q32" i="1"/>
  <c r="D29" i="16" s="1"/>
  <c r="H33" i="9"/>
  <c r="E28" i="16" s="1"/>
  <c r="E207" i="15" s="1"/>
  <c r="J207" i="15" s="1"/>
  <c r="J78" i="4"/>
  <c r="K78" i="4" s="1"/>
  <c r="F134" i="4"/>
  <c r="J153" i="4"/>
  <c r="J131" i="4"/>
  <c r="J115" i="4"/>
  <c r="F129" i="4"/>
  <c r="G129" i="4" s="1"/>
  <c r="J94" i="4"/>
  <c r="K94" i="4" s="1"/>
  <c r="F171" i="4"/>
  <c r="F133" i="4"/>
  <c r="J107" i="4"/>
  <c r="F97" i="4"/>
  <c r="G97" i="4" s="1"/>
  <c r="F70" i="4"/>
  <c r="F159" i="4"/>
  <c r="J148" i="4"/>
  <c r="K148" i="4" s="1"/>
  <c r="J85" i="4"/>
  <c r="F168" i="4"/>
  <c r="F158" i="4"/>
  <c r="J144" i="4"/>
  <c r="K144" i="4" s="1"/>
  <c r="J84" i="4"/>
  <c r="K84" i="4" s="1"/>
  <c r="F72" i="4"/>
  <c r="G72" i="4" s="1"/>
  <c r="F167" i="4"/>
  <c r="F144" i="4"/>
  <c r="J132" i="4"/>
  <c r="K132" i="4" s="1"/>
  <c r="F104" i="4"/>
  <c r="F96" i="4"/>
  <c r="F82" i="4"/>
  <c r="G82" i="4" s="1"/>
  <c r="J165" i="4"/>
  <c r="J141" i="4"/>
  <c r="F103" i="4"/>
  <c r="G103" i="4" s="1"/>
  <c r="F152" i="4"/>
  <c r="J140" i="4"/>
  <c r="K140" i="4" s="1"/>
  <c r="F119" i="4"/>
  <c r="G119" i="4" s="1"/>
  <c r="F111" i="4"/>
  <c r="G111" i="4" s="1"/>
  <c r="J101" i="4"/>
  <c r="J68" i="4"/>
  <c r="K68" i="4" s="1"/>
  <c r="F71" i="4"/>
  <c r="F151" i="4"/>
  <c r="J100" i="4"/>
  <c r="K100" i="4" s="1"/>
  <c r="F87" i="4"/>
  <c r="J75" i="4"/>
  <c r="F143" i="4"/>
  <c r="G143" i="4" s="1"/>
  <c r="J160" i="4"/>
  <c r="K160" i="4" s="1"/>
  <c r="J149" i="4"/>
  <c r="J118" i="4"/>
  <c r="K118" i="4" s="1"/>
  <c r="J108" i="4"/>
  <c r="K108" i="4" s="1"/>
  <c r="F73" i="4"/>
  <c r="J64" i="4"/>
  <c r="K64" i="4" s="1"/>
  <c r="F154" i="4"/>
  <c r="J143" i="4"/>
  <c r="K143" i="4" s="1"/>
  <c r="J95" i="4"/>
  <c r="K95" i="4" s="1"/>
  <c r="F74" i="4"/>
  <c r="J71" i="4"/>
  <c r="K71" i="4" s="1"/>
  <c r="F66" i="4"/>
  <c r="J170" i="4"/>
  <c r="K170" i="4" s="1"/>
  <c r="F165" i="4"/>
  <c r="J162" i="4"/>
  <c r="K162" i="4" s="1"/>
  <c r="J154" i="4"/>
  <c r="K154" i="4" s="1"/>
  <c r="F149" i="4"/>
  <c r="J146" i="4"/>
  <c r="K146" i="4" s="1"/>
  <c r="F141" i="4"/>
  <c r="J138" i="4"/>
  <c r="K138" i="4" s="1"/>
  <c r="J130" i="4"/>
  <c r="K130" i="4" s="1"/>
  <c r="F117" i="4"/>
  <c r="F109" i="4"/>
  <c r="F101" i="4"/>
  <c r="F93" i="4"/>
  <c r="F85" i="4"/>
  <c r="F77" i="4"/>
  <c r="F69" i="4"/>
  <c r="J159" i="4"/>
  <c r="J152" i="4"/>
  <c r="K152" i="4" s="1"/>
  <c r="F90" i="4"/>
  <c r="G90" i="4" s="1"/>
  <c r="J79" i="4"/>
  <c r="K79" i="4" s="1"/>
  <c r="J167" i="4"/>
  <c r="F114" i="4"/>
  <c r="F106" i="4"/>
  <c r="J168" i="4"/>
  <c r="K168" i="4" s="1"/>
  <c r="F155" i="4"/>
  <c r="F147" i="4"/>
  <c r="J136" i="4"/>
  <c r="K136" i="4" s="1"/>
  <c r="J120" i="4"/>
  <c r="K120" i="4" s="1"/>
  <c r="F115" i="4"/>
  <c r="J112" i="4"/>
  <c r="K112" i="4" s="1"/>
  <c r="F107" i="4"/>
  <c r="J104" i="4"/>
  <c r="K104" i="4" s="1"/>
  <c r="F99" i="4"/>
  <c r="G99" i="4" s="1"/>
  <c r="J96" i="4"/>
  <c r="K96" i="4" s="1"/>
  <c r="F91" i="4"/>
  <c r="J88" i="4"/>
  <c r="K88" i="4" s="1"/>
  <c r="J80" i="4"/>
  <c r="K80" i="4" s="1"/>
  <c r="F130" i="4"/>
  <c r="F146" i="4"/>
  <c r="J135" i="4"/>
  <c r="K135" i="4" s="1"/>
  <c r="J127" i="4"/>
  <c r="K127" i="4" s="1"/>
  <c r="J119" i="4"/>
  <c r="K119" i="4" s="1"/>
  <c r="J103" i="4"/>
  <c r="K103" i="4" s="1"/>
  <c r="J87" i="4"/>
  <c r="K87" i="4" s="1"/>
  <c r="F163" i="4"/>
  <c r="F139" i="4"/>
  <c r="G139" i="4" s="1"/>
  <c r="F164" i="4"/>
  <c r="G164" i="4" s="1"/>
  <c r="F157" i="4"/>
  <c r="F138" i="4"/>
  <c r="F125" i="4"/>
  <c r="F170" i="4"/>
  <c r="G170" i="4" s="1"/>
  <c r="F162" i="4"/>
  <c r="G162" i="4" s="1"/>
  <c r="J151" i="4"/>
  <c r="J111" i="4"/>
  <c r="K111" i="4" s="1"/>
  <c r="F98" i="4"/>
  <c r="F172" i="4"/>
  <c r="G172" i="4" s="1"/>
  <c r="J169" i="4"/>
  <c r="J161" i="4"/>
  <c r="F140" i="4"/>
  <c r="J137" i="4"/>
  <c r="K137" i="4" s="1"/>
  <c r="F132" i="4"/>
  <c r="F124" i="4"/>
  <c r="G124" i="4" s="1"/>
  <c r="J121" i="4"/>
  <c r="F116" i="4"/>
  <c r="J113" i="4"/>
  <c r="F108" i="4"/>
  <c r="J105" i="4"/>
  <c r="F100" i="4"/>
  <c r="J97" i="4"/>
  <c r="F92" i="4"/>
  <c r="G92" i="4" s="1"/>
  <c r="J89" i="4"/>
  <c r="F84" i="4"/>
  <c r="G84" i="4" s="1"/>
  <c r="J81" i="4"/>
  <c r="F76" i="4"/>
  <c r="J73" i="4"/>
  <c r="F68" i="4"/>
  <c r="G68" i="4" s="1"/>
  <c r="J65" i="4"/>
  <c r="J145" i="4"/>
  <c r="K145" i="4" s="1"/>
  <c r="F122" i="4"/>
  <c r="G122" i="4" s="1"/>
  <c r="F83" i="4"/>
  <c r="G83" i="4" s="1"/>
  <c r="F67" i="4"/>
  <c r="F166" i="4"/>
  <c r="J147" i="4"/>
  <c r="F136" i="4"/>
  <c r="F121" i="4"/>
  <c r="G121" i="4" s="1"/>
  <c r="J110" i="4"/>
  <c r="K110" i="4" s="1"/>
  <c r="J92" i="4"/>
  <c r="K92" i="4" s="1"/>
  <c r="F89" i="4"/>
  <c r="F81" i="4"/>
  <c r="J70" i="4"/>
  <c r="K70" i="4" s="1"/>
  <c r="J172" i="4"/>
  <c r="K172" i="4" s="1"/>
  <c r="F169" i="4"/>
  <c r="F135" i="4"/>
  <c r="G135" i="4" s="1"/>
  <c r="J116" i="4"/>
  <c r="K116" i="4" s="1"/>
  <c r="F113" i="4"/>
  <c r="G113" i="4" s="1"/>
  <c r="J102" i="4"/>
  <c r="K102" i="4" s="1"/>
  <c r="J76" i="4"/>
  <c r="K76" i="4" s="1"/>
  <c r="J164" i="4"/>
  <c r="K164" i="4" s="1"/>
  <c r="F161" i="4"/>
  <c r="J157" i="4"/>
  <c r="F150" i="4"/>
  <c r="F142" i="4"/>
  <c r="F95" i="4"/>
  <c r="J156" i="4"/>
  <c r="K156" i="4" s="1"/>
  <c r="F153" i="4"/>
  <c r="E140" i="4"/>
  <c r="I121" i="4"/>
  <c r="E127" i="4"/>
  <c r="I81" i="4"/>
  <c r="E152" i="4"/>
  <c r="E130" i="4"/>
  <c r="I105" i="4"/>
  <c r="E148" i="4"/>
  <c r="E132" i="4"/>
  <c r="I124" i="4"/>
  <c r="K124" i="4" s="1"/>
  <c r="E87" i="4"/>
  <c r="I113" i="4"/>
  <c r="I65" i="4"/>
  <c r="I89" i="4"/>
  <c r="E107" i="4"/>
  <c r="I73" i="4"/>
  <c r="E71" i="4"/>
  <c r="E166" i="4"/>
  <c r="E150" i="4"/>
  <c r="I97" i="4"/>
  <c r="K97" i="4" s="1"/>
  <c r="E157" i="4"/>
  <c r="E149" i="4"/>
  <c r="E141" i="4"/>
  <c r="E133" i="4"/>
  <c r="E109" i="4"/>
  <c r="I98" i="4"/>
  <c r="K98" i="4" s="1"/>
  <c r="E69" i="4"/>
  <c r="I171" i="4"/>
  <c r="K171" i="4" s="1"/>
  <c r="I163" i="4"/>
  <c r="K163" i="4" s="1"/>
  <c r="I155" i="4"/>
  <c r="K155" i="4" s="1"/>
  <c r="I149" i="4"/>
  <c r="E144" i="4"/>
  <c r="I125" i="4"/>
  <c r="K125" i="4" s="1"/>
  <c r="E169" i="4"/>
  <c r="E161" i="4"/>
  <c r="E153" i="4"/>
  <c r="E117" i="4"/>
  <c r="I106" i="4"/>
  <c r="K106" i="4" s="1"/>
  <c r="E93" i="4"/>
  <c r="E85" i="4"/>
  <c r="I66" i="4"/>
  <c r="K66" i="4" s="1"/>
  <c r="I169" i="4"/>
  <c r="I161" i="4"/>
  <c r="I153" i="4"/>
  <c r="E104" i="4"/>
  <c r="E134" i="4"/>
  <c r="E128" i="4"/>
  <c r="E167" i="4"/>
  <c r="E159" i="4"/>
  <c r="E151" i="4"/>
  <c r="I122" i="4"/>
  <c r="K122" i="4" s="1"/>
  <c r="I82" i="4"/>
  <c r="K82" i="4" s="1"/>
  <c r="I74" i="4"/>
  <c r="K74" i="4" s="1"/>
  <c r="I167" i="4"/>
  <c r="I159" i="4"/>
  <c r="I117" i="4"/>
  <c r="K117" i="4" s="1"/>
  <c r="I109" i="4"/>
  <c r="K109" i="4" s="1"/>
  <c r="I101" i="4"/>
  <c r="I147" i="4"/>
  <c r="I139" i="4"/>
  <c r="K139" i="4" s="1"/>
  <c r="E126" i="4"/>
  <c r="I115" i="4"/>
  <c r="E102" i="4"/>
  <c r="I99" i="4"/>
  <c r="K99" i="4" s="1"/>
  <c r="E94" i="4"/>
  <c r="E86" i="4"/>
  <c r="I83" i="4"/>
  <c r="K83" i="4" s="1"/>
  <c r="E78" i="4"/>
  <c r="I75" i="4"/>
  <c r="E70" i="4"/>
  <c r="I67" i="4"/>
  <c r="K67" i="4" s="1"/>
  <c r="E165" i="4"/>
  <c r="E125" i="4"/>
  <c r="I114" i="4"/>
  <c r="K114" i="4" s="1"/>
  <c r="E101" i="4"/>
  <c r="I90" i="4"/>
  <c r="K90" i="4" s="1"/>
  <c r="E77" i="4"/>
  <c r="I165" i="4"/>
  <c r="I157" i="4"/>
  <c r="I151" i="4"/>
  <c r="I141" i="4"/>
  <c r="I133" i="4"/>
  <c r="K133" i="4" s="1"/>
  <c r="E120" i="4"/>
  <c r="E112" i="4"/>
  <c r="I131" i="4"/>
  <c r="E118" i="4"/>
  <c r="E110" i="4"/>
  <c r="I107" i="4"/>
  <c r="I91" i="4"/>
  <c r="K91" i="4" s="1"/>
  <c r="E142" i="4"/>
  <c r="E136" i="4"/>
  <c r="I93" i="4"/>
  <c r="K93" i="4" s="1"/>
  <c r="I85" i="4"/>
  <c r="F126" i="4"/>
  <c r="H137" i="4"/>
  <c r="X155" i="3"/>
  <c r="Y155" i="3" s="1"/>
  <c r="AD155" i="3" s="1"/>
  <c r="AE155" i="3" s="1"/>
  <c r="G136" i="14" s="1"/>
  <c r="X167" i="3"/>
  <c r="Y167" i="3" s="1"/>
  <c r="AD167" i="3" s="1"/>
  <c r="AE167" i="3" s="1"/>
  <c r="G148" i="14" s="1"/>
  <c r="X147" i="3"/>
  <c r="Y147" i="3" s="1"/>
  <c r="AD147" i="3" s="1"/>
  <c r="AE147" i="3" s="1"/>
  <c r="G128" i="14" s="1"/>
  <c r="X162" i="3"/>
  <c r="Y162" i="3" s="1"/>
  <c r="AD162" i="3" s="1"/>
  <c r="AE162" i="3" s="1"/>
  <c r="G143" i="14" s="1"/>
  <c r="X156" i="3"/>
  <c r="Y156" i="3" s="1"/>
  <c r="AD156" i="3" s="1"/>
  <c r="AE156" i="3" s="1"/>
  <c r="G137" i="14" s="1"/>
  <c r="X169" i="3"/>
  <c r="Y169" i="3" s="1"/>
  <c r="AD169" i="3" s="1"/>
  <c r="AE169" i="3" s="1"/>
  <c r="G150" i="14" s="1"/>
  <c r="X160" i="3"/>
  <c r="Y160" i="3" s="1"/>
  <c r="AD160" i="3" s="1"/>
  <c r="AE160" i="3" s="1"/>
  <c r="G141" i="14" s="1"/>
  <c r="C197" i="17" l="1"/>
  <c r="H197" i="17" s="1"/>
  <c r="M197" i="17" s="1"/>
  <c r="R197" i="17" s="1"/>
  <c r="C197" i="15"/>
  <c r="H197" i="15" s="1"/>
  <c r="M197" i="15" s="1"/>
  <c r="R197" i="15" s="1"/>
  <c r="I29" i="9"/>
  <c r="F24" i="16" s="1"/>
  <c r="N173" i="4"/>
  <c r="N123" i="4"/>
  <c r="K147" i="4"/>
  <c r="K149" i="4"/>
  <c r="L149" i="4" s="1"/>
  <c r="K107" i="4"/>
  <c r="L107" i="4" s="1"/>
  <c r="K18" i="9"/>
  <c r="H13" i="16" s="1"/>
  <c r="O87" i="17" s="1"/>
  <c r="T87" i="17" s="1"/>
  <c r="J24" i="9"/>
  <c r="G19" i="16" s="1"/>
  <c r="E135" i="17" s="1"/>
  <c r="J135" i="17" s="1"/>
  <c r="A33" i="14"/>
  <c r="E52" i="13"/>
  <c r="K75" i="4"/>
  <c r="L75" i="4" s="1"/>
  <c r="N75" i="4" s="1"/>
  <c r="K159" i="4"/>
  <c r="L159" i="4" s="1"/>
  <c r="K85" i="4"/>
  <c r="L85" i="4" s="1"/>
  <c r="K101" i="4"/>
  <c r="L101" i="4" s="1"/>
  <c r="K89" i="4"/>
  <c r="G132" i="4"/>
  <c r="K121" i="4"/>
  <c r="L121" i="4" s="1"/>
  <c r="K131" i="4"/>
  <c r="L131" i="4" s="1"/>
  <c r="N131" i="4" s="1"/>
  <c r="O131" i="4" s="1"/>
  <c r="P131" i="4" s="1"/>
  <c r="H115" i="14" s="1"/>
  <c r="K157" i="4"/>
  <c r="L157" i="4" s="1"/>
  <c r="K169" i="4"/>
  <c r="L169" i="4" s="1"/>
  <c r="K115" i="4"/>
  <c r="L115" i="4" s="1"/>
  <c r="K73" i="4"/>
  <c r="K151" i="4"/>
  <c r="L151" i="4" s="1"/>
  <c r="K65" i="4"/>
  <c r="L65" i="4" s="1"/>
  <c r="N65" i="4" s="1"/>
  <c r="K167" i="4"/>
  <c r="L167" i="4" s="1"/>
  <c r="K153" i="4"/>
  <c r="L153" i="4" s="1"/>
  <c r="K165" i="4"/>
  <c r="L165" i="4" s="1"/>
  <c r="K161" i="4"/>
  <c r="L161" i="4" s="1"/>
  <c r="K141" i="4"/>
  <c r="K113" i="4"/>
  <c r="L113" i="4" s="1"/>
  <c r="K105" i="4"/>
  <c r="L105" i="4" s="1"/>
  <c r="N105" i="4" s="1"/>
  <c r="O105" i="4" s="1"/>
  <c r="P105" i="4" s="1"/>
  <c r="H89" i="14" s="1"/>
  <c r="I89" i="14" s="1"/>
  <c r="G93" i="4"/>
  <c r="H93" i="4" s="1"/>
  <c r="G109" i="4"/>
  <c r="H109" i="4" s="1"/>
  <c r="K81" i="4"/>
  <c r="G136" i="4"/>
  <c r="H136" i="4" s="1"/>
  <c r="G134" i="4"/>
  <c r="H134" i="4" s="1"/>
  <c r="N134" i="4" s="1"/>
  <c r="O134" i="4" s="1"/>
  <c r="P134" i="4" s="1"/>
  <c r="H118" i="14" s="1"/>
  <c r="G104" i="4"/>
  <c r="H104" i="4" s="1"/>
  <c r="L97" i="4"/>
  <c r="G159" i="4"/>
  <c r="H159" i="4" s="1"/>
  <c r="G71" i="4"/>
  <c r="H71" i="4" s="1"/>
  <c r="G77" i="4"/>
  <c r="H77" i="4" s="1"/>
  <c r="N77" i="4" s="1"/>
  <c r="G70" i="4"/>
  <c r="G167" i="4"/>
  <c r="H167" i="4" s="1"/>
  <c r="G85" i="4"/>
  <c r="H85" i="4" s="1"/>
  <c r="G140" i="4"/>
  <c r="H140" i="4" s="1"/>
  <c r="G151" i="4"/>
  <c r="H151" i="4" s="1"/>
  <c r="G169" i="4"/>
  <c r="H169" i="4" s="1"/>
  <c r="G107" i="4"/>
  <c r="H107" i="4" s="1"/>
  <c r="G101" i="4"/>
  <c r="H101" i="4" s="1"/>
  <c r="G69" i="4"/>
  <c r="G166" i="4"/>
  <c r="H166" i="4" s="1"/>
  <c r="N166" i="4" s="1"/>
  <c r="O166" i="4" s="1"/>
  <c r="P166" i="4" s="1"/>
  <c r="H150" i="14" s="1"/>
  <c r="G130" i="4"/>
  <c r="H130" i="4" s="1"/>
  <c r="G142" i="4"/>
  <c r="H142" i="4" s="1"/>
  <c r="N142" i="4" s="1"/>
  <c r="O142" i="4" s="1"/>
  <c r="P142" i="4" s="1"/>
  <c r="H126" i="14" s="1"/>
  <c r="I126" i="14" s="1"/>
  <c r="G165" i="4"/>
  <c r="H165" i="4" s="1"/>
  <c r="G117" i="4"/>
  <c r="H117" i="4" s="1"/>
  <c r="G161" i="4"/>
  <c r="H161" i="4" s="1"/>
  <c r="G144" i="4"/>
  <c r="H144" i="4" s="1"/>
  <c r="G157" i="4"/>
  <c r="H157" i="4" s="1"/>
  <c r="G152" i="4"/>
  <c r="H152" i="4" s="1"/>
  <c r="G150" i="4"/>
  <c r="H150" i="4" s="1"/>
  <c r="N150" i="4" s="1"/>
  <c r="O150" i="4" s="1"/>
  <c r="P150" i="4" s="1"/>
  <c r="H134" i="14" s="1"/>
  <c r="L144" i="4"/>
  <c r="L168" i="4"/>
  <c r="L108" i="4"/>
  <c r="L148" i="4"/>
  <c r="L172" i="4"/>
  <c r="L78" i="4"/>
  <c r="G126" i="4"/>
  <c r="H126" i="4" s="1"/>
  <c r="N126" i="4" s="1"/>
  <c r="O126" i="4" s="1"/>
  <c r="P126" i="4" s="1"/>
  <c r="H110" i="14" s="1"/>
  <c r="L76" i="4"/>
  <c r="L137" i="4"/>
  <c r="N137" i="4" s="1"/>
  <c r="O137" i="4" s="1"/>
  <c r="P137" i="4" s="1"/>
  <c r="H121" i="14" s="1"/>
  <c r="I121" i="14" s="1"/>
  <c r="L135" i="4"/>
  <c r="L88" i="4"/>
  <c r="N88" i="4" s="1"/>
  <c r="O88" i="4" s="1"/>
  <c r="P88" i="4" s="1"/>
  <c r="H72" i="14" s="1"/>
  <c r="I72" i="14" s="1"/>
  <c r="L104" i="4"/>
  <c r="L112" i="4"/>
  <c r="L100" i="4"/>
  <c r="L94" i="4"/>
  <c r="L71" i="4"/>
  <c r="L79" i="4"/>
  <c r="N79" i="4" s="1"/>
  <c r="L118" i="4"/>
  <c r="L96" i="4"/>
  <c r="L103" i="4"/>
  <c r="L116" i="4"/>
  <c r="L164" i="4"/>
  <c r="L92" i="4"/>
  <c r="L120" i="4"/>
  <c r="L145" i="4"/>
  <c r="N145" i="4" s="1"/>
  <c r="O145" i="4" s="1"/>
  <c r="P145" i="4" s="1"/>
  <c r="H129" i="14" s="1"/>
  <c r="L156" i="4"/>
  <c r="N156" i="4" s="1"/>
  <c r="O156" i="4" s="1"/>
  <c r="P156" i="4" s="1"/>
  <c r="H140" i="14" s="1"/>
  <c r="L70" i="4"/>
  <c r="L110" i="4"/>
  <c r="L87" i="4"/>
  <c r="L119" i="4"/>
  <c r="L152" i="4"/>
  <c r="L138" i="4"/>
  <c r="L146" i="4"/>
  <c r="L154" i="4"/>
  <c r="L143" i="4"/>
  <c r="L140" i="4"/>
  <c r="L111" i="4"/>
  <c r="L84" i="4"/>
  <c r="L136" i="4"/>
  <c r="L170" i="4"/>
  <c r="L102" i="4"/>
  <c r="L127" i="4"/>
  <c r="L160" i="4"/>
  <c r="N160" i="4" s="1"/>
  <c r="O160" i="4" s="1"/>
  <c r="P160" i="4" s="1"/>
  <c r="H144" i="14" s="1"/>
  <c r="L80" i="4"/>
  <c r="N80" i="4" s="1"/>
  <c r="L132" i="4"/>
  <c r="L95" i="4"/>
  <c r="L130" i="4"/>
  <c r="L162" i="4"/>
  <c r="G141" i="4"/>
  <c r="H141" i="4" s="1"/>
  <c r="G87" i="4"/>
  <c r="H87" i="4" s="1"/>
  <c r="H121" i="4"/>
  <c r="N121" i="4" s="1"/>
  <c r="O121" i="4" s="1"/>
  <c r="P121" i="4" s="1"/>
  <c r="H105" i="14" s="1"/>
  <c r="H164" i="4"/>
  <c r="H99" i="4"/>
  <c r="H103" i="4"/>
  <c r="G67" i="4"/>
  <c r="H67" i="4" s="1"/>
  <c r="G73" i="4"/>
  <c r="G76" i="4"/>
  <c r="H76" i="4" s="1"/>
  <c r="G98" i="4"/>
  <c r="H98" i="4" s="1"/>
  <c r="H135" i="4"/>
  <c r="H162" i="4"/>
  <c r="H111" i="4"/>
  <c r="N111" i="4" s="1"/>
  <c r="O111" i="4" s="1"/>
  <c r="P111" i="4" s="1"/>
  <c r="H95" i="14" s="1"/>
  <c r="I95" i="14" s="1"/>
  <c r="G114" i="4"/>
  <c r="H114" i="4" s="1"/>
  <c r="G154" i="4"/>
  <c r="H154" i="4" s="1"/>
  <c r="G149" i="4"/>
  <c r="H149" i="4" s="1"/>
  <c r="H83" i="4"/>
  <c r="H139" i="4"/>
  <c r="H90" i="4"/>
  <c r="H119" i="4"/>
  <c r="H72" i="4"/>
  <c r="N72" i="4" s="1"/>
  <c r="G95" i="4"/>
  <c r="H95" i="4" s="1"/>
  <c r="N95" i="4" s="1"/>
  <c r="O95" i="4" s="1"/>
  <c r="P95" i="4" s="1"/>
  <c r="H79" i="14" s="1"/>
  <c r="I79" i="14" s="1"/>
  <c r="G115" i="4"/>
  <c r="H115" i="4" s="1"/>
  <c r="G138" i="4"/>
  <c r="H138" i="4" s="1"/>
  <c r="G106" i="4"/>
  <c r="H106" i="4" s="1"/>
  <c r="G168" i="4"/>
  <c r="H168" i="4" s="1"/>
  <c r="G96" i="4"/>
  <c r="H96" i="4" s="1"/>
  <c r="G146" i="4"/>
  <c r="H146" i="4" s="1"/>
  <c r="G125" i="4"/>
  <c r="H125" i="4" s="1"/>
  <c r="G153" i="4"/>
  <c r="H153" i="4" s="1"/>
  <c r="G133" i="4"/>
  <c r="H133" i="4" s="1"/>
  <c r="H113" i="4"/>
  <c r="H122" i="4"/>
  <c r="H84" i="4"/>
  <c r="H92" i="4"/>
  <c r="H124" i="4"/>
  <c r="H172" i="4"/>
  <c r="N172" i="4" s="1"/>
  <c r="O172" i="4" s="1"/>
  <c r="P172" i="4" s="1"/>
  <c r="H156" i="14" s="1"/>
  <c r="I156" i="14" s="1"/>
  <c r="H170" i="4"/>
  <c r="H143" i="4"/>
  <c r="H82" i="4"/>
  <c r="H97" i="4"/>
  <c r="H129" i="4"/>
  <c r="N129" i="4" s="1"/>
  <c r="G100" i="4"/>
  <c r="H100" i="4" s="1"/>
  <c r="G155" i="4"/>
  <c r="H155" i="4" s="1"/>
  <c r="G147" i="4"/>
  <c r="H147" i="4" s="1"/>
  <c r="G158" i="4"/>
  <c r="H158" i="4" s="1"/>
  <c r="N158" i="4" s="1"/>
  <c r="O158" i="4" s="1"/>
  <c r="P158" i="4" s="1"/>
  <c r="H142" i="14" s="1"/>
  <c r="G89" i="4"/>
  <c r="H89" i="4" s="1"/>
  <c r="G163" i="4"/>
  <c r="H163" i="4" s="1"/>
  <c r="G171" i="4"/>
  <c r="H171" i="4" s="1"/>
  <c r="G66" i="4"/>
  <c r="H66" i="4" s="1"/>
  <c r="G116" i="4"/>
  <c r="H116" i="4" s="1"/>
  <c r="N116" i="4" s="1"/>
  <c r="O116" i="4" s="1"/>
  <c r="P116" i="4" s="1"/>
  <c r="H100" i="14" s="1"/>
  <c r="G81" i="4"/>
  <c r="G74" i="4"/>
  <c r="H74" i="4" s="1"/>
  <c r="G108" i="4"/>
  <c r="H108" i="4" s="1"/>
  <c r="G91" i="4"/>
  <c r="H91" i="4" s="1"/>
  <c r="L93" i="4"/>
  <c r="L91" i="4"/>
  <c r="L133" i="4"/>
  <c r="L90" i="4"/>
  <c r="L114" i="4"/>
  <c r="G78" i="4"/>
  <c r="H78" i="4" s="1"/>
  <c r="G86" i="4"/>
  <c r="H86" i="4" s="1"/>
  <c r="N86" i="4" s="1"/>
  <c r="O86" i="4" s="1"/>
  <c r="P86" i="4" s="1"/>
  <c r="H70" i="14" s="1"/>
  <c r="I70" i="14" s="1"/>
  <c r="G94" i="4"/>
  <c r="H94" i="4" s="1"/>
  <c r="N94" i="4" s="1"/>
  <c r="O94" i="4" s="1"/>
  <c r="P94" i="4" s="1"/>
  <c r="H78" i="14" s="1"/>
  <c r="I78" i="14" s="1"/>
  <c r="G102" i="4"/>
  <c r="H102" i="4" s="1"/>
  <c r="L124" i="4"/>
  <c r="G148" i="4"/>
  <c r="H148" i="4" s="1"/>
  <c r="G127" i="4"/>
  <c r="H127" i="4" s="1"/>
  <c r="G110" i="4"/>
  <c r="H110" i="4" s="1"/>
  <c r="G118" i="4"/>
  <c r="H118" i="4" s="1"/>
  <c r="G112" i="4"/>
  <c r="H112" i="4" s="1"/>
  <c r="N112" i="4" s="1"/>
  <c r="O112" i="4" s="1"/>
  <c r="P112" i="4" s="1"/>
  <c r="H96" i="14" s="1"/>
  <c r="I96" i="14" s="1"/>
  <c r="G120" i="4"/>
  <c r="H120" i="4" s="1"/>
  <c r="L67" i="4"/>
  <c r="L83" i="4"/>
  <c r="L99" i="4"/>
  <c r="L139" i="4"/>
  <c r="L109" i="4"/>
  <c r="L117" i="4"/>
  <c r="L74" i="4"/>
  <c r="L82" i="4"/>
  <c r="L122" i="4"/>
  <c r="G128" i="4"/>
  <c r="H128" i="4" s="1"/>
  <c r="N128" i="4" s="1"/>
  <c r="O128" i="4" s="1"/>
  <c r="P128" i="4" s="1"/>
  <c r="H112" i="14" s="1"/>
  <c r="I112" i="14" s="1"/>
  <c r="L66" i="4"/>
  <c r="L106" i="4"/>
  <c r="L125" i="4"/>
  <c r="L155" i="4"/>
  <c r="L163" i="4"/>
  <c r="L171" i="4"/>
  <c r="L98" i="4"/>
  <c r="L89" i="4"/>
  <c r="L141" i="4"/>
  <c r="L147" i="4"/>
  <c r="G33" i="9"/>
  <c r="A28" i="16" s="1"/>
  <c r="A49" i="4"/>
  <c r="E52" i="2"/>
  <c r="P33" i="1"/>
  <c r="C30" i="16" s="1"/>
  <c r="O32" i="1"/>
  <c r="Q33" i="1"/>
  <c r="D30" i="16" s="1"/>
  <c r="H34" i="9"/>
  <c r="E29" i="16" s="1"/>
  <c r="E215" i="15" s="1"/>
  <c r="J215" i="15" s="1"/>
  <c r="H70" i="4"/>
  <c r="X86" i="3"/>
  <c r="Y86" i="3" s="1"/>
  <c r="AD86" i="3" s="1"/>
  <c r="AE86" i="3" s="1"/>
  <c r="G67" i="14" s="1"/>
  <c r="X106" i="3"/>
  <c r="X125" i="3"/>
  <c r="Y125" i="3" s="1"/>
  <c r="AD125" i="3" s="1"/>
  <c r="AE125" i="3" s="1"/>
  <c r="G106" i="14" s="1"/>
  <c r="X113" i="3"/>
  <c r="Y113" i="3" s="1"/>
  <c r="AD113" i="3" s="1"/>
  <c r="AE113" i="3" s="1"/>
  <c r="G94" i="14" s="1"/>
  <c r="X121" i="3"/>
  <c r="Y121" i="3" s="1"/>
  <c r="AD121" i="3" s="1"/>
  <c r="AE121" i="3" s="1"/>
  <c r="G102" i="14" s="1"/>
  <c r="X118" i="3"/>
  <c r="Y118" i="3" s="1"/>
  <c r="AD118" i="3" s="1"/>
  <c r="AE118" i="3" s="1"/>
  <c r="G99" i="14" s="1"/>
  <c r="X103" i="3"/>
  <c r="Y103" i="3" s="1"/>
  <c r="AD103" i="3" s="1"/>
  <c r="AE103" i="3" s="1"/>
  <c r="G84" i="14" s="1"/>
  <c r="X128" i="3"/>
  <c r="Y128" i="3" s="1"/>
  <c r="AD128" i="3" s="1"/>
  <c r="AE128" i="3" s="1"/>
  <c r="G109" i="14" s="1"/>
  <c r="X145" i="3"/>
  <c r="Y145" i="3" s="1"/>
  <c r="AD145" i="3" s="1"/>
  <c r="AE145" i="3" s="1"/>
  <c r="G126" i="14" s="1"/>
  <c r="X85" i="3"/>
  <c r="Y85" i="3" s="1"/>
  <c r="AD85" i="3" s="1"/>
  <c r="AE85" i="3" s="1"/>
  <c r="G66" i="14" s="1"/>
  <c r="X104" i="3"/>
  <c r="Y104" i="3" s="1"/>
  <c r="AD104" i="3" s="1"/>
  <c r="AE104" i="3" s="1"/>
  <c r="G85" i="14" s="1"/>
  <c r="X166" i="3"/>
  <c r="Y166" i="3" s="1"/>
  <c r="AD166" i="3" s="1"/>
  <c r="AE166" i="3" s="1"/>
  <c r="G147" i="14" s="1"/>
  <c r="X168" i="3"/>
  <c r="Y168" i="3" s="1"/>
  <c r="AD168" i="3" s="1"/>
  <c r="AE168" i="3" s="1"/>
  <c r="G149" i="14" s="1"/>
  <c r="X114" i="3"/>
  <c r="Y114" i="3" s="1"/>
  <c r="AD114" i="3" s="1"/>
  <c r="AE114" i="3" s="1"/>
  <c r="G95" i="14" s="1"/>
  <c r="X124" i="3"/>
  <c r="Y124" i="3" s="1"/>
  <c r="AD124" i="3" s="1"/>
  <c r="AE124" i="3" s="1"/>
  <c r="G105" i="14" s="1"/>
  <c r="X141" i="3"/>
  <c r="Y141" i="3" s="1"/>
  <c r="AD141" i="3" s="1"/>
  <c r="AE141" i="3" s="1"/>
  <c r="G122" i="14" s="1"/>
  <c r="X91" i="3"/>
  <c r="Y91" i="3" s="1"/>
  <c r="AD91" i="3" s="1"/>
  <c r="AE91" i="3" s="1"/>
  <c r="G72" i="14" s="1"/>
  <c r="X112" i="3"/>
  <c r="Y112" i="3" s="1"/>
  <c r="AD112" i="3" s="1"/>
  <c r="AE112" i="3" s="1"/>
  <c r="G93" i="14" s="1"/>
  <c r="X151" i="3"/>
  <c r="Y151" i="3" s="1"/>
  <c r="AD151" i="3" s="1"/>
  <c r="AE151" i="3" s="1"/>
  <c r="G132" i="14" s="1"/>
  <c r="X146" i="3"/>
  <c r="Y146" i="3" s="1"/>
  <c r="AD146" i="3" s="1"/>
  <c r="AE146" i="3" s="1"/>
  <c r="G127" i="14" s="1"/>
  <c r="X127" i="3"/>
  <c r="Y127" i="3" s="1"/>
  <c r="AD127" i="3" s="1"/>
  <c r="AE127" i="3" s="1"/>
  <c r="G108" i="14" s="1"/>
  <c r="X136" i="3"/>
  <c r="Y136" i="3" s="1"/>
  <c r="AD136" i="3" s="1"/>
  <c r="AE136" i="3" s="1"/>
  <c r="G117" i="14" s="1"/>
  <c r="X95" i="3"/>
  <c r="Y95" i="3" s="1"/>
  <c r="AD95" i="3" s="1"/>
  <c r="AE95" i="3" s="1"/>
  <c r="G76" i="14" s="1"/>
  <c r="X111" i="3"/>
  <c r="Y111" i="3" s="1"/>
  <c r="AD111" i="3" s="1"/>
  <c r="AE111" i="3" s="1"/>
  <c r="G92" i="14" s="1"/>
  <c r="X89" i="3"/>
  <c r="Y89" i="3" s="1"/>
  <c r="AD89" i="3" s="1"/>
  <c r="AE89" i="3" s="1"/>
  <c r="G70" i="14" s="1"/>
  <c r="X101" i="3"/>
  <c r="Y101" i="3" s="1"/>
  <c r="AD101" i="3" s="1"/>
  <c r="AE101" i="3" s="1"/>
  <c r="G82" i="14" s="1"/>
  <c r="X152" i="3"/>
  <c r="Y152" i="3" s="1"/>
  <c r="AD152" i="3" s="1"/>
  <c r="AE152" i="3" s="1"/>
  <c r="G133" i="14" s="1"/>
  <c r="X99" i="3"/>
  <c r="Y99" i="3" s="1"/>
  <c r="AD99" i="3" s="1"/>
  <c r="AE99" i="3" s="1"/>
  <c r="G80" i="14" s="1"/>
  <c r="X117" i="3"/>
  <c r="Y117" i="3" s="1"/>
  <c r="AD117" i="3" s="1"/>
  <c r="AE117" i="3" s="1"/>
  <c r="G98" i="14" s="1"/>
  <c r="X175" i="3"/>
  <c r="Y175" i="3" s="1"/>
  <c r="AD175" i="3" s="1"/>
  <c r="AE175" i="3" s="1"/>
  <c r="G156" i="14" s="1"/>
  <c r="X98" i="3"/>
  <c r="Y98" i="3" s="1"/>
  <c r="AD98" i="3" s="1"/>
  <c r="AE98" i="3" s="1"/>
  <c r="G79" i="14" s="1"/>
  <c r="X153" i="3"/>
  <c r="Y153" i="3" s="1"/>
  <c r="AD153" i="3" s="1"/>
  <c r="AE153" i="3" s="1"/>
  <c r="G134" i="14" s="1"/>
  <c r="X144" i="3"/>
  <c r="Y144" i="3" s="1"/>
  <c r="AD144" i="3" s="1"/>
  <c r="AE144" i="3" s="1"/>
  <c r="G125" i="14" s="1"/>
  <c r="X92" i="3"/>
  <c r="Y92" i="3" s="1"/>
  <c r="AD92" i="3" s="1"/>
  <c r="AE92" i="3" s="1"/>
  <c r="G73" i="14" s="1"/>
  <c r="X150" i="3"/>
  <c r="Y150" i="3" s="1"/>
  <c r="AD150" i="3" s="1"/>
  <c r="AE150" i="3" s="1"/>
  <c r="G131" i="14" s="1"/>
  <c r="X140" i="3"/>
  <c r="Y140" i="3" s="1"/>
  <c r="AD140" i="3" s="1"/>
  <c r="AE140" i="3" s="1"/>
  <c r="G121" i="14" s="1"/>
  <c r="X170" i="3"/>
  <c r="Y170" i="3" s="1"/>
  <c r="AD170" i="3" s="1"/>
  <c r="AE170" i="3" s="1"/>
  <c r="G151" i="14" s="1"/>
  <c r="X130" i="3"/>
  <c r="Y130" i="3" s="1"/>
  <c r="AD130" i="3" s="1"/>
  <c r="AE130" i="3" s="1"/>
  <c r="G111" i="14" s="1"/>
  <c r="X161" i="3"/>
  <c r="Y161" i="3" s="1"/>
  <c r="AD161" i="3" s="1"/>
  <c r="AE161" i="3" s="1"/>
  <c r="G142" i="14" s="1"/>
  <c r="X97" i="3"/>
  <c r="Y97" i="3" s="1"/>
  <c r="AD97" i="3" s="1"/>
  <c r="AE97" i="3" s="1"/>
  <c r="G78" i="14" s="1"/>
  <c r="X143" i="3"/>
  <c r="Y143" i="3" s="1"/>
  <c r="AD143" i="3" s="1"/>
  <c r="AE143" i="3" s="1"/>
  <c r="G124" i="14" s="1"/>
  <c r="X116" i="3"/>
  <c r="Y116" i="3" s="1"/>
  <c r="AD116" i="3" s="1"/>
  <c r="AE116" i="3" s="1"/>
  <c r="G97" i="14" s="1"/>
  <c r="X87" i="3"/>
  <c r="Y87" i="3" s="1"/>
  <c r="AD87" i="3" s="1"/>
  <c r="AE87" i="3" s="1"/>
  <c r="G68" i="14" s="1"/>
  <c r="X174" i="3"/>
  <c r="Y174" i="3" s="1"/>
  <c r="AD174" i="3" s="1"/>
  <c r="AE174" i="3" s="1"/>
  <c r="G155" i="14" s="1"/>
  <c r="X158" i="3"/>
  <c r="Y158" i="3" s="1"/>
  <c r="AD158" i="3" s="1"/>
  <c r="AE158" i="3" s="1"/>
  <c r="G139" i="14" s="1"/>
  <c r="X154" i="3"/>
  <c r="Y154" i="3" s="1"/>
  <c r="AD154" i="3" s="1"/>
  <c r="AE154" i="3" s="1"/>
  <c r="G135" i="14" s="1"/>
  <c r="X165" i="3"/>
  <c r="Y165" i="3" s="1"/>
  <c r="AD165" i="3" s="1"/>
  <c r="AE165" i="3" s="1"/>
  <c r="G146" i="14" s="1"/>
  <c r="X93" i="3"/>
  <c r="Y93" i="3" s="1"/>
  <c r="AD93" i="3" s="1"/>
  <c r="AE93" i="3" s="1"/>
  <c r="G74" i="14" s="1"/>
  <c r="X134" i="3"/>
  <c r="Y134" i="3" s="1"/>
  <c r="AD134" i="3" s="1"/>
  <c r="AE134" i="3" s="1"/>
  <c r="G115" i="14" s="1"/>
  <c r="X123" i="3"/>
  <c r="Y123" i="3" s="1"/>
  <c r="AD123" i="3" s="1"/>
  <c r="AE123" i="3" s="1"/>
  <c r="G104" i="14" s="1"/>
  <c r="X90" i="3"/>
  <c r="Y90" i="3" s="1"/>
  <c r="AD90" i="3" s="1"/>
  <c r="AE90" i="3" s="1"/>
  <c r="G71" i="14" s="1"/>
  <c r="X88" i="3"/>
  <c r="Y88" i="3" s="1"/>
  <c r="AD88" i="3" s="1"/>
  <c r="AE88" i="3" s="1"/>
  <c r="G69" i="14" s="1"/>
  <c r="X96" i="3"/>
  <c r="Y96" i="3" s="1"/>
  <c r="AD96" i="3" s="1"/>
  <c r="AE96" i="3" s="1"/>
  <c r="G77" i="14" s="1"/>
  <c r="X105" i="3"/>
  <c r="Y105" i="3" s="1"/>
  <c r="AD105" i="3" s="1"/>
  <c r="AE105" i="3" s="1"/>
  <c r="G86" i="14" s="1"/>
  <c r="X115" i="3"/>
  <c r="Y115" i="3" s="1"/>
  <c r="AD115" i="3" s="1"/>
  <c r="AE115" i="3" s="1"/>
  <c r="G96" i="14" s="1"/>
  <c r="X122" i="3"/>
  <c r="Y122" i="3" s="1"/>
  <c r="AD122" i="3" s="1"/>
  <c r="AE122" i="3" s="1"/>
  <c r="G103" i="14" s="1"/>
  <c r="X120" i="3"/>
  <c r="Y120" i="3" s="1"/>
  <c r="AD120" i="3" s="1"/>
  <c r="AE120" i="3" s="1"/>
  <c r="G101" i="14" s="1"/>
  <c r="X129" i="3"/>
  <c r="Y129" i="3" s="1"/>
  <c r="AD129" i="3" s="1"/>
  <c r="AE129" i="3" s="1"/>
  <c r="G110" i="14" s="1"/>
  <c r="X137" i="3"/>
  <c r="Y137" i="3" s="1"/>
  <c r="AD137" i="3" s="1"/>
  <c r="AE137" i="3" s="1"/>
  <c r="G118" i="14" s="1"/>
  <c r="X163" i="3"/>
  <c r="Y163" i="3" s="1"/>
  <c r="AD163" i="3" s="1"/>
  <c r="AE163" i="3" s="1"/>
  <c r="G144" i="14" s="1"/>
  <c r="X107" i="3"/>
  <c r="Y107" i="3" s="1"/>
  <c r="AD107" i="3" s="1"/>
  <c r="AE107" i="3" s="1"/>
  <c r="G88" i="14" s="1"/>
  <c r="X142" i="3"/>
  <c r="Y142" i="3" s="1"/>
  <c r="AD142" i="3" s="1"/>
  <c r="AE142" i="3" s="1"/>
  <c r="G123" i="14" s="1"/>
  <c r="X94" i="3"/>
  <c r="Y94" i="3" s="1"/>
  <c r="AD94" i="3" s="1"/>
  <c r="AE94" i="3" s="1"/>
  <c r="G75" i="14" s="1"/>
  <c r="X157" i="3"/>
  <c r="Y157" i="3" s="1"/>
  <c r="AD157" i="3" s="1"/>
  <c r="AE157" i="3" s="1"/>
  <c r="G138" i="14" s="1"/>
  <c r="X100" i="3"/>
  <c r="Y100" i="3" s="1"/>
  <c r="AD100" i="3" s="1"/>
  <c r="AE100" i="3" s="1"/>
  <c r="G81" i="14" s="1"/>
  <c r="X110" i="3"/>
  <c r="Y110" i="3" s="1"/>
  <c r="AD110" i="3" s="1"/>
  <c r="AE110" i="3" s="1"/>
  <c r="G91" i="14" s="1"/>
  <c r="X173" i="3"/>
  <c r="Y173" i="3" s="1"/>
  <c r="AD173" i="3" s="1"/>
  <c r="AE173" i="3" s="1"/>
  <c r="G154" i="14" s="1"/>
  <c r="X164" i="3"/>
  <c r="Y164" i="3" s="1"/>
  <c r="AD164" i="3" s="1"/>
  <c r="AE164" i="3" s="1"/>
  <c r="G145" i="14" s="1"/>
  <c r="X109" i="3"/>
  <c r="Y109" i="3" s="1"/>
  <c r="AD109" i="3" s="1"/>
  <c r="AE109" i="3" s="1"/>
  <c r="G90" i="14" s="1"/>
  <c r="X119" i="3"/>
  <c r="Y119" i="3" s="1"/>
  <c r="AD119" i="3" s="1"/>
  <c r="AE119" i="3" s="1"/>
  <c r="G100" i="14" s="1"/>
  <c r="X138" i="3"/>
  <c r="Y138" i="3" s="1"/>
  <c r="AD138" i="3" s="1"/>
  <c r="AE138" i="3" s="1"/>
  <c r="G119" i="14" s="1"/>
  <c r="X171" i="3"/>
  <c r="Y171" i="3" s="1"/>
  <c r="AD171" i="3" s="1"/>
  <c r="AE171" i="3" s="1"/>
  <c r="G152" i="14" s="1"/>
  <c r="X159" i="3"/>
  <c r="Y159" i="3" s="1"/>
  <c r="AD159" i="3" s="1"/>
  <c r="AE159" i="3" s="1"/>
  <c r="G140" i="14" s="1"/>
  <c r="X108" i="3"/>
  <c r="Y108" i="3" s="1"/>
  <c r="AD108" i="3" s="1"/>
  <c r="AE108" i="3" s="1"/>
  <c r="G89" i="14" s="1"/>
  <c r="X102" i="3"/>
  <c r="Y102" i="3" s="1"/>
  <c r="AD102" i="3" s="1"/>
  <c r="AE102" i="3" s="1"/>
  <c r="G83" i="14" s="1"/>
  <c r="H132" i="4"/>
  <c r="N132" i="4" s="1"/>
  <c r="O132" i="4" s="1"/>
  <c r="P132" i="4" s="1"/>
  <c r="H116" i="14" s="1"/>
  <c r="X148" i="3"/>
  <c r="Y148" i="3" s="1"/>
  <c r="AD148" i="3" s="1"/>
  <c r="AE148" i="3" s="1"/>
  <c r="G129" i="14" s="1"/>
  <c r="X133" i="3"/>
  <c r="Y133" i="3" s="1"/>
  <c r="AD133" i="3" s="1"/>
  <c r="AE133" i="3" s="1"/>
  <c r="G114" i="14" s="1"/>
  <c r="X149" i="3"/>
  <c r="Y149" i="3" s="1"/>
  <c r="AD149" i="3" s="1"/>
  <c r="AE149" i="3" s="1"/>
  <c r="G130" i="14" s="1"/>
  <c r="X139" i="3"/>
  <c r="Y139" i="3" s="1"/>
  <c r="AD139" i="3" s="1"/>
  <c r="AE139" i="3" s="1"/>
  <c r="G120" i="14" s="1"/>
  <c r="X135" i="3"/>
  <c r="Y135" i="3" s="1"/>
  <c r="AD135" i="3" s="1"/>
  <c r="AE135" i="3" s="1"/>
  <c r="G116" i="14" s="1"/>
  <c r="X172" i="3"/>
  <c r="Y172" i="3" s="1"/>
  <c r="AD172" i="3" s="1"/>
  <c r="AE172" i="3" s="1"/>
  <c r="G153" i="14" s="1"/>
  <c r="X132" i="3"/>
  <c r="Y132" i="3" s="1"/>
  <c r="AD132" i="3" s="1"/>
  <c r="AE132" i="3" s="1"/>
  <c r="G113" i="14" s="1"/>
  <c r="X131" i="3"/>
  <c r="Y131" i="3" s="1"/>
  <c r="AD131" i="3" s="1"/>
  <c r="AE131" i="3" s="1"/>
  <c r="G112" i="14" s="1"/>
  <c r="C205" i="17" l="1"/>
  <c r="H205" i="17" s="1"/>
  <c r="M205" i="17" s="1"/>
  <c r="R205" i="17" s="1"/>
  <c r="C205" i="15"/>
  <c r="H205" i="15" s="1"/>
  <c r="M205" i="15" s="1"/>
  <c r="R205" i="15" s="1"/>
  <c r="N122" i="4"/>
  <c r="O122" i="4" s="1"/>
  <c r="P122" i="4" s="1"/>
  <c r="H106" i="14" s="1"/>
  <c r="N76" i="4"/>
  <c r="N127" i="4"/>
  <c r="O127" i="4" s="1"/>
  <c r="P127" i="4" s="1"/>
  <c r="H111" i="14" s="1"/>
  <c r="I111" i="14" s="1"/>
  <c r="N97" i="4"/>
  <c r="O97" i="4" s="1"/>
  <c r="P97" i="4" s="1"/>
  <c r="H81" i="14" s="1"/>
  <c r="I81" i="14" s="1"/>
  <c r="N118" i="4"/>
  <c r="O118" i="4" s="1"/>
  <c r="P118" i="4" s="1"/>
  <c r="H102" i="14" s="1"/>
  <c r="N78" i="4"/>
  <c r="N74" i="4"/>
  <c r="N101" i="4"/>
  <c r="O101" i="4" s="1"/>
  <c r="P101" i="4" s="1"/>
  <c r="H85" i="14" s="1"/>
  <c r="I85" i="14" s="1"/>
  <c r="N146" i="4"/>
  <c r="O146" i="4" s="1"/>
  <c r="P146" i="4" s="1"/>
  <c r="H130" i="14" s="1"/>
  <c r="I130" i="14" s="1"/>
  <c r="N119" i="4"/>
  <c r="O119" i="4" s="1"/>
  <c r="P119" i="4" s="1"/>
  <c r="H103" i="14" s="1"/>
  <c r="N162" i="4"/>
  <c r="O162" i="4" s="1"/>
  <c r="P162" i="4" s="1"/>
  <c r="H146" i="14" s="1"/>
  <c r="N161" i="4"/>
  <c r="O161" i="4" s="1"/>
  <c r="P161" i="4" s="1"/>
  <c r="H145" i="14" s="1"/>
  <c r="N107" i="4"/>
  <c r="O107" i="4" s="1"/>
  <c r="P107" i="4" s="1"/>
  <c r="H91" i="14" s="1"/>
  <c r="N71" i="4"/>
  <c r="N169" i="4"/>
  <c r="O169" i="4" s="1"/>
  <c r="P169" i="4" s="1"/>
  <c r="H153" i="14" s="1"/>
  <c r="N159" i="4"/>
  <c r="O159" i="4" s="1"/>
  <c r="P159" i="4" s="1"/>
  <c r="H143" i="14" s="1"/>
  <c r="N115" i="4"/>
  <c r="O115" i="4" s="1"/>
  <c r="P115" i="4" s="1"/>
  <c r="H99" i="14" s="1"/>
  <c r="I99" i="14" s="1"/>
  <c r="N100" i="4"/>
  <c r="O100" i="4" s="1"/>
  <c r="P100" i="4" s="1"/>
  <c r="H84" i="14" s="1"/>
  <c r="I84" i="14" s="1"/>
  <c r="N92" i="4"/>
  <c r="O92" i="4" s="1"/>
  <c r="P92" i="4" s="1"/>
  <c r="H76" i="14" s="1"/>
  <c r="N87" i="4"/>
  <c r="O87" i="4" s="1"/>
  <c r="P87" i="4" s="1"/>
  <c r="H71" i="14" s="1"/>
  <c r="O175" i="15"/>
  <c r="T175" i="15" s="1"/>
  <c r="N139" i="4"/>
  <c r="O139" i="4" s="1"/>
  <c r="P139" i="4" s="1"/>
  <c r="H123" i="14" s="1"/>
  <c r="N98" i="4"/>
  <c r="O98" i="4" s="1"/>
  <c r="P98" i="4" s="1"/>
  <c r="H82" i="14" s="1"/>
  <c r="N165" i="4"/>
  <c r="O165" i="4" s="1"/>
  <c r="P165" i="4" s="1"/>
  <c r="H149" i="14" s="1"/>
  <c r="N151" i="4"/>
  <c r="O151" i="4" s="1"/>
  <c r="P151" i="4" s="1"/>
  <c r="H135" i="14" s="1"/>
  <c r="I30" i="9"/>
  <c r="F25" i="16" s="1"/>
  <c r="N106" i="4"/>
  <c r="O106" i="4" s="1"/>
  <c r="P106" i="4" s="1"/>
  <c r="H90" i="14" s="1"/>
  <c r="I90" i="14" s="1"/>
  <c r="N120" i="4"/>
  <c r="O120" i="4" s="1"/>
  <c r="P120" i="4" s="1"/>
  <c r="H104" i="14" s="1"/>
  <c r="I104" i="14" s="1"/>
  <c r="N91" i="4"/>
  <c r="O91" i="4" s="1"/>
  <c r="P91" i="4" s="1"/>
  <c r="H75" i="14" s="1"/>
  <c r="I75" i="14" s="1"/>
  <c r="N89" i="4"/>
  <c r="O89" i="4" s="1"/>
  <c r="P89" i="4" s="1"/>
  <c r="H73" i="14" s="1"/>
  <c r="N143" i="4"/>
  <c r="O143" i="4" s="1"/>
  <c r="P143" i="4" s="1"/>
  <c r="H127" i="14" s="1"/>
  <c r="I127" i="14" s="1"/>
  <c r="N133" i="4"/>
  <c r="O133" i="4" s="1"/>
  <c r="P133" i="4" s="1"/>
  <c r="H117" i="14" s="1"/>
  <c r="I117" i="14" s="1"/>
  <c r="N167" i="4"/>
  <c r="O167" i="4" s="1"/>
  <c r="P167" i="4" s="1"/>
  <c r="H151" i="14" s="1"/>
  <c r="N136" i="4"/>
  <c r="O136" i="4" s="1"/>
  <c r="P136" i="4" s="1"/>
  <c r="H120" i="14" s="1"/>
  <c r="I120" i="14" s="1"/>
  <c r="N170" i="4"/>
  <c r="O170" i="4" s="1"/>
  <c r="P170" i="4" s="1"/>
  <c r="H154" i="14" s="1"/>
  <c r="N153" i="4"/>
  <c r="O153" i="4" s="1"/>
  <c r="P153" i="4" s="1"/>
  <c r="H137" i="14" s="1"/>
  <c r="N83" i="4"/>
  <c r="O83" i="4" s="1"/>
  <c r="P83" i="4" s="1"/>
  <c r="H67" i="14" s="1"/>
  <c r="I67" i="14" s="1"/>
  <c r="N102" i="4"/>
  <c r="O102" i="4" s="1"/>
  <c r="P102" i="4" s="1"/>
  <c r="H86" i="14" s="1"/>
  <c r="I86" i="14" s="1"/>
  <c r="N147" i="4"/>
  <c r="O147" i="4" s="1"/>
  <c r="P147" i="4" s="1"/>
  <c r="H131" i="14" s="1"/>
  <c r="N99" i="4"/>
  <c r="O99" i="4" s="1"/>
  <c r="P99" i="4" s="1"/>
  <c r="H83" i="14" s="1"/>
  <c r="I83" i="14" s="1"/>
  <c r="N155" i="4"/>
  <c r="O155" i="4" s="1"/>
  <c r="P155" i="4" s="1"/>
  <c r="H139" i="14" s="1"/>
  <c r="N117" i="4"/>
  <c r="O117" i="4" s="1"/>
  <c r="P117" i="4" s="1"/>
  <c r="H101" i="14" s="1"/>
  <c r="I101" i="14" s="1"/>
  <c r="N125" i="4"/>
  <c r="O125" i="4" s="1"/>
  <c r="P125" i="4" s="1"/>
  <c r="H109" i="14" s="1"/>
  <c r="N148" i="4"/>
  <c r="O148" i="4" s="1"/>
  <c r="P148" i="4" s="1"/>
  <c r="H132" i="14" s="1"/>
  <c r="I132" i="14" s="1"/>
  <c r="N66" i="4"/>
  <c r="N124" i="4"/>
  <c r="O124" i="4" s="1"/>
  <c r="P124" i="4" s="1"/>
  <c r="H108" i="14" s="1"/>
  <c r="N154" i="4"/>
  <c r="O154" i="4" s="1"/>
  <c r="P154" i="4" s="1"/>
  <c r="H138" i="14" s="1"/>
  <c r="N67" i="4"/>
  <c r="N110" i="4"/>
  <c r="O110" i="4" s="1"/>
  <c r="P110" i="4" s="1"/>
  <c r="H94" i="14" s="1"/>
  <c r="I94" i="14" s="1"/>
  <c r="N141" i="4"/>
  <c r="O141" i="4" s="1"/>
  <c r="P141" i="4" s="1"/>
  <c r="H125" i="14" s="1"/>
  <c r="I125" i="14" s="1"/>
  <c r="N171" i="4"/>
  <c r="O171" i="4" s="1"/>
  <c r="P171" i="4" s="1"/>
  <c r="H155" i="14" s="1"/>
  <c r="I155" i="14" s="1"/>
  <c r="N96" i="4"/>
  <c r="O96" i="4" s="1"/>
  <c r="P96" i="4" s="1"/>
  <c r="H80" i="14" s="1"/>
  <c r="I80" i="14" s="1"/>
  <c r="N114" i="4"/>
  <c r="O114" i="4" s="1"/>
  <c r="P114" i="4" s="1"/>
  <c r="H98" i="14" s="1"/>
  <c r="N130" i="4"/>
  <c r="O130" i="4" s="1"/>
  <c r="P130" i="4" s="1"/>
  <c r="H114" i="14" s="1"/>
  <c r="I114" i="14" s="1"/>
  <c r="N140" i="4"/>
  <c r="O140" i="4" s="1"/>
  <c r="P140" i="4" s="1"/>
  <c r="H124" i="14" s="1"/>
  <c r="I124" i="14" s="1"/>
  <c r="N104" i="4"/>
  <c r="O104" i="4" s="1"/>
  <c r="P104" i="4" s="1"/>
  <c r="H88" i="14" s="1"/>
  <c r="I88" i="14" s="1"/>
  <c r="N149" i="4"/>
  <c r="O149" i="4" s="1"/>
  <c r="P149" i="4" s="1"/>
  <c r="H133" i="14" s="1"/>
  <c r="N70" i="4"/>
  <c r="N163" i="4"/>
  <c r="O163" i="4" s="1"/>
  <c r="P163" i="4" s="1"/>
  <c r="H147" i="14" s="1"/>
  <c r="N84" i="4"/>
  <c r="O84" i="4" s="1"/>
  <c r="P84" i="4" s="1"/>
  <c r="H68" i="14" s="1"/>
  <c r="I68" i="14" s="1"/>
  <c r="N168" i="4"/>
  <c r="O168" i="4" s="1"/>
  <c r="P168" i="4" s="1"/>
  <c r="H152" i="14" s="1"/>
  <c r="N103" i="4"/>
  <c r="N152" i="4"/>
  <c r="O152" i="4" s="1"/>
  <c r="P152" i="4" s="1"/>
  <c r="H136" i="14" s="1"/>
  <c r="I136" i="14" s="1"/>
  <c r="N85" i="4"/>
  <c r="O85" i="4" s="1"/>
  <c r="P85" i="4" s="1"/>
  <c r="H69" i="14" s="1"/>
  <c r="I69" i="14" s="1"/>
  <c r="N157" i="4"/>
  <c r="O157" i="4" s="1"/>
  <c r="P157" i="4" s="1"/>
  <c r="H141" i="14" s="1"/>
  <c r="N109" i="4"/>
  <c r="O109" i="4" s="1"/>
  <c r="P109" i="4" s="1"/>
  <c r="H93" i="14" s="1"/>
  <c r="N108" i="4"/>
  <c r="O108" i="4" s="1"/>
  <c r="P108" i="4" s="1"/>
  <c r="H92" i="14" s="1"/>
  <c r="I92" i="14" s="1"/>
  <c r="N82" i="4"/>
  <c r="O82" i="4" s="1"/>
  <c r="P82" i="4" s="1"/>
  <c r="H66" i="14" s="1"/>
  <c r="I66" i="14" s="1"/>
  <c r="N113" i="4"/>
  <c r="O113" i="4" s="1"/>
  <c r="P113" i="4" s="1"/>
  <c r="H97" i="14" s="1"/>
  <c r="I97" i="14" s="1"/>
  <c r="N138" i="4"/>
  <c r="O138" i="4" s="1"/>
  <c r="P138" i="4" s="1"/>
  <c r="H122" i="14" s="1"/>
  <c r="I122" i="14" s="1"/>
  <c r="N90" i="4"/>
  <c r="O90" i="4" s="1"/>
  <c r="P90" i="4" s="1"/>
  <c r="H74" i="14" s="1"/>
  <c r="I74" i="14" s="1"/>
  <c r="N135" i="4"/>
  <c r="O135" i="4" s="1"/>
  <c r="P135" i="4" s="1"/>
  <c r="H119" i="14" s="1"/>
  <c r="N164" i="4"/>
  <c r="O164" i="4" s="1"/>
  <c r="P164" i="4" s="1"/>
  <c r="H148" i="14" s="1"/>
  <c r="N144" i="4"/>
  <c r="O144" i="4" s="1"/>
  <c r="P144" i="4" s="1"/>
  <c r="H128" i="14" s="1"/>
  <c r="N93" i="4"/>
  <c r="O93" i="4" s="1"/>
  <c r="P93" i="4" s="1"/>
  <c r="H77" i="14" s="1"/>
  <c r="I77" i="14" s="1"/>
  <c r="H81" i="4"/>
  <c r="L81" i="4"/>
  <c r="H68" i="4"/>
  <c r="H73" i="4"/>
  <c r="H69" i="4"/>
  <c r="L68" i="4"/>
  <c r="L73" i="4"/>
  <c r="L64" i="4"/>
  <c r="H64" i="4"/>
  <c r="L69" i="4"/>
  <c r="K19" i="9"/>
  <c r="H14" i="16" s="1"/>
  <c r="O95" i="17" s="1"/>
  <c r="T95" i="17" s="1"/>
  <c r="J25" i="9"/>
  <c r="G20" i="16" s="1"/>
  <c r="E143" i="17" s="1"/>
  <c r="J143" i="17" s="1"/>
  <c r="A34" i="14"/>
  <c r="E53" i="13"/>
  <c r="O129" i="4"/>
  <c r="P129" i="4" s="1"/>
  <c r="H113" i="14" s="1"/>
  <c r="I113" i="14" s="1"/>
  <c r="I31" i="9"/>
  <c r="F26" i="16" s="1"/>
  <c r="Q34" i="1"/>
  <c r="H35" i="9"/>
  <c r="E30" i="16" s="1"/>
  <c r="E223" i="15" s="1"/>
  <c r="J223" i="15" s="1"/>
  <c r="G34" i="9"/>
  <c r="A29" i="16" s="1"/>
  <c r="A50" i="4"/>
  <c r="E53" i="2"/>
  <c r="P34" i="1"/>
  <c r="C31" i="16" s="1"/>
  <c r="O33" i="1"/>
  <c r="C213" i="15" l="1"/>
  <c r="H213" i="15" s="1"/>
  <c r="M213" i="15" s="1"/>
  <c r="R213" i="15" s="1"/>
  <c r="C213" i="17"/>
  <c r="H213" i="17" s="1"/>
  <c r="M213" i="17" s="1"/>
  <c r="R213" i="17" s="1"/>
  <c r="O183" i="15"/>
  <c r="T183" i="15" s="1"/>
  <c r="O191" i="15"/>
  <c r="T191" i="15" s="1"/>
  <c r="N73" i="4"/>
  <c r="N69" i="4"/>
  <c r="N68" i="4"/>
  <c r="D31" i="16"/>
  <c r="N64" i="4"/>
  <c r="N81" i="4"/>
  <c r="K20" i="9"/>
  <c r="H15" i="16" s="1"/>
  <c r="O103" i="17" s="1"/>
  <c r="T103" i="17" s="1"/>
  <c r="J26" i="9"/>
  <c r="G21" i="16" s="1"/>
  <c r="E151" i="17" s="1"/>
  <c r="J151" i="17" s="1"/>
  <c r="A35" i="14"/>
  <c r="E54" i="13"/>
  <c r="I32" i="9"/>
  <c r="F27" i="16" s="1"/>
  <c r="G35" i="9"/>
  <c r="A30" i="16" s="1"/>
  <c r="A51" i="4"/>
  <c r="E54" i="2"/>
  <c r="P35" i="1"/>
  <c r="C32" i="16" s="1"/>
  <c r="O34" i="1"/>
  <c r="Q35" i="1"/>
  <c r="H36" i="9"/>
  <c r="E31" i="16" s="1"/>
  <c r="E231" i="15" s="1"/>
  <c r="J231" i="15" s="1"/>
  <c r="E28" i="3"/>
  <c r="E29" i="3"/>
  <c r="E30" i="3"/>
  <c r="E31" i="3"/>
  <c r="E32" i="3"/>
  <c r="E33" i="3"/>
  <c r="E34" i="3"/>
  <c r="E35" i="3"/>
  <c r="E36" i="3"/>
  <c r="E37" i="3"/>
  <c r="E38" i="3"/>
  <c r="E39" i="3"/>
  <c r="E40" i="3"/>
  <c r="E41" i="3"/>
  <c r="E42" i="3"/>
  <c r="E43" i="3"/>
  <c r="E44" i="3"/>
  <c r="E45" i="3"/>
  <c r="E46" i="3"/>
  <c r="E47" i="3"/>
  <c r="E48" i="3"/>
  <c r="E49" i="3"/>
  <c r="E50" i="3"/>
  <c r="E51" i="3"/>
  <c r="E52" i="3"/>
  <c r="E53" i="3"/>
  <c r="E27" i="3"/>
  <c r="C221" i="17" l="1"/>
  <c r="H221" i="17" s="1"/>
  <c r="M221" i="17" s="1"/>
  <c r="R221" i="17" s="1"/>
  <c r="C221" i="15"/>
  <c r="H221" i="15" s="1"/>
  <c r="M221" i="15" s="1"/>
  <c r="R221" i="15" s="1"/>
  <c r="O199" i="15"/>
  <c r="T199" i="15" s="1"/>
  <c r="D32" i="16"/>
  <c r="K21" i="9"/>
  <c r="H16" i="16" s="1"/>
  <c r="O111" i="17" s="1"/>
  <c r="T111" i="17" s="1"/>
  <c r="J27" i="9"/>
  <c r="G22" i="16" s="1"/>
  <c r="E159" i="17" s="1"/>
  <c r="J159" i="17" s="1"/>
  <c r="A36" i="14"/>
  <c r="E55" i="13"/>
  <c r="I33" i="9"/>
  <c r="F28" i="16" s="1"/>
  <c r="E54" i="3"/>
  <c r="Q36" i="1"/>
  <c r="D33" i="16" s="1"/>
  <c r="H37" i="9"/>
  <c r="E32" i="16" s="1"/>
  <c r="E239" i="15" s="1"/>
  <c r="J239" i="15" s="1"/>
  <c r="G36" i="9"/>
  <c r="A31" i="16" s="1"/>
  <c r="A52" i="4"/>
  <c r="E55" i="2"/>
  <c r="P36" i="1"/>
  <c r="C33" i="16" s="1"/>
  <c r="O35" i="1"/>
  <c r="F38" i="4"/>
  <c r="F37" i="4"/>
  <c r="J37" i="4"/>
  <c r="F36" i="4"/>
  <c r="F35" i="4"/>
  <c r="J34" i="4"/>
  <c r="F33" i="4"/>
  <c r="F32" i="4"/>
  <c r="F31" i="4"/>
  <c r="F30" i="4"/>
  <c r="F29" i="4"/>
  <c r="J29" i="4"/>
  <c r="F28" i="4"/>
  <c r="F27" i="4"/>
  <c r="E38" i="4"/>
  <c r="E37" i="4"/>
  <c r="E35" i="4"/>
  <c r="G35" i="4" s="1"/>
  <c r="E34" i="4"/>
  <c r="I34" i="4"/>
  <c r="E33" i="4"/>
  <c r="I32" i="4"/>
  <c r="E31" i="4"/>
  <c r="E30" i="4"/>
  <c r="E29" i="4"/>
  <c r="E28" i="4"/>
  <c r="E27" i="4"/>
  <c r="C229" i="15" l="1"/>
  <c r="H229" i="15" s="1"/>
  <c r="M229" i="15" s="1"/>
  <c r="R229" i="15" s="1"/>
  <c r="C229" i="17"/>
  <c r="H229" i="17" s="1"/>
  <c r="M229" i="17" s="1"/>
  <c r="R229" i="17" s="1"/>
  <c r="T39" i="15"/>
  <c r="O207" i="15"/>
  <c r="T207" i="15" s="1"/>
  <c r="G28" i="4"/>
  <c r="G27" i="4"/>
  <c r="J28" i="9"/>
  <c r="G23" i="16" s="1"/>
  <c r="E167" i="17" s="1"/>
  <c r="J167" i="17" s="1"/>
  <c r="K22" i="9"/>
  <c r="H17" i="16" s="1"/>
  <c r="O119" i="17" s="1"/>
  <c r="T119" i="17" s="1"/>
  <c r="A37" i="14"/>
  <c r="E56" i="13"/>
  <c r="K34" i="4"/>
  <c r="G30" i="4"/>
  <c r="G37" i="4"/>
  <c r="G38" i="4"/>
  <c r="G31" i="4"/>
  <c r="G29" i="4"/>
  <c r="G33" i="4"/>
  <c r="Q37" i="1"/>
  <c r="D34" i="16" s="1"/>
  <c r="H38" i="9"/>
  <c r="E33" i="16" s="1"/>
  <c r="E247" i="15" s="1"/>
  <c r="J247" i="15" s="1"/>
  <c r="P37" i="1"/>
  <c r="C34" i="16" s="1"/>
  <c r="O36" i="1"/>
  <c r="E55" i="3"/>
  <c r="G37" i="9"/>
  <c r="A32" i="16" s="1"/>
  <c r="A53" i="4"/>
  <c r="E56" i="2"/>
  <c r="X58" i="3"/>
  <c r="Y58" i="3" s="1"/>
  <c r="AD58" i="3" s="1"/>
  <c r="AE58" i="3" s="1"/>
  <c r="G39" i="14" s="1"/>
  <c r="X57" i="3"/>
  <c r="Y57" i="3" s="1"/>
  <c r="AD57" i="3" s="1"/>
  <c r="AE57" i="3" s="1"/>
  <c r="G38" i="14" s="1"/>
  <c r="J53" i="4"/>
  <c r="X56" i="3"/>
  <c r="Y56" i="3" s="1"/>
  <c r="AD56" i="3" s="1"/>
  <c r="AE56" i="3" s="1"/>
  <c r="G37" i="14" s="1"/>
  <c r="J59" i="4"/>
  <c r="F47" i="4"/>
  <c r="F51" i="4"/>
  <c r="F59" i="4"/>
  <c r="F25" i="4"/>
  <c r="F49" i="4"/>
  <c r="J50" i="4"/>
  <c r="J58" i="4"/>
  <c r="F48" i="4"/>
  <c r="F56" i="4"/>
  <c r="J45" i="4"/>
  <c r="J61" i="4"/>
  <c r="F57" i="4"/>
  <c r="F46" i="4"/>
  <c r="F50" i="4"/>
  <c r="E56" i="4"/>
  <c r="E46" i="4"/>
  <c r="E54" i="4"/>
  <c r="E62" i="4"/>
  <c r="I51" i="4"/>
  <c r="I59" i="4"/>
  <c r="E51" i="4"/>
  <c r="I48" i="4"/>
  <c r="I52" i="4"/>
  <c r="I56" i="4"/>
  <c r="I60" i="4"/>
  <c r="E45" i="4"/>
  <c r="E49" i="4"/>
  <c r="E57" i="4"/>
  <c r="E48" i="4"/>
  <c r="E25" i="4"/>
  <c r="I50" i="4"/>
  <c r="I58" i="4"/>
  <c r="E58" i="4"/>
  <c r="F26" i="4"/>
  <c r="J26" i="4"/>
  <c r="F24" i="4"/>
  <c r="F39" i="4"/>
  <c r="F43" i="4"/>
  <c r="F40" i="4"/>
  <c r="F41" i="4"/>
  <c r="F42" i="4"/>
  <c r="J42" i="4"/>
  <c r="E26" i="4"/>
  <c r="I26" i="4"/>
  <c r="E24" i="4"/>
  <c r="I24" i="4"/>
  <c r="E39" i="4"/>
  <c r="E43" i="4"/>
  <c r="E40" i="4"/>
  <c r="E44" i="4"/>
  <c r="E41" i="4"/>
  <c r="E42" i="4"/>
  <c r="I40" i="4"/>
  <c r="I42" i="4"/>
  <c r="F34" i="4"/>
  <c r="G34" i="4" s="1"/>
  <c r="J57" i="4"/>
  <c r="F62" i="4"/>
  <c r="J54" i="4"/>
  <c r="J63" i="4"/>
  <c r="F54" i="4"/>
  <c r="J60" i="4"/>
  <c r="F63" i="4"/>
  <c r="F53" i="4"/>
  <c r="J55" i="4"/>
  <c r="F60" i="4"/>
  <c r="J52" i="4"/>
  <c r="F55" i="4"/>
  <c r="J56" i="4"/>
  <c r="F58" i="4"/>
  <c r="F61" i="4"/>
  <c r="J62" i="4"/>
  <c r="E32" i="4"/>
  <c r="G32" i="4" s="1"/>
  <c r="E53" i="4"/>
  <c r="I55" i="4"/>
  <c r="E61" i="4"/>
  <c r="I63" i="4"/>
  <c r="I54" i="4"/>
  <c r="E55" i="4"/>
  <c r="I62" i="4"/>
  <c r="E63" i="4"/>
  <c r="I57" i="4"/>
  <c r="K57" i="4" s="1"/>
  <c r="E60" i="4"/>
  <c r="I53" i="4"/>
  <c r="E59" i="4"/>
  <c r="I61" i="4"/>
  <c r="F44" i="4"/>
  <c r="F52" i="4"/>
  <c r="F45" i="4"/>
  <c r="J30" i="4"/>
  <c r="J27" i="4"/>
  <c r="J31" i="4"/>
  <c r="J39" i="4"/>
  <c r="J46" i="4"/>
  <c r="J24" i="4"/>
  <c r="J28" i="4"/>
  <c r="J32" i="4"/>
  <c r="K32" i="4" s="1"/>
  <c r="J36" i="4"/>
  <c r="J40" i="4"/>
  <c r="J47" i="4"/>
  <c r="J51" i="4"/>
  <c r="J35" i="4"/>
  <c r="J43" i="4"/>
  <c r="J25" i="4"/>
  <c r="J44" i="4"/>
  <c r="J38" i="4"/>
  <c r="J49" i="4"/>
  <c r="J33" i="4"/>
  <c r="J41" i="4"/>
  <c r="J48" i="4"/>
  <c r="E50" i="4"/>
  <c r="E47" i="4"/>
  <c r="E36" i="4"/>
  <c r="G36" i="4" s="1"/>
  <c r="E52" i="4"/>
  <c r="I25" i="4"/>
  <c r="I29" i="4"/>
  <c r="K29" i="4" s="1"/>
  <c r="I44" i="4"/>
  <c r="I37" i="4"/>
  <c r="K37" i="4" s="1"/>
  <c r="I27" i="4"/>
  <c r="I46" i="4"/>
  <c r="I33" i="4"/>
  <c r="I30" i="4"/>
  <c r="I38" i="4"/>
  <c r="I31" i="4"/>
  <c r="I35" i="4"/>
  <c r="I39" i="4"/>
  <c r="I49" i="4"/>
  <c r="I45" i="4"/>
  <c r="I28" i="4"/>
  <c r="I41" i="4"/>
  <c r="I43" i="4"/>
  <c r="I36" i="4"/>
  <c r="I47" i="4"/>
  <c r="C237" i="17" l="1"/>
  <c r="H237" i="17" s="1"/>
  <c r="M237" i="17" s="1"/>
  <c r="R237" i="17" s="1"/>
  <c r="C237" i="15"/>
  <c r="H237" i="15" s="1"/>
  <c r="M237" i="15" s="1"/>
  <c r="R237" i="15" s="1"/>
  <c r="I34" i="9"/>
  <c r="F29" i="16" s="1"/>
  <c r="K43" i="4"/>
  <c r="K55" i="4"/>
  <c r="G49" i="4"/>
  <c r="K45" i="4"/>
  <c r="G47" i="4"/>
  <c r="G56" i="4"/>
  <c r="H56" i="4" s="1"/>
  <c r="K39" i="4"/>
  <c r="G26" i="4"/>
  <c r="G61" i="4"/>
  <c r="H61" i="4" s="1"/>
  <c r="K58" i="4"/>
  <c r="L58" i="4" s="1"/>
  <c r="G60" i="4"/>
  <c r="H60" i="4" s="1"/>
  <c r="K50" i="4"/>
  <c r="L50" i="4" s="1"/>
  <c r="K63" i="4"/>
  <c r="L63" i="4" s="1"/>
  <c r="J29" i="9"/>
  <c r="G24" i="16" s="1"/>
  <c r="E175" i="17" s="1"/>
  <c r="J175" i="17" s="1"/>
  <c r="K23" i="9"/>
  <c r="H18" i="16" s="1"/>
  <c r="O127" i="17" s="1"/>
  <c r="T127" i="17" s="1"/>
  <c r="A38" i="14"/>
  <c r="E57" i="13"/>
  <c r="K40" i="4"/>
  <c r="K31" i="4"/>
  <c r="K28" i="4"/>
  <c r="K62" i="4"/>
  <c r="L62" i="4" s="1"/>
  <c r="K54" i="4"/>
  <c r="L54" i="4" s="1"/>
  <c r="K49" i="4"/>
  <c r="L49" i="4" s="1"/>
  <c r="K59" i="4"/>
  <c r="L59" i="4" s="1"/>
  <c r="K47" i="4"/>
  <c r="K38" i="4"/>
  <c r="K27" i="4"/>
  <c r="K42" i="4"/>
  <c r="K56" i="4"/>
  <c r="L56" i="4" s="1"/>
  <c r="K35" i="4"/>
  <c r="K36" i="4"/>
  <c r="K30" i="4"/>
  <c r="K33" i="4"/>
  <c r="K44" i="4"/>
  <c r="K53" i="4"/>
  <c r="L53" i="4" s="1"/>
  <c r="K60" i="4"/>
  <c r="L60" i="4" s="1"/>
  <c r="K52" i="4"/>
  <c r="L52" i="4" s="1"/>
  <c r="K51" i="4"/>
  <c r="L51" i="4" s="1"/>
  <c r="K41" i="4"/>
  <c r="K46" i="4"/>
  <c r="K61" i="4"/>
  <c r="L61" i="4" s="1"/>
  <c r="K48" i="4"/>
  <c r="K26" i="4"/>
  <c r="G50" i="4"/>
  <c r="H50" i="4" s="1"/>
  <c r="G57" i="4"/>
  <c r="H57" i="4" s="1"/>
  <c r="G59" i="4"/>
  <c r="H59" i="4" s="1"/>
  <c r="G52" i="4"/>
  <c r="H52" i="4" s="1"/>
  <c r="G48" i="4"/>
  <c r="K25" i="4"/>
  <c r="G41" i="4"/>
  <c r="G39" i="4"/>
  <c r="G45" i="4"/>
  <c r="G54" i="4"/>
  <c r="H54" i="4" s="1"/>
  <c r="K24" i="4"/>
  <c r="G40" i="4"/>
  <c r="G24" i="4"/>
  <c r="G62" i="4"/>
  <c r="H62" i="4" s="1"/>
  <c r="G44" i="4"/>
  <c r="G58" i="4"/>
  <c r="H58" i="4" s="1"/>
  <c r="G25" i="4"/>
  <c r="G51" i="4"/>
  <c r="H51" i="4" s="1"/>
  <c r="G63" i="4"/>
  <c r="H63" i="4" s="1"/>
  <c r="G55" i="4"/>
  <c r="H55" i="4" s="1"/>
  <c r="G42" i="4"/>
  <c r="G46" i="4"/>
  <c r="G53" i="4"/>
  <c r="H53" i="4" s="1"/>
  <c r="G43" i="4"/>
  <c r="L55" i="4"/>
  <c r="L57" i="4"/>
  <c r="E56" i="3"/>
  <c r="G38" i="9"/>
  <c r="A33" i="16" s="1"/>
  <c r="A54" i="4"/>
  <c r="E57" i="2"/>
  <c r="P38" i="1"/>
  <c r="C35" i="16" s="1"/>
  <c r="O37" i="1"/>
  <c r="Q38" i="1"/>
  <c r="D35" i="16" s="1"/>
  <c r="H39" i="9"/>
  <c r="E34" i="16" s="1"/>
  <c r="E255" i="15" s="1"/>
  <c r="J255" i="15" s="1"/>
  <c r="H49" i="4"/>
  <c r="X83" i="3"/>
  <c r="Y83" i="3" s="1"/>
  <c r="AD83" i="3" s="1"/>
  <c r="AE83" i="3" s="1"/>
  <c r="G64" i="14" s="1"/>
  <c r="X67" i="3"/>
  <c r="X71" i="3"/>
  <c r="X69" i="3"/>
  <c r="Y69" i="3" s="1"/>
  <c r="AD69" i="3" s="1"/>
  <c r="AE69" i="3" s="1"/>
  <c r="G50" i="14" s="1"/>
  <c r="X80" i="3"/>
  <c r="Y80" i="3" s="1"/>
  <c r="AD80" i="3" s="1"/>
  <c r="AE80" i="3" s="1"/>
  <c r="G61" i="14" s="1"/>
  <c r="X79" i="3"/>
  <c r="Y79" i="3" s="1"/>
  <c r="AD79" i="3" s="1"/>
  <c r="AE79" i="3" s="1"/>
  <c r="G60" i="14" s="1"/>
  <c r="X81" i="3"/>
  <c r="Y81" i="3" s="1"/>
  <c r="AD81" i="3" s="1"/>
  <c r="AE81" i="3" s="1"/>
  <c r="G62" i="14" s="1"/>
  <c r="X77" i="3"/>
  <c r="Y77" i="3" s="1"/>
  <c r="AD77" i="3" s="1"/>
  <c r="AE77" i="3" s="1"/>
  <c r="G58" i="14" s="1"/>
  <c r="X68" i="3"/>
  <c r="Y68" i="3" s="1"/>
  <c r="AD68" i="3" s="1"/>
  <c r="AE68" i="3" s="1"/>
  <c r="G49" i="14" s="1"/>
  <c r="X78" i="3"/>
  <c r="Y78" i="3" s="1"/>
  <c r="AD78" i="3" s="1"/>
  <c r="AE78" i="3" s="1"/>
  <c r="G59" i="14" s="1"/>
  <c r="X75" i="3"/>
  <c r="Y75" i="3" s="1"/>
  <c r="AD75" i="3" s="1"/>
  <c r="AE75" i="3" s="1"/>
  <c r="G56" i="14" s="1"/>
  <c r="X74" i="3"/>
  <c r="Y74" i="3" s="1"/>
  <c r="AD74" i="3" s="1"/>
  <c r="AE74" i="3" s="1"/>
  <c r="G55" i="14" s="1"/>
  <c r="X73" i="3"/>
  <c r="Y73" i="3" s="1"/>
  <c r="AD73" i="3" s="1"/>
  <c r="AE73" i="3" s="1"/>
  <c r="G54" i="14" s="1"/>
  <c r="X76" i="3"/>
  <c r="X84" i="3"/>
  <c r="X70" i="3"/>
  <c r="Y70" i="3" s="1"/>
  <c r="AD70" i="3" s="1"/>
  <c r="AE70" i="3" s="1"/>
  <c r="G51" i="14" s="1"/>
  <c r="X72" i="3"/>
  <c r="X82" i="3"/>
  <c r="Y82" i="3" s="1"/>
  <c r="AD82" i="3" s="1"/>
  <c r="AE82" i="3" s="1"/>
  <c r="G63" i="14" s="1"/>
  <c r="X64" i="3"/>
  <c r="Y64" i="3" s="1"/>
  <c r="AD64" i="3" s="1"/>
  <c r="AE64" i="3" s="1"/>
  <c r="G45" i="14" s="1"/>
  <c r="X126" i="3"/>
  <c r="Y126" i="3" s="1"/>
  <c r="AD126" i="3" s="1"/>
  <c r="AE126" i="3" s="1"/>
  <c r="G107" i="14" s="1"/>
  <c r="X176" i="3"/>
  <c r="Y176" i="3" s="1"/>
  <c r="AD176" i="3" s="1"/>
  <c r="AE176" i="3" s="1"/>
  <c r="G157" i="14" s="1"/>
  <c r="X66" i="3"/>
  <c r="Y66" i="3" s="1"/>
  <c r="AD66" i="3" s="1"/>
  <c r="AE66" i="3" s="1"/>
  <c r="G47" i="14" s="1"/>
  <c r="X59" i="3"/>
  <c r="Y59" i="3" s="1"/>
  <c r="AD59" i="3" s="1"/>
  <c r="AE59" i="3" s="1"/>
  <c r="G40" i="14" s="1"/>
  <c r="X63" i="3"/>
  <c r="Y63" i="3" s="1"/>
  <c r="AD63" i="3" s="1"/>
  <c r="AE63" i="3" s="1"/>
  <c r="G44" i="14" s="1"/>
  <c r="X65" i="3"/>
  <c r="Y65" i="3" s="1"/>
  <c r="AD65" i="3" s="1"/>
  <c r="AE65" i="3" s="1"/>
  <c r="G46" i="14" s="1"/>
  <c r="X62" i="3"/>
  <c r="Y62" i="3" s="1"/>
  <c r="AD62" i="3" s="1"/>
  <c r="AE62" i="3" s="1"/>
  <c r="G43" i="14" s="1"/>
  <c r="X60" i="3"/>
  <c r="Y60" i="3" s="1"/>
  <c r="AD60" i="3" s="1"/>
  <c r="AE60" i="3" s="1"/>
  <c r="G41" i="14" s="1"/>
  <c r="X61" i="3"/>
  <c r="Y61" i="3" s="1"/>
  <c r="AD61" i="3" s="1"/>
  <c r="AE61" i="3" s="1"/>
  <c r="G42" i="14" s="1"/>
  <c r="X44" i="3"/>
  <c r="X48" i="3"/>
  <c r="X55" i="3"/>
  <c r="Y55" i="3" s="1"/>
  <c r="AD55" i="3" s="1"/>
  <c r="AE55" i="3" s="1"/>
  <c r="G36" i="14" s="1"/>
  <c r="X42" i="3"/>
  <c r="X53" i="3"/>
  <c r="Y53" i="3" s="1"/>
  <c r="AD53" i="3" s="1"/>
  <c r="AE53" i="3" s="1"/>
  <c r="G34" i="14" s="1"/>
  <c r="X50" i="3"/>
  <c r="X51" i="3"/>
  <c r="X47" i="3"/>
  <c r="X49" i="3"/>
  <c r="Y49" i="3" s="1"/>
  <c r="AD49" i="3" s="1"/>
  <c r="AE49" i="3" s="1"/>
  <c r="G30" i="14" s="1"/>
  <c r="X52" i="3"/>
  <c r="Y52" i="3" s="1"/>
  <c r="AD52" i="3" s="1"/>
  <c r="AE52" i="3" s="1"/>
  <c r="G33" i="14" s="1"/>
  <c r="X54" i="3"/>
  <c r="Y54" i="3" s="1"/>
  <c r="AD54" i="3" s="1"/>
  <c r="AE54" i="3" s="1"/>
  <c r="G35" i="14" s="1"/>
  <c r="X29" i="3"/>
  <c r="X43" i="3"/>
  <c r="X32" i="3"/>
  <c r="X28" i="3"/>
  <c r="X27" i="3"/>
  <c r="C245" i="17" l="1"/>
  <c r="H245" i="17" s="1"/>
  <c r="M245" i="17" s="1"/>
  <c r="R245" i="17" s="1"/>
  <c r="C245" i="15"/>
  <c r="H245" i="15" s="1"/>
  <c r="M245" i="15" s="1"/>
  <c r="R245" i="15" s="1"/>
  <c r="N54" i="4"/>
  <c r="O215" i="15"/>
  <c r="T215" i="15" s="1"/>
  <c r="I35" i="9"/>
  <c r="F30" i="16" s="1"/>
  <c r="N60" i="4"/>
  <c r="O60" i="4" s="1"/>
  <c r="P60" i="4" s="1"/>
  <c r="H44" i="14" s="1"/>
  <c r="I44" i="14" s="1"/>
  <c r="N56" i="4"/>
  <c r="O56" i="4" s="1"/>
  <c r="P56" i="4" s="1"/>
  <c r="H40" i="14" s="1"/>
  <c r="I40" i="14" s="1"/>
  <c r="N51" i="4"/>
  <c r="O51" i="4" s="1"/>
  <c r="P51" i="4" s="1"/>
  <c r="H35" i="14" s="1"/>
  <c r="I35" i="14" s="1"/>
  <c r="N62" i="4"/>
  <c r="O62" i="4" s="1"/>
  <c r="P62" i="4" s="1"/>
  <c r="H46" i="14" s="1"/>
  <c r="I46" i="14" s="1"/>
  <c r="N49" i="4"/>
  <c r="O49" i="4" s="1"/>
  <c r="P49" i="4" s="1"/>
  <c r="H33" i="14" s="1"/>
  <c r="I33" i="14" s="1"/>
  <c r="N55" i="4"/>
  <c r="O55" i="4" s="1"/>
  <c r="P55" i="4" s="1"/>
  <c r="H39" i="14" s="1"/>
  <c r="I39" i="14" s="1"/>
  <c r="N52" i="4"/>
  <c r="O52" i="4" s="1"/>
  <c r="P52" i="4" s="1"/>
  <c r="H36" i="14" s="1"/>
  <c r="I36" i="14" s="1"/>
  <c r="N53" i="4"/>
  <c r="O53" i="4" s="1"/>
  <c r="P53" i="4" s="1"/>
  <c r="H37" i="14" s="1"/>
  <c r="I37" i="14" s="1"/>
  <c r="N61" i="4"/>
  <c r="O61" i="4" s="1"/>
  <c r="P61" i="4" s="1"/>
  <c r="H45" i="14" s="1"/>
  <c r="I45" i="14" s="1"/>
  <c r="N58" i="4"/>
  <c r="O58" i="4" s="1"/>
  <c r="P58" i="4" s="1"/>
  <c r="H42" i="14" s="1"/>
  <c r="I42" i="14" s="1"/>
  <c r="N63" i="4"/>
  <c r="O63" i="4" s="1"/>
  <c r="P63" i="4" s="1"/>
  <c r="H47" i="14" s="1"/>
  <c r="I47" i="14" s="1"/>
  <c r="N59" i="4"/>
  <c r="O59" i="4" s="1"/>
  <c r="P59" i="4" s="1"/>
  <c r="H43" i="14" s="1"/>
  <c r="I43" i="14" s="1"/>
  <c r="N57" i="4"/>
  <c r="O57" i="4" s="1"/>
  <c r="P57" i="4" s="1"/>
  <c r="H41" i="14" s="1"/>
  <c r="I41" i="14" s="1"/>
  <c r="N50" i="4"/>
  <c r="O50" i="4" s="1"/>
  <c r="P50" i="4" s="1"/>
  <c r="H34" i="14" s="1"/>
  <c r="I34" i="14" s="1"/>
  <c r="O54" i="4"/>
  <c r="P54" i="4" s="1"/>
  <c r="H38" i="14" s="1"/>
  <c r="I38" i="14" s="1"/>
  <c r="K24" i="9"/>
  <c r="H19" i="16" s="1"/>
  <c r="O135" i="17" s="1"/>
  <c r="T135" i="17" s="1"/>
  <c r="J30" i="9"/>
  <c r="G25" i="16" s="1"/>
  <c r="E183" i="17" s="1"/>
  <c r="J183" i="17" s="1"/>
  <c r="A39" i="14"/>
  <c r="E58" i="13"/>
  <c r="O72" i="4"/>
  <c r="P72" i="4" s="1"/>
  <c r="H56" i="14" s="1"/>
  <c r="I56" i="14" s="1"/>
  <c r="O77" i="4"/>
  <c r="P77" i="4" s="1"/>
  <c r="H61" i="14" s="1"/>
  <c r="I61" i="14" s="1"/>
  <c r="O70" i="4"/>
  <c r="P70" i="4" s="1"/>
  <c r="H54" i="14" s="1"/>
  <c r="I54" i="14" s="1"/>
  <c r="O65" i="4"/>
  <c r="P65" i="4" s="1"/>
  <c r="H49" i="14" s="1"/>
  <c r="I49" i="14" s="1"/>
  <c r="O67" i="4"/>
  <c r="P67" i="4" s="1"/>
  <c r="H51" i="14" s="1"/>
  <c r="I51" i="14" s="1"/>
  <c r="O71" i="4"/>
  <c r="P71" i="4" s="1"/>
  <c r="H55" i="14" s="1"/>
  <c r="I55" i="14" s="1"/>
  <c r="O75" i="4"/>
  <c r="P75" i="4" s="1"/>
  <c r="H59" i="14" s="1"/>
  <c r="I59" i="14" s="1"/>
  <c r="O74" i="4"/>
  <c r="P74" i="4" s="1"/>
  <c r="H58" i="14" s="1"/>
  <c r="I58" i="14" s="1"/>
  <c r="O76" i="4"/>
  <c r="P76" i="4" s="1"/>
  <c r="H60" i="14" s="1"/>
  <c r="I60" i="14" s="1"/>
  <c r="O66" i="4"/>
  <c r="P66" i="4" s="1"/>
  <c r="H50" i="14" s="1"/>
  <c r="I50" i="14" s="1"/>
  <c r="O78" i="4"/>
  <c r="P78" i="4" s="1"/>
  <c r="H62" i="14" s="1"/>
  <c r="P39" i="1"/>
  <c r="C36" i="16" s="1"/>
  <c r="O38" i="1"/>
  <c r="E57" i="3"/>
  <c r="Q39" i="1"/>
  <c r="D36" i="16" s="1"/>
  <c r="H40" i="9"/>
  <c r="E35" i="16" s="1"/>
  <c r="E263" i="15" s="1"/>
  <c r="J263" i="15" s="1"/>
  <c r="G39" i="9"/>
  <c r="A34" i="16" s="1"/>
  <c r="A55" i="4"/>
  <c r="E58" i="2"/>
  <c r="E58" i="3" s="1"/>
  <c r="O173" i="4"/>
  <c r="P173" i="4" s="1"/>
  <c r="H157" i="14" s="1"/>
  <c r="O123" i="4"/>
  <c r="P123" i="4" s="1"/>
  <c r="H107" i="14" s="1"/>
  <c r="O80" i="4"/>
  <c r="P80" i="4" s="1"/>
  <c r="H64" i="14" s="1"/>
  <c r="I64" i="14" s="1"/>
  <c r="O79" i="4"/>
  <c r="P79" i="4" s="1"/>
  <c r="H63" i="14" s="1"/>
  <c r="I63" i="14" s="1"/>
  <c r="C253" i="15" l="1"/>
  <c r="H253" i="15" s="1"/>
  <c r="M253" i="15" s="1"/>
  <c r="R253" i="15" s="1"/>
  <c r="C253" i="17"/>
  <c r="H253" i="17" s="1"/>
  <c r="M253" i="17" s="1"/>
  <c r="R253" i="17" s="1"/>
  <c r="O223" i="15"/>
  <c r="T223" i="15" s="1"/>
  <c r="I36" i="9"/>
  <c r="F31" i="16" s="1"/>
  <c r="K25" i="9"/>
  <c r="H20" i="16" s="1"/>
  <c r="O143" i="17" s="1"/>
  <c r="T143" i="17" s="1"/>
  <c r="J31" i="9"/>
  <c r="G26" i="16" s="1"/>
  <c r="E191" i="17" s="1"/>
  <c r="J191" i="17" s="1"/>
  <c r="A40" i="14"/>
  <c r="E59" i="13"/>
  <c r="I37" i="9"/>
  <c r="F32" i="16" s="1"/>
  <c r="G40" i="9"/>
  <c r="A35" i="16" s="1"/>
  <c r="A56" i="4"/>
  <c r="E59" i="2"/>
  <c r="E59" i="3" s="1"/>
  <c r="P40" i="1"/>
  <c r="C37" i="16" s="1"/>
  <c r="O39" i="1"/>
  <c r="Q40" i="1"/>
  <c r="D37" i="16" s="1"/>
  <c r="H41" i="9"/>
  <c r="E36" i="16" s="1"/>
  <c r="E271" i="15" s="1"/>
  <c r="J271" i="15" s="1"/>
  <c r="C261" i="15" l="1"/>
  <c r="H261" i="15" s="1"/>
  <c r="M261" i="15" s="1"/>
  <c r="R261" i="15" s="1"/>
  <c r="C261" i="17"/>
  <c r="H261" i="17" s="1"/>
  <c r="M261" i="17" s="1"/>
  <c r="R261" i="17" s="1"/>
  <c r="O239" i="15"/>
  <c r="T239" i="15" s="1"/>
  <c r="O231" i="15"/>
  <c r="T231" i="15" s="1"/>
  <c r="K26" i="9"/>
  <c r="H21" i="16" s="1"/>
  <c r="O151" i="17" s="1"/>
  <c r="T151" i="17" s="1"/>
  <c r="J32" i="9"/>
  <c r="G27" i="16" s="1"/>
  <c r="E199" i="17" s="1"/>
  <c r="J199" i="17" s="1"/>
  <c r="A41" i="14"/>
  <c r="E60" i="13"/>
  <c r="P41" i="1"/>
  <c r="C38" i="16" s="1"/>
  <c r="O40" i="1"/>
  <c r="Q41" i="1"/>
  <c r="D38" i="16" s="1"/>
  <c r="H42" i="9"/>
  <c r="E37" i="16" s="1"/>
  <c r="E279" i="15" s="1"/>
  <c r="J279" i="15" s="1"/>
  <c r="G41" i="9"/>
  <c r="A36" i="16" s="1"/>
  <c r="A57" i="4"/>
  <c r="E60" i="2"/>
  <c r="E60" i="3" s="1"/>
  <c r="C269" i="15" l="1"/>
  <c r="H269" i="15" s="1"/>
  <c r="M269" i="15" s="1"/>
  <c r="R269" i="15" s="1"/>
  <c r="C269" i="17"/>
  <c r="H269" i="17" s="1"/>
  <c r="M269" i="17" s="1"/>
  <c r="R269" i="17" s="1"/>
  <c r="I38" i="9"/>
  <c r="F33" i="16" s="1"/>
  <c r="K27" i="9"/>
  <c r="H22" i="16" s="1"/>
  <c r="O159" i="17" s="1"/>
  <c r="T159" i="17" s="1"/>
  <c r="J33" i="9"/>
  <c r="G28" i="16" s="1"/>
  <c r="E207" i="17" s="1"/>
  <c r="J207" i="17" s="1"/>
  <c r="A42" i="14"/>
  <c r="E61" i="13"/>
  <c r="I39" i="9"/>
  <c r="F34" i="16" s="1"/>
  <c r="G42" i="9"/>
  <c r="A37" i="16" s="1"/>
  <c r="A58" i="4"/>
  <c r="E61" i="2"/>
  <c r="E61" i="3" s="1"/>
  <c r="Q42" i="1"/>
  <c r="D39" i="16" s="1"/>
  <c r="H43" i="9"/>
  <c r="E38" i="16" s="1"/>
  <c r="E287" i="15" s="1"/>
  <c r="J287" i="15" s="1"/>
  <c r="P42" i="1"/>
  <c r="C39" i="16" s="1"/>
  <c r="O41" i="1"/>
  <c r="C277" i="15" l="1"/>
  <c r="H277" i="15" s="1"/>
  <c r="M277" i="15" s="1"/>
  <c r="R277" i="15" s="1"/>
  <c r="C277" i="17"/>
  <c r="H277" i="17" s="1"/>
  <c r="M277" i="17" s="1"/>
  <c r="R277" i="17" s="1"/>
  <c r="O255" i="15"/>
  <c r="T255" i="15" s="1"/>
  <c r="O247" i="15"/>
  <c r="T247" i="15" s="1"/>
  <c r="K28" i="9"/>
  <c r="H23" i="16" s="1"/>
  <c r="O167" i="17" s="1"/>
  <c r="T167" i="17" s="1"/>
  <c r="J34" i="9"/>
  <c r="G29" i="16" s="1"/>
  <c r="E215" i="17" s="1"/>
  <c r="J215" i="17" s="1"/>
  <c r="A43" i="14"/>
  <c r="E62" i="13"/>
  <c r="Q43" i="1"/>
  <c r="D40" i="16" s="1"/>
  <c r="H44" i="9"/>
  <c r="E39" i="16" s="1"/>
  <c r="E295" i="15" s="1"/>
  <c r="J295" i="15" s="1"/>
  <c r="G43" i="9"/>
  <c r="A38" i="16" s="1"/>
  <c r="A59" i="4"/>
  <c r="E62" i="2"/>
  <c r="E62" i="3" s="1"/>
  <c r="P43" i="1"/>
  <c r="C40" i="16" s="1"/>
  <c r="O42" i="1"/>
  <c r="C285" i="17" l="1"/>
  <c r="H285" i="17" s="1"/>
  <c r="M285" i="17" s="1"/>
  <c r="R285" i="17" s="1"/>
  <c r="C285" i="15"/>
  <c r="H285" i="15" s="1"/>
  <c r="M285" i="15" s="1"/>
  <c r="R285" i="15" s="1"/>
  <c r="I40" i="9"/>
  <c r="F35" i="16" s="1"/>
  <c r="K29" i="9"/>
  <c r="H24" i="16" s="1"/>
  <c r="O175" i="17" s="1"/>
  <c r="T175" i="17" s="1"/>
  <c r="J35" i="9"/>
  <c r="G30" i="16" s="1"/>
  <c r="E223" i="17" s="1"/>
  <c r="J223" i="17" s="1"/>
  <c r="A44" i="14"/>
  <c r="E63" i="13"/>
  <c r="I41" i="9"/>
  <c r="F36" i="16" s="1"/>
  <c r="G44" i="9"/>
  <c r="A39" i="16" s="1"/>
  <c r="A60" i="4"/>
  <c r="E63" i="2"/>
  <c r="E63" i="3" s="1"/>
  <c r="P44" i="1"/>
  <c r="C41" i="16" s="1"/>
  <c r="O43" i="1"/>
  <c r="Q44" i="1"/>
  <c r="D41" i="16" s="1"/>
  <c r="H45" i="9"/>
  <c r="E40" i="16" s="1"/>
  <c r="E303" i="15" s="1"/>
  <c r="J303" i="15" s="1"/>
  <c r="C293" i="15" l="1"/>
  <c r="H293" i="15" s="1"/>
  <c r="M293" i="15" s="1"/>
  <c r="R293" i="15" s="1"/>
  <c r="C293" i="17"/>
  <c r="H293" i="17" s="1"/>
  <c r="M293" i="17" s="1"/>
  <c r="R293" i="17" s="1"/>
  <c r="O263" i="15"/>
  <c r="T263" i="15" s="1"/>
  <c r="T47" i="15"/>
  <c r="O271" i="15"/>
  <c r="T271" i="15" s="1"/>
  <c r="K30" i="9"/>
  <c r="H25" i="16" s="1"/>
  <c r="O183" i="17" s="1"/>
  <c r="T183" i="17" s="1"/>
  <c r="J36" i="9"/>
  <c r="G31" i="16" s="1"/>
  <c r="E231" i="17" s="1"/>
  <c r="J231" i="17" s="1"/>
  <c r="A45" i="14"/>
  <c r="E64" i="13"/>
  <c r="Q45" i="1"/>
  <c r="D42" i="16" s="1"/>
  <c r="H46" i="9"/>
  <c r="E41" i="16" s="1"/>
  <c r="E311" i="15" s="1"/>
  <c r="J311" i="15" s="1"/>
  <c r="G45" i="9"/>
  <c r="A40" i="16" s="1"/>
  <c r="A61" i="4"/>
  <c r="E64" i="2"/>
  <c r="E64" i="3" s="1"/>
  <c r="P45" i="1"/>
  <c r="C42" i="16" s="1"/>
  <c r="O44" i="1"/>
  <c r="C301" i="17" l="1"/>
  <c r="H301" i="17" s="1"/>
  <c r="M301" i="17" s="1"/>
  <c r="R301" i="17" s="1"/>
  <c r="C301" i="15"/>
  <c r="H301" i="15" s="1"/>
  <c r="M301" i="15" s="1"/>
  <c r="R301" i="15" s="1"/>
  <c r="I42" i="9"/>
  <c r="F37" i="16" s="1"/>
  <c r="K31" i="9"/>
  <c r="H26" i="16" s="1"/>
  <c r="O191" i="17" s="1"/>
  <c r="T191" i="17" s="1"/>
  <c r="J37" i="9"/>
  <c r="G32" i="16" s="1"/>
  <c r="E239" i="17" s="1"/>
  <c r="J239" i="17" s="1"/>
  <c r="A46" i="14"/>
  <c r="E65" i="13"/>
  <c r="I43" i="9"/>
  <c r="F38" i="16" s="1"/>
  <c r="G46" i="9"/>
  <c r="A41" i="16" s="1"/>
  <c r="A62" i="4"/>
  <c r="E65" i="2"/>
  <c r="E65" i="3" s="1"/>
  <c r="P46" i="1"/>
  <c r="C43" i="16" s="1"/>
  <c r="O45" i="1"/>
  <c r="Q46" i="1"/>
  <c r="D43" i="16" s="1"/>
  <c r="H47" i="9"/>
  <c r="E42" i="16" s="1"/>
  <c r="E319" i="15" s="1"/>
  <c r="J319" i="15" s="1"/>
  <c r="C309" i="17" l="1"/>
  <c r="H309" i="17" s="1"/>
  <c r="M309" i="17" s="1"/>
  <c r="R309" i="17" s="1"/>
  <c r="C309" i="15"/>
  <c r="H309" i="15" s="1"/>
  <c r="M309" i="15" s="1"/>
  <c r="R309" i="15" s="1"/>
  <c r="O287" i="15"/>
  <c r="T287" i="15" s="1"/>
  <c r="O279" i="15"/>
  <c r="T279" i="15" s="1"/>
  <c r="K32" i="9"/>
  <c r="H27" i="16" s="1"/>
  <c r="O199" i="17" s="1"/>
  <c r="T199" i="17" s="1"/>
  <c r="J38" i="9"/>
  <c r="G33" i="16" s="1"/>
  <c r="E247" i="17" s="1"/>
  <c r="J247" i="17" s="1"/>
  <c r="A47" i="14"/>
  <c r="E66" i="13"/>
  <c r="I44" i="9"/>
  <c r="F39" i="16" s="1"/>
  <c r="G47" i="9"/>
  <c r="A42" i="16" s="1"/>
  <c r="A63" i="4"/>
  <c r="E66" i="2"/>
  <c r="E66" i="3" s="1"/>
  <c r="P47" i="1"/>
  <c r="C44" i="16" s="1"/>
  <c r="O46" i="1"/>
  <c r="Q47" i="1"/>
  <c r="D44" i="16" s="1"/>
  <c r="H48" i="9"/>
  <c r="E43" i="16" s="1"/>
  <c r="E327" i="15" s="1"/>
  <c r="J327" i="15" s="1"/>
  <c r="C317" i="17" l="1"/>
  <c r="H317" i="17" s="1"/>
  <c r="M317" i="17" s="1"/>
  <c r="R317" i="17" s="1"/>
  <c r="C317" i="15"/>
  <c r="H317" i="15" s="1"/>
  <c r="M317" i="15" s="1"/>
  <c r="R317" i="15" s="1"/>
  <c r="O295" i="15"/>
  <c r="T295" i="15" s="1"/>
  <c r="K33" i="9"/>
  <c r="H28" i="16" s="1"/>
  <c r="O207" i="17" s="1"/>
  <c r="T207" i="17" s="1"/>
  <c r="J39" i="9"/>
  <c r="G34" i="16" s="1"/>
  <c r="E255" i="17" s="1"/>
  <c r="J255" i="17" s="1"/>
  <c r="A48" i="14"/>
  <c r="E67" i="13"/>
  <c r="Q48" i="1"/>
  <c r="H49" i="9"/>
  <c r="E44" i="16" s="1"/>
  <c r="E335" i="15" s="1"/>
  <c r="J335" i="15" s="1"/>
  <c r="G48" i="9"/>
  <c r="A43" i="16" s="1"/>
  <c r="A64" i="4"/>
  <c r="E67" i="2"/>
  <c r="E67" i="3" s="1"/>
  <c r="P48" i="1"/>
  <c r="C45" i="16" s="1"/>
  <c r="O47" i="1"/>
  <c r="C325" i="17" l="1"/>
  <c r="H325" i="17" s="1"/>
  <c r="M325" i="17" s="1"/>
  <c r="R325" i="17" s="1"/>
  <c r="C325" i="15"/>
  <c r="H325" i="15" s="1"/>
  <c r="M325" i="15" s="1"/>
  <c r="R325" i="15" s="1"/>
  <c r="D45" i="16"/>
  <c r="I45" i="9"/>
  <c r="F40" i="16" s="1"/>
  <c r="K34" i="9"/>
  <c r="H29" i="16" s="1"/>
  <c r="O215" i="17" s="1"/>
  <c r="T215" i="17" s="1"/>
  <c r="J40" i="9"/>
  <c r="G35" i="16" s="1"/>
  <c r="E263" i="17" s="1"/>
  <c r="J263" i="17" s="1"/>
  <c r="A49" i="14"/>
  <c r="E68" i="13"/>
  <c r="I46" i="9"/>
  <c r="F41" i="16" s="1"/>
  <c r="G49" i="9"/>
  <c r="A44" i="16" s="1"/>
  <c r="A65" i="4"/>
  <c r="E68" i="2"/>
  <c r="E68" i="3" s="1"/>
  <c r="P49" i="1"/>
  <c r="C46" i="16" s="1"/>
  <c r="O48" i="1"/>
  <c r="Q49" i="1"/>
  <c r="H50" i="9"/>
  <c r="E45" i="16" s="1"/>
  <c r="E343" i="15" s="1"/>
  <c r="J343" i="15" s="1"/>
  <c r="C333" i="17" l="1"/>
  <c r="H333" i="17" s="1"/>
  <c r="M333" i="17" s="1"/>
  <c r="R333" i="17" s="1"/>
  <c r="C333" i="15"/>
  <c r="H333" i="15" s="1"/>
  <c r="M333" i="15" s="1"/>
  <c r="R333" i="15" s="1"/>
  <c r="O311" i="15"/>
  <c r="T311" i="15" s="1"/>
  <c r="O303" i="15"/>
  <c r="T303" i="15" s="1"/>
  <c r="D46" i="16"/>
  <c r="K35" i="9"/>
  <c r="H30" i="16" s="1"/>
  <c r="O223" i="17" s="1"/>
  <c r="T223" i="17" s="1"/>
  <c r="J41" i="9"/>
  <c r="G36" i="16" s="1"/>
  <c r="E271" i="17" s="1"/>
  <c r="J271" i="17" s="1"/>
  <c r="A50" i="14"/>
  <c r="E69" i="13"/>
  <c r="I47" i="9"/>
  <c r="F42" i="16" s="1"/>
  <c r="Q50" i="1"/>
  <c r="D47" i="16" s="1"/>
  <c r="H51" i="9"/>
  <c r="E46" i="16" s="1"/>
  <c r="E351" i="15" s="1"/>
  <c r="J351" i="15" s="1"/>
  <c r="G50" i="9"/>
  <c r="A45" i="16" s="1"/>
  <c r="A66" i="4"/>
  <c r="E69" i="2"/>
  <c r="E69" i="3" s="1"/>
  <c r="P50" i="1"/>
  <c r="C47" i="16" s="1"/>
  <c r="O49" i="1"/>
  <c r="C341" i="15" l="1"/>
  <c r="H341" i="15" s="1"/>
  <c r="M341" i="15" s="1"/>
  <c r="R341" i="15" s="1"/>
  <c r="C341" i="17"/>
  <c r="H341" i="17" s="1"/>
  <c r="M341" i="17" s="1"/>
  <c r="R341" i="17" s="1"/>
  <c r="O319" i="15"/>
  <c r="T319" i="15" s="1"/>
  <c r="K36" i="9"/>
  <c r="H31" i="16" s="1"/>
  <c r="O231" i="17" s="1"/>
  <c r="T231" i="17" s="1"/>
  <c r="J42" i="9"/>
  <c r="G37" i="16" s="1"/>
  <c r="E279" i="17" s="1"/>
  <c r="J279" i="17" s="1"/>
  <c r="A51" i="14"/>
  <c r="E70" i="13"/>
  <c r="I48" i="9"/>
  <c r="F43" i="16" s="1"/>
  <c r="P51" i="1"/>
  <c r="C48" i="16" s="1"/>
  <c r="O50" i="1"/>
  <c r="G51" i="9"/>
  <c r="A46" i="16" s="1"/>
  <c r="A67" i="4"/>
  <c r="E70" i="2"/>
  <c r="E70" i="3" s="1"/>
  <c r="Q51" i="1"/>
  <c r="D48" i="16" s="1"/>
  <c r="H52" i="9"/>
  <c r="E47" i="16" s="1"/>
  <c r="E359" i="15" s="1"/>
  <c r="J359" i="15" s="1"/>
  <c r="C349" i="17" l="1"/>
  <c r="H349" i="17" s="1"/>
  <c r="M349" i="17" s="1"/>
  <c r="R349" i="17" s="1"/>
  <c r="C349" i="15"/>
  <c r="H349" i="15" s="1"/>
  <c r="M349" i="15" s="1"/>
  <c r="R349" i="15" s="1"/>
  <c r="O327" i="15"/>
  <c r="T327" i="15" s="1"/>
  <c r="K37" i="9"/>
  <c r="H32" i="16" s="1"/>
  <c r="O239" i="17" s="1"/>
  <c r="T239" i="17" s="1"/>
  <c r="J43" i="9"/>
  <c r="G38" i="16" s="1"/>
  <c r="E287" i="17" s="1"/>
  <c r="J287" i="17" s="1"/>
  <c r="A52" i="14"/>
  <c r="E71" i="13"/>
  <c r="Q52" i="1"/>
  <c r="D49" i="16" s="1"/>
  <c r="H53" i="9"/>
  <c r="E48" i="16" s="1"/>
  <c r="E367" i="15" s="1"/>
  <c r="J367" i="15" s="1"/>
  <c r="G52" i="9"/>
  <c r="A47" i="16" s="1"/>
  <c r="A68" i="4"/>
  <c r="E71" i="2"/>
  <c r="E71" i="3" s="1"/>
  <c r="P52" i="1"/>
  <c r="C49" i="16" s="1"/>
  <c r="O51" i="1"/>
  <c r="C357" i="15" l="1"/>
  <c r="H357" i="15" s="1"/>
  <c r="M357" i="15" s="1"/>
  <c r="R357" i="15" s="1"/>
  <c r="C357" i="17"/>
  <c r="H357" i="17" s="1"/>
  <c r="M357" i="17" s="1"/>
  <c r="R357" i="17" s="1"/>
  <c r="I49" i="9"/>
  <c r="F44" i="16" s="1"/>
  <c r="K38" i="9"/>
  <c r="H33" i="16" s="1"/>
  <c r="O247" i="17" s="1"/>
  <c r="T247" i="17" s="1"/>
  <c r="J44" i="9"/>
  <c r="G39" i="16" s="1"/>
  <c r="E295" i="17" s="1"/>
  <c r="J295" i="17" s="1"/>
  <c r="A53" i="14"/>
  <c r="E72" i="13"/>
  <c r="G53" i="9"/>
  <c r="A48" i="16" s="1"/>
  <c r="A69" i="4"/>
  <c r="E72" i="2"/>
  <c r="E72" i="3" s="1"/>
  <c r="P53" i="1"/>
  <c r="C50" i="16" s="1"/>
  <c r="O52" i="1"/>
  <c r="Q53" i="1"/>
  <c r="D50" i="16" s="1"/>
  <c r="H54" i="9"/>
  <c r="E49" i="16" s="1"/>
  <c r="E375" i="15" s="1"/>
  <c r="J375" i="15" s="1"/>
  <c r="C365" i="17" l="1"/>
  <c r="H365" i="17" s="1"/>
  <c r="M365" i="17" s="1"/>
  <c r="R365" i="17" s="1"/>
  <c r="C365" i="15"/>
  <c r="H365" i="15" s="1"/>
  <c r="M365" i="15" s="1"/>
  <c r="R365" i="15" s="1"/>
  <c r="T55" i="15"/>
  <c r="O335" i="15"/>
  <c r="T335" i="15" s="1"/>
  <c r="I50" i="9"/>
  <c r="F45" i="16" s="1"/>
  <c r="K39" i="9"/>
  <c r="H34" i="16" s="1"/>
  <c r="O255" i="17" s="1"/>
  <c r="T255" i="17" s="1"/>
  <c r="J45" i="9"/>
  <c r="G40" i="16" s="1"/>
  <c r="E303" i="17" s="1"/>
  <c r="J303" i="17" s="1"/>
  <c r="A54" i="14"/>
  <c r="E73" i="13"/>
  <c r="I51" i="9"/>
  <c r="F46" i="16" s="1"/>
  <c r="G54" i="9"/>
  <c r="A49" i="16" s="1"/>
  <c r="A70" i="4"/>
  <c r="E73" i="2"/>
  <c r="E73" i="3" s="1"/>
  <c r="Q54" i="1"/>
  <c r="D51" i="16" s="1"/>
  <c r="H55" i="9"/>
  <c r="E50" i="16" s="1"/>
  <c r="E383" i="15" s="1"/>
  <c r="J383" i="15" s="1"/>
  <c r="P54" i="1"/>
  <c r="C51" i="16" s="1"/>
  <c r="O53" i="1"/>
  <c r="C373" i="17" l="1"/>
  <c r="H373" i="17" s="1"/>
  <c r="M373" i="17" s="1"/>
  <c r="R373" i="17" s="1"/>
  <c r="C373" i="15"/>
  <c r="H373" i="15" s="1"/>
  <c r="M373" i="15" s="1"/>
  <c r="R373" i="15" s="1"/>
  <c r="O351" i="15"/>
  <c r="T351" i="15" s="1"/>
  <c r="O343" i="15"/>
  <c r="T343" i="15" s="1"/>
  <c r="K40" i="9"/>
  <c r="H35" i="16" s="1"/>
  <c r="O263" i="17" s="1"/>
  <c r="T263" i="17" s="1"/>
  <c r="J46" i="9"/>
  <c r="G41" i="16" s="1"/>
  <c r="E311" i="17" s="1"/>
  <c r="J311" i="17" s="1"/>
  <c r="A55" i="14"/>
  <c r="E74" i="13"/>
  <c r="I52" i="9"/>
  <c r="F47" i="16" s="1"/>
  <c r="G55" i="9"/>
  <c r="A50" i="16" s="1"/>
  <c r="A71" i="4"/>
  <c r="E74" i="2"/>
  <c r="E74" i="3" s="1"/>
  <c r="P55" i="1"/>
  <c r="C52" i="16" s="1"/>
  <c r="O54" i="1"/>
  <c r="Q55" i="1"/>
  <c r="D52" i="16" s="1"/>
  <c r="H56" i="9"/>
  <c r="E51" i="16" s="1"/>
  <c r="E391" i="15" s="1"/>
  <c r="J391" i="15" s="1"/>
  <c r="C381" i="17" l="1"/>
  <c r="H381" i="17" s="1"/>
  <c r="M381" i="17" s="1"/>
  <c r="R381" i="17" s="1"/>
  <c r="C381" i="15"/>
  <c r="H381" i="15" s="1"/>
  <c r="M381" i="15" s="1"/>
  <c r="R381" i="15" s="1"/>
  <c r="O359" i="15"/>
  <c r="T359" i="15" s="1"/>
  <c r="K41" i="9"/>
  <c r="H36" i="16" s="1"/>
  <c r="O271" i="17" s="1"/>
  <c r="T271" i="17" s="1"/>
  <c r="J47" i="9"/>
  <c r="G42" i="16" s="1"/>
  <c r="E319" i="17" s="1"/>
  <c r="J319" i="17" s="1"/>
  <c r="A56" i="14"/>
  <c r="E75" i="13"/>
  <c r="I53" i="9"/>
  <c r="F48" i="16" s="1"/>
  <c r="G56" i="9"/>
  <c r="A51" i="16" s="1"/>
  <c r="A72" i="4"/>
  <c r="E75" i="2"/>
  <c r="E75" i="3" s="1"/>
  <c r="Q56" i="1"/>
  <c r="D53" i="16" s="1"/>
  <c r="H57" i="9"/>
  <c r="E52" i="16" s="1"/>
  <c r="E399" i="15" s="1"/>
  <c r="J399" i="15" s="1"/>
  <c r="P56" i="1"/>
  <c r="C53" i="16" s="1"/>
  <c r="O55" i="1"/>
  <c r="C389" i="15" l="1"/>
  <c r="H389" i="15" s="1"/>
  <c r="M389" i="15" s="1"/>
  <c r="R389" i="15" s="1"/>
  <c r="C389" i="17"/>
  <c r="H389" i="17" s="1"/>
  <c r="M389" i="17" s="1"/>
  <c r="R389" i="17" s="1"/>
  <c r="O367" i="15"/>
  <c r="T367" i="15" s="1"/>
  <c r="K42" i="9"/>
  <c r="H37" i="16" s="1"/>
  <c r="O279" i="17" s="1"/>
  <c r="T279" i="17" s="1"/>
  <c r="J48" i="9"/>
  <c r="G43" i="16" s="1"/>
  <c r="E327" i="17" s="1"/>
  <c r="J327" i="17" s="1"/>
  <c r="A57" i="14"/>
  <c r="E76" i="13"/>
  <c r="I54" i="9"/>
  <c r="F49" i="16" s="1"/>
  <c r="G57" i="9"/>
  <c r="A52" i="16" s="1"/>
  <c r="A73" i="4"/>
  <c r="E76" i="2"/>
  <c r="E76" i="3" s="1"/>
  <c r="P57" i="1"/>
  <c r="C54" i="16" s="1"/>
  <c r="O56" i="1"/>
  <c r="Q57" i="1"/>
  <c r="D54" i="16" s="1"/>
  <c r="H58" i="9"/>
  <c r="E53" i="16" s="1"/>
  <c r="E407" i="15" s="1"/>
  <c r="J407" i="15" s="1"/>
  <c r="C397" i="15" l="1"/>
  <c r="H397" i="15" s="1"/>
  <c r="M397" i="15" s="1"/>
  <c r="R397" i="15" s="1"/>
  <c r="C397" i="17"/>
  <c r="H397" i="17" s="1"/>
  <c r="M397" i="17" s="1"/>
  <c r="R397" i="17" s="1"/>
  <c r="O375" i="15"/>
  <c r="T375" i="15" s="1"/>
  <c r="K43" i="9"/>
  <c r="H38" i="16" s="1"/>
  <c r="O287" i="17" s="1"/>
  <c r="T287" i="17" s="1"/>
  <c r="J49" i="9"/>
  <c r="G44" i="16" s="1"/>
  <c r="E335" i="17" s="1"/>
  <c r="J335" i="17" s="1"/>
  <c r="A58" i="14"/>
  <c r="E77" i="13"/>
  <c r="I55" i="9"/>
  <c r="F50" i="16" s="1"/>
  <c r="G58" i="9"/>
  <c r="A53" i="16" s="1"/>
  <c r="A74" i="4"/>
  <c r="E77" i="2"/>
  <c r="E77" i="3" s="1"/>
  <c r="Q58" i="1"/>
  <c r="D55" i="16" s="1"/>
  <c r="H59" i="9"/>
  <c r="E54" i="16" s="1"/>
  <c r="E415" i="15" s="1"/>
  <c r="J415" i="15" s="1"/>
  <c r="P58" i="1"/>
  <c r="C55" i="16" s="1"/>
  <c r="O57" i="1"/>
  <c r="C405" i="15" l="1"/>
  <c r="H405" i="15" s="1"/>
  <c r="M405" i="15" s="1"/>
  <c r="R405" i="15" s="1"/>
  <c r="C405" i="17"/>
  <c r="H405" i="17" s="1"/>
  <c r="M405" i="17" s="1"/>
  <c r="R405" i="17" s="1"/>
  <c r="O383" i="15"/>
  <c r="T383" i="15" s="1"/>
  <c r="K44" i="9"/>
  <c r="H39" i="16" s="1"/>
  <c r="O295" i="17" s="1"/>
  <c r="T295" i="17" s="1"/>
  <c r="J50" i="9"/>
  <c r="G45" i="16" s="1"/>
  <c r="E343" i="17" s="1"/>
  <c r="J343" i="17" s="1"/>
  <c r="A59" i="14"/>
  <c r="E78" i="13"/>
  <c r="I56" i="9"/>
  <c r="F51" i="16" s="1"/>
  <c r="G59" i="9"/>
  <c r="A54" i="16" s="1"/>
  <c r="A75" i="4"/>
  <c r="E78" i="2"/>
  <c r="E78" i="3" s="1"/>
  <c r="P59" i="1"/>
  <c r="C56" i="16" s="1"/>
  <c r="O58" i="1"/>
  <c r="Q59" i="1"/>
  <c r="D56" i="16" s="1"/>
  <c r="H60" i="9"/>
  <c r="E55" i="16" s="1"/>
  <c r="E423" i="15" s="1"/>
  <c r="J423" i="15" s="1"/>
  <c r="C413" i="17" l="1"/>
  <c r="H413" i="17" s="1"/>
  <c r="M413" i="17" s="1"/>
  <c r="R413" i="17" s="1"/>
  <c r="C413" i="15"/>
  <c r="H413" i="15" s="1"/>
  <c r="M413" i="15" s="1"/>
  <c r="R413" i="15" s="1"/>
  <c r="O391" i="15"/>
  <c r="T391" i="15" s="1"/>
  <c r="K45" i="9"/>
  <c r="H40" i="16" s="1"/>
  <c r="O303" i="17" s="1"/>
  <c r="T303" i="17" s="1"/>
  <c r="J51" i="9"/>
  <c r="G46" i="16" s="1"/>
  <c r="E351" i="17" s="1"/>
  <c r="J351" i="17" s="1"/>
  <c r="A60" i="14"/>
  <c r="E79" i="13"/>
  <c r="I57" i="9"/>
  <c r="F52" i="16" s="1"/>
  <c r="G60" i="9"/>
  <c r="A55" i="16" s="1"/>
  <c r="A76" i="4"/>
  <c r="E79" i="2"/>
  <c r="E79" i="3" s="1"/>
  <c r="Q60" i="1"/>
  <c r="D57" i="16" s="1"/>
  <c r="H61" i="9"/>
  <c r="E56" i="16" s="1"/>
  <c r="E431" i="15" s="1"/>
  <c r="J431" i="15" s="1"/>
  <c r="P60" i="1"/>
  <c r="C57" i="16" s="1"/>
  <c r="O59" i="1"/>
  <c r="C421" i="15" l="1"/>
  <c r="H421" i="15" s="1"/>
  <c r="M421" i="15" s="1"/>
  <c r="R421" i="15" s="1"/>
  <c r="C421" i="17"/>
  <c r="H421" i="17" s="1"/>
  <c r="M421" i="17" s="1"/>
  <c r="R421" i="17" s="1"/>
  <c r="T63" i="15"/>
  <c r="O399" i="15"/>
  <c r="T399" i="15" s="1"/>
  <c r="K46" i="9"/>
  <c r="H41" i="16" s="1"/>
  <c r="O311" i="17" s="1"/>
  <c r="T311" i="17" s="1"/>
  <c r="J52" i="9"/>
  <c r="G47" i="16" s="1"/>
  <c r="E359" i="17" s="1"/>
  <c r="J359" i="17" s="1"/>
  <c r="A61" i="14"/>
  <c r="E80" i="13"/>
  <c r="I58" i="9"/>
  <c r="F53" i="16" s="1"/>
  <c r="G61" i="9"/>
  <c r="A56" i="16" s="1"/>
  <c r="A77" i="4"/>
  <c r="E80" i="2"/>
  <c r="E80" i="3" s="1"/>
  <c r="P61" i="1"/>
  <c r="C58" i="16" s="1"/>
  <c r="O60" i="1"/>
  <c r="Q61" i="1"/>
  <c r="D58" i="16" s="1"/>
  <c r="H62" i="9"/>
  <c r="E57" i="16" s="1"/>
  <c r="E439" i="15" s="1"/>
  <c r="J439" i="15" s="1"/>
  <c r="C429" i="17" l="1"/>
  <c r="H429" i="17" s="1"/>
  <c r="M429" i="17" s="1"/>
  <c r="R429" i="17" s="1"/>
  <c r="C429" i="15"/>
  <c r="H429" i="15" s="1"/>
  <c r="M429" i="15" s="1"/>
  <c r="R429" i="15" s="1"/>
  <c r="O407" i="15"/>
  <c r="T407" i="15" s="1"/>
  <c r="K47" i="9"/>
  <c r="H42" i="16" s="1"/>
  <c r="O319" i="17" s="1"/>
  <c r="T319" i="17" s="1"/>
  <c r="J53" i="9"/>
  <c r="G48" i="16" s="1"/>
  <c r="E367" i="17" s="1"/>
  <c r="J367" i="17" s="1"/>
  <c r="A62" i="14"/>
  <c r="E81" i="13"/>
  <c r="I59" i="9"/>
  <c r="F54" i="16" s="1"/>
  <c r="Q62" i="1"/>
  <c r="H63" i="9"/>
  <c r="E58" i="16" s="1"/>
  <c r="E447" i="15" s="1"/>
  <c r="J447" i="15" s="1"/>
  <c r="G62" i="9"/>
  <c r="A57" i="16" s="1"/>
  <c r="A78" i="4"/>
  <c r="E81" i="2"/>
  <c r="E81" i="3" s="1"/>
  <c r="P62" i="1"/>
  <c r="C59" i="16" s="1"/>
  <c r="O61" i="1"/>
  <c r="C437" i="17" l="1"/>
  <c r="H437" i="17" s="1"/>
  <c r="M437" i="17" s="1"/>
  <c r="R437" i="17" s="1"/>
  <c r="C437" i="15"/>
  <c r="H437" i="15" s="1"/>
  <c r="M437" i="15" s="1"/>
  <c r="R437" i="15" s="1"/>
  <c r="O415" i="15"/>
  <c r="T415" i="15" s="1"/>
  <c r="D59" i="16"/>
  <c r="K48" i="9"/>
  <c r="H43" i="16" s="1"/>
  <c r="O327" i="17" s="1"/>
  <c r="T327" i="17" s="1"/>
  <c r="J54" i="9"/>
  <c r="G49" i="16" s="1"/>
  <c r="E375" i="17" s="1"/>
  <c r="J375" i="17" s="1"/>
  <c r="A63" i="14"/>
  <c r="E82" i="13"/>
  <c r="I60" i="9"/>
  <c r="F55" i="16" s="1"/>
  <c r="P63" i="1"/>
  <c r="C60" i="16" s="1"/>
  <c r="O62" i="1"/>
  <c r="Q63" i="1"/>
  <c r="D60" i="16" s="1"/>
  <c r="H64" i="9"/>
  <c r="E59" i="16" s="1"/>
  <c r="E455" i="15" s="1"/>
  <c r="J455" i="15" s="1"/>
  <c r="G63" i="9"/>
  <c r="A58" i="16" s="1"/>
  <c r="A79" i="4"/>
  <c r="E82" i="2"/>
  <c r="E82" i="3" s="1"/>
  <c r="C445" i="17" l="1"/>
  <c r="H445" i="17" s="1"/>
  <c r="M445" i="17" s="1"/>
  <c r="R445" i="17" s="1"/>
  <c r="C445" i="15"/>
  <c r="H445" i="15" s="1"/>
  <c r="M445" i="15" s="1"/>
  <c r="R445" i="15" s="1"/>
  <c r="O423" i="15"/>
  <c r="T423" i="15" s="1"/>
  <c r="K49" i="9"/>
  <c r="H44" i="16" s="1"/>
  <c r="O335" i="17" s="1"/>
  <c r="T335" i="17" s="1"/>
  <c r="J55" i="9"/>
  <c r="G50" i="16" s="1"/>
  <c r="E383" i="17" s="1"/>
  <c r="J383" i="17" s="1"/>
  <c r="A64" i="14"/>
  <c r="E83" i="13"/>
  <c r="Q64" i="1"/>
  <c r="D61" i="16" s="1"/>
  <c r="H65" i="9"/>
  <c r="E60" i="16" s="1"/>
  <c r="E463" i="15" s="1"/>
  <c r="J463" i="15" s="1"/>
  <c r="P64" i="1"/>
  <c r="C61" i="16" s="1"/>
  <c r="O63" i="1"/>
  <c r="G64" i="9"/>
  <c r="A59" i="16" s="1"/>
  <c r="A80" i="4"/>
  <c r="E83" i="2"/>
  <c r="E83" i="3" s="1"/>
  <c r="C453" i="17" l="1"/>
  <c r="H453" i="17" s="1"/>
  <c r="M453" i="17" s="1"/>
  <c r="R453" i="17" s="1"/>
  <c r="C453" i="15"/>
  <c r="H453" i="15" s="1"/>
  <c r="M453" i="15" s="1"/>
  <c r="R453" i="15" s="1"/>
  <c r="I61" i="9"/>
  <c r="F56" i="16" s="1"/>
  <c r="K50" i="9"/>
  <c r="H45" i="16" s="1"/>
  <c r="O343" i="17" s="1"/>
  <c r="T343" i="17" s="1"/>
  <c r="J56" i="9"/>
  <c r="G51" i="16" s="1"/>
  <c r="E391" i="17" s="1"/>
  <c r="J391" i="17" s="1"/>
  <c r="A65" i="14"/>
  <c r="E84" i="13"/>
  <c r="I62" i="9"/>
  <c r="F57" i="16" s="1"/>
  <c r="P65" i="1"/>
  <c r="C62" i="16" s="1"/>
  <c r="O64" i="1"/>
  <c r="Q65" i="1"/>
  <c r="D62" i="16" s="1"/>
  <c r="H66" i="9"/>
  <c r="E61" i="16" s="1"/>
  <c r="E471" i="15" s="1"/>
  <c r="J471" i="15" s="1"/>
  <c r="G65" i="9"/>
  <c r="A60" i="16" s="1"/>
  <c r="A81" i="4"/>
  <c r="E84" i="2"/>
  <c r="E84" i="3" s="1"/>
  <c r="C461" i="17" l="1"/>
  <c r="H461" i="17" s="1"/>
  <c r="M461" i="17" s="1"/>
  <c r="R461" i="17" s="1"/>
  <c r="C461" i="15"/>
  <c r="H461" i="15" s="1"/>
  <c r="M461" i="15" s="1"/>
  <c r="R461" i="15" s="1"/>
  <c r="O439" i="15"/>
  <c r="T439" i="15" s="1"/>
  <c r="O431" i="15"/>
  <c r="T431" i="15" s="1"/>
  <c r="K51" i="9"/>
  <c r="H46" i="16" s="1"/>
  <c r="O351" i="17" s="1"/>
  <c r="T351" i="17" s="1"/>
  <c r="J57" i="9"/>
  <c r="G52" i="16" s="1"/>
  <c r="E399" i="17" s="1"/>
  <c r="J399" i="17" s="1"/>
  <c r="A66" i="14"/>
  <c r="E85" i="13"/>
  <c r="Q66" i="1"/>
  <c r="D63" i="16" s="1"/>
  <c r="H67" i="9"/>
  <c r="E62" i="16" s="1"/>
  <c r="E479" i="15" s="1"/>
  <c r="J479" i="15" s="1"/>
  <c r="G66" i="9"/>
  <c r="A61" i="16" s="1"/>
  <c r="A82" i="4"/>
  <c r="E85" i="2"/>
  <c r="E85" i="3" s="1"/>
  <c r="P66" i="1"/>
  <c r="C63" i="16" s="1"/>
  <c r="O65" i="1"/>
  <c r="C469" i="15" l="1"/>
  <c r="H469" i="15" s="1"/>
  <c r="M469" i="15" s="1"/>
  <c r="R469" i="15" s="1"/>
  <c r="C469" i="17"/>
  <c r="H469" i="17" s="1"/>
  <c r="M469" i="17" s="1"/>
  <c r="R469" i="17" s="1"/>
  <c r="I63" i="9"/>
  <c r="F58" i="16" s="1"/>
  <c r="K52" i="9"/>
  <c r="H47" i="16" s="1"/>
  <c r="O359" i="17" s="1"/>
  <c r="T359" i="17" s="1"/>
  <c r="J58" i="9"/>
  <c r="G53" i="16" s="1"/>
  <c r="E407" i="17" s="1"/>
  <c r="J407" i="17" s="1"/>
  <c r="A67" i="14"/>
  <c r="E86" i="13"/>
  <c r="I64" i="9"/>
  <c r="F59" i="16" s="1"/>
  <c r="G67" i="9"/>
  <c r="A62" i="16" s="1"/>
  <c r="A83" i="4"/>
  <c r="E86" i="2"/>
  <c r="E86" i="3" s="1"/>
  <c r="Q67" i="1"/>
  <c r="D64" i="16" s="1"/>
  <c r="H68" i="9"/>
  <c r="E63" i="16" s="1"/>
  <c r="E487" i="15" s="1"/>
  <c r="J487" i="15" s="1"/>
  <c r="P67" i="1"/>
  <c r="C64" i="16" s="1"/>
  <c r="O66" i="1"/>
  <c r="C477" i="17" l="1"/>
  <c r="H477" i="17" s="1"/>
  <c r="M477" i="17" s="1"/>
  <c r="R477" i="17" s="1"/>
  <c r="C477" i="15"/>
  <c r="H477" i="15" s="1"/>
  <c r="M477" i="15" s="1"/>
  <c r="R477" i="15" s="1"/>
  <c r="O455" i="15"/>
  <c r="T455" i="15" s="1"/>
  <c r="O447" i="15"/>
  <c r="T447" i="15" s="1"/>
  <c r="K53" i="9"/>
  <c r="H48" i="16" s="1"/>
  <c r="O367" i="17" s="1"/>
  <c r="T367" i="17" s="1"/>
  <c r="J59" i="9"/>
  <c r="G54" i="16" s="1"/>
  <c r="E415" i="17" s="1"/>
  <c r="J415" i="17" s="1"/>
  <c r="A68" i="14"/>
  <c r="E87" i="13"/>
  <c r="I65" i="9"/>
  <c r="F60" i="16" s="1"/>
  <c r="G68" i="9"/>
  <c r="A63" i="16" s="1"/>
  <c r="A84" i="4"/>
  <c r="E87" i="2"/>
  <c r="E87" i="3" s="1"/>
  <c r="P68" i="1"/>
  <c r="C65" i="16" s="1"/>
  <c r="O67" i="1"/>
  <c r="Q68" i="1"/>
  <c r="D65" i="16" s="1"/>
  <c r="H69" i="9"/>
  <c r="E64" i="16" s="1"/>
  <c r="E495" i="15" s="1"/>
  <c r="J495" i="15" s="1"/>
  <c r="C485" i="15" l="1"/>
  <c r="H485" i="15" s="1"/>
  <c r="M485" i="15" s="1"/>
  <c r="R485" i="15" s="1"/>
  <c r="C485" i="17"/>
  <c r="H485" i="17" s="1"/>
  <c r="M485" i="17" s="1"/>
  <c r="R485" i="17" s="1"/>
  <c r="T71" i="15"/>
  <c r="O463" i="15"/>
  <c r="T463" i="15" s="1"/>
  <c r="K54" i="9"/>
  <c r="H49" i="16" s="1"/>
  <c r="O375" i="17" s="1"/>
  <c r="T375" i="17" s="1"/>
  <c r="J60" i="9"/>
  <c r="G55" i="16" s="1"/>
  <c r="E423" i="17" s="1"/>
  <c r="J423" i="17" s="1"/>
  <c r="A69" i="14"/>
  <c r="E88" i="13"/>
  <c r="Q69" i="1"/>
  <c r="D66" i="16" s="1"/>
  <c r="H70" i="9"/>
  <c r="E65" i="16" s="1"/>
  <c r="E503" i="15" s="1"/>
  <c r="J503" i="15" s="1"/>
  <c r="G69" i="9"/>
  <c r="A64" i="16" s="1"/>
  <c r="A85" i="4"/>
  <c r="E88" i="2"/>
  <c r="E88" i="3" s="1"/>
  <c r="P69" i="1"/>
  <c r="C66" i="16" s="1"/>
  <c r="O68" i="1"/>
  <c r="C493" i="15" l="1"/>
  <c r="H493" i="15" s="1"/>
  <c r="M493" i="15" s="1"/>
  <c r="R493" i="15" s="1"/>
  <c r="C493" i="17"/>
  <c r="H493" i="17" s="1"/>
  <c r="M493" i="17" s="1"/>
  <c r="R493" i="17" s="1"/>
  <c r="I66" i="9"/>
  <c r="F61" i="16" s="1"/>
  <c r="K55" i="9"/>
  <c r="H50" i="16" s="1"/>
  <c r="O383" i="17" s="1"/>
  <c r="T383" i="17" s="1"/>
  <c r="J61" i="9"/>
  <c r="G56" i="16" s="1"/>
  <c r="E431" i="17" s="1"/>
  <c r="J431" i="17" s="1"/>
  <c r="A70" i="14"/>
  <c r="E89" i="13"/>
  <c r="Q70" i="1"/>
  <c r="D67" i="16" s="1"/>
  <c r="H71" i="9"/>
  <c r="E66" i="16" s="1"/>
  <c r="E511" i="15" s="1"/>
  <c r="J511" i="15" s="1"/>
  <c r="G70" i="9"/>
  <c r="A65" i="16" s="1"/>
  <c r="A86" i="4"/>
  <c r="E89" i="2"/>
  <c r="E89" i="3" s="1"/>
  <c r="P70" i="1"/>
  <c r="C67" i="16" s="1"/>
  <c r="O69" i="1"/>
  <c r="C501" i="17" l="1"/>
  <c r="H501" i="17" s="1"/>
  <c r="M501" i="17" s="1"/>
  <c r="R501" i="17" s="1"/>
  <c r="C501" i="15"/>
  <c r="H501" i="15" s="1"/>
  <c r="M501" i="15" s="1"/>
  <c r="R501" i="15" s="1"/>
  <c r="O471" i="15"/>
  <c r="T471" i="15" s="1"/>
  <c r="I67" i="9"/>
  <c r="F62" i="16" s="1"/>
  <c r="K56" i="9"/>
  <c r="H51" i="16" s="1"/>
  <c r="O391" i="17" s="1"/>
  <c r="T391" i="17" s="1"/>
  <c r="J62" i="9"/>
  <c r="G57" i="16" s="1"/>
  <c r="E439" i="17" s="1"/>
  <c r="J439" i="17" s="1"/>
  <c r="A71" i="14"/>
  <c r="E90" i="13"/>
  <c r="Q71" i="1"/>
  <c r="D68" i="16" s="1"/>
  <c r="H72" i="9"/>
  <c r="E67" i="16" s="1"/>
  <c r="P71" i="1"/>
  <c r="C68" i="16" s="1"/>
  <c r="O70" i="1"/>
  <c r="G71" i="9"/>
  <c r="A66" i="16" s="1"/>
  <c r="A87" i="4"/>
  <c r="E90" i="2"/>
  <c r="E90" i="3" s="1"/>
  <c r="C509" i="15" l="1"/>
  <c r="H509" i="15" s="1"/>
  <c r="M509" i="15" s="1"/>
  <c r="R509" i="15" s="1"/>
  <c r="C509" i="17"/>
  <c r="H509" i="17" s="1"/>
  <c r="M509" i="17" s="1"/>
  <c r="R509" i="17" s="1"/>
  <c r="J71" i="15"/>
  <c r="E519" i="15"/>
  <c r="J519" i="15" s="1"/>
  <c r="O479" i="15"/>
  <c r="T479" i="15" s="1"/>
  <c r="I68" i="9"/>
  <c r="F63" i="16" s="1"/>
  <c r="K57" i="9"/>
  <c r="H52" i="16" s="1"/>
  <c r="O399" i="17" s="1"/>
  <c r="T399" i="17" s="1"/>
  <c r="J63" i="9"/>
  <c r="G58" i="16" s="1"/>
  <c r="E447" i="17" s="1"/>
  <c r="J447" i="17" s="1"/>
  <c r="A72" i="14"/>
  <c r="E91" i="13"/>
  <c r="I69" i="9"/>
  <c r="F64" i="16" s="1"/>
  <c r="G72" i="9"/>
  <c r="A67" i="16" s="1"/>
  <c r="A88" i="4"/>
  <c r="E91" i="2"/>
  <c r="E91" i="3" s="1"/>
  <c r="P72" i="1"/>
  <c r="C69" i="16" s="1"/>
  <c r="O71" i="1"/>
  <c r="Q72" i="1"/>
  <c r="D69" i="16" s="1"/>
  <c r="H73" i="9"/>
  <c r="E68" i="16" s="1"/>
  <c r="E527" i="15" s="1"/>
  <c r="J527" i="15" s="1"/>
  <c r="C517" i="15" l="1"/>
  <c r="H517" i="15" s="1"/>
  <c r="M517" i="15" s="1"/>
  <c r="R517" i="15" s="1"/>
  <c r="C517" i="17"/>
  <c r="H517" i="17" s="1"/>
  <c r="M517" i="17" s="1"/>
  <c r="R517" i="17" s="1"/>
  <c r="O495" i="15"/>
  <c r="T495" i="15" s="1"/>
  <c r="O487" i="15"/>
  <c r="T487" i="15" s="1"/>
  <c r="K58" i="9"/>
  <c r="H53" i="16" s="1"/>
  <c r="O407" i="17" s="1"/>
  <c r="T407" i="17" s="1"/>
  <c r="J64" i="9"/>
  <c r="G59" i="16" s="1"/>
  <c r="E455" i="17" s="1"/>
  <c r="J455" i="17" s="1"/>
  <c r="A73" i="14"/>
  <c r="E92" i="13"/>
  <c r="Q73" i="1"/>
  <c r="D70" i="16" s="1"/>
  <c r="H74" i="9"/>
  <c r="E69" i="16" s="1"/>
  <c r="E535" i="15" s="1"/>
  <c r="J535" i="15" s="1"/>
  <c r="G73" i="9"/>
  <c r="A68" i="16" s="1"/>
  <c r="A89" i="4"/>
  <c r="E92" i="2"/>
  <c r="E92" i="3" s="1"/>
  <c r="P73" i="1"/>
  <c r="C70" i="16" s="1"/>
  <c r="O72" i="1"/>
  <c r="C525" i="15" l="1"/>
  <c r="H525" i="15" s="1"/>
  <c r="M525" i="15" s="1"/>
  <c r="R525" i="15" s="1"/>
  <c r="C525" i="17"/>
  <c r="H525" i="17" s="1"/>
  <c r="M525" i="17" s="1"/>
  <c r="R525" i="17" s="1"/>
  <c r="I70" i="9"/>
  <c r="F65" i="16" s="1"/>
  <c r="K59" i="9"/>
  <c r="H54" i="16" s="1"/>
  <c r="O415" i="17" s="1"/>
  <c r="T415" i="17" s="1"/>
  <c r="J65" i="9"/>
  <c r="G60" i="16" s="1"/>
  <c r="E463" i="17" s="1"/>
  <c r="J463" i="17" s="1"/>
  <c r="A74" i="14"/>
  <c r="E93" i="13"/>
  <c r="I71" i="9"/>
  <c r="F66" i="16" s="1"/>
  <c r="P74" i="1"/>
  <c r="C71" i="16" s="1"/>
  <c r="O73" i="1"/>
  <c r="Q74" i="1"/>
  <c r="D71" i="16" s="1"/>
  <c r="H75" i="9"/>
  <c r="E70" i="16" s="1"/>
  <c r="E543" i="15" s="1"/>
  <c r="J543" i="15" s="1"/>
  <c r="G74" i="9"/>
  <c r="A69" i="16" s="1"/>
  <c r="A90" i="4"/>
  <c r="E93" i="2"/>
  <c r="E93" i="3" s="1"/>
  <c r="C533" i="15" l="1"/>
  <c r="H533" i="15" s="1"/>
  <c r="M533" i="15" s="1"/>
  <c r="R533" i="15" s="1"/>
  <c r="C533" i="17"/>
  <c r="H533" i="17" s="1"/>
  <c r="M533" i="17" s="1"/>
  <c r="R533" i="17" s="1"/>
  <c r="O511" i="15"/>
  <c r="T511" i="15" s="1"/>
  <c r="O503" i="15"/>
  <c r="T503" i="15" s="1"/>
  <c r="K60" i="9"/>
  <c r="H55" i="16" s="1"/>
  <c r="O423" i="17" s="1"/>
  <c r="T423" i="17" s="1"/>
  <c r="J66" i="9"/>
  <c r="G61" i="16" s="1"/>
  <c r="E471" i="17" s="1"/>
  <c r="J471" i="17" s="1"/>
  <c r="A75" i="14"/>
  <c r="E94" i="13"/>
  <c r="I72" i="9"/>
  <c r="F67" i="16" s="1"/>
  <c r="P75" i="1"/>
  <c r="C72" i="16" s="1"/>
  <c r="O74" i="1"/>
  <c r="Q75" i="1"/>
  <c r="D72" i="16" s="1"/>
  <c r="H76" i="9"/>
  <c r="E71" i="16" s="1"/>
  <c r="E551" i="15" s="1"/>
  <c r="J551" i="15" s="1"/>
  <c r="G75" i="9"/>
  <c r="A70" i="16" s="1"/>
  <c r="A91" i="4"/>
  <c r="E94" i="2"/>
  <c r="E94" i="3" s="1"/>
  <c r="C541" i="17" l="1"/>
  <c r="H541" i="17" s="1"/>
  <c r="M541" i="17" s="1"/>
  <c r="R541" i="17" s="1"/>
  <c r="C541" i="15"/>
  <c r="H541" i="15" s="1"/>
  <c r="M541" i="15" s="1"/>
  <c r="R541" i="15" s="1"/>
  <c r="O519" i="15"/>
  <c r="T519" i="15" s="1"/>
  <c r="K61" i="9"/>
  <c r="H56" i="16" s="1"/>
  <c r="O431" i="17" s="1"/>
  <c r="T431" i="17" s="1"/>
  <c r="J67" i="9"/>
  <c r="G62" i="16" s="1"/>
  <c r="E479" i="17" s="1"/>
  <c r="J479" i="17" s="1"/>
  <c r="A76" i="14"/>
  <c r="E95" i="13"/>
  <c r="I73" i="9"/>
  <c r="F68" i="16" s="1"/>
  <c r="P76" i="1"/>
  <c r="C73" i="16" s="1"/>
  <c r="O75" i="1"/>
  <c r="Q76" i="1"/>
  <c r="D73" i="16" s="1"/>
  <c r="H77" i="9"/>
  <c r="E72" i="16" s="1"/>
  <c r="E559" i="15" s="1"/>
  <c r="J559" i="15" s="1"/>
  <c r="G76" i="9"/>
  <c r="A71" i="16" s="1"/>
  <c r="A92" i="4"/>
  <c r="E95" i="2"/>
  <c r="E95" i="3" s="1"/>
  <c r="C549" i="15" l="1"/>
  <c r="H549" i="15" s="1"/>
  <c r="M549" i="15" s="1"/>
  <c r="R549" i="15" s="1"/>
  <c r="C549" i="17"/>
  <c r="H549" i="17" s="1"/>
  <c r="M549" i="17" s="1"/>
  <c r="R549" i="17" s="1"/>
  <c r="T79" i="15"/>
  <c r="O527" i="15"/>
  <c r="T527" i="15" s="1"/>
  <c r="K62" i="9"/>
  <c r="H57" i="16" s="1"/>
  <c r="O439" i="17" s="1"/>
  <c r="T439" i="17" s="1"/>
  <c r="J68" i="9"/>
  <c r="G63" i="16" s="1"/>
  <c r="E487" i="17" s="1"/>
  <c r="J487" i="17" s="1"/>
  <c r="A77" i="14"/>
  <c r="E96" i="13"/>
  <c r="I74" i="9"/>
  <c r="F69" i="16" s="1"/>
  <c r="P77" i="1"/>
  <c r="C74" i="16" s="1"/>
  <c r="O76" i="1"/>
  <c r="Q77" i="1"/>
  <c r="D74" i="16" s="1"/>
  <c r="H78" i="9"/>
  <c r="E73" i="16" s="1"/>
  <c r="E567" i="15" s="1"/>
  <c r="J567" i="15" s="1"/>
  <c r="G77" i="9"/>
  <c r="A72" i="16" s="1"/>
  <c r="A93" i="4"/>
  <c r="E96" i="2"/>
  <c r="E96" i="3" s="1"/>
  <c r="C557" i="17" l="1"/>
  <c r="H557" i="17" s="1"/>
  <c r="M557" i="17" s="1"/>
  <c r="R557" i="17" s="1"/>
  <c r="C557" i="15"/>
  <c r="H557" i="15" s="1"/>
  <c r="M557" i="15" s="1"/>
  <c r="R557" i="15" s="1"/>
  <c r="O535" i="15"/>
  <c r="T535" i="15" s="1"/>
  <c r="K63" i="9"/>
  <c r="H58" i="16" s="1"/>
  <c r="O447" i="17" s="1"/>
  <c r="T447" i="17" s="1"/>
  <c r="J69" i="9"/>
  <c r="G64" i="16" s="1"/>
  <c r="E495" i="17" s="1"/>
  <c r="J495" i="17" s="1"/>
  <c r="A78" i="14"/>
  <c r="E97" i="13"/>
  <c r="Q78" i="1"/>
  <c r="D75" i="16" s="1"/>
  <c r="H79" i="9"/>
  <c r="E74" i="16" s="1"/>
  <c r="E575" i="15" s="1"/>
  <c r="J575" i="15" s="1"/>
  <c r="G78" i="9"/>
  <c r="A73" i="16" s="1"/>
  <c r="A94" i="4"/>
  <c r="E97" i="2"/>
  <c r="E97" i="3" s="1"/>
  <c r="P78" i="1"/>
  <c r="C75" i="16" s="1"/>
  <c r="O77" i="1"/>
  <c r="C565" i="15" l="1"/>
  <c r="H565" i="15" s="1"/>
  <c r="M565" i="15" s="1"/>
  <c r="R565" i="15" s="1"/>
  <c r="C565" i="17"/>
  <c r="H565" i="17" s="1"/>
  <c r="M565" i="17" s="1"/>
  <c r="R565" i="17" s="1"/>
  <c r="I75" i="9"/>
  <c r="F70" i="16" s="1"/>
  <c r="K64" i="9"/>
  <c r="H59" i="16" s="1"/>
  <c r="O455" i="17" s="1"/>
  <c r="T455" i="17" s="1"/>
  <c r="J70" i="9"/>
  <c r="G65" i="16" s="1"/>
  <c r="E503" i="17" s="1"/>
  <c r="J503" i="17" s="1"/>
  <c r="A79" i="14"/>
  <c r="E98" i="13"/>
  <c r="I76" i="9"/>
  <c r="F71" i="16" s="1"/>
  <c r="G79" i="9"/>
  <c r="A74" i="16" s="1"/>
  <c r="A95" i="4"/>
  <c r="E98" i="2"/>
  <c r="E98" i="3" s="1"/>
  <c r="P79" i="1"/>
  <c r="C76" i="16" s="1"/>
  <c r="O78" i="1"/>
  <c r="Q79" i="1"/>
  <c r="D76" i="16" s="1"/>
  <c r="H80" i="9"/>
  <c r="E75" i="16" s="1"/>
  <c r="J79" i="15" l="1"/>
  <c r="E583" i="15"/>
  <c r="J583" i="15" s="1"/>
  <c r="C573" i="17"/>
  <c r="H573" i="17" s="1"/>
  <c r="M573" i="17" s="1"/>
  <c r="R573" i="17" s="1"/>
  <c r="C573" i="15"/>
  <c r="H573" i="15" s="1"/>
  <c r="M573" i="15" s="1"/>
  <c r="R573" i="15" s="1"/>
  <c r="O551" i="15"/>
  <c r="T551" i="15" s="1"/>
  <c r="O543" i="15"/>
  <c r="T543" i="15" s="1"/>
  <c r="K65" i="9"/>
  <c r="H60" i="16" s="1"/>
  <c r="O463" i="17" s="1"/>
  <c r="T463" i="17" s="1"/>
  <c r="J71" i="9"/>
  <c r="G66" i="16" s="1"/>
  <c r="E511" i="17" s="1"/>
  <c r="J511" i="17" s="1"/>
  <c r="A80" i="14"/>
  <c r="E99" i="13"/>
  <c r="Q80" i="1"/>
  <c r="D77" i="16" s="1"/>
  <c r="H81" i="9"/>
  <c r="E76" i="16" s="1"/>
  <c r="E591" i="15" s="1"/>
  <c r="J591" i="15" s="1"/>
  <c r="P80" i="1"/>
  <c r="C77" i="16" s="1"/>
  <c r="O79" i="1"/>
  <c r="G80" i="9"/>
  <c r="A75" i="16" s="1"/>
  <c r="A96" i="4"/>
  <c r="E99" i="2"/>
  <c r="E99" i="3" s="1"/>
  <c r="C581" i="15" l="1"/>
  <c r="H581" i="15" s="1"/>
  <c r="M581" i="15" s="1"/>
  <c r="R581" i="15" s="1"/>
  <c r="C581" i="17"/>
  <c r="H581" i="17" s="1"/>
  <c r="M581" i="17" s="1"/>
  <c r="R581" i="17" s="1"/>
  <c r="I77" i="9"/>
  <c r="F72" i="16" s="1"/>
  <c r="K66" i="9"/>
  <c r="H61" i="16" s="1"/>
  <c r="O471" i="17" s="1"/>
  <c r="T471" i="17" s="1"/>
  <c r="J72" i="9"/>
  <c r="G67" i="16" s="1"/>
  <c r="E519" i="17" s="1"/>
  <c r="J519" i="17" s="1"/>
  <c r="A81" i="14"/>
  <c r="E100" i="13"/>
  <c r="I78" i="9"/>
  <c r="F73" i="16" s="1"/>
  <c r="G81" i="9"/>
  <c r="A76" i="16" s="1"/>
  <c r="A97" i="4"/>
  <c r="E100" i="2"/>
  <c r="E100" i="3" s="1"/>
  <c r="P81" i="1"/>
  <c r="C78" i="16" s="1"/>
  <c r="O80" i="1"/>
  <c r="Q81" i="1"/>
  <c r="D78" i="16" s="1"/>
  <c r="H82" i="9"/>
  <c r="E77" i="16" s="1"/>
  <c r="E599" i="15" s="1"/>
  <c r="J599" i="15" s="1"/>
  <c r="C589" i="15" l="1"/>
  <c r="H589" i="15" s="1"/>
  <c r="M589" i="15" s="1"/>
  <c r="R589" i="15" s="1"/>
  <c r="C589" i="17"/>
  <c r="H589" i="17" s="1"/>
  <c r="M589" i="17" s="1"/>
  <c r="R589" i="17" s="1"/>
  <c r="O567" i="15"/>
  <c r="T567" i="15" s="1"/>
  <c r="O559" i="15"/>
  <c r="T559" i="15" s="1"/>
  <c r="K67" i="9"/>
  <c r="H62" i="16" s="1"/>
  <c r="O479" i="17" s="1"/>
  <c r="T479" i="17" s="1"/>
  <c r="J73" i="9"/>
  <c r="G68" i="16" s="1"/>
  <c r="E527" i="17" s="1"/>
  <c r="J527" i="17" s="1"/>
  <c r="A82" i="14"/>
  <c r="E101" i="13"/>
  <c r="I79" i="9"/>
  <c r="F74" i="16" s="1"/>
  <c r="G82" i="9"/>
  <c r="A77" i="16" s="1"/>
  <c r="A98" i="4"/>
  <c r="E101" i="2"/>
  <c r="E101" i="3" s="1"/>
  <c r="Q82" i="1"/>
  <c r="D79" i="16" s="1"/>
  <c r="H83" i="9"/>
  <c r="E78" i="16" s="1"/>
  <c r="E607" i="15" s="1"/>
  <c r="J607" i="15" s="1"/>
  <c r="P82" i="1"/>
  <c r="C79" i="16" s="1"/>
  <c r="O81" i="1"/>
  <c r="C597" i="15" l="1"/>
  <c r="H597" i="15" s="1"/>
  <c r="M597" i="15" s="1"/>
  <c r="R597" i="15" s="1"/>
  <c r="C597" i="17"/>
  <c r="H597" i="17" s="1"/>
  <c r="M597" i="17" s="1"/>
  <c r="R597" i="17" s="1"/>
  <c r="O575" i="15"/>
  <c r="T575" i="15" s="1"/>
  <c r="K68" i="9"/>
  <c r="H63" i="16" s="1"/>
  <c r="O487" i="17" s="1"/>
  <c r="T487" i="17" s="1"/>
  <c r="J74" i="9"/>
  <c r="G69" i="16" s="1"/>
  <c r="E535" i="17" s="1"/>
  <c r="J535" i="17" s="1"/>
  <c r="A83" i="14"/>
  <c r="E102" i="13"/>
  <c r="I80" i="9"/>
  <c r="F75" i="16" s="1"/>
  <c r="G83" i="9"/>
  <c r="A78" i="16" s="1"/>
  <c r="A99" i="4"/>
  <c r="E102" i="2"/>
  <c r="E102" i="3" s="1"/>
  <c r="P83" i="1"/>
  <c r="C80" i="16" s="1"/>
  <c r="O82" i="1"/>
  <c r="Q83" i="1"/>
  <c r="D80" i="16" s="1"/>
  <c r="H84" i="9"/>
  <c r="E79" i="16" s="1"/>
  <c r="E615" i="15" s="1"/>
  <c r="J615" i="15" s="1"/>
  <c r="C605" i="17" l="1"/>
  <c r="H605" i="17" s="1"/>
  <c r="M605" i="17" s="1"/>
  <c r="R605" i="17" s="1"/>
  <c r="C605" i="15"/>
  <c r="H605" i="15" s="1"/>
  <c r="M605" i="15" s="1"/>
  <c r="R605" i="15" s="1"/>
  <c r="O583" i="15"/>
  <c r="T583" i="15" s="1"/>
  <c r="K69" i="9"/>
  <c r="H64" i="16" s="1"/>
  <c r="O495" i="17" s="1"/>
  <c r="T495" i="17" s="1"/>
  <c r="J75" i="9"/>
  <c r="G70" i="16" s="1"/>
  <c r="E543" i="17" s="1"/>
  <c r="J543" i="17" s="1"/>
  <c r="A84" i="14"/>
  <c r="E103" i="13"/>
  <c r="Q84" i="1"/>
  <c r="D81" i="16" s="1"/>
  <c r="H85" i="9"/>
  <c r="E80" i="16" s="1"/>
  <c r="E623" i="15" s="1"/>
  <c r="J623" i="15" s="1"/>
  <c r="G84" i="9"/>
  <c r="A79" i="16" s="1"/>
  <c r="A100" i="4"/>
  <c r="E103" i="2"/>
  <c r="E103" i="3" s="1"/>
  <c r="P84" i="1"/>
  <c r="C81" i="16" s="1"/>
  <c r="O83" i="1"/>
  <c r="C613" i="17" l="1"/>
  <c r="H613" i="17" s="1"/>
  <c r="M613" i="17" s="1"/>
  <c r="R613" i="17" s="1"/>
  <c r="C613" i="15"/>
  <c r="H613" i="15" s="1"/>
  <c r="M613" i="15" s="1"/>
  <c r="R613" i="15" s="1"/>
  <c r="I81" i="9"/>
  <c r="F76" i="16" s="1"/>
  <c r="K70" i="9"/>
  <c r="H65" i="16" s="1"/>
  <c r="O503" i="17" s="1"/>
  <c r="T503" i="17" s="1"/>
  <c r="J76" i="9"/>
  <c r="G71" i="16" s="1"/>
  <c r="E551" i="17" s="1"/>
  <c r="J551" i="17" s="1"/>
  <c r="A85" i="14"/>
  <c r="E104" i="13"/>
  <c r="I82" i="9"/>
  <c r="F77" i="16" s="1"/>
  <c r="P85" i="1"/>
  <c r="C82" i="16" s="1"/>
  <c r="O84" i="1"/>
  <c r="G85" i="9"/>
  <c r="A80" i="16" s="1"/>
  <c r="A101" i="4"/>
  <c r="E104" i="2"/>
  <c r="E104" i="3" s="1"/>
  <c r="Q85" i="1"/>
  <c r="D82" i="16" s="1"/>
  <c r="H86" i="9"/>
  <c r="E81" i="16" s="1"/>
  <c r="E631" i="15" s="1"/>
  <c r="J631" i="15" s="1"/>
  <c r="C621" i="17" l="1"/>
  <c r="H621" i="17" s="1"/>
  <c r="M621" i="17" s="1"/>
  <c r="R621" i="17" s="1"/>
  <c r="C621" i="15"/>
  <c r="H621" i="15" s="1"/>
  <c r="M621" i="15" s="1"/>
  <c r="R621" i="15" s="1"/>
  <c r="O599" i="15"/>
  <c r="T599" i="15" s="1"/>
  <c r="T87" i="15"/>
  <c r="O591" i="15"/>
  <c r="T591" i="15" s="1"/>
  <c r="K71" i="9"/>
  <c r="H66" i="16" s="1"/>
  <c r="O511" i="17" s="1"/>
  <c r="T511" i="17" s="1"/>
  <c r="J77" i="9"/>
  <c r="G72" i="16" s="1"/>
  <c r="E559" i="17" s="1"/>
  <c r="J559" i="17" s="1"/>
  <c r="A86" i="14"/>
  <c r="E105" i="13"/>
  <c r="I83" i="9"/>
  <c r="F78" i="16" s="1"/>
  <c r="G86" i="9"/>
  <c r="A81" i="16" s="1"/>
  <c r="A102" i="4"/>
  <c r="E105" i="2"/>
  <c r="E105" i="3" s="1"/>
  <c r="Q86" i="1"/>
  <c r="D83" i="16" s="1"/>
  <c r="H87" i="9"/>
  <c r="E82" i="16" s="1"/>
  <c r="E639" i="15" s="1"/>
  <c r="J639" i="15" s="1"/>
  <c r="P86" i="1"/>
  <c r="C83" i="16" s="1"/>
  <c r="O85" i="1"/>
  <c r="C629" i="15" l="1"/>
  <c r="H629" i="15" s="1"/>
  <c r="M629" i="15" s="1"/>
  <c r="R629" i="15" s="1"/>
  <c r="C629" i="17"/>
  <c r="H629" i="17" s="1"/>
  <c r="M629" i="17" s="1"/>
  <c r="R629" i="17" s="1"/>
  <c r="O607" i="15"/>
  <c r="T607" i="15" s="1"/>
  <c r="K72" i="9"/>
  <c r="H67" i="16" s="1"/>
  <c r="O519" i="17" s="1"/>
  <c r="T519" i="17" s="1"/>
  <c r="J78" i="9"/>
  <c r="G73" i="16" s="1"/>
  <c r="E567" i="17" s="1"/>
  <c r="J567" i="17" s="1"/>
  <c r="A87" i="14"/>
  <c r="E106" i="13"/>
  <c r="I84" i="9"/>
  <c r="F79" i="16" s="1"/>
  <c r="P87" i="1"/>
  <c r="C84" i="16" s="1"/>
  <c r="O86" i="1"/>
  <c r="G87" i="9"/>
  <c r="A82" i="16" s="1"/>
  <c r="A103" i="4"/>
  <c r="E106" i="2"/>
  <c r="E106" i="3" s="1"/>
  <c r="Q87" i="1"/>
  <c r="D84" i="16" s="1"/>
  <c r="H88" i="9"/>
  <c r="E83" i="16" s="1"/>
  <c r="J87" i="15" s="1"/>
  <c r="C637" i="17" l="1"/>
  <c r="H637" i="17" s="1"/>
  <c r="M637" i="17" s="1"/>
  <c r="R637" i="17" s="1"/>
  <c r="C637" i="15"/>
  <c r="H637" i="15" s="1"/>
  <c r="M637" i="15" s="1"/>
  <c r="R637" i="15" s="1"/>
  <c r="O615" i="15"/>
  <c r="T615" i="15" s="1"/>
  <c r="K73" i="9"/>
  <c r="H68" i="16" s="1"/>
  <c r="O527" i="17" s="1"/>
  <c r="T527" i="17" s="1"/>
  <c r="J79" i="9"/>
  <c r="G74" i="16" s="1"/>
  <c r="E575" i="17" s="1"/>
  <c r="J575" i="17" s="1"/>
  <c r="A88" i="14"/>
  <c r="E107" i="13"/>
  <c r="I85" i="9"/>
  <c r="F80" i="16" s="1"/>
  <c r="G88" i="9"/>
  <c r="A83" i="16" s="1"/>
  <c r="A104" i="4"/>
  <c r="E107" i="2"/>
  <c r="E107" i="3" s="1"/>
  <c r="Q88" i="1"/>
  <c r="D85" i="16" s="1"/>
  <c r="H89" i="9"/>
  <c r="E84" i="16" s="1"/>
  <c r="P88" i="1"/>
  <c r="C85" i="16" s="1"/>
  <c r="O87" i="1"/>
  <c r="O623" i="15" l="1"/>
  <c r="T623" i="15" s="1"/>
  <c r="K74" i="9"/>
  <c r="H69" i="16" s="1"/>
  <c r="O535" i="17" s="1"/>
  <c r="T535" i="17" s="1"/>
  <c r="J80" i="9"/>
  <c r="G75" i="16" s="1"/>
  <c r="E583" i="17" s="1"/>
  <c r="J583" i="17" s="1"/>
  <c r="A89" i="14"/>
  <c r="E108" i="13"/>
  <c r="I86" i="9"/>
  <c r="F81" i="16" s="1"/>
  <c r="P89" i="1"/>
  <c r="C86" i="16" s="1"/>
  <c r="O88" i="1"/>
  <c r="G89" i="9"/>
  <c r="A84" i="16" s="1"/>
  <c r="A105" i="4"/>
  <c r="E108" i="2"/>
  <c r="E108" i="3" s="1"/>
  <c r="Q89" i="1"/>
  <c r="D86" i="16" s="1"/>
  <c r="H90" i="9"/>
  <c r="E85" i="16" s="1"/>
  <c r="O631" i="15" l="1"/>
  <c r="T631" i="15" s="1"/>
  <c r="K75" i="9"/>
  <c r="H70" i="16" s="1"/>
  <c r="O543" i="17" s="1"/>
  <c r="T543" i="17" s="1"/>
  <c r="J81" i="9"/>
  <c r="G76" i="16" s="1"/>
  <c r="E591" i="17" s="1"/>
  <c r="J591" i="17" s="1"/>
  <c r="A90" i="14"/>
  <c r="E109" i="13"/>
  <c r="I87" i="9"/>
  <c r="F82" i="16" s="1"/>
  <c r="G90" i="9"/>
  <c r="A85" i="16" s="1"/>
  <c r="A106" i="4"/>
  <c r="E109" i="2"/>
  <c r="E109" i="3" s="1"/>
  <c r="Q90" i="1"/>
  <c r="D87" i="16" s="1"/>
  <c r="H91" i="9"/>
  <c r="E86" i="16" s="1"/>
  <c r="P90" i="1"/>
  <c r="C87" i="16" s="1"/>
  <c r="O89" i="1"/>
  <c r="O639" i="15" l="1"/>
  <c r="T639" i="15" s="1"/>
  <c r="K76" i="9"/>
  <c r="H71" i="16" s="1"/>
  <c r="O551" i="17" s="1"/>
  <c r="T551" i="17" s="1"/>
  <c r="J82" i="9"/>
  <c r="G77" i="16" s="1"/>
  <c r="E599" i="17" s="1"/>
  <c r="J599" i="17" s="1"/>
  <c r="A91" i="14"/>
  <c r="E110" i="13"/>
  <c r="I88" i="9"/>
  <c r="F83" i="16" s="1"/>
  <c r="G91" i="9"/>
  <c r="A86" i="16" s="1"/>
  <c r="A107" i="4"/>
  <c r="E110" i="2"/>
  <c r="E110" i="3" s="1"/>
  <c r="P91" i="1"/>
  <c r="C88" i="16" s="1"/>
  <c r="O90" i="1"/>
  <c r="Q91" i="1"/>
  <c r="D88" i="16" s="1"/>
  <c r="H92" i="9"/>
  <c r="E87" i="16" s="1"/>
  <c r="K77" i="9" l="1"/>
  <c r="H72" i="16" s="1"/>
  <c r="O559" i="17" s="1"/>
  <c r="T559" i="17" s="1"/>
  <c r="J83" i="9"/>
  <c r="G78" i="16" s="1"/>
  <c r="E607" i="17" s="1"/>
  <c r="J607" i="17" s="1"/>
  <c r="A92" i="14"/>
  <c r="E111" i="13"/>
  <c r="I89" i="9"/>
  <c r="F84" i="16" s="1"/>
  <c r="T95" i="15" s="1"/>
  <c r="G92" i="9"/>
  <c r="A87" i="16" s="1"/>
  <c r="A108" i="4"/>
  <c r="E111" i="2"/>
  <c r="E111" i="3" s="1"/>
  <c r="Q92" i="1"/>
  <c r="D89" i="16" s="1"/>
  <c r="H93" i="9"/>
  <c r="E88" i="16" s="1"/>
  <c r="P92" i="1"/>
  <c r="C89" i="16" s="1"/>
  <c r="O91" i="1"/>
  <c r="K78" i="9" l="1"/>
  <c r="H73" i="16" s="1"/>
  <c r="O567" i="17" s="1"/>
  <c r="T567" i="17" s="1"/>
  <c r="J84" i="9"/>
  <c r="G79" i="16" s="1"/>
  <c r="E615" i="17" s="1"/>
  <c r="J615" i="17" s="1"/>
  <c r="A93" i="14"/>
  <c r="E112" i="13"/>
  <c r="I90" i="9"/>
  <c r="F85" i="16" s="1"/>
  <c r="P93" i="1"/>
  <c r="C90" i="16" s="1"/>
  <c r="O92" i="1"/>
  <c r="G93" i="9"/>
  <c r="A88" i="16" s="1"/>
  <c r="A109" i="4"/>
  <c r="E112" i="2"/>
  <c r="E112" i="3" s="1"/>
  <c r="Q93" i="1"/>
  <c r="D90" i="16" s="1"/>
  <c r="H94" i="9"/>
  <c r="E89" i="16" s="1"/>
  <c r="J85" i="9" l="1"/>
  <c r="G80" i="16" s="1"/>
  <c r="E623" i="17" s="1"/>
  <c r="J623" i="17" s="1"/>
  <c r="K79" i="9"/>
  <c r="H74" i="16" s="1"/>
  <c r="O575" i="17" s="1"/>
  <c r="T575" i="17" s="1"/>
  <c r="A94" i="14"/>
  <c r="E113" i="13"/>
  <c r="Q94" i="1"/>
  <c r="D91" i="16" s="1"/>
  <c r="H95" i="9"/>
  <c r="E90" i="16" s="1"/>
  <c r="G94" i="9"/>
  <c r="A89" i="16" s="1"/>
  <c r="A110" i="4"/>
  <c r="E113" i="2"/>
  <c r="E113" i="3" s="1"/>
  <c r="P94" i="1"/>
  <c r="C91" i="16" s="1"/>
  <c r="O93" i="1"/>
  <c r="I91" i="9" l="1"/>
  <c r="F86" i="16" s="1"/>
  <c r="J86" i="9"/>
  <c r="G81" i="16" s="1"/>
  <c r="E631" i="17" s="1"/>
  <c r="J631" i="17" s="1"/>
  <c r="K80" i="9"/>
  <c r="H75" i="16" s="1"/>
  <c r="O583" i="17" s="1"/>
  <c r="T583" i="17" s="1"/>
  <c r="A95" i="14"/>
  <c r="E114" i="13"/>
  <c r="I92" i="9"/>
  <c r="F87" i="16" s="1"/>
  <c r="G95" i="9"/>
  <c r="A90" i="16" s="1"/>
  <c r="A111" i="4"/>
  <c r="E114" i="2"/>
  <c r="E114" i="3" s="1"/>
  <c r="P95" i="1"/>
  <c r="C92" i="16" s="1"/>
  <c r="O94" i="1"/>
  <c r="Q95" i="1"/>
  <c r="D92" i="16" s="1"/>
  <c r="H96" i="9"/>
  <c r="E91" i="16" s="1"/>
  <c r="J95" i="15" s="1"/>
  <c r="J87" i="9" l="1"/>
  <c r="G82" i="16" s="1"/>
  <c r="E639" i="17" s="1"/>
  <c r="J639" i="17" s="1"/>
  <c r="K81" i="9"/>
  <c r="H76" i="16" s="1"/>
  <c r="O591" i="17" s="1"/>
  <c r="T591" i="17" s="1"/>
  <c r="A96" i="14"/>
  <c r="E115" i="13"/>
  <c r="I93" i="9"/>
  <c r="F88" i="16" s="1"/>
  <c r="G96" i="9"/>
  <c r="A91" i="16" s="1"/>
  <c r="A112" i="4"/>
  <c r="E115" i="2"/>
  <c r="E115" i="3" s="1"/>
  <c r="Q96" i="1"/>
  <c r="D93" i="16" s="1"/>
  <c r="H97" i="9"/>
  <c r="E92" i="16" s="1"/>
  <c r="P96" i="1"/>
  <c r="C93" i="16" s="1"/>
  <c r="O95" i="1"/>
  <c r="J88" i="9" l="1"/>
  <c r="G83" i="16" s="1"/>
  <c r="K82" i="9"/>
  <c r="H77" i="16" s="1"/>
  <c r="O599" i="17" s="1"/>
  <c r="T599" i="17" s="1"/>
  <c r="A97" i="14"/>
  <c r="E116" i="13"/>
  <c r="I94" i="9"/>
  <c r="F89" i="16" s="1"/>
  <c r="P97" i="1"/>
  <c r="C94" i="16" s="1"/>
  <c r="O96" i="1"/>
  <c r="G97" i="9"/>
  <c r="A92" i="16" s="1"/>
  <c r="A113" i="4"/>
  <c r="E116" i="2"/>
  <c r="E116" i="3" s="1"/>
  <c r="Q97" i="1"/>
  <c r="D94" i="16" s="1"/>
  <c r="H98" i="9"/>
  <c r="E93" i="16" s="1"/>
  <c r="J89" i="9" l="1"/>
  <c r="G84" i="16" s="1"/>
  <c r="K83" i="9"/>
  <c r="H78" i="16" s="1"/>
  <c r="O607" i="17" s="1"/>
  <c r="T607" i="17" s="1"/>
  <c r="A98" i="14"/>
  <c r="E117" i="13"/>
  <c r="I95" i="9"/>
  <c r="F90" i="16" s="1"/>
  <c r="G98" i="9"/>
  <c r="A93" i="16" s="1"/>
  <c r="A114" i="4"/>
  <c r="E117" i="2"/>
  <c r="E117" i="3" s="1"/>
  <c r="Q98" i="1"/>
  <c r="D95" i="16" s="1"/>
  <c r="H99" i="9"/>
  <c r="E94" i="16" s="1"/>
  <c r="P98" i="1"/>
  <c r="C95" i="16" s="1"/>
  <c r="O97" i="1"/>
  <c r="J90" i="9" l="1"/>
  <c r="G85" i="16" s="1"/>
  <c r="K84" i="9"/>
  <c r="H79" i="16" s="1"/>
  <c r="O615" i="17" s="1"/>
  <c r="T615" i="17" s="1"/>
  <c r="A99" i="14"/>
  <c r="E118" i="13"/>
  <c r="I96" i="9"/>
  <c r="F91" i="16" s="1"/>
  <c r="P99" i="1"/>
  <c r="C96" i="16" s="1"/>
  <c r="O98" i="1"/>
  <c r="G99" i="9"/>
  <c r="A94" i="16" s="1"/>
  <c r="A115" i="4"/>
  <c r="E118" i="2"/>
  <c r="E118" i="3" s="1"/>
  <c r="Q99" i="1"/>
  <c r="D96" i="16" s="1"/>
  <c r="H100" i="9"/>
  <c r="E95" i="16" s="1"/>
  <c r="J91" i="9" l="1"/>
  <c r="G86" i="16" s="1"/>
  <c r="K85" i="9"/>
  <c r="H80" i="16" s="1"/>
  <c r="O623" i="17" s="1"/>
  <c r="T623" i="17" s="1"/>
  <c r="A100" i="14"/>
  <c r="E119" i="13"/>
  <c r="I97" i="9"/>
  <c r="F92" i="16" s="1"/>
  <c r="T103" i="15" s="1"/>
  <c r="G100" i="9"/>
  <c r="A95" i="16" s="1"/>
  <c r="A116" i="4"/>
  <c r="E119" i="2"/>
  <c r="E119" i="3" s="1"/>
  <c r="Q100" i="1"/>
  <c r="D97" i="16" s="1"/>
  <c r="H101" i="9"/>
  <c r="E96" i="16" s="1"/>
  <c r="P100" i="1"/>
  <c r="C97" i="16" s="1"/>
  <c r="O99" i="1"/>
  <c r="J92" i="9" l="1"/>
  <c r="G87" i="16" s="1"/>
  <c r="K86" i="9"/>
  <c r="H81" i="16" s="1"/>
  <c r="O631" i="17" s="1"/>
  <c r="T631" i="17" s="1"/>
  <c r="A101" i="14"/>
  <c r="E120" i="13"/>
  <c r="I98" i="9"/>
  <c r="F93" i="16" s="1"/>
  <c r="P101" i="1"/>
  <c r="C98" i="16" s="1"/>
  <c r="O100" i="1"/>
  <c r="G101" i="9"/>
  <c r="A96" i="16" s="1"/>
  <c r="A117" i="4"/>
  <c r="E120" i="2"/>
  <c r="E120" i="3" s="1"/>
  <c r="Q101" i="1"/>
  <c r="D98" i="16" s="1"/>
  <c r="H102" i="9"/>
  <c r="E97" i="16" s="1"/>
  <c r="J93" i="9" l="1"/>
  <c r="G88" i="16" s="1"/>
  <c r="K87" i="9"/>
  <c r="H82" i="16" s="1"/>
  <c r="O639" i="17" s="1"/>
  <c r="T639" i="17" s="1"/>
  <c r="A102" i="14"/>
  <c r="E121" i="13"/>
  <c r="Q102" i="1"/>
  <c r="D99" i="16" s="1"/>
  <c r="H103" i="9"/>
  <c r="E98" i="16" s="1"/>
  <c r="G102" i="9"/>
  <c r="A97" i="16" s="1"/>
  <c r="A118" i="4"/>
  <c r="E121" i="2"/>
  <c r="E121" i="3" s="1"/>
  <c r="P102" i="1"/>
  <c r="C99" i="16" s="1"/>
  <c r="O101" i="1"/>
  <c r="I99" i="9" l="1"/>
  <c r="F94" i="16" s="1"/>
  <c r="J94" i="9"/>
  <c r="G89" i="16" s="1"/>
  <c r="K88" i="9"/>
  <c r="H83" i="16" s="1"/>
  <c r="A103" i="14"/>
  <c r="E122" i="13"/>
  <c r="I100" i="9"/>
  <c r="F95" i="16" s="1"/>
  <c r="P103" i="1"/>
  <c r="C100" i="16" s="1"/>
  <c r="O102" i="1"/>
  <c r="G103" i="9"/>
  <c r="A98" i="16" s="1"/>
  <c r="A119" i="4"/>
  <c r="E122" i="2"/>
  <c r="E122" i="3" s="1"/>
  <c r="Q103" i="1"/>
  <c r="D100" i="16" s="1"/>
  <c r="H104" i="9"/>
  <c r="E99" i="16" s="1"/>
  <c r="J103" i="15" s="1"/>
  <c r="J95" i="9" l="1"/>
  <c r="G90" i="16" s="1"/>
  <c r="K89" i="9"/>
  <c r="H84" i="16" s="1"/>
  <c r="A104" i="14"/>
  <c r="E123" i="13"/>
  <c r="I101" i="9"/>
  <c r="F96" i="16" s="1"/>
  <c r="G104" i="9"/>
  <c r="A99" i="16" s="1"/>
  <c r="A120" i="4"/>
  <c r="E123" i="2"/>
  <c r="E123" i="3" s="1"/>
  <c r="Q104" i="1"/>
  <c r="D101" i="16" s="1"/>
  <c r="H105" i="9"/>
  <c r="E100" i="16" s="1"/>
  <c r="P104" i="1"/>
  <c r="C101" i="16" s="1"/>
  <c r="O103" i="1"/>
  <c r="J96" i="9" l="1"/>
  <c r="G91" i="16" s="1"/>
  <c r="K90" i="9"/>
  <c r="H85" i="16" s="1"/>
  <c r="A105" i="14"/>
  <c r="E124" i="13"/>
  <c r="I102" i="9"/>
  <c r="F97" i="16" s="1"/>
  <c r="P105" i="1"/>
  <c r="C102" i="16" s="1"/>
  <c r="O104" i="1"/>
  <c r="G105" i="9"/>
  <c r="A100" i="16" s="1"/>
  <c r="A121" i="4"/>
  <c r="E124" i="2"/>
  <c r="E124" i="3" s="1"/>
  <c r="Q105" i="1"/>
  <c r="D102" i="16" s="1"/>
  <c r="H106" i="9"/>
  <c r="E101" i="16" s="1"/>
  <c r="J97" i="9" l="1"/>
  <c r="G92" i="16" s="1"/>
  <c r="K91" i="9"/>
  <c r="H86" i="16" s="1"/>
  <c r="A106" i="14"/>
  <c r="E125" i="13"/>
  <c r="I103" i="9"/>
  <c r="F98" i="16" s="1"/>
  <c r="G106" i="9"/>
  <c r="A101" i="16" s="1"/>
  <c r="A122" i="4"/>
  <c r="E125" i="2"/>
  <c r="E125" i="3" s="1"/>
  <c r="Q106" i="1"/>
  <c r="D103" i="16" s="1"/>
  <c r="H107" i="9"/>
  <c r="E102" i="16" s="1"/>
  <c r="P106" i="1"/>
  <c r="C103" i="16" s="1"/>
  <c r="O105" i="1"/>
  <c r="J98" i="9" l="1"/>
  <c r="G93" i="16" s="1"/>
  <c r="K92" i="9"/>
  <c r="H87" i="16" s="1"/>
  <c r="A107" i="14"/>
  <c r="E126" i="13"/>
  <c r="I104" i="9"/>
  <c r="F99" i="16" s="1"/>
  <c r="P107" i="1"/>
  <c r="C104" i="16" s="1"/>
  <c r="O106" i="1"/>
  <c r="G107" i="9"/>
  <c r="A102" i="16" s="1"/>
  <c r="A123" i="4"/>
  <c r="E126" i="2"/>
  <c r="E126" i="3" s="1"/>
  <c r="Q107" i="1"/>
  <c r="D104" i="16" s="1"/>
  <c r="H108" i="9"/>
  <c r="E103" i="16" s="1"/>
  <c r="J99" i="9" l="1"/>
  <c r="G94" i="16" s="1"/>
  <c r="K93" i="9"/>
  <c r="H88" i="16" s="1"/>
  <c r="A108" i="14"/>
  <c r="E127" i="13"/>
  <c r="I105" i="9"/>
  <c r="F100" i="16" s="1"/>
  <c r="T111" i="15" s="1"/>
  <c r="G108" i="9"/>
  <c r="A103" i="16" s="1"/>
  <c r="A124" i="4"/>
  <c r="E127" i="2"/>
  <c r="E127" i="3" s="1"/>
  <c r="Q108" i="1"/>
  <c r="D105" i="16" s="1"/>
  <c r="H109" i="9"/>
  <c r="E104" i="16" s="1"/>
  <c r="P108" i="1"/>
  <c r="C105" i="16" s="1"/>
  <c r="O107" i="1"/>
  <c r="J100" i="9" l="1"/>
  <c r="G95" i="16" s="1"/>
  <c r="K94" i="9"/>
  <c r="H89" i="16" s="1"/>
  <c r="A109" i="14"/>
  <c r="E128" i="13"/>
  <c r="I106" i="9"/>
  <c r="F101" i="16" s="1"/>
  <c r="P109" i="1"/>
  <c r="C106" i="16" s="1"/>
  <c r="O108" i="1"/>
  <c r="G109" i="9"/>
  <c r="A104" i="16" s="1"/>
  <c r="A125" i="4"/>
  <c r="E128" i="2"/>
  <c r="E128" i="3" s="1"/>
  <c r="Q109" i="1"/>
  <c r="D106" i="16" s="1"/>
  <c r="H110" i="9"/>
  <c r="E105" i="16" s="1"/>
  <c r="J101" i="9" l="1"/>
  <c r="G96" i="16" s="1"/>
  <c r="K95" i="9"/>
  <c r="H90" i="16" s="1"/>
  <c r="A110" i="14"/>
  <c r="E129" i="13"/>
  <c r="I107" i="9"/>
  <c r="F102" i="16" s="1"/>
  <c r="G110" i="9"/>
  <c r="A105" i="16" s="1"/>
  <c r="A126" i="4"/>
  <c r="E129" i="2"/>
  <c r="E129" i="3" s="1"/>
  <c r="Q110" i="1"/>
  <c r="D107" i="16" s="1"/>
  <c r="H111" i="9"/>
  <c r="E106" i="16" s="1"/>
  <c r="P110" i="1"/>
  <c r="C107" i="16" s="1"/>
  <c r="O109" i="1"/>
  <c r="J102" i="9" l="1"/>
  <c r="G97" i="16" s="1"/>
  <c r="K96" i="9"/>
  <c r="H91" i="16" s="1"/>
  <c r="A111" i="14"/>
  <c r="E130" i="13"/>
  <c r="I108" i="9"/>
  <c r="F103" i="16" s="1"/>
  <c r="P111" i="1"/>
  <c r="C108" i="16" s="1"/>
  <c r="O110" i="1"/>
  <c r="G111" i="9"/>
  <c r="A106" i="16" s="1"/>
  <c r="A127" i="4"/>
  <c r="E130" i="2"/>
  <c r="E130" i="3" s="1"/>
  <c r="Q111" i="1"/>
  <c r="D108" i="16" s="1"/>
  <c r="H112" i="9"/>
  <c r="E107" i="16" s="1"/>
  <c r="J111" i="15" s="1"/>
  <c r="J103" i="9" l="1"/>
  <c r="G98" i="16" s="1"/>
  <c r="K97" i="9"/>
  <c r="H92" i="16" s="1"/>
  <c r="A112" i="14"/>
  <c r="E131" i="13"/>
  <c r="Q112" i="1"/>
  <c r="D109" i="16" s="1"/>
  <c r="H113" i="9"/>
  <c r="E108" i="16" s="1"/>
  <c r="G112" i="9"/>
  <c r="A107" i="16" s="1"/>
  <c r="A128" i="4"/>
  <c r="E131" i="2"/>
  <c r="E131" i="3" s="1"/>
  <c r="P112" i="1"/>
  <c r="C109" i="16" s="1"/>
  <c r="O111" i="1"/>
  <c r="I109" i="9" l="1"/>
  <c r="F104" i="16" s="1"/>
  <c r="J104" i="9"/>
  <c r="G99" i="16" s="1"/>
  <c r="K98" i="9"/>
  <c r="H93" i="16" s="1"/>
  <c r="A113" i="14"/>
  <c r="E132" i="13"/>
  <c r="I110" i="9"/>
  <c r="F105" i="16" s="1"/>
  <c r="P113" i="1"/>
  <c r="C110" i="16" s="1"/>
  <c r="O112" i="1"/>
  <c r="G113" i="9"/>
  <c r="A108" i="16" s="1"/>
  <c r="A129" i="4"/>
  <c r="E132" i="2"/>
  <c r="E132" i="3" s="1"/>
  <c r="Q113" i="1"/>
  <c r="D110" i="16" s="1"/>
  <c r="H114" i="9"/>
  <c r="E109" i="16" s="1"/>
  <c r="J105" i="9" l="1"/>
  <c r="G100" i="16" s="1"/>
  <c r="K99" i="9"/>
  <c r="H94" i="16" s="1"/>
  <c r="A114" i="14"/>
  <c r="E133" i="13"/>
  <c r="Q114" i="1"/>
  <c r="D111" i="16" s="1"/>
  <c r="H115" i="9"/>
  <c r="E110" i="16" s="1"/>
  <c r="G114" i="9"/>
  <c r="A109" i="16" s="1"/>
  <c r="A130" i="4"/>
  <c r="E133" i="2"/>
  <c r="E133" i="3" s="1"/>
  <c r="P114" i="1"/>
  <c r="C111" i="16" s="1"/>
  <c r="O113" i="1"/>
  <c r="I111" i="9" l="1"/>
  <c r="F106" i="16" s="1"/>
  <c r="J106" i="9"/>
  <c r="G101" i="16" s="1"/>
  <c r="K100" i="9"/>
  <c r="H95" i="16" s="1"/>
  <c r="A115" i="14"/>
  <c r="E134" i="13"/>
  <c r="I112" i="9"/>
  <c r="F107" i="16" s="1"/>
  <c r="G115" i="9"/>
  <c r="A110" i="16" s="1"/>
  <c r="A131" i="4"/>
  <c r="E134" i="2"/>
  <c r="E134" i="3" s="1"/>
  <c r="P115" i="1"/>
  <c r="C112" i="16" s="1"/>
  <c r="O114" i="1"/>
  <c r="Q115" i="1"/>
  <c r="D112" i="16" s="1"/>
  <c r="H116" i="9"/>
  <c r="E111" i="16" s="1"/>
  <c r="J107" i="9" l="1"/>
  <c r="G102" i="16" s="1"/>
  <c r="K101" i="9"/>
  <c r="H96" i="16" s="1"/>
  <c r="A116" i="14"/>
  <c r="E135" i="13"/>
  <c r="Q116" i="1"/>
  <c r="D113" i="16" s="1"/>
  <c r="H117" i="9"/>
  <c r="E112" i="16" s="1"/>
  <c r="G116" i="9"/>
  <c r="A111" i="16" s="1"/>
  <c r="A132" i="4"/>
  <c r="E135" i="2"/>
  <c r="E135" i="3" s="1"/>
  <c r="P116" i="1"/>
  <c r="C113" i="16" s="1"/>
  <c r="O115" i="1"/>
  <c r="I113" i="9" l="1"/>
  <c r="F108" i="16" s="1"/>
  <c r="T119" i="15" s="1"/>
  <c r="J108" i="9"/>
  <c r="G103" i="16" s="1"/>
  <c r="K102" i="9"/>
  <c r="H97" i="16" s="1"/>
  <c r="A117" i="14"/>
  <c r="E136" i="13"/>
  <c r="I114" i="9"/>
  <c r="F109" i="16" s="1"/>
  <c r="P117" i="1"/>
  <c r="C114" i="16" s="1"/>
  <c r="O116" i="1"/>
  <c r="G117" i="9"/>
  <c r="A112" i="16" s="1"/>
  <c r="A133" i="4"/>
  <c r="E136" i="2"/>
  <c r="E136" i="3" s="1"/>
  <c r="Q117" i="1"/>
  <c r="D114" i="16" s="1"/>
  <c r="H118" i="9"/>
  <c r="E113" i="16" s="1"/>
  <c r="J109" i="9" l="1"/>
  <c r="G104" i="16" s="1"/>
  <c r="K103" i="9"/>
  <c r="H98" i="16" s="1"/>
  <c r="A118" i="14"/>
  <c r="E137" i="13"/>
  <c r="Q118" i="1"/>
  <c r="D115" i="16" s="1"/>
  <c r="H119" i="9"/>
  <c r="E114" i="16" s="1"/>
  <c r="G118" i="9"/>
  <c r="A113" i="16" s="1"/>
  <c r="A134" i="4"/>
  <c r="E137" i="2"/>
  <c r="E137" i="3" s="1"/>
  <c r="P118" i="1"/>
  <c r="C115" i="16" s="1"/>
  <c r="O117" i="1"/>
  <c r="I115" i="9" l="1"/>
  <c r="F110" i="16" s="1"/>
  <c r="J110" i="9"/>
  <c r="G105" i="16" s="1"/>
  <c r="K104" i="9"/>
  <c r="H99" i="16" s="1"/>
  <c r="A119" i="14"/>
  <c r="E138" i="13"/>
  <c r="I116" i="9"/>
  <c r="F111" i="16" s="1"/>
  <c r="G119" i="9"/>
  <c r="A114" i="16" s="1"/>
  <c r="A135" i="4"/>
  <c r="E138" i="2"/>
  <c r="E138" i="3" s="1"/>
  <c r="P119" i="1"/>
  <c r="C116" i="16" s="1"/>
  <c r="O118" i="1"/>
  <c r="Q119" i="1"/>
  <c r="D116" i="16" s="1"/>
  <c r="H120" i="9"/>
  <c r="E115" i="16" s="1"/>
  <c r="J119" i="15" s="1"/>
  <c r="J111" i="9" l="1"/>
  <c r="G106" i="16" s="1"/>
  <c r="K105" i="9"/>
  <c r="H100" i="16" s="1"/>
  <c r="A120" i="14"/>
  <c r="E139" i="13"/>
  <c r="Q120" i="1"/>
  <c r="D117" i="16" s="1"/>
  <c r="H121" i="9"/>
  <c r="E116" i="16" s="1"/>
  <c r="G120" i="9"/>
  <c r="A115" i="16" s="1"/>
  <c r="A136" i="4"/>
  <c r="E139" i="2"/>
  <c r="E139" i="3" s="1"/>
  <c r="P120" i="1"/>
  <c r="C117" i="16" s="1"/>
  <c r="O119" i="1"/>
  <c r="I117" i="9" l="1"/>
  <c r="F112" i="16" s="1"/>
  <c r="J112" i="9"/>
  <c r="G107" i="16" s="1"/>
  <c r="K106" i="9"/>
  <c r="H101" i="16" s="1"/>
  <c r="A121" i="14"/>
  <c r="E140" i="13"/>
  <c r="I118" i="9"/>
  <c r="F113" i="16" s="1"/>
  <c r="P121" i="1"/>
  <c r="C118" i="16" s="1"/>
  <c r="O120" i="1"/>
  <c r="G121" i="9"/>
  <c r="A116" i="16" s="1"/>
  <c r="A137" i="4"/>
  <c r="E140" i="2"/>
  <c r="E140" i="3" s="1"/>
  <c r="Q121" i="1"/>
  <c r="D118" i="16" s="1"/>
  <c r="H122" i="9"/>
  <c r="E117" i="16" s="1"/>
  <c r="J113" i="9" l="1"/>
  <c r="G108" i="16" s="1"/>
  <c r="K107" i="9"/>
  <c r="H102" i="16" s="1"/>
  <c r="A122" i="14"/>
  <c r="E141" i="13"/>
  <c r="Q122" i="1"/>
  <c r="D119" i="16" s="1"/>
  <c r="H123" i="9"/>
  <c r="E118" i="16" s="1"/>
  <c r="G122" i="9"/>
  <c r="A117" i="16" s="1"/>
  <c r="A138" i="4"/>
  <c r="E141" i="2"/>
  <c r="E141" i="3" s="1"/>
  <c r="P122" i="1"/>
  <c r="C119" i="16" s="1"/>
  <c r="O121" i="1"/>
  <c r="I119" i="9" l="1"/>
  <c r="F114" i="16" s="1"/>
  <c r="J114" i="9"/>
  <c r="G109" i="16" s="1"/>
  <c r="K108" i="9"/>
  <c r="H103" i="16" s="1"/>
  <c r="A123" i="14"/>
  <c r="E142" i="13"/>
  <c r="I120" i="9"/>
  <c r="F115" i="16" s="1"/>
  <c r="G123" i="9"/>
  <c r="A118" i="16" s="1"/>
  <c r="A139" i="4"/>
  <c r="E142" i="2"/>
  <c r="E142" i="3" s="1"/>
  <c r="P123" i="1"/>
  <c r="C120" i="16" s="1"/>
  <c r="O122" i="1"/>
  <c r="Q123" i="1"/>
  <c r="D120" i="16" s="1"/>
  <c r="H124" i="9"/>
  <c r="E119" i="16" s="1"/>
  <c r="J115" i="9" l="1"/>
  <c r="G110" i="16" s="1"/>
  <c r="K109" i="9"/>
  <c r="H104" i="16" s="1"/>
  <c r="A124" i="14"/>
  <c r="E143" i="13"/>
  <c r="Q124" i="1"/>
  <c r="D121" i="16" s="1"/>
  <c r="H125" i="9"/>
  <c r="E120" i="16" s="1"/>
  <c r="G124" i="9"/>
  <c r="A119" i="16" s="1"/>
  <c r="A140" i="4"/>
  <c r="E143" i="2"/>
  <c r="E143" i="3" s="1"/>
  <c r="P124" i="1"/>
  <c r="C121" i="16" s="1"/>
  <c r="O123" i="1"/>
  <c r="I121" i="9" l="1"/>
  <c r="F116" i="16" s="1"/>
  <c r="T127" i="15" s="1"/>
  <c r="J116" i="9"/>
  <c r="G111" i="16" s="1"/>
  <c r="K110" i="9"/>
  <c r="H105" i="16" s="1"/>
  <c r="A125" i="14"/>
  <c r="E144" i="13"/>
  <c r="I122" i="9"/>
  <c r="F117" i="16" s="1"/>
  <c r="P125" i="1"/>
  <c r="C122" i="16" s="1"/>
  <c r="O124" i="1"/>
  <c r="G125" i="9"/>
  <c r="A120" i="16" s="1"/>
  <c r="A141" i="4"/>
  <c r="E144" i="2"/>
  <c r="E144" i="3" s="1"/>
  <c r="Q125" i="1"/>
  <c r="D122" i="16" s="1"/>
  <c r="H126" i="9"/>
  <c r="E121" i="16" s="1"/>
  <c r="J117" i="9" l="1"/>
  <c r="G112" i="16" s="1"/>
  <c r="K111" i="9"/>
  <c r="H106" i="16" s="1"/>
  <c r="A126" i="14"/>
  <c r="E145" i="13"/>
  <c r="I123" i="9"/>
  <c r="F118" i="16" s="1"/>
  <c r="G126" i="9"/>
  <c r="A121" i="16" s="1"/>
  <c r="A142" i="4"/>
  <c r="E145" i="2"/>
  <c r="E145" i="3" s="1"/>
  <c r="Q126" i="1"/>
  <c r="H127" i="9"/>
  <c r="E122" i="16" s="1"/>
  <c r="P126" i="1"/>
  <c r="O125" i="1"/>
  <c r="J118" i="9" l="1"/>
  <c r="G113" i="16" s="1"/>
  <c r="K112" i="9"/>
  <c r="H107" i="16" s="1"/>
  <c r="A127" i="14"/>
  <c r="E146" i="13"/>
  <c r="I124" i="9"/>
  <c r="F119" i="16" s="1"/>
  <c r="P127" i="1"/>
  <c r="O126" i="1"/>
  <c r="G127" i="9"/>
  <c r="A122" i="16" s="1"/>
  <c r="A143" i="4"/>
  <c r="E146" i="2"/>
  <c r="E146" i="3" s="1"/>
  <c r="Q127" i="1"/>
  <c r="H128" i="9"/>
  <c r="J119" i="9" l="1"/>
  <c r="G114" i="16" s="1"/>
  <c r="K113" i="9"/>
  <c r="H108" i="16" s="1"/>
  <c r="A128" i="14"/>
  <c r="E147" i="13"/>
  <c r="I125" i="9"/>
  <c r="F120" i="16" s="1"/>
  <c r="G128" i="9"/>
  <c r="A144" i="4"/>
  <c r="E147" i="2"/>
  <c r="E147" i="3" s="1"/>
  <c r="Q128" i="1"/>
  <c r="H129" i="9"/>
  <c r="P128" i="1"/>
  <c r="O127" i="1"/>
  <c r="J120" i="9" l="1"/>
  <c r="G115" i="16" s="1"/>
  <c r="K114" i="9"/>
  <c r="H109" i="16" s="1"/>
  <c r="A129" i="14"/>
  <c r="E148" i="13"/>
  <c r="I126" i="9"/>
  <c r="F121" i="16" s="1"/>
  <c r="P129" i="1"/>
  <c r="O128" i="1"/>
  <c r="G129" i="9"/>
  <c r="A145" i="4"/>
  <c r="E148" i="2"/>
  <c r="E148" i="3" s="1"/>
  <c r="Q129" i="1"/>
  <c r="H130" i="9"/>
  <c r="J121" i="9" l="1"/>
  <c r="G116" i="16" s="1"/>
  <c r="K115" i="9"/>
  <c r="H110" i="16" s="1"/>
  <c r="A130" i="14"/>
  <c r="E149" i="13"/>
  <c r="I127" i="9"/>
  <c r="F122" i="16" s="1"/>
  <c r="G130" i="9"/>
  <c r="A146" i="4"/>
  <c r="E149" i="2"/>
  <c r="E149" i="3" s="1"/>
  <c r="Q130" i="1"/>
  <c r="H131" i="9"/>
  <c r="P130" i="1"/>
  <c r="O129" i="1"/>
  <c r="J122" i="9" l="1"/>
  <c r="G117" i="16" s="1"/>
  <c r="K116" i="9"/>
  <c r="H111" i="16" s="1"/>
  <c r="A131" i="14"/>
  <c r="E150" i="13"/>
  <c r="I128" i="9"/>
  <c r="P131" i="1"/>
  <c r="O130" i="1"/>
  <c r="G131" i="9"/>
  <c r="A147" i="4"/>
  <c r="E150" i="2"/>
  <c r="E150" i="3" s="1"/>
  <c r="Q131" i="1"/>
  <c r="H132" i="9"/>
  <c r="J123" i="9" l="1"/>
  <c r="G118" i="16" s="1"/>
  <c r="K117" i="9"/>
  <c r="H112" i="16" s="1"/>
  <c r="A132" i="14"/>
  <c r="E151" i="13"/>
  <c r="Q132" i="1"/>
  <c r="H133" i="9"/>
  <c r="I129" i="9" s="1"/>
  <c r="G132" i="9"/>
  <c r="A148" i="4"/>
  <c r="E151" i="2"/>
  <c r="E151" i="3" s="1"/>
  <c r="P132" i="1"/>
  <c r="O131" i="1"/>
  <c r="J124" i="9" l="1"/>
  <c r="G119" i="16" s="1"/>
  <c r="K118" i="9"/>
  <c r="H113" i="16" s="1"/>
  <c r="A133" i="14"/>
  <c r="E152" i="13"/>
  <c r="I130" i="9"/>
  <c r="P133" i="1"/>
  <c r="O132" i="1"/>
  <c r="G133" i="9"/>
  <c r="A149" i="4"/>
  <c r="E152" i="2"/>
  <c r="E152" i="3" s="1"/>
  <c r="Q133" i="1"/>
  <c r="H134" i="9"/>
  <c r="J125" i="9" l="1"/>
  <c r="G120" i="16" s="1"/>
  <c r="K119" i="9"/>
  <c r="H114" i="16" s="1"/>
  <c r="A134" i="14"/>
  <c r="E153" i="13"/>
  <c r="Q134" i="1"/>
  <c r="H135" i="9"/>
  <c r="I131" i="9" s="1"/>
  <c r="G134" i="9"/>
  <c r="A150" i="4"/>
  <c r="E153" i="2"/>
  <c r="E153" i="3" s="1"/>
  <c r="P134" i="1"/>
  <c r="O133" i="1"/>
  <c r="J126" i="9" l="1"/>
  <c r="G121" i="16" s="1"/>
  <c r="K120" i="9"/>
  <c r="H115" i="16" s="1"/>
  <c r="A135" i="14"/>
  <c r="E154" i="13"/>
  <c r="I132" i="9"/>
  <c r="G135" i="9"/>
  <c r="A151" i="4"/>
  <c r="E154" i="2"/>
  <c r="E154" i="3" s="1"/>
  <c r="P135" i="1"/>
  <c r="O134" i="1"/>
  <c r="Q135" i="1"/>
  <c r="H136" i="9"/>
  <c r="J127" i="9" l="1"/>
  <c r="G122" i="16" s="1"/>
  <c r="K121" i="9"/>
  <c r="H116" i="16" s="1"/>
  <c r="A136" i="14"/>
  <c r="E155" i="13"/>
  <c r="I133" i="9"/>
  <c r="G136" i="9"/>
  <c r="A152" i="4"/>
  <c r="E155" i="2"/>
  <c r="E155" i="3" s="1"/>
  <c r="Q136" i="1"/>
  <c r="H137" i="9"/>
  <c r="P136" i="1"/>
  <c r="O135" i="1"/>
  <c r="J128" i="9" l="1"/>
  <c r="K122" i="9"/>
  <c r="H117" i="16" s="1"/>
  <c r="A137" i="14"/>
  <c r="E156" i="13"/>
  <c r="I134" i="9"/>
  <c r="P137" i="1"/>
  <c r="O136" i="1"/>
  <c r="G137" i="9"/>
  <c r="A153" i="4"/>
  <c r="E156" i="2"/>
  <c r="E156" i="3" s="1"/>
  <c r="Q137" i="1"/>
  <c r="H138" i="9"/>
  <c r="J129" i="9" l="1"/>
  <c r="K123" i="9"/>
  <c r="H118" i="16" s="1"/>
  <c r="A138" i="14"/>
  <c r="E157" i="13"/>
  <c r="Q138" i="1"/>
  <c r="H139" i="9"/>
  <c r="I135" i="9" s="1"/>
  <c r="G138" i="9"/>
  <c r="A154" i="4"/>
  <c r="E157" i="2"/>
  <c r="E157" i="3" s="1"/>
  <c r="P138" i="1"/>
  <c r="O137" i="1"/>
  <c r="J130" i="9" l="1"/>
  <c r="K124" i="9"/>
  <c r="H119" i="16" s="1"/>
  <c r="A139" i="14"/>
  <c r="E158" i="13"/>
  <c r="I136" i="9"/>
  <c r="P139" i="1"/>
  <c r="O138" i="1"/>
  <c r="G139" i="9"/>
  <c r="A155" i="4"/>
  <c r="E158" i="2"/>
  <c r="E158" i="3" s="1"/>
  <c r="Q139" i="1"/>
  <c r="H140" i="9"/>
  <c r="J131" i="9" l="1"/>
  <c r="K125" i="9"/>
  <c r="H120" i="16" s="1"/>
  <c r="A140" i="14"/>
  <c r="E159" i="13"/>
  <c r="I137" i="9"/>
  <c r="G140" i="9"/>
  <c r="A156" i="4"/>
  <c r="E159" i="2"/>
  <c r="E159" i="3" s="1"/>
  <c r="Q140" i="1"/>
  <c r="H141" i="9"/>
  <c r="P140" i="1"/>
  <c r="O139" i="1"/>
  <c r="J132" i="9" l="1"/>
  <c r="K126" i="9"/>
  <c r="H121" i="16" s="1"/>
  <c r="A141" i="14"/>
  <c r="E160" i="13"/>
  <c r="I138" i="9"/>
  <c r="P141" i="1"/>
  <c r="O140" i="1"/>
  <c r="G141" i="9"/>
  <c r="A157" i="4"/>
  <c r="E160" i="2"/>
  <c r="E160" i="3" s="1"/>
  <c r="Q141" i="1"/>
  <c r="H142" i="9"/>
  <c r="J133" i="9" l="1"/>
  <c r="K127" i="9"/>
  <c r="H122" i="16" s="1"/>
  <c r="A142" i="14"/>
  <c r="E161" i="13"/>
  <c r="Q142" i="1"/>
  <c r="H143" i="9"/>
  <c r="I139" i="9" s="1"/>
  <c r="G142" i="9"/>
  <c r="A158" i="4"/>
  <c r="E161" i="2"/>
  <c r="E161" i="3" s="1"/>
  <c r="P142" i="1"/>
  <c r="O141" i="1"/>
  <c r="J134" i="9" l="1"/>
  <c r="K128" i="9"/>
  <c r="A143" i="14"/>
  <c r="E162" i="13"/>
  <c r="I140" i="9"/>
  <c r="P143" i="1"/>
  <c r="O142" i="1"/>
  <c r="G143" i="9"/>
  <c r="A159" i="4"/>
  <c r="E162" i="2"/>
  <c r="E162" i="3" s="1"/>
  <c r="Q143" i="1"/>
  <c r="H144" i="9"/>
  <c r="J135" i="9" l="1"/>
  <c r="K129" i="9"/>
  <c r="A144" i="14"/>
  <c r="E163" i="13"/>
  <c r="Q144" i="1"/>
  <c r="H145" i="9"/>
  <c r="I141" i="9" s="1"/>
  <c r="G144" i="9"/>
  <c r="A160" i="4"/>
  <c r="E163" i="2"/>
  <c r="E163" i="3" s="1"/>
  <c r="P144" i="1"/>
  <c r="O143" i="1"/>
  <c r="J136" i="9" l="1"/>
  <c r="K130" i="9"/>
  <c r="A145" i="14"/>
  <c r="E164" i="13"/>
  <c r="I142" i="9"/>
  <c r="P145" i="1"/>
  <c r="O144" i="1"/>
  <c r="G145" i="9"/>
  <c r="A161" i="4"/>
  <c r="E164" i="2"/>
  <c r="E164" i="3" s="1"/>
  <c r="Q145" i="1"/>
  <c r="H146" i="9"/>
  <c r="J137" i="9" l="1"/>
  <c r="K131" i="9"/>
  <c r="A146" i="14"/>
  <c r="E165" i="13"/>
  <c r="Q146" i="1"/>
  <c r="H147" i="9"/>
  <c r="I143" i="9" s="1"/>
  <c r="G146" i="9"/>
  <c r="A162" i="4"/>
  <c r="E165" i="2"/>
  <c r="E165" i="3" s="1"/>
  <c r="P146" i="1"/>
  <c r="O145" i="1"/>
  <c r="J138" i="9" l="1"/>
  <c r="K132" i="9"/>
  <c r="A147" i="14"/>
  <c r="E166" i="13"/>
  <c r="I144" i="9"/>
  <c r="P147" i="1"/>
  <c r="O146" i="1"/>
  <c r="G147" i="9"/>
  <c r="A163" i="4"/>
  <c r="E166" i="2"/>
  <c r="E166" i="3" s="1"/>
  <c r="Q147" i="1"/>
  <c r="H148" i="9"/>
  <c r="J139" i="9" l="1"/>
  <c r="K133" i="9"/>
  <c r="A148" i="14"/>
  <c r="E167" i="13"/>
  <c r="Q148" i="1"/>
  <c r="H149" i="9"/>
  <c r="I145" i="9" s="1"/>
  <c r="G148" i="9"/>
  <c r="A164" i="4"/>
  <c r="E167" i="2"/>
  <c r="E167" i="3" s="1"/>
  <c r="P148" i="1"/>
  <c r="O147" i="1"/>
  <c r="J140" i="9" l="1"/>
  <c r="K134" i="9"/>
  <c r="A149" i="14"/>
  <c r="E168" i="13"/>
  <c r="I146" i="9"/>
  <c r="P149" i="1"/>
  <c r="O148" i="1"/>
  <c r="G149" i="9"/>
  <c r="A165" i="4"/>
  <c r="E168" i="2"/>
  <c r="E168" i="3" s="1"/>
  <c r="Q149" i="1"/>
  <c r="H150" i="9"/>
  <c r="J141" i="9" l="1"/>
  <c r="K135" i="9"/>
  <c r="A150" i="14"/>
  <c r="E169" i="13"/>
  <c r="Q150" i="1"/>
  <c r="H151" i="9"/>
  <c r="I147" i="9" s="1"/>
  <c r="G150" i="9"/>
  <c r="A166" i="4"/>
  <c r="E169" i="2"/>
  <c r="E169" i="3" s="1"/>
  <c r="P150" i="1"/>
  <c r="O149" i="1"/>
  <c r="J142" i="9" l="1"/>
  <c r="K136" i="9"/>
  <c r="A151" i="14"/>
  <c r="E170" i="13"/>
  <c r="I148" i="9"/>
  <c r="P151" i="1"/>
  <c r="O150" i="1"/>
  <c r="G151" i="9"/>
  <c r="A167" i="4"/>
  <c r="E170" i="2"/>
  <c r="E170" i="3" s="1"/>
  <c r="Q151" i="1"/>
  <c r="H152" i="9"/>
  <c r="J143" i="9" l="1"/>
  <c r="K137" i="9"/>
  <c r="A152" i="14"/>
  <c r="E171" i="13"/>
  <c r="I149" i="9"/>
  <c r="G152" i="9"/>
  <c r="A168" i="4"/>
  <c r="E171" i="2"/>
  <c r="E171" i="3" s="1"/>
  <c r="Q152" i="1"/>
  <c r="H153" i="9"/>
  <c r="P152" i="1"/>
  <c r="O151" i="1"/>
  <c r="K138" i="9" l="1"/>
  <c r="J144" i="9"/>
  <c r="A153" i="14"/>
  <c r="E172" i="13"/>
  <c r="I150" i="9"/>
  <c r="P153" i="1"/>
  <c r="O152" i="1"/>
  <c r="G153" i="9"/>
  <c r="A169" i="4"/>
  <c r="E172" i="2"/>
  <c r="E172" i="3" s="1"/>
  <c r="Q153" i="1"/>
  <c r="H154" i="9"/>
  <c r="K139" i="9" l="1"/>
  <c r="J145" i="9"/>
  <c r="A154" i="14"/>
  <c r="E173" i="13"/>
  <c r="Q154" i="1"/>
  <c r="H155" i="9"/>
  <c r="I151" i="9" s="1"/>
  <c r="G154" i="9"/>
  <c r="A170" i="4"/>
  <c r="E173" i="2"/>
  <c r="E173" i="3" s="1"/>
  <c r="P154" i="1"/>
  <c r="O153" i="1"/>
  <c r="K140" i="9" l="1"/>
  <c r="J146" i="9"/>
  <c r="A155" i="14"/>
  <c r="E174" i="13"/>
  <c r="I152" i="9"/>
  <c r="P155" i="1"/>
  <c r="O154" i="1"/>
  <c r="G155" i="9"/>
  <c r="A171" i="4"/>
  <c r="E174" i="2"/>
  <c r="E174" i="3" s="1"/>
  <c r="Q155" i="1"/>
  <c r="H157" i="9" s="1"/>
  <c r="I157" i="9" s="1"/>
  <c r="J157" i="9" s="1"/>
  <c r="K157" i="9" s="1"/>
  <c r="H156" i="9"/>
  <c r="K141" i="9" l="1"/>
  <c r="J147" i="9"/>
  <c r="A156" i="14"/>
  <c r="E175" i="13"/>
  <c r="I155" i="9"/>
  <c r="I156" i="9"/>
  <c r="I154" i="9"/>
  <c r="I153" i="9"/>
  <c r="G156" i="9"/>
  <c r="A172" i="4"/>
  <c r="E175" i="2"/>
  <c r="E175" i="3" s="1"/>
  <c r="O155" i="1"/>
  <c r="J149" i="9" l="1"/>
  <c r="J150" i="9"/>
  <c r="J148" i="9"/>
  <c r="K144" i="9" s="1"/>
  <c r="K142" i="9"/>
  <c r="A157" i="14"/>
  <c r="E176" i="13"/>
  <c r="J153" i="9"/>
  <c r="J155" i="9"/>
  <c r="J156" i="9"/>
  <c r="J154" i="9"/>
  <c r="J152" i="9"/>
  <c r="J151" i="9"/>
  <c r="G157" i="9"/>
  <c r="A173" i="4"/>
  <c r="E176" i="2"/>
  <c r="W48" i="2" s="1"/>
  <c r="AC48" i="2" l="1"/>
  <c r="X48" i="2"/>
  <c r="K152" i="9"/>
  <c r="K146" i="9"/>
  <c r="K149" i="9"/>
  <c r="W29" i="13"/>
  <c r="X29" i="13" s="1"/>
  <c r="W32" i="13"/>
  <c r="X32" i="13" s="1"/>
  <c r="W28" i="13"/>
  <c r="W31" i="13"/>
  <c r="X31" i="13" s="1"/>
  <c r="K147" i="9"/>
  <c r="K145" i="9"/>
  <c r="K143" i="9"/>
  <c r="K150" i="9"/>
  <c r="K153" i="9"/>
  <c r="K148" i="9"/>
  <c r="K155" i="9"/>
  <c r="K156" i="9"/>
  <c r="K151" i="9"/>
  <c r="K154" i="9"/>
  <c r="H44" i="4"/>
  <c r="L48" i="4"/>
  <c r="H24" i="4"/>
  <c r="L25" i="4"/>
  <c r="L24" i="4"/>
  <c r="H46" i="4"/>
  <c r="L45" i="4"/>
  <c r="H47" i="4"/>
  <c r="H48" i="4"/>
  <c r="L26" i="4"/>
  <c r="H27" i="4"/>
  <c r="L47" i="4"/>
  <c r="L46" i="4"/>
  <c r="H25" i="4"/>
  <c r="L27" i="4"/>
  <c r="H45" i="4"/>
  <c r="H26" i="4"/>
  <c r="L44" i="4"/>
  <c r="W47" i="2"/>
  <c r="AC47" i="2" s="1"/>
  <c r="W29" i="2"/>
  <c r="AC29" i="2" s="1"/>
  <c r="W30" i="2"/>
  <c r="AC30" i="2" s="1"/>
  <c r="W50" i="2"/>
  <c r="AC50" i="2" s="1"/>
  <c r="W43" i="2"/>
  <c r="AC43" i="2" s="1"/>
  <c r="W42" i="2"/>
  <c r="AC42" i="2" s="1"/>
  <c r="W32" i="2"/>
  <c r="AC32" i="2" s="1"/>
  <c r="W51" i="2"/>
  <c r="AC51" i="2" s="1"/>
  <c r="W28" i="2"/>
  <c r="W37" i="2"/>
  <c r="W35" i="2"/>
  <c r="W38" i="2"/>
  <c r="W41" i="2"/>
  <c r="W34" i="2"/>
  <c r="E176" i="3"/>
  <c r="W36" i="2"/>
  <c r="W39" i="2"/>
  <c r="W46" i="2"/>
  <c r="W31" i="2"/>
  <c r="AC31" i="2" s="1"/>
  <c r="W45" i="2"/>
  <c r="W40" i="2"/>
  <c r="W33" i="2"/>
  <c r="L35" i="4"/>
  <c r="H43" i="4"/>
  <c r="L39" i="4"/>
  <c r="L40" i="4"/>
  <c r="L38" i="4"/>
  <c r="L36" i="4"/>
  <c r="L37" i="4"/>
  <c r="L34" i="4"/>
  <c r="H28" i="4"/>
  <c r="H33" i="4"/>
  <c r="L29" i="4"/>
  <c r="H32" i="4"/>
  <c r="N32" i="4" s="1"/>
  <c r="H41" i="4"/>
  <c r="L33" i="4"/>
  <c r="L43" i="4"/>
  <c r="L42" i="4"/>
  <c r="H30" i="4"/>
  <c r="H39" i="4"/>
  <c r="L32" i="4"/>
  <c r="H37" i="4"/>
  <c r="H40" i="4"/>
  <c r="N40" i="4" s="1"/>
  <c r="H29" i="4"/>
  <c r="L31" i="4"/>
  <c r="H38" i="4"/>
  <c r="H35" i="4"/>
  <c r="N35" i="4" s="1"/>
  <c r="L28" i="4"/>
  <c r="L41" i="4"/>
  <c r="H36" i="4"/>
  <c r="H31" i="4"/>
  <c r="H42" i="4"/>
  <c r="L30" i="4"/>
  <c r="H34" i="4"/>
  <c r="N34" i="4" s="1"/>
  <c r="N41" i="4" l="1"/>
  <c r="O41" i="4" s="1"/>
  <c r="P41" i="4" s="1"/>
  <c r="H25" i="14" s="1"/>
  <c r="I25" i="14" s="1"/>
  <c r="N42" i="4"/>
  <c r="G17" i="4"/>
  <c r="J11" i="4"/>
  <c r="G12" i="4"/>
  <c r="G16" i="4"/>
  <c r="J10" i="4"/>
  <c r="G11" i="4"/>
  <c r="J17" i="4"/>
  <c r="G9" i="4"/>
  <c r="J18" i="4"/>
  <c r="G15" i="4"/>
  <c r="J9" i="4"/>
  <c r="G10" i="4"/>
  <c r="G14" i="4"/>
  <c r="J16" i="4"/>
  <c r="J15" i="4"/>
  <c r="J14" i="4"/>
  <c r="J13" i="4"/>
  <c r="G18" i="4"/>
  <c r="J12" i="4"/>
  <c r="G13" i="4"/>
  <c r="N28" i="4"/>
  <c r="N26" i="4"/>
  <c r="B18" i="4"/>
  <c r="B12" i="4"/>
  <c r="D11" i="4"/>
  <c r="B15" i="4"/>
  <c r="B14" i="4"/>
  <c r="B17" i="4"/>
  <c r="D18" i="4"/>
  <c r="B16" i="4"/>
  <c r="B11" i="4"/>
  <c r="D10" i="4"/>
  <c r="D17" i="4"/>
  <c r="D16" i="4"/>
  <c r="D13" i="4"/>
  <c r="D9" i="4"/>
  <c r="D15" i="4"/>
  <c r="B13" i="4"/>
  <c r="B9" i="4"/>
  <c r="D14" i="4"/>
  <c r="D12" i="4"/>
  <c r="B10" i="4"/>
  <c r="N48" i="4"/>
  <c r="N29" i="4"/>
  <c r="N25" i="4"/>
  <c r="N46" i="4"/>
  <c r="O46" i="4" s="1"/>
  <c r="P46" i="4" s="1"/>
  <c r="H30" i="14" s="1"/>
  <c r="I30" i="14" s="1"/>
  <c r="N31" i="4"/>
  <c r="N24" i="4"/>
  <c r="N39" i="4"/>
  <c r="N33" i="4"/>
  <c r="N43" i="4"/>
  <c r="N30" i="4"/>
  <c r="N44" i="4"/>
  <c r="N36" i="4"/>
  <c r="N37" i="4"/>
  <c r="N27" i="4"/>
  <c r="N38" i="4"/>
  <c r="N45" i="4"/>
  <c r="N47" i="4"/>
  <c r="J9" i="2"/>
  <c r="J14" i="13"/>
  <c r="R14" i="13"/>
  <c r="J16" i="13"/>
  <c r="J17" i="13"/>
  <c r="R15" i="13"/>
  <c r="R12" i="13"/>
  <c r="R18" i="13"/>
  <c r="J12" i="13"/>
  <c r="J13" i="13"/>
  <c r="R13" i="13"/>
  <c r="J11" i="13"/>
  <c r="J18" i="13"/>
  <c r="R17" i="13"/>
  <c r="R16" i="13"/>
  <c r="X28" i="13"/>
  <c r="R10" i="13"/>
  <c r="R11" i="13"/>
  <c r="J9" i="13"/>
  <c r="J10" i="13"/>
  <c r="J15" i="13"/>
  <c r="R9" i="13"/>
  <c r="Y29" i="13"/>
  <c r="AC33" i="2"/>
  <c r="AC46" i="2"/>
  <c r="AC34" i="2"/>
  <c r="AC37" i="2"/>
  <c r="AC35" i="2"/>
  <c r="AC40" i="2"/>
  <c r="AC39" i="2"/>
  <c r="AC41" i="2"/>
  <c r="AC28" i="2"/>
  <c r="AC45" i="2"/>
  <c r="AC36" i="2"/>
  <c r="AC38" i="2"/>
  <c r="X43" i="2"/>
  <c r="X50" i="2"/>
  <c r="X32" i="2"/>
  <c r="X30" i="2"/>
  <c r="X51" i="2"/>
  <c r="X42" i="2"/>
  <c r="X29" i="2"/>
  <c r="X47" i="2"/>
  <c r="X28" i="2"/>
  <c r="X41" i="2"/>
  <c r="X34" i="2"/>
  <c r="X38" i="2"/>
  <c r="X37" i="2"/>
  <c r="X35" i="2"/>
  <c r="F18" i="2"/>
  <c r="F14" i="2"/>
  <c r="B16" i="2"/>
  <c r="F9" i="2"/>
  <c r="B10" i="2"/>
  <c r="F17" i="2"/>
  <c r="F10" i="2"/>
  <c r="F13" i="2"/>
  <c r="B17" i="2"/>
  <c r="F12" i="2"/>
  <c r="F16" i="2"/>
  <c r="B14" i="2"/>
  <c r="B13" i="2"/>
  <c r="B11" i="2"/>
  <c r="F15" i="2"/>
  <c r="B9" i="2"/>
  <c r="B15" i="2"/>
  <c r="F11" i="2"/>
  <c r="B18" i="2"/>
  <c r="B12" i="2"/>
  <c r="X31" i="2"/>
  <c r="X40" i="2"/>
  <c r="R18" i="2"/>
  <c r="J10" i="2"/>
  <c r="J18" i="2"/>
  <c r="J17" i="2"/>
  <c r="R15" i="2"/>
  <c r="J12" i="2"/>
  <c r="R11" i="2"/>
  <c r="J14" i="2"/>
  <c r="R13" i="2"/>
  <c r="R12" i="2"/>
  <c r="R10" i="2"/>
  <c r="R14" i="2"/>
  <c r="R9" i="2"/>
  <c r="J13" i="2"/>
  <c r="J16" i="2"/>
  <c r="R17" i="2"/>
  <c r="J11" i="2"/>
  <c r="J15" i="2"/>
  <c r="R16" i="2"/>
  <c r="X36" i="2"/>
  <c r="X45" i="2"/>
  <c r="X33" i="2"/>
  <c r="X46" i="2"/>
  <c r="X39" i="2"/>
  <c r="Y48" i="2" l="1"/>
  <c r="AD48" i="2" s="1"/>
  <c r="AE48" i="2" s="1"/>
  <c r="D29" i="14" s="1"/>
  <c r="Y106" i="2"/>
  <c r="Y84" i="2"/>
  <c r="Y76" i="2"/>
  <c r="Y72" i="2"/>
  <c r="Y71" i="2"/>
  <c r="Y67" i="2"/>
  <c r="Y28" i="13"/>
  <c r="Y30" i="13"/>
  <c r="Y27" i="13"/>
  <c r="Y32" i="13"/>
  <c r="Y31" i="13"/>
  <c r="Y49" i="2"/>
  <c r="Y29" i="2"/>
  <c r="Y30" i="2"/>
  <c r="Y47" i="2"/>
  <c r="Y50" i="2"/>
  <c r="Y51" i="2"/>
  <c r="X34" i="3"/>
  <c r="X41" i="3"/>
  <c r="X35" i="3"/>
  <c r="X37" i="3"/>
  <c r="X38" i="3"/>
  <c r="Y35" i="2"/>
  <c r="Y37" i="2"/>
  <c r="Y38" i="2"/>
  <c r="Y28" i="2"/>
  <c r="Y32" i="2"/>
  <c r="Y44" i="2"/>
  <c r="Y42" i="2"/>
  <c r="Y43" i="2"/>
  <c r="Y27" i="2"/>
  <c r="Y34" i="2"/>
  <c r="Y41" i="2"/>
  <c r="Y46" i="2"/>
  <c r="X45" i="3"/>
  <c r="Y45" i="2"/>
  <c r="X36" i="3"/>
  <c r="Y33" i="2"/>
  <c r="X40" i="3"/>
  <c r="X31" i="3"/>
  <c r="R14" i="3"/>
  <c r="R17" i="3"/>
  <c r="R11" i="3"/>
  <c r="R10" i="3"/>
  <c r="R9" i="3"/>
  <c r="R16" i="3"/>
  <c r="R13" i="3"/>
  <c r="R15" i="3"/>
  <c r="R18" i="3"/>
  <c r="R12" i="3"/>
  <c r="J15" i="3"/>
  <c r="J11" i="3"/>
  <c r="J14" i="3"/>
  <c r="J10" i="3"/>
  <c r="J12" i="3"/>
  <c r="J13" i="3"/>
  <c r="J18" i="3"/>
  <c r="J17" i="3"/>
  <c r="J16" i="3"/>
  <c r="J9" i="3"/>
  <c r="X39" i="3"/>
  <c r="Y36" i="2"/>
  <c r="X46" i="3"/>
  <c r="Y39" i="2"/>
  <c r="F13" i="3"/>
  <c r="F17" i="3"/>
  <c r="F15" i="3"/>
  <c r="F18" i="3"/>
  <c r="F9" i="3"/>
  <c r="F12" i="3"/>
  <c r="F16" i="3"/>
  <c r="F11" i="3"/>
  <c r="F10" i="3"/>
  <c r="F14" i="3"/>
  <c r="B9" i="3"/>
  <c r="B13" i="3"/>
  <c r="B14" i="3"/>
  <c r="B16" i="3"/>
  <c r="B12" i="3"/>
  <c r="B15" i="3"/>
  <c r="B10" i="3"/>
  <c r="X30" i="3"/>
  <c r="B11" i="3"/>
  <c r="B17" i="3"/>
  <c r="B18" i="3"/>
  <c r="Y40" i="2"/>
  <c r="X33" i="3"/>
  <c r="Y31" i="2"/>
  <c r="Y48" i="3" l="1"/>
  <c r="AD48" i="3" s="1"/>
  <c r="AE48" i="3" s="1"/>
  <c r="G29" i="14" s="1"/>
  <c r="O45" i="4"/>
  <c r="P45" i="4" s="1"/>
  <c r="H29" i="14" s="1"/>
  <c r="I29" i="14" s="1"/>
  <c r="AD31" i="2"/>
  <c r="AE31" i="2" s="1"/>
  <c r="D12" i="14" s="1"/>
  <c r="AD40" i="2"/>
  <c r="AE40" i="2" s="1"/>
  <c r="D21" i="14" s="1"/>
  <c r="AD39" i="2"/>
  <c r="AE39" i="2" s="1"/>
  <c r="D20" i="14" s="1"/>
  <c r="AD36" i="2"/>
  <c r="AE36" i="2" s="1"/>
  <c r="D17" i="14" s="1"/>
  <c r="AD33" i="2"/>
  <c r="AE33" i="2" s="1"/>
  <c r="D14" i="14" s="1"/>
  <c r="AD45" i="2"/>
  <c r="AE45" i="2" s="1"/>
  <c r="D26" i="14" s="1"/>
  <c r="AD46" i="2"/>
  <c r="AE46" i="2" s="1"/>
  <c r="D27" i="14" s="1"/>
  <c r="AD41" i="2"/>
  <c r="AE41" i="2" s="1"/>
  <c r="D22" i="14" s="1"/>
  <c r="AD34" i="2"/>
  <c r="AE34" i="2" s="1"/>
  <c r="D15" i="14" s="1"/>
  <c r="AD27" i="2"/>
  <c r="AE27" i="2" s="1"/>
  <c r="D8" i="14" s="1"/>
  <c r="AD43" i="2"/>
  <c r="AE43" i="2" s="1"/>
  <c r="D24" i="14" s="1"/>
  <c r="AD42" i="2"/>
  <c r="AE42" i="2" s="1"/>
  <c r="D23" i="14" s="1"/>
  <c r="AD44" i="2"/>
  <c r="AE44" i="2" s="1"/>
  <c r="D25" i="14" s="1"/>
  <c r="AD32" i="2"/>
  <c r="AE32" i="2" s="1"/>
  <c r="D13" i="14" s="1"/>
  <c r="AD28" i="2"/>
  <c r="AE28" i="2" s="1"/>
  <c r="D9" i="14" s="1"/>
  <c r="AD38" i="2"/>
  <c r="AE38" i="2" s="1"/>
  <c r="D19" i="14" s="1"/>
  <c r="AD37" i="2"/>
  <c r="AE37" i="2" s="1"/>
  <c r="D18" i="14" s="1"/>
  <c r="AD35" i="2"/>
  <c r="AE35" i="2" s="1"/>
  <c r="D16" i="14" s="1"/>
  <c r="AD51" i="2"/>
  <c r="AE51" i="2" s="1"/>
  <c r="D32" i="14" s="1"/>
  <c r="AD50" i="2"/>
  <c r="AE50" i="2" s="1"/>
  <c r="D31" i="14" s="1"/>
  <c r="AD47" i="2"/>
  <c r="AE47" i="2" s="1"/>
  <c r="D28" i="14" s="1"/>
  <c r="AD30" i="2"/>
  <c r="AE30" i="2" s="1"/>
  <c r="D11" i="14" s="1"/>
  <c r="AD29" i="2"/>
  <c r="AE29" i="2" s="1"/>
  <c r="D10" i="14" s="1"/>
  <c r="AD49" i="2"/>
  <c r="AE49" i="2" s="1"/>
  <c r="D30" i="14" s="1"/>
  <c r="AD67" i="2"/>
  <c r="AE67" i="2" s="1"/>
  <c r="D48" i="14" s="1"/>
  <c r="AD71" i="2"/>
  <c r="AE71" i="2" s="1"/>
  <c r="D52" i="14" s="1"/>
  <c r="AD72" i="2"/>
  <c r="AE72" i="2" s="1"/>
  <c r="D53" i="14" s="1"/>
  <c r="AD76" i="2"/>
  <c r="AE76" i="2" s="1"/>
  <c r="D57" i="14" s="1"/>
  <c r="AD84" i="2"/>
  <c r="AE84" i="2" s="1"/>
  <c r="D65" i="14" s="1"/>
  <c r="AD106" i="2"/>
  <c r="AE106" i="2" s="1"/>
  <c r="D87" i="14" s="1"/>
  <c r="Y106" i="3"/>
  <c r="AD106" i="3" s="1"/>
  <c r="AE106" i="3" s="1"/>
  <c r="G87" i="14" s="1"/>
  <c r="Y76" i="3"/>
  <c r="AD76" i="3" s="1"/>
  <c r="AE76" i="3" s="1"/>
  <c r="G57" i="14" s="1"/>
  <c r="Y84" i="3"/>
  <c r="AD84" i="3" s="1"/>
  <c r="AE84" i="3" s="1"/>
  <c r="G65" i="14" s="1"/>
  <c r="Y71" i="3"/>
  <c r="AD71" i="3" s="1"/>
  <c r="AE71" i="3" s="1"/>
  <c r="G52" i="14" s="1"/>
  <c r="Y72" i="3"/>
  <c r="AD72" i="3" s="1"/>
  <c r="AE72" i="3" s="1"/>
  <c r="G53" i="14" s="1"/>
  <c r="Y67" i="3"/>
  <c r="AD67" i="3" s="1"/>
  <c r="AE67" i="3" s="1"/>
  <c r="G48" i="14" s="1"/>
  <c r="Y16" i="13"/>
  <c r="Y12" i="13"/>
  <c r="U17" i="13"/>
  <c r="Y15" i="13"/>
  <c r="Y18" i="13"/>
  <c r="U21" i="13"/>
  <c r="Y17" i="13"/>
  <c r="Y14" i="13"/>
  <c r="U23" i="13"/>
  <c r="U20" i="13"/>
  <c r="U13" i="13"/>
  <c r="U14" i="13"/>
  <c r="Y10" i="13"/>
  <c r="U9" i="13"/>
  <c r="Y22" i="13"/>
  <c r="U18" i="13"/>
  <c r="Y11" i="13"/>
  <c r="U16" i="13"/>
  <c r="Y13" i="13"/>
  <c r="U12" i="13"/>
  <c r="Y19" i="13"/>
  <c r="Y23" i="13"/>
  <c r="Y20" i="13"/>
  <c r="U15" i="13"/>
  <c r="U10" i="13"/>
  <c r="Y9" i="13"/>
  <c r="U11" i="13"/>
  <c r="Y21" i="13"/>
  <c r="U19" i="13"/>
  <c r="U22" i="13"/>
  <c r="O29" i="4"/>
  <c r="P29" i="4" s="1"/>
  <c r="H13" i="14" s="1"/>
  <c r="AB21" i="2"/>
  <c r="AB17" i="2"/>
  <c r="AB13" i="2"/>
  <c r="AB9" i="2"/>
  <c r="AB18" i="2"/>
  <c r="AB14" i="2"/>
  <c r="AB10" i="2"/>
  <c r="AB20" i="2"/>
  <c r="AB12" i="2"/>
  <c r="AB15" i="2"/>
  <c r="AB11" i="2"/>
  <c r="AB19" i="2"/>
  <c r="AB16" i="2"/>
  <c r="O43" i="4"/>
  <c r="P43" i="4" s="1"/>
  <c r="H27" i="14" s="1"/>
  <c r="I27" i="14" s="1"/>
  <c r="Y28" i="3"/>
  <c r="AD28" i="3" s="1"/>
  <c r="AE28" i="3" s="1"/>
  <c r="G9" i="14" s="1"/>
  <c r="Y50" i="3"/>
  <c r="AD50" i="3" s="1"/>
  <c r="AE50" i="3" s="1"/>
  <c r="G31" i="14" s="1"/>
  <c r="Y51" i="3"/>
  <c r="AD51" i="3" s="1"/>
  <c r="AE51" i="3" s="1"/>
  <c r="G32" i="14" s="1"/>
  <c r="Y47" i="3"/>
  <c r="AD47" i="3" s="1"/>
  <c r="AE47" i="3" s="1"/>
  <c r="G28" i="14" s="1"/>
  <c r="Y27" i="3"/>
  <c r="AD27" i="3" s="1"/>
  <c r="AE27" i="3" s="1"/>
  <c r="G8" i="14" s="1"/>
  <c r="Y37" i="3"/>
  <c r="AD37" i="3" s="1"/>
  <c r="AE37" i="3" s="1"/>
  <c r="G18" i="14" s="1"/>
  <c r="Y35" i="3"/>
  <c r="AD35" i="3" s="1"/>
  <c r="AE35" i="3" s="1"/>
  <c r="G16" i="14" s="1"/>
  <c r="Y38" i="3"/>
  <c r="AD38" i="3" s="1"/>
  <c r="AE38" i="3" s="1"/>
  <c r="G19" i="14" s="1"/>
  <c r="Y44" i="3"/>
  <c r="AD44" i="3" s="1"/>
  <c r="AE44" i="3" s="1"/>
  <c r="G25" i="14" s="1"/>
  <c r="Y42" i="3"/>
  <c r="AD42" i="3" s="1"/>
  <c r="AE42" i="3" s="1"/>
  <c r="G23" i="14" s="1"/>
  <c r="Y32" i="3"/>
  <c r="AD32" i="3" s="1"/>
  <c r="AE32" i="3" s="1"/>
  <c r="G13" i="14" s="1"/>
  <c r="O42" i="4"/>
  <c r="P42" i="4" s="1"/>
  <c r="H26" i="14" s="1"/>
  <c r="I26" i="14" s="1"/>
  <c r="Y34" i="3"/>
  <c r="AD34" i="3" s="1"/>
  <c r="AE34" i="3" s="1"/>
  <c r="G15" i="14" s="1"/>
  <c r="Y43" i="3"/>
  <c r="AD43" i="3" s="1"/>
  <c r="AE43" i="3" s="1"/>
  <c r="G24" i="14" s="1"/>
  <c r="Y41" i="3"/>
  <c r="AD41" i="3" s="1"/>
  <c r="AE41" i="3" s="1"/>
  <c r="G22" i="14" s="1"/>
  <c r="Y29" i="3"/>
  <c r="AD29" i="3" s="1"/>
  <c r="AE29" i="3" s="1"/>
  <c r="G10" i="14" s="1"/>
  <c r="Y30" i="3"/>
  <c r="AD30" i="3" s="1"/>
  <c r="AE30" i="3" s="1"/>
  <c r="G11" i="14" s="1"/>
  <c r="Y36" i="3"/>
  <c r="AD36" i="3" s="1"/>
  <c r="AE36" i="3" s="1"/>
  <c r="G17" i="14" s="1"/>
  <c r="U21" i="2"/>
  <c r="U12" i="2"/>
  <c r="U20" i="2"/>
  <c r="U16" i="2"/>
  <c r="U15" i="2"/>
  <c r="U13" i="2"/>
  <c r="U11" i="2"/>
  <c r="U19" i="2"/>
  <c r="U18" i="2"/>
  <c r="U17" i="2"/>
  <c r="U9" i="2"/>
  <c r="U10" i="2"/>
  <c r="U14" i="2"/>
  <c r="Y31" i="3"/>
  <c r="AD31" i="3" s="1"/>
  <c r="AE31" i="3" s="1"/>
  <c r="G12" i="14" s="1"/>
  <c r="Y39" i="3"/>
  <c r="AD39" i="3" s="1"/>
  <c r="AE39" i="3" s="1"/>
  <c r="G20" i="14" s="1"/>
  <c r="Y33" i="3"/>
  <c r="AD33" i="3" s="1"/>
  <c r="AE33" i="3" s="1"/>
  <c r="G14" i="14" s="1"/>
  <c r="Y40" i="3"/>
  <c r="AD40" i="3" s="1"/>
  <c r="AE40" i="3" s="1"/>
  <c r="G21" i="14" s="1"/>
  <c r="Y45" i="3"/>
  <c r="AD45" i="3" s="1"/>
  <c r="AE45" i="3" s="1"/>
  <c r="G26" i="14" s="1"/>
  <c r="Y46" i="3"/>
  <c r="AD46" i="3" s="1"/>
  <c r="AE46" i="3" s="1"/>
  <c r="G27" i="14" s="1"/>
  <c r="I13" i="14" l="1"/>
  <c r="O103" i="4"/>
  <c r="P103" i="4" s="1"/>
  <c r="H87" i="14" s="1"/>
  <c r="I87" i="14" s="1"/>
  <c r="O81" i="4"/>
  <c r="P81" i="4" s="1"/>
  <c r="H65" i="14" s="1"/>
  <c r="I65" i="14" s="1"/>
  <c r="O73" i="4"/>
  <c r="P73" i="4" s="1"/>
  <c r="H57" i="14" s="1"/>
  <c r="I57" i="14" s="1"/>
  <c r="O69" i="4"/>
  <c r="P69" i="4" s="1"/>
  <c r="H53" i="14" s="1"/>
  <c r="I53" i="14" s="1"/>
  <c r="O68" i="4"/>
  <c r="P68" i="4" s="1"/>
  <c r="H52" i="14" s="1"/>
  <c r="I52" i="14" s="1"/>
  <c r="O64" i="4"/>
  <c r="P64" i="4" s="1"/>
  <c r="H48" i="14" s="1"/>
  <c r="I48" i="14" s="1"/>
  <c r="O33" i="4"/>
  <c r="P33" i="4" s="1"/>
  <c r="H17" i="14" s="1"/>
  <c r="I17" i="14" s="1"/>
  <c r="O32" i="4"/>
  <c r="P32" i="4" s="1"/>
  <c r="H16" i="14" s="1"/>
  <c r="I16" i="14" s="1"/>
  <c r="O31" i="4"/>
  <c r="P31" i="4" s="1"/>
  <c r="H15" i="14" s="1"/>
  <c r="I15" i="14" s="1"/>
  <c r="AB21" i="3"/>
  <c r="AB17" i="3"/>
  <c r="AB14" i="3"/>
  <c r="AB9" i="3"/>
  <c r="AB20" i="3"/>
  <c r="AB16" i="3"/>
  <c r="AB13" i="3"/>
  <c r="AB10" i="3"/>
  <c r="AB19" i="3"/>
  <c r="AB11" i="3"/>
  <c r="AB15" i="3"/>
  <c r="AB12" i="3"/>
  <c r="AB18" i="3"/>
  <c r="O30" i="4"/>
  <c r="P30" i="4" s="1"/>
  <c r="H14" i="14" s="1"/>
  <c r="I14" i="14" s="1"/>
  <c r="O48" i="4"/>
  <c r="P48" i="4" s="1"/>
  <c r="H32" i="14" s="1"/>
  <c r="I32" i="14" s="1"/>
  <c r="O38" i="4"/>
  <c r="P38" i="4" s="1"/>
  <c r="H22" i="14" s="1"/>
  <c r="I22" i="14" s="1"/>
  <c r="O26" i="4"/>
  <c r="P26" i="4" s="1"/>
  <c r="H10" i="14" s="1"/>
  <c r="I10" i="14" s="1"/>
  <c r="O28" i="4"/>
  <c r="P28" i="4" s="1"/>
  <c r="H12" i="14" s="1"/>
  <c r="I12" i="14" s="1"/>
  <c r="O36" i="4"/>
  <c r="P36" i="4" s="1"/>
  <c r="H20" i="14" s="1"/>
  <c r="I20" i="14" s="1"/>
  <c r="O40" i="4"/>
  <c r="P40" i="4" s="1"/>
  <c r="H24" i="14" s="1"/>
  <c r="I24" i="14" s="1"/>
  <c r="O47" i="4"/>
  <c r="P47" i="4" s="1"/>
  <c r="H31" i="14" s="1"/>
  <c r="I31" i="14" s="1"/>
  <c r="O27" i="4"/>
  <c r="P27" i="4" s="1"/>
  <c r="H11" i="14" s="1"/>
  <c r="I11" i="14" s="1"/>
  <c r="O34" i="4"/>
  <c r="P34" i="4" s="1"/>
  <c r="H18" i="14" s="1"/>
  <c r="I18" i="14" s="1"/>
  <c r="O44" i="4"/>
  <c r="P44" i="4" s="1"/>
  <c r="H28" i="14" s="1"/>
  <c r="I28" i="14" s="1"/>
  <c r="O37" i="4"/>
  <c r="P37" i="4" s="1"/>
  <c r="H21" i="14" s="1"/>
  <c r="I21" i="14" s="1"/>
  <c r="O35" i="4"/>
  <c r="P35" i="4" s="1"/>
  <c r="H19" i="14" s="1"/>
  <c r="I19" i="14" s="1"/>
  <c r="O24" i="4"/>
  <c r="O39" i="4"/>
  <c r="P39" i="4" s="1"/>
  <c r="H23" i="14" s="1"/>
  <c r="I23" i="14" s="1"/>
  <c r="O25" i="4"/>
  <c r="P25" i="4" s="1"/>
  <c r="H9" i="14" s="1"/>
  <c r="I9" i="14" s="1"/>
  <c r="U14" i="3"/>
  <c r="U18" i="3"/>
  <c r="U11" i="3"/>
  <c r="U9" i="3"/>
  <c r="U17" i="3"/>
  <c r="U10" i="3"/>
  <c r="U13" i="3"/>
  <c r="U12" i="3"/>
  <c r="U21" i="3"/>
  <c r="U16" i="3"/>
  <c r="U15" i="3"/>
  <c r="U20" i="3"/>
  <c r="U19" i="3"/>
  <c r="P24" i="4" l="1"/>
  <c r="M14" i="4"/>
  <c r="P14" i="4"/>
  <c r="M13" i="4"/>
  <c r="P13" i="4"/>
  <c r="M11" i="4"/>
  <c r="P11" i="4"/>
  <c r="M18" i="4"/>
  <c r="M10" i="4"/>
  <c r="P18" i="4"/>
  <c r="M12" i="4"/>
  <c r="P12" i="4"/>
  <c r="P10" i="4"/>
  <c r="M17" i="4"/>
  <c r="M9" i="4"/>
  <c r="P17" i="4"/>
  <c r="P9" i="4"/>
  <c r="M16" i="4"/>
  <c r="P16" i="4"/>
  <c r="M15" i="4"/>
  <c r="P15" i="4"/>
  <c r="H8" i="14"/>
  <c r="I8" i="14" s="1"/>
</calcChain>
</file>

<file path=xl/sharedStrings.xml><?xml version="1.0" encoding="utf-8"?>
<sst xmlns="http://schemas.openxmlformats.org/spreadsheetml/2006/main" count="5207" uniqueCount="446">
  <si>
    <t>Notes here are outside print area</t>
  </si>
  <si>
    <t>R,F,J</t>
  </si>
  <si>
    <t>LG</t>
  </si>
  <si>
    <t>HG</t>
  </si>
  <si>
    <t>RELAY- BENCH</t>
  </si>
  <si>
    <t>ROOKIE, FEMALE, JUNIOR</t>
  </si>
  <si>
    <t>SCORE AGG</t>
  </si>
  <si>
    <t>SCORE RANK</t>
  </si>
  <si>
    <t>GROUP AGG</t>
  </si>
  <si>
    <t>GROUP RANK</t>
  </si>
  <si>
    <t>(GROUP + SCORE)</t>
  </si>
  <si>
    <t>OVERALL PLACE</t>
  </si>
  <si>
    <t>1ST</t>
  </si>
  <si>
    <t>2ND</t>
  </si>
  <si>
    <t>3RD</t>
  </si>
  <si>
    <t>4TH</t>
  </si>
  <si>
    <t>5TH</t>
  </si>
  <si>
    <t>Two Gun Overall Results</t>
  </si>
  <si>
    <t>This page is automatically filled in</t>
  </si>
  <si>
    <t>LG GROUP</t>
  </si>
  <si>
    <t>HG GROUP</t>
  </si>
  <si>
    <t>LG score</t>
  </si>
  <si>
    <t>HG score</t>
  </si>
  <si>
    <t>Score AGG</t>
  </si>
  <si>
    <t>overall</t>
  </si>
  <si>
    <t>placing</t>
  </si>
  <si>
    <t>2</t>
  </si>
  <si>
    <t>3</t>
  </si>
  <si>
    <t>4</t>
  </si>
  <si>
    <t>page is protected - no password</t>
  </si>
  <si>
    <t>Version</t>
  </si>
  <si>
    <t>Relay-Bench</t>
  </si>
  <si>
    <t>LIGHT GUN OVERALL</t>
  </si>
  <si>
    <t xml:space="preserve"> - page is protected - no password</t>
  </si>
  <si>
    <t xml:space="preserve"> - keep scale at 100% for best viewing</t>
  </si>
  <si>
    <t xml:space="preserve"> - top scores and groups automatically highlighted</t>
  </si>
  <si>
    <t xml:space="preserve"> - Set print area to only print needed rows</t>
  </si>
  <si>
    <t>test 25</t>
  </si>
  <si>
    <t>LIGHT GUN RESULTS</t>
  </si>
  <si>
    <t>HEAVY GUN RESULTS</t>
  </si>
  <si>
    <t>HEAVY GUN OVERALL</t>
  </si>
  <si>
    <t>6TH</t>
  </si>
  <si>
    <t>7TH</t>
  </si>
  <si>
    <t>8TH</t>
  </si>
  <si>
    <t>9TH</t>
  </si>
  <si>
    <t>10TH</t>
  </si>
  <si>
    <t>Action</t>
  </si>
  <si>
    <t>Barrel</t>
  </si>
  <si>
    <t>Stock</t>
  </si>
  <si>
    <t>Gunsmith</t>
  </si>
  <si>
    <t>Scope</t>
  </si>
  <si>
    <t>Bullet</t>
  </si>
  <si>
    <t>Powder</t>
  </si>
  <si>
    <t>6 BR</t>
  </si>
  <si>
    <t>6 DASHER</t>
  </si>
  <si>
    <t>6 BRX</t>
  </si>
  <si>
    <t>Caliber</t>
  </si>
  <si>
    <t>Bat</t>
  </si>
  <si>
    <t>Savage</t>
  </si>
  <si>
    <t>Borden</t>
  </si>
  <si>
    <t>Pierce</t>
  </si>
  <si>
    <t>Remington</t>
  </si>
  <si>
    <t>Ruger</t>
  </si>
  <si>
    <t>Nesika</t>
  </si>
  <si>
    <t>Hall</t>
  </si>
  <si>
    <t>Stiller</t>
  </si>
  <si>
    <t>Defiance</t>
  </si>
  <si>
    <t>Haverkamp</t>
  </si>
  <si>
    <t>Brux</t>
  </si>
  <si>
    <t>Kreiger</t>
  </si>
  <si>
    <t>Hart</t>
  </si>
  <si>
    <t>Bartlein</t>
  </si>
  <si>
    <t>Self</t>
  </si>
  <si>
    <t>Wahlstrom</t>
  </si>
  <si>
    <t>Dowling</t>
  </si>
  <si>
    <t>Bruno</t>
  </si>
  <si>
    <t>Simison</t>
  </si>
  <si>
    <t>Minor</t>
  </si>
  <si>
    <t>McMillan</t>
  </si>
  <si>
    <t>SSS</t>
  </si>
  <si>
    <t>Shehane</t>
  </si>
  <si>
    <t>Meredith</t>
  </si>
  <si>
    <t>Leonard</t>
  </si>
  <si>
    <t>HS Precision</t>
  </si>
  <si>
    <t>Nightforce</t>
  </si>
  <si>
    <t>Sightron</t>
  </si>
  <si>
    <t>Leupold</t>
  </si>
  <si>
    <t>Weaver</t>
  </si>
  <si>
    <t>March</t>
  </si>
  <si>
    <t>Kahles</t>
  </si>
  <si>
    <t>Berger</t>
  </si>
  <si>
    <t>Spencer</t>
  </si>
  <si>
    <t>Barts</t>
  </si>
  <si>
    <t>Sierra</t>
  </si>
  <si>
    <t>Varget</t>
  </si>
  <si>
    <t>6.5-284</t>
  </si>
  <si>
    <t>300 wsm</t>
  </si>
  <si>
    <t>300 win mag</t>
  </si>
  <si>
    <t>Light Gun Equipment List</t>
  </si>
  <si>
    <t xml:space="preserve"> - Edit above lists for use in the LG and HG equipment lists.</t>
  </si>
  <si>
    <t>284 Shehane</t>
  </si>
  <si>
    <t>2 gun</t>
  </si>
  <si>
    <t xml:space="preserve"> - For a DQ target, enter DQ in the score and group column</t>
  </si>
  <si>
    <t>test 23</t>
  </si>
  <si>
    <t>test 24</t>
  </si>
  <si>
    <t>test 2</t>
  </si>
  <si>
    <t>test 3</t>
  </si>
  <si>
    <t>test 4</t>
  </si>
  <si>
    <t>test 5</t>
  </si>
  <si>
    <t>test 6</t>
  </si>
  <si>
    <t>test 7</t>
  </si>
  <si>
    <t>test 8</t>
  </si>
  <si>
    <t>test 9</t>
  </si>
  <si>
    <t>test 10</t>
  </si>
  <si>
    <t>test 11</t>
  </si>
  <si>
    <t>test 12</t>
  </si>
  <si>
    <t>test 13</t>
  </si>
  <si>
    <t>test 14</t>
  </si>
  <si>
    <t>test 15</t>
  </si>
  <si>
    <t>test 16</t>
  </si>
  <si>
    <t>test 17</t>
  </si>
  <si>
    <t>test 18</t>
  </si>
  <si>
    <t>test 19</t>
  </si>
  <si>
    <t>test 20</t>
  </si>
  <si>
    <t>test 21</t>
  </si>
  <si>
    <t>test 22</t>
  </si>
  <si>
    <t xml:space="preserve"> - group ranking is only correct when all shooters have shot the same # of targets</t>
  </si>
  <si>
    <t xml:space="preserve">  - Click on button to random sort relays</t>
  </si>
  <si>
    <t>1-2</t>
  </si>
  <si>
    <t>3-4</t>
  </si>
  <si>
    <t>Light</t>
  </si>
  <si>
    <t>Heavy</t>
  </si>
  <si>
    <t>- place the most used items at the top to make entry quicker</t>
  </si>
  <si>
    <t>Kelbly</t>
  </si>
  <si>
    <t>R - Rookie</t>
  </si>
  <si>
    <t>F -Female</t>
  </si>
  <si>
    <t>J - Junior</t>
  </si>
  <si>
    <t>Competitor</t>
  </si>
  <si>
    <t>5th</t>
  </si>
  <si>
    <t>6th</t>
  </si>
  <si>
    <t>7th</t>
  </si>
  <si>
    <t>8th</t>
  </si>
  <si>
    <t>9th</t>
  </si>
  <si>
    <t>10th</t>
  </si>
  <si>
    <t>1st</t>
  </si>
  <si>
    <t>2nd</t>
  </si>
  <si>
    <t>3rd</t>
  </si>
  <si>
    <t>4th</t>
  </si>
  <si>
    <t xml:space="preserve">This page is used to sort and search for the smallest groups and best single scores and tie it to the correct name.  </t>
  </si>
  <si>
    <t>Light gun</t>
  </si>
  <si>
    <t>Heavy gun</t>
  </si>
  <si>
    <t>score</t>
  </si>
  <si>
    <t>group</t>
  </si>
  <si>
    <t>target 1</t>
  </si>
  <si>
    <t>target 2</t>
  </si>
  <si>
    <t>target 4</t>
  </si>
  <si>
    <t>target 3</t>
  </si>
  <si>
    <t>rank</t>
  </si>
  <si>
    <t>**  Do not edit anything on this page.  Entire page should be protected</t>
  </si>
  <si>
    <t>CALC</t>
  </si>
  <si>
    <t>CALC2</t>
  </si>
  <si>
    <t>top 5 automatically highlighted</t>
  </si>
  <si>
    <t>Heavy Gun Equipment List</t>
  </si>
  <si>
    <t>Douglas</t>
  </si>
  <si>
    <t>RL15</t>
  </si>
  <si>
    <t>RL17</t>
  </si>
  <si>
    <t>Vortex</t>
  </si>
  <si>
    <t>Nightforce 15-55</t>
  </si>
  <si>
    <t>Berger 108</t>
  </si>
  <si>
    <t>Berger 105 VLD</t>
  </si>
  <si>
    <t>Berger 105</t>
  </si>
  <si>
    <t>BIB 104</t>
  </si>
  <si>
    <t>Tip for when entering data</t>
  </si>
  <si>
    <t xml:space="preserve">    - freeze panes</t>
  </si>
  <si>
    <t xml:space="preserve">     - freeze panes again</t>
  </si>
  <si>
    <t xml:space="preserve"> ---unfreeze panes when you want to view the top results</t>
  </si>
  <si>
    <t xml:space="preserve">   - view at top</t>
  </si>
  <si>
    <t>Total</t>
  </si>
  <si>
    <t>6 Creedmore</t>
  </si>
  <si>
    <t>6.5 Creedmore</t>
  </si>
  <si>
    <t>RL22</t>
  </si>
  <si>
    <t>H1000</t>
  </si>
  <si>
    <t>Sent to vapor trail for 2015 nationals</t>
  </si>
  <si>
    <t>testing</t>
  </si>
  <si>
    <t>Random #</t>
  </si>
  <si>
    <t>H4895</t>
  </si>
  <si>
    <t>Cutright</t>
  </si>
  <si>
    <t>Gritters</t>
  </si>
  <si>
    <t>6 mm</t>
  </si>
  <si>
    <t>ST 1000</t>
  </si>
  <si>
    <t>Vapor Trail</t>
  </si>
  <si>
    <t>PRT</t>
  </si>
  <si>
    <t>Nightforce 12-42</t>
  </si>
  <si>
    <t>Panda Stolle</t>
  </si>
  <si>
    <t>TM</t>
  </si>
  <si>
    <t>40 XBR</t>
  </si>
  <si>
    <t>Tracker</t>
  </si>
  <si>
    <t>Sightron 10-50</t>
  </si>
  <si>
    <t>Stolle</t>
  </si>
  <si>
    <t>B&amp;D Supply</t>
  </si>
  <si>
    <t>EPS</t>
  </si>
  <si>
    <t xml:space="preserve">Panda </t>
  </si>
  <si>
    <t>Muller</t>
  </si>
  <si>
    <t>6 BRDX</t>
  </si>
  <si>
    <t>Benchmark</t>
  </si>
  <si>
    <t>Hawk Hill</t>
  </si>
  <si>
    <t>Valdada</t>
  </si>
  <si>
    <t>Broughton</t>
  </si>
  <si>
    <t>6.5x47</t>
  </si>
  <si>
    <t>Schmidt</t>
  </si>
  <si>
    <t>Scoville</t>
  </si>
  <si>
    <t>Lowboy</t>
  </si>
  <si>
    <t>2G</t>
  </si>
  <si>
    <t>IBS 600 YARD MATCH #1</t>
  </si>
  <si>
    <t>- Titles in cell B1,B2,B3 only need</t>
  </si>
  <si>
    <t xml:space="preserve">   to be entered on this page</t>
  </si>
  <si>
    <t>ID</t>
  </si>
  <si>
    <t>IBS</t>
  </si>
  <si>
    <t>6-47L</t>
  </si>
  <si>
    <t>RL16</t>
  </si>
  <si>
    <t>Berger 105 Hy</t>
  </si>
  <si>
    <t>SOY points this match</t>
  </si>
  <si>
    <t>Two Gun</t>
  </si>
  <si>
    <t>Modified for 4 target regular matches</t>
  </si>
  <si>
    <t>added IBS columns and revised calculations for rank only off IBS=Y</t>
  </si>
  <si>
    <t>LG SCORE FOR RANKING</t>
  </si>
  <si>
    <t>LG GROUP FOR RANKING</t>
  </si>
  <si>
    <t xml:space="preserve">    leave blank or N if not entered</t>
  </si>
  <si>
    <t>HG SCORE FOR RANKING</t>
  </si>
  <si>
    <t>HG GROUP FOR RANKING</t>
  </si>
  <si>
    <t xml:space="preserve"> - names and target data will get mixed up</t>
  </si>
  <si>
    <t xml:space="preserve">    ***  WARNING ***</t>
  </si>
  <si>
    <r>
      <t xml:space="preserve">Do </t>
    </r>
    <r>
      <rPr>
        <b/>
        <i/>
        <u/>
        <sz val="12"/>
        <color theme="1"/>
        <rFont val="Calibri"/>
        <family val="2"/>
        <scheme val="minor"/>
      </rPr>
      <t>NOT</t>
    </r>
    <r>
      <rPr>
        <sz val="11"/>
        <color theme="1"/>
        <rFont val="Calibri"/>
        <family val="2"/>
        <scheme val="minor"/>
      </rPr>
      <t xml:space="preserve"> sort after match has started</t>
    </r>
  </si>
  <si>
    <t>fixed macros for sort functions</t>
  </si>
  <si>
    <t>expanded to 150 rows to make sure it will work with any number of shooters</t>
  </si>
  <si>
    <t>added automatic IBS points calculation for any number of shooters in different classes</t>
  </si>
  <si>
    <t>BENCH ASSIGNMENT:</t>
  </si>
  <si>
    <t xml:space="preserve">  - Select 27 on left side</t>
  </si>
  <si>
    <t xml:space="preserve"> - Scroll down until line 24 is at the top of the screen</t>
  </si>
  <si>
    <t>LG:</t>
  </si>
  <si>
    <t>HG:</t>
  </si>
  <si>
    <t>2G:</t>
  </si>
  <si>
    <t>X</t>
  </si>
  <si>
    <t>TARGET 1</t>
  </si>
  <si>
    <t>TARGET 4</t>
  </si>
  <si>
    <t>TARGET 3</t>
  </si>
  <si>
    <t>TARGET 2</t>
  </si>
  <si>
    <t>LIGHT GUN SCORE AGG</t>
  </si>
  <si>
    <t>LIGHT GUN GROUP AGG</t>
  </si>
  <si>
    <r>
      <rPr>
        <b/>
        <sz val="11"/>
        <color theme="1"/>
        <rFont val="Calibri"/>
        <family val="2"/>
        <scheme val="minor"/>
      </rPr>
      <t>X</t>
    </r>
    <r>
      <rPr>
        <sz val="9"/>
        <color theme="1"/>
        <rFont val="Calibri"/>
        <family val="2"/>
        <scheme val="minor"/>
      </rPr>
      <t xml:space="preserve"> TOTAL</t>
    </r>
  </si>
  <si>
    <t>11th</t>
  </si>
  <si>
    <t>12th</t>
  </si>
  <si>
    <t>13th</t>
  </si>
  <si>
    <t>14th</t>
  </si>
  <si>
    <t>15th</t>
  </si>
  <si>
    <r>
      <rPr>
        <b/>
        <sz val="12"/>
        <color theme="1"/>
        <rFont val="Calibri"/>
        <family val="2"/>
        <scheme val="minor"/>
      </rPr>
      <t>X</t>
    </r>
    <r>
      <rPr>
        <sz val="9"/>
        <color theme="1"/>
        <rFont val="Calibri"/>
        <family val="2"/>
        <scheme val="minor"/>
      </rPr>
      <t xml:space="preserve"> TOTAL</t>
    </r>
  </si>
  <si>
    <t>* 2 gun tie breakers *</t>
  </si>
  <si>
    <t>2 gun Group AGG</t>
  </si>
  <si>
    <t>2 gun Group RANK</t>
  </si>
  <si>
    <t xml:space="preserve">   1st -  2-gun group agg</t>
  </si>
  <si>
    <t xml:space="preserve">   2nd - 2-gun score agg</t>
  </si>
  <si>
    <t xml:space="preserve">   3rd -  highest X-count</t>
  </si>
  <si>
    <t>Overall tie breaker = 1st Group, 2nd score, 3rd X-count</t>
  </si>
  <si>
    <t xml:space="preserve">  - change scale in bottom right corner to enlarge as needed</t>
  </si>
  <si>
    <t xml:space="preserve"> Total     X-count LG+HG</t>
  </si>
  <si>
    <t>2 gun Score RANK</t>
  </si>
  <si>
    <t xml:space="preserve"> ** LG, HG and IBS columns **</t>
  </si>
  <si>
    <r>
      <t xml:space="preserve"> - Enter </t>
    </r>
    <r>
      <rPr>
        <b/>
        <sz val="12"/>
        <color theme="1"/>
        <rFont val="Calibri"/>
        <family val="2"/>
        <scheme val="minor"/>
      </rPr>
      <t>Y</t>
    </r>
    <r>
      <rPr>
        <sz val="11"/>
        <color theme="1"/>
        <rFont val="Calibri"/>
        <family val="2"/>
        <scheme val="minor"/>
      </rPr>
      <t xml:space="preserve"> if shooting in that class,</t>
    </r>
  </si>
  <si>
    <t>- First bench number</t>
  </si>
  <si>
    <t>- Last bench number</t>
  </si>
  <si>
    <t>- Bench rotation (0,1,2,3 etc)</t>
  </si>
  <si>
    <t>added dynamic bench assignment and rotation</t>
  </si>
  <si>
    <t xml:space="preserve">   works for any starting and ending bench number, one program now works for all ranges</t>
  </si>
  <si>
    <t>Bench rotation</t>
  </si>
  <si>
    <t>Number of IBS registered shooters</t>
  </si>
  <si>
    <t>- entire page is protected except</t>
  </si>
  <si>
    <t>- If no rotation is wanted enter a ZERO</t>
  </si>
  <si>
    <t xml:space="preserve">   in the Competitor list bench rotation box</t>
  </si>
  <si>
    <t>Columns used for bench assignment and rotation</t>
  </si>
  <si>
    <t>Shooter names</t>
  </si>
  <si>
    <t>for drop down menu</t>
  </si>
  <si>
    <t>- Number of benches used</t>
  </si>
  <si>
    <t>enter your notes here</t>
  </si>
  <si>
    <t xml:space="preserve">     - return to 100% after entering data</t>
  </si>
  <si>
    <t>Score tie breaker = 1st Group, 2nd X-xount, 3rd closest to center</t>
  </si>
  <si>
    <t>Group tie breaker = 1st score, 2nd X-count, 3rd closest to center</t>
  </si>
  <si>
    <t>- Closest to center column only needs to be filled in for extreme cases</t>
  </si>
  <si>
    <t>Closest shot to center</t>
  </si>
  <si>
    <t xml:space="preserve">    (since it will probably never be needed it was left out of the printable area)</t>
  </si>
  <si>
    <t>Score</t>
  </si>
  <si>
    <t>Group</t>
  </si>
  <si>
    <t>added X count</t>
  </si>
  <si>
    <t>added second and third tie breakers</t>
  </si>
  <si>
    <t>Enter your notes here</t>
  </si>
  <si>
    <t>HEAVY GUN SINGLE TARGET HIGHEST SCORE</t>
  </si>
  <si>
    <t>HEAVY GUN SINGLE TARGET SMALLEST GROUP</t>
  </si>
  <si>
    <t>LIGHT GUN SINGLE TARGET HIGHEST SCORE</t>
  </si>
  <si>
    <t>LIGHT GUN SINGLE TARGET SMALLEST GROUP</t>
  </si>
  <si>
    <t>2016v2</t>
  </si>
  <si>
    <t>modified for 20 benches and sent to Harris for eval</t>
  </si>
  <si>
    <t>added macro to clear equipment lists</t>
  </si>
  <si>
    <t>added macro to clear names and target data for new match</t>
  </si>
  <si>
    <t>added dynamic ranges in sort function for different # of benches</t>
  </si>
  <si>
    <t>TWO GUN GROUP AGG</t>
  </si>
  <si>
    <t>TWO GUN SCORE AGG</t>
  </si>
  <si>
    <t xml:space="preserve">   4th -  closest shot to center X</t>
  </si>
  <si>
    <t>Instructions for 600 yard IBS program written by Mike McBride.</t>
  </si>
  <si>
    <t>- enter Range, date and match info in top left corner.  This info is passed onto the other pages so you only have to fill it in once on this page</t>
  </si>
  <si>
    <t>- Once the number of relays are determined you can use the random sort button in the top right.  This will distribute the shooters across all relays in a random order.</t>
  </si>
  <si>
    <t>- Shooters can be moved around or added after the sort has been completed to accommodate special circumstances.  (ie. using same equipment for 2 people)</t>
  </si>
  <si>
    <t>-NOTE - when moving people after the sort make sure to move/enter the IBS/LG/HG info also</t>
  </si>
  <si>
    <t xml:space="preserve">- print and post </t>
  </si>
  <si>
    <t>- edit lists on right of page for quicker entry using the drop down menues</t>
  </si>
  <si>
    <t>- enter light gun equipment</t>
  </si>
  <si>
    <t>- enter heavy gun equipment.  Drop down menues are linked back to the Light Gun page</t>
  </si>
  <si>
    <t>Light Gun</t>
  </si>
  <si>
    <t>- enter target data</t>
  </si>
  <si>
    <t>- if you zoom in too much some boxes will show ## but will print correctly</t>
  </si>
  <si>
    <t>- save and print after each set of targets are entered</t>
  </si>
  <si>
    <t>- most of page is automatically filled in and calculated</t>
  </si>
  <si>
    <t>Heavy Gun</t>
  </si>
  <si>
    <t>- Same as light gun page</t>
  </si>
  <si>
    <t>- This page is automatically filled in and calculated.</t>
  </si>
  <si>
    <t>printing</t>
  </si>
  <si>
    <t>- forms are created long to accommodate all ranges/situations so you will have to set the print area to only print the needed realy information</t>
  </si>
  <si>
    <t>- For submitting results it is best to "Print to PDF"</t>
  </si>
  <si>
    <t>Competitor List</t>
  </si>
  <si>
    <t>Bench Assignment</t>
  </si>
  <si>
    <t>Light Gun Equipment</t>
  </si>
  <si>
    <t>Heavy Gun Equipment</t>
  </si>
  <si>
    <t>2-Gun Overall</t>
  </si>
  <si>
    <t>Most of these instructions and more notes are also shown on the right hand side of each page out of the print area.  When entering target data I highly recomment printing the results after you enter each set of targets.  This will make sure you have a hard copy of the data after targets are released and just incase there is a problem with the computer.  Most of the pages and all important formulas are protected so that you can not change how the program functions.  I also recommend saving often or turning auto-save on.</t>
  </si>
  <si>
    <t>- enter starting and ending bench numbers</t>
  </si>
  <si>
    <t>- enter bench rotation.  If you are not rotating benches enter 0.</t>
  </si>
  <si>
    <t>- Enter target firing order in cells G6-J7</t>
  </si>
  <si>
    <t>- "Start new Match" button will clear all shooter info and target data so that you can start entering a new match</t>
  </si>
  <si>
    <t>FACTORY GUN RESULTS</t>
  </si>
  <si>
    <t>FACTORY GUN SCORE AGG</t>
  </si>
  <si>
    <t>FACTORY GUN GROUP AGG</t>
  </si>
  <si>
    <t>FACTORY GUN OVERALL</t>
  </si>
  <si>
    <t>FACTORY GUN SINGLE TARGET HIGHEST SCORE</t>
  </si>
  <si>
    <t>FACTORY GUN SINGLE TARGET SMALLEST GROUP</t>
  </si>
  <si>
    <t>Factory gun</t>
  </si>
  <si>
    <t>2016V3</t>
  </si>
  <si>
    <t>Added factory gun page</t>
  </si>
  <si>
    <t>Added print to PDF function</t>
  </si>
  <si>
    <t>LG TARGET 1</t>
  </si>
  <si>
    <t>LG TARGET 2</t>
  </si>
  <si>
    <t>LG TARGET 3</t>
  </si>
  <si>
    <t>LG TARGET 4</t>
  </si>
  <si>
    <t>HG TARGET 1</t>
  </si>
  <si>
    <t>HG TARGET 2</t>
  </si>
  <si>
    <t>HG TARGET 3</t>
  </si>
  <si>
    <t>HG TARGET 4</t>
  </si>
  <si>
    <t xml:space="preserve"> - To use the "Save AS PDF" button you must create a folder c:\600YardResults that is not read only</t>
  </si>
  <si>
    <t>Factory Gun</t>
  </si>
  <si>
    <t>This page is not linked to the competitor list so you must enter names manually</t>
  </si>
  <si>
    <t xml:space="preserve">   Results must be printed seperately since most ranges do not use this page</t>
  </si>
  <si>
    <t>2016V4</t>
  </si>
  <si>
    <t xml:space="preserve">  - This also disqualifies that bench from 2 gun page</t>
  </si>
  <si>
    <t>Added IBS points sheet for submission of points</t>
  </si>
  <si>
    <t xml:space="preserve">  - total points had to be removed from 2gun page to allow one shooter to shoot relay 1 bench1 LG (101) while another person shot Heavy gun relay 1, bench 1 (101)</t>
  </si>
  <si>
    <t>Light Gun Name</t>
  </si>
  <si>
    <t>Heavy Gun Name</t>
  </si>
  <si>
    <t>LG/HG same shooter Y/N</t>
  </si>
  <si>
    <t>Entered in class Y/N</t>
  </si>
  <si>
    <t>- enter names in Light Gun column</t>
  </si>
  <si>
    <t xml:space="preserve">  - use button at top to copy names to HG column</t>
  </si>
  <si>
    <t xml:space="preserve">    - If entering different shooter info for one bench now is the time to change one of the names</t>
  </si>
  <si>
    <t>- enter a Y if an IBS member in the "LG IBS" column and "HG IBS" column</t>
  </si>
  <si>
    <t>- Enter a "Y" in the LG and HG column if they are entered in that class</t>
  </si>
  <si>
    <t>SOY Points</t>
  </si>
  <si>
    <t>Light gun name</t>
  </si>
  <si>
    <t>Heavy gun name</t>
  </si>
  <si>
    <t>*only use total if names in LG/HG match</t>
  </si>
  <si>
    <t xml:space="preserve">LG  </t>
  </si>
  <si>
    <t>If names do not match use LG and HG columns</t>
  </si>
  <si>
    <t>2-gun points</t>
  </si>
  <si>
    <t>LG points</t>
  </si>
  <si>
    <t>HG points</t>
  </si>
  <si>
    <t xml:space="preserve">Number of LG IBS shooters:  </t>
  </si>
  <si>
    <t xml:space="preserve">Number of HG IBS shooters:  </t>
  </si>
  <si>
    <t xml:space="preserve"> 2-GUN    SOY     POINTS</t>
  </si>
  <si>
    <t>Added ability for one shooter to shoot LG and another in HG with same shooter ID and same bench</t>
  </si>
  <si>
    <t>(8-14, 2 pt match)</t>
  </si>
  <si>
    <t>(15-21, 3 pt match)</t>
  </si>
  <si>
    <t>(22-28, 4 pt match)</t>
  </si>
  <si>
    <t>(29-35, 5 pt match)</t>
  </si>
  <si>
    <r>
      <t xml:space="preserve"> - Names on this page are </t>
    </r>
    <r>
      <rPr>
        <b/>
        <i/>
        <u/>
        <sz val="12"/>
        <color theme="1"/>
        <rFont val="Calibri"/>
        <family val="2"/>
        <scheme val="minor"/>
      </rPr>
      <t>not</t>
    </r>
    <r>
      <rPr>
        <sz val="12"/>
        <color theme="1"/>
        <rFont val="Calibri"/>
        <family val="2"/>
        <scheme val="minor"/>
      </rPr>
      <t xml:space="preserve"> filled in automatically</t>
    </r>
  </si>
  <si>
    <t>- If page is not used, right click on "Factory gun" tab on bottom and hide</t>
  </si>
  <si>
    <t>- this page does not print with the "print to pdf" button since most ranges do not shoot factory class</t>
  </si>
  <si>
    <t>Number of IBS shooters for 2-gun points:</t>
  </si>
  <si>
    <t>** For Bench assignment, fill in names on this page and print out and post</t>
  </si>
  <si>
    <t xml:space="preserve">     Or highlight desired rows and print selection</t>
  </si>
  <si>
    <t>Total IBS points awarded for this match</t>
  </si>
  <si>
    <t>HEAVY GUN SCORE AGG</t>
  </si>
  <si>
    <t>HEAVY GUN GROUP AGG</t>
  </si>
  <si>
    <t>Enter names starting here</t>
  </si>
  <si>
    <t>Fixed HG count for # of shooters that was linked to LG on comp page.</t>
  </si>
  <si>
    <t>Found out macros do not work at Hunters Pointe on a Excel 2007 version.  About 8-10 other computers have worked fine.</t>
  </si>
  <si>
    <t xml:space="preserve">  Even without macros the program works for scoring.  Just do not have random sort, or print to pdf button, or clear target data for new match.  Must manually do this.</t>
  </si>
  <si>
    <t>2016V5</t>
  </si>
  <si>
    <t>Overall</t>
  </si>
  <si>
    <t>Your range name, City State</t>
  </si>
  <si>
    <t>y</t>
  </si>
  <si>
    <t>2019V1</t>
  </si>
  <si>
    <t>added LG overall and HG overall points for SOY</t>
  </si>
  <si>
    <t>* Warning *  Start new match button will clear all names and target data - "save as" a new file first so that you do not loose your last match data</t>
  </si>
  <si>
    <t>- Sort can be done more than once to get an even distribution on relays</t>
  </si>
  <si>
    <t xml:space="preserve">   cells H6-K7 so you can adjust firing order</t>
  </si>
  <si>
    <t>- Closest to center column only needs to be filled in for extreme cases for a tie breaker</t>
  </si>
  <si>
    <t>6 BRA</t>
  </si>
  <si>
    <t>Rock Creek</t>
  </si>
  <si>
    <t>Lederer</t>
  </si>
  <si>
    <t>Wheeler</t>
  </si>
  <si>
    <t>H4350</t>
  </si>
  <si>
    <t>H4831</t>
  </si>
  <si>
    <t>H4831SC</t>
  </si>
  <si>
    <t>Roy Hunter</t>
  </si>
  <si>
    <t>Shooter1</t>
  </si>
  <si>
    <t>Shooter3</t>
  </si>
  <si>
    <t>2020V1</t>
  </si>
  <si>
    <t>Reconfigured 2 gun page for new 2gun overall calculation - uses 2gun score and group and not the LG and HG aggs</t>
  </si>
  <si>
    <t>LIGHT GUN</t>
  </si>
  <si>
    <t>Target #</t>
  </si>
  <si>
    <t>Competitor #</t>
  </si>
  <si>
    <t>Frame #</t>
  </si>
  <si>
    <t>Top/Left</t>
  </si>
  <si>
    <t>Bottom/Right</t>
  </si>
  <si>
    <t>Bench</t>
  </si>
  <si>
    <t>Relay</t>
  </si>
  <si>
    <t>#</t>
  </si>
  <si>
    <t>TWO GUN OVERALL</t>
  </si>
  <si>
    <t>GROUP + SCORE</t>
  </si>
  <si>
    <t>SET PRINT AREA</t>
  </si>
  <si>
    <t>N14</t>
  </si>
  <si>
    <t>LABELS needed are 2" x 4"  10 per sheet</t>
  </si>
  <si>
    <t>Margin setup as below:</t>
  </si>
  <si>
    <t>HEAVY GUN</t>
  </si>
  <si>
    <t>( or only print pages 1-X)</t>
  </si>
  <si>
    <t>Target Labels</t>
  </si>
  <si>
    <t>Labels are setup for 2" x 4" labels 10 per sheet</t>
  </si>
  <si>
    <t xml:space="preserve">  you may have to change margin size for it to print correctly</t>
  </si>
  <si>
    <t xml:space="preserve"> ** Frame # only works for no rotation, or shooting all LG then all HG using rotation.</t>
  </si>
  <si>
    <t xml:space="preserve">   - any other rotation just ignore the frame# on the target labels</t>
  </si>
  <si>
    <t>added pages to print target stickers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</si>
</sst>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1" x14ac:knownFonts="1">
    <font>
      <sz val="11"/>
      <color theme="1"/>
      <name val="Calibri"/>
      <family val="2"/>
      <scheme val="minor"/>
    </font>
    <font>
      <b/>
      <sz val="11"/>
      <color theme="1"/>
      <name val="Calibri"/>
      <family val="2"/>
      <scheme val="minor"/>
    </font>
    <font>
      <sz val="9"/>
      <color theme="1"/>
      <name val="Calibri"/>
      <family val="2"/>
      <scheme val="minor"/>
    </font>
    <font>
      <b/>
      <sz val="14"/>
      <color theme="1"/>
      <name val="Calibri"/>
      <family val="2"/>
      <scheme val="minor"/>
    </font>
    <font>
      <sz val="12"/>
      <color theme="1"/>
      <name val="Calibri"/>
      <family val="2"/>
      <scheme val="minor"/>
    </font>
    <font>
      <b/>
      <sz val="9"/>
      <color theme="1"/>
      <name val="Calibri"/>
      <family val="2"/>
      <scheme val="minor"/>
    </font>
    <font>
      <b/>
      <sz val="16"/>
      <color theme="1"/>
      <name val="Calibri"/>
      <family val="2"/>
      <scheme val="minor"/>
    </font>
    <font>
      <sz val="16"/>
      <color theme="1"/>
      <name val="Calibri"/>
      <family val="2"/>
      <scheme val="minor"/>
    </font>
    <font>
      <sz val="6"/>
      <color theme="1"/>
      <name val="Calibri"/>
      <family val="2"/>
      <scheme val="minor"/>
    </font>
    <font>
      <sz val="8"/>
      <color theme="1"/>
      <name val="Calibri"/>
      <family val="2"/>
      <scheme val="minor"/>
    </font>
    <font>
      <sz val="28"/>
      <color theme="1"/>
      <name val="Calibri"/>
      <family val="2"/>
      <scheme val="minor"/>
    </font>
    <font>
      <b/>
      <sz val="12"/>
      <color theme="1"/>
      <name val="Calibri"/>
      <family val="2"/>
      <scheme val="minor"/>
    </font>
    <font>
      <b/>
      <u/>
      <sz val="12"/>
      <color theme="1"/>
      <name val="Calibri"/>
      <family val="2"/>
      <scheme val="minor"/>
    </font>
    <font>
      <b/>
      <sz val="10"/>
      <color theme="1"/>
      <name val="Calibri"/>
      <family val="2"/>
      <scheme val="minor"/>
    </font>
    <font>
      <b/>
      <sz val="18"/>
      <color theme="1"/>
      <name val="Calibri"/>
      <family val="2"/>
      <scheme val="minor"/>
    </font>
    <font>
      <b/>
      <sz val="11"/>
      <color rgb="FFFFFF00"/>
      <name val="Calibri"/>
      <family val="2"/>
      <scheme val="minor"/>
    </font>
    <font>
      <sz val="11"/>
      <color theme="0"/>
      <name val="Calibri"/>
      <family val="2"/>
      <scheme val="minor"/>
    </font>
    <font>
      <sz val="11"/>
      <name val="Calibri"/>
      <family val="2"/>
      <scheme val="minor"/>
    </font>
    <font>
      <b/>
      <sz val="11"/>
      <name val="Calibri"/>
      <family val="2"/>
      <scheme val="minor"/>
    </font>
    <font>
      <u/>
      <sz val="9"/>
      <color theme="1"/>
      <name val="Calibri"/>
      <family val="2"/>
      <scheme val="minor"/>
    </font>
    <font>
      <b/>
      <sz val="8"/>
      <color theme="1"/>
      <name val="Calibri"/>
      <family val="2"/>
      <scheme val="minor"/>
    </font>
    <font>
      <sz val="14"/>
      <color theme="1"/>
      <name val="Calibri"/>
      <family val="2"/>
      <scheme val="minor"/>
    </font>
    <font>
      <b/>
      <i/>
      <u/>
      <sz val="12"/>
      <color theme="1"/>
      <name val="Calibri"/>
      <family val="2"/>
      <scheme val="minor"/>
    </font>
    <font>
      <sz val="10"/>
      <color theme="1"/>
      <name val="Calibri"/>
      <family val="2"/>
      <scheme val="minor"/>
    </font>
    <font>
      <u/>
      <sz val="8"/>
      <color theme="1"/>
      <name val="Calibri"/>
      <family val="2"/>
      <scheme val="minor"/>
    </font>
    <font>
      <sz val="7"/>
      <color theme="1"/>
      <name val="Calibri"/>
      <family val="2"/>
      <scheme val="minor"/>
    </font>
    <font>
      <u/>
      <sz val="11"/>
      <color theme="1"/>
      <name val="Calibri"/>
      <family val="2"/>
      <scheme val="minor"/>
    </font>
    <font>
      <b/>
      <sz val="12"/>
      <name val="Calibri"/>
      <family val="2"/>
      <scheme val="minor"/>
    </font>
    <font>
      <b/>
      <sz val="24"/>
      <color theme="1"/>
      <name val="Calibri"/>
      <family val="2"/>
      <scheme val="minor"/>
    </font>
    <font>
      <sz val="24"/>
      <color theme="1"/>
      <name val="Calibri"/>
      <family val="2"/>
      <scheme val="minor"/>
    </font>
    <font>
      <b/>
      <i/>
      <u/>
      <sz val="14"/>
      <color rgb="FFFF0000"/>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99"/>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9" tint="-0.249977111117893"/>
        <bgColor indexed="64"/>
      </patternFill>
    </fill>
    <fill>
      <patternFill patternType="solid">
        <fgColor theme="0" tint="-0.14996795556505021"/>
        <bgColor indexed="64"/>
      </patternFill>
    </fill>
  </fills>
  <borders count="5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ck">
        <color auto="1"/>
      </right>
      <top/>
      <bottom/>
      <diagonal/>
    </border>
    <border>
      <left/>
      <right style="thin">
        <color auto="1"/>
      </right>
      <top/>
      <bottom style="thin">
        <color auto="1"/>
      </bottom>
      <diagonal/>
    </border>
    <border>
      <left/>
      <right/>
      <top/>
      <bottom style="thin">
        <color auto="1"/>
      </bottom>
      <diagonal/>
    </border>
    <border>
      <left style="thick">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thin">
        <color auto="1"/>
      </left>
      <right/>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medium">
        <color auto="1"/>
      </bottom>
      <diagonal/>
    </border>
    <border>
      <left/>
      <right style="medium">
        <color auto="1"/>
      </right>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ck">
        <color auto="1"/>
      </left>
      <right style="thin">
        <color auto="1"/>
      </right>
      <top style="thin">
        <color auto="1"/>
      </top>
      <bottom style="thin">
        <color auto="1"/>
      </bottom>
      <diagonal/>
    </border>
    <border>
      <left style="thin">
        <color auto="1"/>
      </left>
      <right style="medium">
        <color auto="1"/>
      </right>
      <top style="thin">
        <color auto="1"/>
      </top>
      <bottom/>
      <diagonal/>
    </border>
    <border>
      <left style="thin">
        <color auto="1"/>
      </left>
      <right/>
      <top/>
      <bottom style="thin">
        <color auto="1"/>
      </bottom>
      <diagonal/>
    </border>
    <border>
      <left style="thin">
        <color auto="1"/>
      </left>
      <right style="medium">
        <color auto="1"/>
      </right>
      <top/>
      <bottom style="thin">
        <color auto="1"/>
      </bottom>
      <diagonal/>
    </border>
    <border>
      <left/>
      <right/>
      <top style="medium">
        <color auto="1"/>
      </top>
      <bottom/>
      <diagonal/>
    </border>
    <border>
      <left style="medium">
        <color auto="1"/>
      </left>
      <right style="medium">
        <color auto="1"/>
      </right>
      <top style="thin">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thin">
        <color auto="1"/>
      </left>
      <right style="thin">
        <color auto="1"/>
      </right>
      <top/>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auto="1"/>
      </right>
      <top/>
      <bottom style="medium">
        <color auto="1"/>
      </bottom>
      <diagonal/>
    </border>
    <border>
      <left style="medium">
        <color auto="1"/>
      </left>
      <right style="medium">
        <color auto="1"/>
      </right>
      <top style="thin">
        <color auto="1"/>
      </top>
      <bottom style="thin">
        <color auto="1"/>
      </bottom>
      <diagonal/>
    </border>
    <border>
      <left style="thick">
        <color auto="1"/>
      </left>
      <right style="thin">
        <color auto="1"/>
      </right>
      <top style="thin">
        <color auto="1"/>
      </top>
      <bottom/>
      <diagonal/>
    </border>
    <border>
      <left style="thick">
        <color auto="1"/>
      </left>
      <right style="thin">
        <color auto="1"/>
      </right>
      <top/>
      <bottom/>
      <diagonal/>
    </border>
    <border>
      <left style="thick">
        <color auto="1"/>
      </left>
      <right style="thin">
        <color auto="1"/>
      </right>
      <top/>
      <bottom style="thin">
        <color auto="1"/>
      </bottom>
      <diagonal/>
    </border>
  </borders>
  <cellStyleXfs count="1">
    <xf numFmtId="0" fontId="0" fillId="0" borderId="0"/>
  </cellStyleXfs>
  <cellXfs count="754">
    <xf numFmtId="0" fontId="0" fillId="0" borderId="0" xfId="0"/>
    <xf numFmtId="49" fontId="0" fillId="0" borderId="0" xfId="0" applyNumberFormat="1"/>
    <xf numFmtId="0" fontId="0" fillId="0" borderId="1" xfId="0" applyBorder="1" applyAlignment="1" applyProtection="1">
      <alignment horizontal="center" vertical="center"/>
      <protection locked="0"/>
    </xf>
    <xf numFmtId="0" fontId="0" fillId="0" borderId="0" xfId="0" applyAlignment="1" applyProtection="1">
      <alignment horizontal="left"/>
    </xf>
    <xf numFmtId="0" fontId="12" fillId="4" borderId="0" xfId="0" applyFont="1" applyFill="1" applyAlignment="1" applyProtection="1">
      <alignment horizontal="left"/>
    </xf>
    <xf numFmtId="0" fontId="12" fillId="4" borderId="0" xfId="0" applyFont="1" applyFill="1" applyAlignment="1" applyProtection="1">
      <alignment horizontal="center"/>
    </xf>
    <xf numFmtId="0" fontId="2" fillId="4" borderId="0" xfId="0" applyFont="1" applyFill="1" applyAlignment="1" applyProtection="1">
      <alignment horizontal="center"/>
    </xf>
    <xf numFmtId="0" fontId="4" fillId="4" borderId="0" xfId="0" applyFont="1" applyFill="1" applyAlignment="1" applyProtection="1">
      <alignment horizontal="center"/>
    </xf>
    <xf numFmtId="0" fontId="4" fillId="4" borderId="0" xfId="0" applyFont="1" applyFill="1" applyAlignment="1" applyProtection="1">
      <alignment horizontal="left"/>
    </xf>
    <xf numFmtId="0" fontId="5" fillId="4" borderId="0" xfId="0" applyFont="1" applyFill="1" applyAlignment="1" applyProtection="1">
      <alignment horizontal="center"/>
    </xf>
    <xf numFmtId="0" fontId="2" fillId="0" borderId="0" xfId="0" applyFont="1" applyAlignment="1" applyProtection="1">
      <alignment horizontal="center"/>
    </xf>
    <xf numFmtId="0" fontId="2" fillId="4" borderId="0" xfId="0" applyFont="1" applyFill="1" applyAlignment="1" applyProtection="1">
      <alignment horizontal="left"/>
    </xf>
    <xf numFmtId="0" fontId="0" fillId="0" borderId="0" xfId="0" applyFill="1" applyAlignment="1" applyProtection="1">
      <alignment horizontal="left" vertical="center"/>
    </xf>
    <xf numFmtId="0" fontId="2" fillId="0" borderId="7" xfId="0" applyFont="1" applyBorder="1" applyAlignment="1" applyProtection="1">
      <alignment horizontal="center"/>
    </xf>
    <xf numFmtId="0" fontId="1" fillId="0" borderId="7" xfId="0" applyFont="1" applyBorder="1" applyAlignment="1" applyProtection="1">
      <alignment horizontal="center"/>
    </xf>
    <xf numFmtId="0" fontId="5" fillId="0" borderId="0" xfId="0" applyFont="1" applyFill="1" applyAlignment="1" applyProtection="1">
      <alignment horizontal="center" vertical="center" wrapText="1"/>
    </xf>
    <xf numFmtId="0" fontId="5" fillId="0" borderId="0" xfId="0" applyFont="1" applyFill="1" applyBorder="1" applyAlignment="1" applyProtection="1">
      <alignment horizontal="center" vertical="center"/>
    </xf>
    <xf numFmtId="0" fontId="5" fillId="0" borderId="0" xfId="0" applyFont="1" applyFill="1" applyAlignment="1" applyProtection="1">
      <alignment horizontal="center" vertical="center"/>
    </xf>
    <xf numFmtId="0" fontId="2" fillId="0" borderId="0" xfId="0" applyFont="1" applyAlignment="1" applyProtection="1">
      <alignment horizontal="left"/>
    </xf>
    <xf numFmtId="0" fontId="0" fillId="0" borderId="0" xfId="0" applyAlignment="1" applyProtection="1">
      <alignment horizontal="left" vertical="center"/>
    </xf>
    <xf numFmtId="0" fontId="0" fillId="0" borderId="7" xfId="0" applyBorder="1" applyAlignment="1" applyProtection="1">
      <alignment horizontal="center" vertical="center"/>
    </xf>
    <xf numFmtId="0" fontId="0" fillId="0" borderId="0" xfId="0" applyBorder="1" applyAlignment="1" applyProtection="1">
      <alignment horizontal="center" vertical="center"/>
    </xf>
    <xf numFmtId="0" fontId="0" fillId="0" borderId="1" xfId="0" applyBorder="1" applyAlignment="1" applyProtection="1">
      <alignment horizontal="center" vertical="center"/>
    </xf>
    <xf numFmtId="0" fontId="0" fillId="0" borderId="0" xfId="0" applyProtection="1"/>
    <xf numFmtId="0" fontId="0" fillId="0" borderId="0" xfId="0" applyFill="1" applyAlignment="1" applyProtection="1">
      <alignment horizontal="left"/>
    </xf>
    <xf numFmtId="0" fontId="0" fillId="0" borderId="7" xfId="0" applyBorder="1" applyAlignment="1" applyProtection="1">
      <alignment horizontal="left"/>
    </xf>
    <xf numFmtId="0" fontId="0" fillId="2" borderId="0" xfId="0" applyFont="1" applyFill="1" applyAlignment="1" applyProtection="1">
      <alignment horizontal="left"/>
    </xf>
    <xf numFmtId="0" fontId="5" fillId="0" borderId="0" xfId="0" applyFont="1" applyFill="1" applyAlignment="1" applyProtection="1">
      <alignment horizontal="center"/>
    </xf>
    <xf numFmtId="0" fontId="2" fillId="0" borderId="0" xfId="0" applyFont="1" applyFill="1" applyAlignment="1" applyProtection="1">
      <alignment horizontal="left"/>
    </xf>
    <xf numFmtId="0" fontId="2" fillId="0" borderId="1" xfId="0" applyFont="1" applyFill="1" applyBorder="1" applyAlignment="1" applyProtection="1">
      <alignment horizontal="center"/>
    </xf>
    <xf numFmtId="0" fontId="2" fillId="0" borderId="1" xfId="0" applyFont="1" applyFill="1" applyBorder="1" applyAlignment="1" applyProtection="1">
      <alignment horizontal="left"/>
    </xf>
    <xf numFmtId="164" fontId="2" fillId="0" borderId="1" xfId="0" applyNumberFormat="1" applyFont="1" applyFill="1" applyBorder="1" applyAlignment="1" applyProtection="1">
      <alignment horizontal="center"/>
    </xf>
    <xf numFmtId="164" fontId="2" fillId="0" borderId="1" xfId="0" applyNumberFormat="1" applyFont="1" applyFill="1" applyBorder="1" applyAlignment="1" applyProtection="1">
      <alignment horizontal="center" vertical="center"/>
    </xf>
    <xf numFmtId="0" fontId="0" fillId="6" borderId="0" xfId="0" applyFont="1" applyFill="1" applyAlignment="1" applyProtection="1">
      <alignment horizontal="left"/>
    </xf>
    <xf numFmtId="0" fontId="0" fillId="6" borderId="0" xfId="0" applyFill="1" applyAlignment="1" applyProtection="1">
      <alignment horizontal="left"/>
    </xf>
    <xf numFmtId="0" fontId="0" fillId="0" borderId="0" xfId="0" applyFill="1" applyAlignment="1" applyProtection="1">
      <alignment horizontal="center"/>
    </xf>
    <xf numFmtId="0" fontId="0" fillId="0" borderId="1" xfId="0" applyFill="1" applyBorder="1" applyAlignment="1" applyProtection="1">
      <alignment horizontal="left"/>
    </xf>
    <xf numFmtId="0" fontId="0" fillId="0" borderId="1" xfId="0" applyFill="1" applyBorder="1" applyAlignment="1" applyProtection="1">
      <alignment horizontal="center"/>
    </xf>
    <xf numFmtId="49" fontId="0" fillId="0" borderId="0" xfId="0" applyNumberFormat="1" applyAlignment="1">
      <alignment horizontal="center"/>
    </xf>
    <xf numFmtId="0" fontId="2" fillId="4" borderId="0" xfId="0" applyFont="1" applyFill="1" applyAlignment="1" applyProtection="1">
      <alignment horizontal="left" vertical="center"/>
    </xf>
    <xf numFmtId="49" fontId="0" fillId="0" borderId="0" xfId="0" applyNumberFormat="1" applyAlignment="1" applyProtection="1">
      <alignment horizontal="center" vertical="center"/>
    </xf>
    <xf numFmtId="49" fontId="0" fillId="0" borderId="0" xfId="0" applyNumberFormat="1" applyAlignment="1" applyProtection="1">
      <alignment horizontal="left" vertical="center"/>
    </xf>
    <xf numFmtId="0" fontId="5" fillId="0" borderId="0" xfId="0" applyFont="1" applyFill="1" applyAlignment="1" applyProtection="1">
      <alignment horizontal="left"/>
    </xf>
    <xf numFmtId="0" fontId="2" fillId="0" borderId="1" xfId="0" applyFont="1" applyFill="1" applyBorder="1" applyAlignment="1" applyProtection="1">
      <alignment horizontal="center" vertical="center"/>
      <protection locked="0"/>
    </xf>
    <xf numFmtId="164" fontId="2" fillId="0" borderId="1"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center"/>
    </xf>
    <xf numFmtId="0" fontId="5" fillId="0" borderId="0" xfId="0" applyFont="1" applyBorder="1" applyAlignment="1" applyProtection="1">
      <alignment horizontal="center"/>
    </xf>
    <xf numFmtId="0" fontId="0" fillId="0" borderId="19" xfId="0" applyFont="1" applyFill="1" applyBorder="1" applyAlignment="1" applyProtection="1">
      <alignment horizontal="center" vertical="center"/>
    </xf>
    <xf numFmtId="0" fontId="0" fillId="0" borderId="0" xfId="0" applyFont="1" applyAlignment="1" applyProtection="1"/>
    <xf numFmtId="0" fontId="0" fillId="0" borderId="12" xfId="0" applyFont="1" applyFill="1" applyBorder="1" applyAlignment="1" applyProtection="1">
      <alignment horizontal="center" vertical="center"/>
    </xf>
    <xf numFmtId="0" fontId="0" fillId="0" borderId="0" xfId="0" applyFont="1" applyFill="1" applyBorder="1" applyAlignment="1" applyProtection="1">
      <alignment horizontal="center"/>
    </xf>
    <xf numFmtId="164" fontId="0" fillId="0" borderId="16" xfId="0" applyNumberFormat="1" applyFont="1" applyFill="1" applyBorder="1" applyAlignment="1" applyProtection="1">
      <alignment horizontal="center" vertical="center"/>
    </xf>
    <xf numFmtId="0" fontId="0" fillId="0" borderId="16" xfId="0" applyFont="1" applyFill="1" applyBorder="1" applyAlignment="1" applyProtection="1">
      <alignment horizontal="center" vertical="center"/>
    </xf>
    <xf numFmtId="164" fontId="0" fillId="0" borderId="19" xfId="0" applyNumberFormat="1" applyFont="1" applyFill="1" applyBorder="1" applyAlignment="1" applyProtection="1">
      <alignment horizontal="center" vertical="center"/>
    </xf>
    <xf numFmtId="0" fontId="0" fillId="0" borderId="14"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Alignment="1">
      <alignment horizontal="center" vertical="center"/>
    </xf>
    <xf numFmtId="0" fontId="0" fillId="2" borderId="0" xfId="0" applyFill="1" applyAlignment="1">
      <alignment horizontal="center" vertical="center"/>
    </xf>
    <xf numFmtId="0" fontId="0" fillId="7" borderId="0" xfId="0" applyFill="1" applyAlignment="1">
      <alignment horizontal="center" vertical="center"/>
    </xf>
    <xf numFmtId="0" fontId="0" fillId="0" borderId="0" xfId="0" applyAlignment="1">
      <alignment horizontal="left" vertical="center"/>
    </xf>
    <xf numFmtId="0" fontId="0" fillId="0" borderId="0" xfId="0" applyFill="1" applyAlignment="1">
      <alignment horizontal="left" vertical="center"/>
    </xf>
    <xf numFmtId="0" fontId="0" fillId="8" borderId="0" xfId="0" applyFill="1" applyAlignment="1">
      <alignment horizontal="center" vertical="center"/>
    </xf>
    <xf numFmtId="0" fontId="0" fillId="8" borderId="0" xfId="0" applyFill="1" applyAlignment="1">
      <alignment horizontal="left" vertical="center"/>
    </xf>
    <xf numFmtId="2" fontId="5" fillId="0" borderId="4" xfId="0" applyNumberFormat="1" applyFont="1" applyFill="1" applyBorder="1" applyAlignment="1" applyProtection="1">
      <alignment horizontal="center" vertical="center"/>
    </xf>
    <xf numFmtId="0" fontId="2" fillId="0" borderId="13" xfId="0" applyFont="1" applyFill="1" applyBorder="1" applyAlignment="1" applyProtection="1">
      <alignment horizontal="left"/>
    </xf>
    <xf numFmtId="164" fontId="2" fillId="0" borderId="13" xfId="0" applyNumberFormat="1" applyFont="1" applyFill="1" applyBorder="1" applyAlignment="1" applyProtection="1">
      <alignment horizontal="center"/>
    </xf>
    <xf numFmtId="0" fontId="2" fillId="0" borderId="13" xfId="0" applyFont="1" applyFill="1" applyBorder="1" applyAlignment="1" applyProtection="1">
      <alignment horizontal="center"/>
    </xf>
    <xf numFmtId="49" fontId="2" fillId="0" borderId="15" xfId="0" applyNumberFormat="1" applyFont="1" applyFill="1" applyBorder="1" applyAlignment="1" applyProtection="1">
      <alignment horizontal="center"/>
    </xf>
    <xf numFmtId="49" fontId="2" fillId="0" borderId="17" xfId="0" applyNumberFormat="1" applyFont="1" applyFill="1" applyBorder="1" applyAlignment="1" applyProtection="1">
      <alignment horizontal="center"/>
    </xf>
    <xf numFmtId="164" fontId="2" fillId="0" borderId="18" xfId="0" applyNumberFormat="1" applyFont="1" applyFill="1" applyBorder="1" applyAlignment="1" applyProtection="1">
      <alignment horizontal="center"/>
    </xf>
    <xf numFmtId="164" fontId="2" fillId="0" borderId="18" xfId="0" applyNumberFormat="1" applyFont="1" applyFill="1" applyBorder="1" applyAlignment="1" applyProtection="1">
      <alignment horizontal="center" vertical="center"/>
    </xf>
    <xf numFmtId="0" fontId="2" fillId="0" borderId="18" xfId="0" applyFont="1" applyFill="1" applyBorder="1" applyAlignment="1" applyProtection="1">
      <alignment horizontal="center"/>
    </xf>
    <xf numFmtId="0" fontId="2" fillId="0" borderId="3" xfId="0" applyFont="1" applyFill="1" applyBorder="1" applyAlignment="1" applyProtection="1">
      <alignment horizontal="left"/>
    </xf>
    <xf numFmtId="164" fontId="2" fillId="0" borderId="3" xfId="0" applyNumberFormat="1" applyFont="1" applyFill="1" applyBorder="1" applyAlignment="1" applyProtection="1">
      <alignment horizontal="center"/>
    </xf>
    <xf numFmtId="164" fontId="2" fillId="0" borderId="3" xfId="0" applyNumberFormat="1" applyFont="1" applyFill="1" applyBorder="1" applyAlignment="1" applyProtection="1">
      <alignment horizontal="center" vertical="center"/>
    </xf>
    <xf numFmtId="0" fontId="2" fillId="0" borderId="3" xfId="0" applyFont="1" applyFill="1" applyBorder="1" applyAlignment="1" applyProtection="1">
      <alignment horizontal="center"/>
    </xf>
    <xf numFmtId="164" fontId="2" fillId="0" borderId="2" xfId="0" applyNumberFormat="1" applyFont="1" applyFill="1" applyBorder="1" applyAlignment="1" applyProtection="1">
      <alignment horizontal="center"/>
    </xf>
    <xf numFmtId="164" fontId="2" fillId="0" borderId="2" xfId="0" applyNumberFormat="1" applyFont="1" applyFill="1" applyBorder="1" applyAlignment="1" applyProtection="1">
      <alignment horizontal="center" vertical="center"/>
    </xf>
    <xf numFmtId="0" fontId="2" fillId="0" borderId="2" xfId="0" applyFont="1" applyFill="1" applyBorder="1" applyAlignment="1" applyProtection="1">
      <alignment horizontal="center"/>
    </xf>
    <xf numFmtId="49" fontId="2" fillId="0" borderId="23" xfId="0" applyNumberFormat="1" applyFont="1" applyFill="1" applyBorder="1" applyAlignment="1" applyProtection="1">
      <alignment horizontal="center"/>
    </xf>
    <xf numFmtId="49" fontId="2" fillId="0" borderId="12" xfId="0" applyNumberFormat="1" applyFont="1" applyFill="1" applyBorder="1" applyAlignment="1" applyProtection="1">
      <alignment horizontal="center"/>
    </xf>
    <xf numFmtId="49" fontId="2" fillId="0" borderId="22" xfId="0" applyNumberFormat="1" applyFont="1" applyFill="1" applyBorder="1" applyAlignment="1" applyProtection="1">
      <alignment horizontal="center"/>
    </xf>
    <xf numFmtId="0" fontId="1" fillId="4" borderId="0" xfId="0" applyFont="1" applyFill="1" applyAlignment="1" applyProtection="1">
      <alignment horizontal="left" vertical="center"/>
    </xf>
    <xf numFmtId="14" fontId="0" fillId="0" borderId="0" xfId="0" applyNumberFormat="1" applyAlignment="1">
      <alignment horizontal="center"/>
    </xf>
    <xf numFmtId="0" fontId="15" fillId="6" borderId="0" xfId="0" applyFont="1" applyFill="1" applyAlignment="1">
      <alignment horizontal="left" vertical="center"/>
    </xf>
    <xf numFmtId="0" fontId="15" fillId="6" borderId="0" xfId="0" applyFont="1" applyFill="1" applyAlignment="1">
      <alignment horizontal="center" vertical="center"/>
    </xf>
    <xf numFmtId="164" fontId="2" fillId="0" borderId="13" xfId="0" applyNumberFormat="1" applyFont="1" applyFill="1" applyBorder="1" applyAlignment="1" applyProtection="1">
      <alignment horizontal="center" vertical="center"/>
    </xf>
    <xf numFmtId="164" fontId="0" fillId="0" borderId="14" xfId="0" applyNumberFormat="1" applyFont="1" applyFill="1" applyBorder="1" applyAlignment="1" applyProtection="1">
      <alignment horizontal="center" vertical="center"/>
    </xf>
    <xf numFmtId="0" fontId="0" fillId="0" borderId="0" xfId="0" applyAlignment="1" applyProtection="1">
      <alignment horizontal="center" vertical="center"/>
    </xf>
    <xf numFmtId="49" fontId="0" fillId="4" borderId="0" xfId="0" applyNumberFormat="1" applyFont="1" applyFill="1" applyAlignment="1" applyProtection="1">
      <alignment horizontal="left"/>
    </xf>
    <xf numFmtId="49" fontId="0" fillId="2" borderId="0" xfId="0" applyNumberFormat="1" applyFont="1" applyFill="1" applyAlignment="1" applyProtection="1">
      <alignment horizontal="left"/>
    </xf>
    <xf numFmtId="14" fontId="0" fillId="0" borderId="0" xfId="0" applyNumberFormat="1" applyAlignment="1" applyProtection="1">
      <alignment horizontal="center" vertical="center"/>
    </xf>
    <xf numFmtId="0" fontId="2" fillId="0" borderId="0" xfId="0" applyFont="1" applyFill="1" applyBorder="1" applyAlignment="1" applyProtection="1">
      <alignment horizontal="center" vertical="center"/>
    </xf>
    <xf numFmtId="164" fontId="0" fillId="0" borderId="0" xfId="0" applyNumberFormat="1" applyFont="1" applyFill="1" applyBorder="1" applyAlignment="1" applyProtection="1">
      <alignment horizontal="center" vertical="center"/>
    </xf>
    <xf numFmtId="0" fontId="0" fillId="0" borderId="0" xfId="0" applyFont="1" applyBorder="1" applyAlignment="1" applyProtection="1">
      <alignment horizontal="center" vertical="center"/>
    </xf>
    <xf numFmtId="0" fontId="7"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2" fillId="0" borderId="0" xfId="0" applyFont="1" applyFill="1" applyBorder="1" applyAlignment="1" applyProtection="1">
      <alignment horizontal="left"/>
    </xf>
    <xf numFmtId="1" fontId="0" fillId="2" borderId="1" xfId="0" applyNumberFormat="1" applyFont="1" applyFill="1" applyBorder="1" applyAlignment="1" applyProtection="1">
      <alignment horizontal="center" vertical="center"/>
    </xf>
    <xf numFmtId="1" fontId="0" fillId="0" borderId="1" xfId="0" applyNumberFormat="1" applyFont="1" applyFill="1" applyBorder="1" applyAlignment="1" applyProtection="1">
      <alignment horizontal="center" vertical="center"/>
    </xf>
    <xf numFmtId="1" fontId="0" fillId="0" borderId="18" xfId="0" applyNumberFormat="1" applyFont="1" applyFill="1" applyBorder="1" applyAlignment="1" applyProtection="1">
      <alignment horizontal="center" vertical="center"/>
    </xf>
    <xf numFmtId="0" fontId="11" fillId="4" borderId="0" xfId="0" applyFont="1" applyFill="1" applyAlignment="1" applyProtection="1">
      <alignment horizontal="left"/>
    </xf>
    <xf numFmtId="0" fontId="4" fillId="2" borderId="0" xfId="0" applyFont="1" applyFill="1" applyAlignment="1" applyProtection="1">
      <alignment horizontal="left"/>
    </xf>
    <xf numFmtId="0" fontId="2" fillId="0" borderId="13"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0" fillId="10" borderId="0" xfId="0" applyFill="1" applyAlignment="1" applyProtection="1">
      <alignment horizontal="left" vertical="center" wrapText="1"/>
    </xf>
    <xf numFmtId="0" fontId="0" fillId="10" borderId="1" xfId="0" applyFill="1" applyBorder="1" applyAlignment="1" applyProtection="1">
      <alignment horizontal="center" vertical="center"/>
    </xf>
    <xf numFmtId="0" fontId="0" fillId="10" borderId="0" xfId="0" applyFill="1" applyAlignment="1" applyProtection="1">
      <alignment horizontal="center" vertical="center"/>
    </xf>
    <xf numFmtId="0" fontId="19" fillId="3" borderId="0" xfId="0" applyFont="1" applyFill="1" applyBorder="1" applyAlignment="1" applyProtection="1">
      <alignment horizontal="left" vertical="center"/>
    </xf>
    <xf numFmtId="0" fontId="2" fillId="2" borderId="0" xfId="0" applyFont="1" applyFill="1" applyAlignment="1" applyProtection="1">
      <alignment horizontal="center"/>
    </xf>
    <xf numFmtId="0" fontId="2" fillId="2" borderId="0" xfId="0" applyFont="1" applyFill="1" applyAlignment="1" applyProtection="1">
      <alignment horizontal="left" vertical="center"/>
    </xf>
    <xf numFmtId="0" fontId="1" fillId="0" borderId="0" xfId="0" applyFont="1" applyFill="1" applyAlignment="1" applyProtection="1">
      <alignment horizontal="center"/>
    </xf>
    <xf numFmtId="0" fontId="2" fillId="0" borderId="1"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2" borderId="0" xfId="0" applyFont="1" applyFill="1" applyAlignment="1" applyProtection="1">
      <alignment horizontal="left"/>
    </xf>
    <xf numFmtId="0" fontId="2" fillId="0" borderId="2"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8" xfId="0" applyNumberFormat="1"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3"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0" fillId="0" borderId="0" xfId="0" applyFont="1" applyBorder="1" applyAlignment="1" applyProtection="1">
      <alignment horizontal="center"/>
    </xf>
    <xf numFmtId="0" fontId="20" fillId="0" borderId="0" xfId="0" applyFont="1" applyBorder="1" applyAlignment="1" applyProtection="1">
      <alignment horizontal="center" wrapText="1"/>
    </xf>
    <xf numFmtId="0" fontId="0" fillId="4" borderId="0" xfId="0" applyFill="1" applyBorder="1" applyAlignment="1" applyProtection="1">
      <alignment horizontal="center" vertical="center"/>
    </xf>
    <xf numFmtId="0" fontId="3" fillId="0" borderId="4" xfId="0" applyFont="1" applyFill="1" applyBorder="1" applyAlignment="1" applyProtection="1">
      <alignment horizontal="center" vertical="center" wrapText="1"/>
    </xf>
    <xf numFmtId="0" fontId="2" fillId="0" borderId="4" xfId="0" applyFont="1" applyFill="1" applyBorder="1" applyAlignment="1" applyProtection="1">
      <alignment horizontal="center"/>
    </xf>
    <xf numFmtId="0" fontId="1" fillId="0" borderId="4" xfId="0" applyFont="1" applyFill="1" applyBorder="1" applyAlignment="1" applyProtection="1">
      <alignment horizontal="center" wrapText="1"/>
    </xf>
    <xf numFmtId="0" fontId="5" fillId="0" borderId="4"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Fill="1" applyBorder="1" applyAlignment="1" applyProtection="1">
      <alignment horizontal="center"/>
    </xf>
    <xf numFmtId="164" fontId="2" fillId="0" borderId="4" xfId="0" applyNumberFormat="1" applyFont="1" applyFill="1" applyBorder="1" applyAlignment="1" applyProtection="1">
      <alignment horizontal="center"/>
    </xf>
    <xf numFmtId="0" fontId="21" fillId="0" borderId="0" xfId="0" applyFont="1" applyFill="1" applyAlignment="1" applyProtection="1">
      <alignment horizontal="center" vertical="center" wrapText="1"/>
    </xf>
    <xf numFmtId="0" fontId="0" fillId="0" borderId="0" xfId="0" applyFont="1" applyAlignment="1" applyProtection="1">
      <alignment horizontal="center" vertical="center"/>
    </xf>
    <xf numFmtId="0" fontId="2" fillId="0" borderId="0" xfId="0" applyFont="1" applyFill="1" applyAlignment="1" applyProtection="1">
      <alignment horizontal="center"/>
    </xf>
    <xf numFmtId="0" fontId="0" fillId="0" borderId="0" xfId="0" applyFont="1" applyAlignment="1" applyProtection="1">
      <alignment horizontal="center"/>
    </xf>
    <xf numFmtId="0" fontId="0" fillId="0" borderId="0" xfId="0" applyFont="1" applyFill="1" applyAlignment="1" applyProtection="1">
      <alignment horizontal="center" wrapText="1"/>
    </xf>
    <xf numFmtId="0" fontId="2" fillId="0" borderId="0" xfId="0" applyFont="1" applyFill="1" applyBorder="1" applyAlignment="1" applyProtection="1">
      <alignment horizontal="center" wrapText="1"/>
    </xf>
    <xf numFmtId="0" fontId="9" fillId="0" borderId="0" xfId="0" applyFont="1" applyFill="1" applyBorder="1" applyAlignment="1" applyProtection="1">
      <alignment horizontal="center" vertical="center"/>
    </xf>
    <xf numFmtId="0" fontId="0" fillId="0" borderId="4" xfId="0" applyBorder="1" applyAlignment="1" applyProtection="1"/>
    <xf numFmtId="0" fontId="0" fillId="0" borderId="0" xfId="0" applyBorder="1" applyAlignment="1" applyProtection="1">
      <alignment horizontal="left"/>
    </xf>
    <xf numFmtId="0" fontId="9" fillId="0" borderId="4" xfId="0" applyFont="1" applyFill="1" applyBorder="1" applyAlignment="1" applyProtection="1">
      <alignment horizontal="center" vertical="center" wrapText="1"/>
    </xf>
    <xf numFmtId="49" fontId="0" fillId="6" borderId="21" xfId="0" applyNumberFormat="1" applyFont="1" applyFill="1" applyBorder="1" applyAlignment="1" applyProtection="1">
      <alignment vertical="center"/>
    </xf>
    <xf numFmtId="0" fontId="0" fillId="6" borderId="0" xfId="0" applyFill="1" applyAlignment="1" applyProtection="1">
      <alignment vertical="center"/>
    </xf>
    <xf numFmtId="0" fontId="0" fillId="6" borderId="21" xfId="0" applyFill="1" applyBorder="1" applyAlignment="1" applyProtection="1">
      <alignment vertical="center"/>
    </xf>
    <xf numFmtId="0" fontId="0" fillId="6" borderId="0" xfId="0" applyFill="1" applyBorder="1" applyAlignment="1" applyProtection="1">
      <alignment horizontal="left"/>
    </xf>
    <xf numFmtId="0" fontId="6" fillId="6" borderId="0" xfId="0" applyFont="1" applyFill="1" applyAlignment="1" applyProtection="1"/>
    <xf numFmtId="0" fontId="0" fillId="6" borderId="0" xfId="0" applyFont="1" applyFill="1" applyAlignment="1" applyProtection="1"/>
    <xf numFmtId="0" fontId="0" fillId="6" borderId="0" xfId="0" applyFill="1" applyAlignment="1" applyProtection="1"/>
    <xf numFmtId="0" fontId="6" fillId="0" borderId="0" xfId="0" applyFont="1" applyFill="1" applyAlignment="1" applyProtection="1"/>
    <xf numFmtId="0" fontId="0" fillId="0" borderId="0" xfId="0" applyFill="1" applyAlignment="1" applyProtection="1"/>
    <xf numFmtId="0" fontId="0" fillId="0" borderId="1" xfId="0" applyFill="1" applyBorder="1" applyAlignment="1" applyProtection="1">
      <alignment horizontal="left"/>
      <protection locked="0"/>
    </xf>
    <xf numFmtId="0" fontId="3"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wrapText="1"/>
    </xf>
    <xf numFmtId="164" fontId="2" fillId="0" borderId="0" xfId="0" applyNumberFormat="1" applyFont="1" applyFill="1" applyBorder="1" applyAlignment="1" applyProtection="1">
      <alignment horizontal="center"/>
    </xf>
    <xf numFmtId="0" fontId="11" fillId="0" borderId="0" xfId="0" applyFont="1" applyAlignment="1" applyProtection="1">
      <alignment horizontal="center" vertical="center"/>
    </xf>
    <xf numFmtId="0" fontId="11" fillId="0" borderId="0" xfId="0" applyFont="1" applyProtection="1"/>
    <xf numFmtId="14" fontId="11" fillId="0" borderId="0" xfId="0" applyNumberFormat="1" applyFont="1" applyAlignment="1" applyProtection="1">
      <alignment horizontal="center" vertical="center"/>
    </xf>
    <xf numFmtId="0" fontId="1" fillId="0" borderId="33" xfId="0" applyFont="1" applyFill="1" applyBorder="1" applyAlignment="1" applyProtection="1">
      <alignment horizontal="center" vertical="center"/>
    </xf>
    <xf numFmtId="0" fontId="0" fillId="0" borderId="15" xfId="0" applyFont="1" applyFill="1" applyBorder="1" applyAlignment="1" applyProtection="1">
      <alignment horizontal="center" vertical="center"/>
    </xf>
    <xf numFmtId="0" fontId="0" fillId="0" borderId="17" xfId="0" applyFont="1" applyFill="1" applyBorder="1" applyAlignment="1" applyProtection="1">
      <alignment horizontal="center" vertical="center"/>
    </xf>
    <xf numFmtId="0" fontId="1" fillId="0" borderId="34" xfId="0" applyFont="1" applyFill="1" applyBorder="1" applyAlignment="1" applyProtection="1">
      <alignment horizontal="center" vertical="center"/>
    </xf>
    <xf numFmtId="164" fontId="2" fillId="0" borderId="34" xfId="0" applyNumberFormat="1" applyFont="1" applyFill="1" applyBorder="1" applyAlignment="1" applyProtection="1">
      <alignment horizontal="center" vertical="center"/>
    </xf>
    <xf numFmtId="1" fontId="0" fillId="0" borderId="16" xfId="0" applyNumberFormat="1" applyFont="1" applyFill="1" applyBorder="1" applyAlignment="1" applyProtection="1">
      <alignment horizontal="center" vertical="center"/>
    </xf>
    <xf numFmtId="1" fontId="0" fillId="0" borderId="19" xfId="0" applyNumberFormat="1" applyFont="1" applyFill="1" applyBorder="1" applyAlignment="1" applyProtection="1">
      <alignment horizontal="center" vertical="center"/>
    </xf>
    <xf numFmtId="0" fontId="20" fillId="0" borderId="0" xfId="0" applyFont="1" applyFill="1" applyAlignment="1" applyProtection="1">
      <alignment wrapText="1"/>
    </xf>
    <xf numFmtId="0" fontId="0" fillId="0" borderId="0" xfId="0" applyBorder="1" applyAlignment="1" applyProtection="1">
      <alignment horizontal="center"/>
    </xf>
    <xf numFmtId="0" fontId="0" fillId="0" borderId="0" xfId="0" applyBorder="1" applyAlignment="1" applyProtection="1"/>
    <xf numFmtId="0" fontId="24" fillId="0" borderId="0" xfId="0" applyFont="1" applyBorder="1" applyAlignment="1" applyProtection="1"/>
    <xf numFmtId="164" fontId="0" fillId="0" borderId="0" xfId="0" applyNumberFormat="1" applyAlignment="1">
      <alignment horizontal="center" vertical="center"/>
    </xf>
    <xf numFmtId="164" fontId="15" fillId="6" borderId="0" xfId="0" applyNumberFormat="1" applyFont="1" applyFill="1" applyAlignment="1">
      <alignment horizontal="center" vertical="center"/>
    </xf>
    <xf numFmtId="164" fontId="0" fillId="7" borderId="0" xfId="0" applyNumberFormat="1" applyFill="1" applyAlignment="1">
      <alignment horizontal="center" vertical="center"/>
    </xf>
    <xf numFmtId="164" fontId="0" fillId="8" borderId="0" xfId="0" applyNumberFormat="1" applyFill="1" applyAlignment="1">
      <alignment horizontal="center" vertical="center"/>
    </xf>
    <xf numFmtId="0" fontId="0" fillId="0" borderId="0" xfId="0" applyFill="1" applyAlignment="1" applyProtection="1">
      <alignment horizontal="center" vertical="center" wrapText="1"/>
    </xf>
    <xf numFmtId="0" fontId="0" fillId="0" borderId="10"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18" xfId="0" applyFont="1" applyFill="1" applyBorder="1" applyAlignment="1" applyProtection="1">
      <alignment horizontal="center" vertical="center"/>
    </xf>
    <xf numFmtId="0" fontId="7"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8" fillId="0" borderId="0" xfId="0" applyFont="1" applyFill="1" applyBorder="1" applyAlignment="1" applyProtection="1">
      <alignment horizontal="center" vertical="center" wrapText="1"/>
    </xf>
    <xf numFmtId="0" fontId="0" fillId="0" borderId="6" xfId="0" applyBorder="1" applyAlignment="1" applyProtection="1">
      <alignment horizontal="center" vertical="center"/>
    </xf>
    <xf numFmtId="49" fontId="1" fillId="4" borderId="0" xfId="0" applyNumberFormat="1" applyFont="1" applyFill="1" applyAlignment="1" applyProtection="1">
      <alignment horizontal="center" vertical="center" wrapText="1"/>
    </xf>
    <xf numFmtId="0" fontId="1" fillId="4" borderId="0" xfId="0" applyFont="1" applyFill="1" applyBorder="1" applyAlignment="1" applyProtection="1">
      <alignment horizontal="center"/>
    </xf>
    <xf numFmtId="0" fontId="0" fillId="4" borderId="0" xfId="0" applyFill="1" applyBorder="1" applyAlignment="1" applyProtection="1">
      <alignment horizontal="left"/>
    </xf>
    <xf numFmtId="0" fontId="0" fillId="0" borderId="0" xfId="0" applyFill="1" applyAlignment="1" applyProtection="1">
      <alignment horizontal="center" wrapText="1"/>
    </xf>
    <xf numFmtId="1" fontId="0" fillId="12" borderId="1" xfId="0" applyNumberFormat="1" applyFill="1" applyBorder="1" applyAlignment="1" applyProtection="1">
      <alignment horizontal="center"/>
    </xf>
    <xf numFmtId="1" fontId="0" fillId="0" borderId="1" xfId="0" applyNumberFormat="1" applyFill="1" applyBorder="1" applyAlignment="1" applyProtection="1">
      <alignment horizontal="center"/>
    </xf>
    <xf numFmtId="0" fontId="17" fillId="0" borderId="0" xfId="0" applyFont="1" applyFill="1" applyAlignment="1" applyProtection="1">
      <alignment horizontal="center" vertical="center" wrapText="1"/>
    </xf>
    <xf numFmtId="0" fontId="17" fillId="0" borderId="0" xfId="0" applyFont="1" applyFill="1" applyBorder="1" applyAlignment="1" applyProtection="1">
      <alignment horizontal="center" vertical="center" wrapText="1"/>
    </xf>
    <xf numFmtId="0" fontId="17" fillId="0" borderId="0" xfId="0" applyFont="1" applyFill="1" applyAlignment="1" applyProtection="1">
      <alignment horizontal="center"/>
    </xf>
    <xf numFmtId="0" fontId="17" fillId="0" borderId="0" xfId="0" applyFont="1" applyFill="1" applyBorder="1" applyAlignment="1" applyProtection="1">
      <alignment horizontal="center" vertical="center"/>
    </xf>
    <xf numFmtId="0" fontId="0" fillId="0" borderId="2" xfId="0" applyFill="1" applyBorder="1" applyAlignment="1" applyProtection="1">
      <alignment horizontal="center"/>
    </xf>
    <xf numFmtId="0" fontId="0" fillId="0" borderId="18" xfId="0" applyFill="1" applyBorder="1" applyAlignment="1" applyProtection="1">
      <alignment horizontal="center"/>
    </xf>
    <xf numFmtId="49" fontId="11" fillId="0" borderId="18" xfId="0" applyNumberFormat="1" applyFont="1" applyFill="1" applyBorder="1" applyAlignment="1" applyProtection="1">
      <alignment horizontal="center"/>
    </xf>
    <xf numFmtId="1" fontId="17" fillId="0" borderId="2" xfId="0" applyNumberFormat="1" applyFont="1" applyFill="1" applyBorder="1" applyAlignment="1" applyProtection="1">
      <alignment horizontal="center"/>
    </xf>
    <xf numFmtId="0" fontId="3" fillId="0" borderId="0" xfId="0" applyFont="1" applyFill="1" applyAlignment="1" applyProtection="1">
      <alignment horizontal="left" vertical="center"/>
    </xf>
    <xf numFmtId="0" fontId="0" fillId="0" borderId="0" xfId="0" applyFill="1" applyAlignment="1" applyProtection="1">
      <alignment horizontal="right" vertical="center"/>
    </xf>
    <xf numFmtId="0" fontId="0" fillId="0" borderId="0" xfId="0" applyFill="1" applyProtection="1"/>
    <xf numFmtId="49" fontId="0" fillId="0" borderId="0" xfId="0" applyNumberFormat="1" applyFill="1" applyProtection="1"/>
    <xf numFmtId="0" fontId="17" fillId="0" borderId="0" xfId="0" applyFont="1" applyFill="1" applyProtection="1"/>
    <xf numFmtId="49" fontId="17" fillId="0" borderId="18" xfId="0" applyNumberFormat="1" applyFont="1" applyFill="1" applyBorder="1" applyAlignment="1" applyProtection="1">
      <alignment horizontal="center"/>
      <protection locked="0"/>
    </xf>
    <xf numFmtId="0" fontId="3" fillId="0" borderId="0" xfId="0" applyFont="1" applyFill="1" applyAlignment="1" applyProtection="1">
      <alignment horizontal="left"/>
    </xf>
    <xf numFmtId="0" fontId="0" fillId="0" borderId="1" xfId="0" applyFill="1" applyBorder="1" applyAlignment="1" applyProtection="1">
      <alignment horizontal="center"/>
      <protection locked="0"/>
    </xf>
    <xf numFmtId="0" fontId="0" fillId="4" borderId="0" xfId="0" applyFont="1" applyFill="1" applyBorder="1" applyAlignment="1" applyProtection="1">
      <alignment horizontal="center"/>
    </xf>
    <xf numFmtId="49" fontId="0" fillId="4" borderId="0" xfId="0" applyNumberFormat="1" applyFont="1" applyFill="1" applyAlignment="1" applyProtection="1">
      <alignment horizontal="left" vertical="center"/>
    </xf>
    <xf numFmtId="0" fontId="1" fillId="2" borderId="37" xfId="0" applyFont="1" applyFill="1" applyBorder="1" applyAlignment="1" applyProtection="1">
      <alignment horizontal="center" vertical="center"/>
      <protection locked="0"/>
    </xf>
    <xf numFmtId="0" fontId="0" fillId="10" borderId="0" xfId="0" applyFill="1" applyBorder="1" applyAlignment="1" applyProtection="1">
      <alignment horizontal="left"/>
      <protection locked="0"/>
    </xf>
    <xf numFmtId="49" fontId="0" fillId="10" borderId="0" xfId="0" applyNumberFormat="1" applyFont="1" applyFill="1" applyAlignment="1" applyProtection="1">
      <alignment horizontal="left"/>
      <protection locked="0"/>
    </xf>
    <xf numFmtId="0" fontId="0" fillId="10" borderId="0" xfId="0" applyFill="1" applyAlignment="1" applyProtection="1">
      <alignment horizontal="left"/>
      <protection locked="0"/>
    </xf>
    <xf numFmtId="0" fontId="0" fillId="0" borderId="21" xfId="0" applyFill="1" applyBorder="1" applyAlignment="1" applyProtection="1">
      <alignment vertical="center"/>
    </xf>
    <xf numFmtId="0" fontId="0" fillId="0" borderId="21" xfId="0" applyFill="1" applyBorder="1" applyAlignment="1" applyProtection="1">
      <alignment horizontal="center" vertical="center"/>
    </xf>
    <xf numFmtId="0" fontId="0" fillId="0" borderId="0" xfId="0" applyFill="1" applyAlignment="1" applyProtection="1">
      <alignment horizontal="center" vertical="center"/>
    </xf>
    <xf numFmtId="49" fontId="0" fillId="10" borderId="35" xfId="0" applyNumberFormat="1" applyFill="1" applyBorder="1" applyProtection="1">
      <protection locked="0"/>
    </xf>
    <xf numFmtId="0" fontId="0" fillId="10" borderId="35" xfId="0" applyFill="1" applyBorder="1" applyProtection="1">
      <protection locked="0"/>
    </xf>
    <xf numFmtId="0" fontId="0" fillId="10" borderId="39" xfId="0" applyFill="1" applyBorder="1" applyProtection="1">
      <protection locked="0"/>
    </xf>
    <xf numFmtId="49" fontId="0" fillId="10" borderId="38" xfId="0" applyNumberFormat="1" applyFill="1" applyBorder="1" applyAlignment="1" applyProtection="1">
      <alignment horizontal="center"/>
      <protection locked="0"/>
    </xf>
    <xf numFmtId="0" fontId="0" fillId="0" borderId="0" xfId="0" applyBorder="1" applyAlignment="1" applyProtection="1">
      <alignment horizontal="center" vertical="center"/>
      <protection locked="0"/>
    </xf>
    <xf numFmtId="0" fontId="0" fillId="0" borderId="0" xfId="0" applyAlignment="1" applyProtection="1">
      <alignment horizontal="center" vertical="center"/>
      <protection locked="0"/>
    </xf>
    <xf numFmtId="49" fontId="4" fillId="4" borderId="0" xfId="0" applyNumberFormat="1" applyFont="1" applyFill="1" applyAlignment="1" applyProtection="1">
      <alignment horizontal="left"/>
    </xf>
    <xf numFmtId="49" fontId="5" fillId="4" borderId="0" xfId="0" applyNumberFormat="1" applyFont="1" applyFill="1" applyAlignment="1" applyProtection="1">
      <alignment horizontal="center"/>
    </xf>
    <xf numFmtId="49" fontId="2" fillId="4" borderId="0" xfId="0" applyNumberFormat="1" applyFont="1" applyFill="1" applyAlignment="1" applyProtection="1">
      <alignment horizontal="center"/>
    </xf>
    <xf numFmtId="49" fontId="2" fillId="4" borderId="0" xfId="0" applyNumberFormat="1" applyFont="1" applyFill="1" applyAlignment="1" applyProtection="1">
      <alignment horizontal="left" vertical="center"/>
    </xf>
    <xf numFmtId="164" fontId="0" fillId="0" borderId="1" xfId="0" applyNumberFormat="1" applyFont="1" applyFill="1" applyBorder="1" applyAlignment="1" applyProtection="1">
      <alignment horizontal="center" vertical="center"/>
    </xf>
    <xf numFmtId="164" fontId="0" fillId="0" borderId="18" xfId="0" applyNumberFormat="1" applyFont="1" applyFill="1" applyBorder="1" applyAlignment="1" applyProtection="1">
      <alignment horizontal="center" vertical="center"/>
    </xf>
    <xf numFmtId="0" fontId="2" fillId="0" borderId="13"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164" fontId="2" fillId="0" borderId="3" xfId="0" applyNumberFormat="1"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164" fontId="2" fillId="0" borderId="2" xfId="0" applyNumberFormat="1" applyFont="1" applyFill="1" applyBorder="1" applyAlignment="1" applyProtection="1">
      <alignment horizontal="center" vertical="center"/>
      <protection locked="0"/>
    </xf>
    <xf numFmtId="164" fontId="2" fillId="0" borderId="13" xfId="0" applyNumberFormat="1" applyFont="1" applyFill="1" applyBorder="1" applyAlignment="1" applyProtection="1">
      <alignment horizontal="center" vertical="center"/>
      <protection locked="0"/>
    </xf>
    <xf numFmtId="164" fontId="2" fillId="0" borderId="18" xfId="0" applyNumberFormat="1" applyFont="1" applyFill="1" applyBorder="1" applyAlignment="1" applyProtection="1">
      <alignment horizontal="center" vertical="center"/>
      <protection locked="0"/>
    </xf>
    <xf numFmtId="49" fontId="4" fillId="13" borderId="0" xfId="0" applyNumberFormat="1" applyFont="1" applyFill="1" applyAlignment="1" applyProtection="1">
      <alignment horizontal="left"/>
    </xf>
    <xf numFmtId="49" fontId="5" fillId="13" borderId="0" xfId="0" applyNumberFormat="1" applyFont="1" applyFill="1" applyAlignment="1" applyProtection="1">
      <alignment horizontal="center"/>
    </xf>
    <xf numFmtId="49" fontId="2" fillId="13" borderId="0" xfId="0" applyNumberFormat="1" applyFont="1" applyFill="1" applyAlignment="1" applyProtection="1">
      <alignment horizontal="center"/>
    </xf>
    <xf numFmtId="49" fontId="2" fillId="13" borderId="0" xfId="0" applyNumberFormat="1" applyFont="1" applyFill="1" applyAlignment="1" applyProtection="1">
      <alignment horizontal="left" vertical="center"/>
    </xf>
    <xf numFmtId="0" fontId="1" fillId="13" borderId="0" xfId="0" applyFont="1" applyFill="1" applyBorder="1" applyAlignment="1" applyProtection="1">
      <alignment horizontal="center" vertical="center"/>
    </xf>
    <xf numFmtId="0" fontId="2" fillId="3" borderId="1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164" fontId="2" fillId="3" borderId="1" xfId="0" applyNumberFormat="1"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164" fontId="2" fillId="3" borderId="3" xfId="0" applyNumberFormat="1" applyFont="1" applyFill="1" applyBorder="1" applyAlignment="1" applyProtection="1">
      <alignment horizontal="center" vertical="center"/>
      <protection locked="0"/>
    </xf>
    <xf numFmtId="0" fontId="2" fillId="3" borderId="26"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164" fontId="2" fillId="3" borderId="13" xfId="0" applyNumberFormat="1" applyFont="1" applyFill="1" applyBorder="1" applyAlignment="1" applyProtection="1">
      <alignment horizontal="center" vertical="center"/>
      <protection locked="0"/>
    </xf>
    <xf numFmtId="0" fontId="2" fillId="3" borderId="27" xfId="0" applyFont="1" applyFill="1" applyBorder="1" applyAlignment="1" applyProtection="1">
      <alignment horizontal="center" vertical="center"/>
      <protection locked="0"/>
    </xf>
    <xf numFmtId="0" fontId="2" fillId="3" borderId="18" xfId="0" applyFont="1" applyFill="1" applyBorder="1" applyAlignment="1" applyProtection="1">
      <alignment horizontal="center" vertical="center"/>
      <protection locked="0"/>
    </xf>
    <xf numFmtId="164" fontId="2" fillId="3" borderId="18" xfId="0" applyNumberFormat="1"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164" fontId="2" fillId="3" borderId="2" xfId="0" applyNumberFormat="1" applyFont="1" applyFill="1" applyBorder="1" applyAlignment="1" applyProtection="1">
      <alignment horizontal="center" vertical="center"/>
      <protection locked="0"/>
    </xf>
    <xf numFmtId="0" fontId="1" fillId="0" borderId="0" xfId="0" applyFont="1" applyBorder="1" applyAlignment="1" applyProtection="1">
      <alignment horizontal="left" vertical="center"/>
    </xf>
    <xf numFmtId="0" fontId="0" fillId="0" borderId="33" xfId="0" applyFont="1" applyFill="1" applyBorder="1" applyAlignment="1" applyProtection="1">
      <alignment horizontal="center" vertical="center"/>
    </xf>
    <xf numFmtId="0" fontId="2" fillId="13" borderId="0" xfId="0" applyFont="1" applyFill="1" applyAlignment="1" applyProtection="1">
      <alignment horizontal="center"/>
    </xf>
    <xf numFmtId="0" fontId="2" fillId="0" borderId="0" xfId="0" applyFont="1" applyAlignment="1" applyProtection="1">
      <alignment horizontal="center" vertical="center"/>
    </xf>
    <xf numFmtId="0" fontId="2" fillId="0" borderId="44" xfId="0" applyFont="1" applyBorder="1" applyAlignment="1" applyProtection="1">
      <alignment vertical="center"/>
    </xf>
    <xf numFmtId="0" fontId="0" fillId="0" borderId="44" xfId="0" applyFont="1" applyBorder="1" applyAlignment="1" applyProtection="1">
      <alignment vertical="center"/>
    </xf>
    <xf numFmtId="49" fontId="0" fillId="4" borderId="0" xfId="0" applyNumberFormat="1" applyFont="1" applyFill="1" applyProtection="1"/>
    <xf numFmtId="0" fontId="2" fillId="0" borderId="37" xfId="0" applyFont="1" applyFill="1" applyBorder="1" applyAlignment="1" applyProtection="1">
      <alignment horizontal="center" vertical="center"/>
    </xf>
    <xf numFmtId="0" fontId="2" fillId="3" borderId="37"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49" fontId="2" fillId="0" borderId="13" xfId="0" applyNumberFormat="1"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49" fontId="2" fillId="0" borderId="3" xfId="0" applyNumberFormat="1"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0" borderId="41"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49" fontId="2" fillId="0" borderId="18" xfId="0" applyNumberFormat="1"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23" fillId="4" borderId="0" xfId="0" applyFont="1" applyFill="1" applyAlignment="1" applyProtection="1">
      <alignment horizontal="left"/>
    </xf>
    <xf numFmtId="0" fontId="2" fillId="0" borderId="23" xfId="0" applyFont="1" applyFill="1" applyBorder="1" applyAlignment="1" applyProtection="1">
      <alignment horizontal="center" vertical="center"/>
    </xf>
    <xf numFmtId="49" fontId="2" fillId="0" borderId="2" xfId="0" applyNumberFormat="1"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2" fillId="0" borderId="43" xfId="0" applyFont="1" applyFill="1" applyBorder="1" applyAlignment="1" applyProtection="1">
      <alignment horizontal="center" vertical="center"/>
    </xf>
    <xf numFmtId="0" fontId="2" fillId="0" borderId="0" xfId="0" applyFont="1" applyBorder="1" applyAlignment="1" applyProtection="1">
      <alignment horizontal="center"/>
    </xf>
    <xf numFmtId="0" fontId="2" fillId="0" borderId="0" xfId="0" applyNumberFormat="1" applyFont="1" applyAlignment="1" applyProtection="1">
      <alignment horizontal="center"/>
    </xf>
    <xf numFmtId="164" fontId="2" fillId="13" borderId="40" xfId="0" applyNumberFormat="1" applyFont="1" applyFill="1" applyBorder="1" applyAlignment="1" applyProtection="1">
      <alignment horizontal="center"/>
      <protection locked="0"/>
    </xf>
    <xf numFmtId="0" fontId="0" fillId="10" borderId="0" xfId="0" applyFont="1" applyFill="1" applyAlignment="1" applyProtection="1">
      <alignment horizontal="left"/>
      <protection locked="0"/>
    </xf>
    <xf numFmtId="0" fontId="21" fillId="0" borderId="4" xfId="0" applyFont="1" applyFill="1" applyBorder="1" applyAlignment="1" applyProtection="1">
      <alignment horizontal="center" vertical="center" wrapText="1"/>
    </xf>
    <xf numFmtId="0" fontId="0" fillId="0" borderId="4" xfId="0" applyFont="1" applyFill="1" applyBorder="1" applyAlignment="1" applyProtection="1">
      <alignment horizontal="center" wrapText="1"/>
    </xf>
    <xf numFmtId="0" fontId="2" fillId="0" borderId="4" xfId="0" applyFont="1" applyFill="1" applyBorder="1" applyAlignment="1" applyProtection="1">
      <alignment horizontal="center" vertical="center"/>
    </xf>
    <xf numFmtId="0" fontId="0" fillId="0" borderId="4" xfId="0" applyFont="1" applyFill="1" applyBorder="1" applyAlignment="1" applyProtection="1">
      <alignment horizontal="center" vertical="center"/>
    </xf>
    <xf numFmtId="0" fontId="0" fillId="0" borderId="4" xfId="0" applyFont="1" applyFill="1" applyBorder="1" applyAlignment="1" applyProtection="1">
      <alignment horizontal="center"/>
    </xf>
    <xf numFmtId="0" fontId="2" fillId="0" borderId="4" xfId="0" applyFont="1" applyFill="1" applyBorder="1" applyAlignment="1" applyProtection="1">
      <alignment horizontal="center" wrapText="1"/>
    </xf>
    <xf numFmtId="0" fontId="2" fillId="0" borderId="0" xfId="0" applyFont="1" applyAlignment="1" applyProtection="1">
      <alignment horizontal="left" vertical="center"/>
    </xf>
    <xf numFmtId="0" fontId="10"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Alignment="1" applyProtection="1">
      <alignment horizontal="left" vertical="center"/>
    </xf>
    <xf numFmtId="0" fontId="1" fillId="0" borderId="0" xfId="0" applyFont="1" applyFill="1" applyBorder="1" applyAlignment="1" applyProtection="1">
      <alignment horizontal="left" vertical="center"/>
    </xf>
    <xf numFmtId="0" fontId="1" fillId="0" borderId="35" xfId="0" applyFont="1" applyBorder="1" applyAlignment="1" applyProtection="1">
      <alignment horizontal="center" vertical="center"/>
    </xf>
    <xf numFmtId="0" fontId="0" fillId="0" borderId="35" xfId="0" applyFont="1" applyFill="1" applyBorder="1" applyAlignment="1" applyProtection="1">
      <alignment horizontal="center" vertical="center"/>
    </xf>
    <xf numFmtId="0" fontId="0" fillId="0" borderId="35" xfId="0" applyFont="1" applyBorder="1" applyAlignment="1" applyProtection="1">
      <alignment horizontal="center" vertical="center"/>
    </xf>
    <xf numFmtId="0" fontId="1" fillId="0" borderId="0" xfId="0" applyFont="1" applyBorder="1" applyAlignment="1" applyProtection="1">
      <alignment horizontal="center" vertical="center"/>
    </xf>
    <xf numFmtId="0" fontId="5" fillId="0" borderId="0" xfId="0" applyFont="1" applyAlignment="1" applyProtection="1">
      <alignment horizontal="center"/>
    </xf>
    <xf numFmtId="164" fontId="0" fillId="2" borderId="16" xfId="0" applyNumberFormat="1" applyFont="1" applyFill="1" applyBorder="1" applyAlignment="1" applyProtection="1">
      <alignment horizontal="center" vertical="center"/>
    </xf>
    <xf numFmtId="164" fontId="0" fillId="0" borderId="16" xfId="0" applyNumberFormat="1" applyFont="1" applyBorder="1" applyAlignment="1" applyProtection="1">
      <alignment horizontal="center" vertical="center"/>
    </xf>
    <xf numFmtId="164" fontId="0" fillId="0" borderId="19" xfId="0" applyNumberFormat="1" applyFont="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0" fillId="0" borderId="1" xfId="0" applyFill="1" applyBorder="1" applyAlignment="1" applyProtection="1">
      <alignment horizontal="center" vertical="center"/>
    </xf>
    <xf numFmtId="1" fontId="2" fillId="3" borderId="1" xfId="0" applyNumberFormat="1" applyFont="1" applyFill="1" applyBorder="1" applyAlignment="1" applyProtection="1">
      <alignment horizontal="center" vertical="center"/>
    </xf>
    <xf numFmtId="0" fontId="0" fillId="0" borderId="13" xfId="0" applyFill="1" applyBorder="1" applyAlignment="1" applyProtection="1">
      <alignment horizontal="center" vertical="center"/>
    </xf>
    <xf numFmtId="1" fontId="2" fillId="3" borderId="13" xfId="0" applyNumberFormat="1" applyFont="1" applyFill="1" applyBorder="1" applyAlignment="1" applyProtection="1">
      <alignment horizontal="center" vertical="center"/>
    </xf>
    <xf numFmtId="1" fontId="2" fillId="3" borderId="18" xfId="0" applyNumberFormat="1"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0" fillId="0" borderId="37" xfId="0" applyBorder="1" applyAlignment="1" applyProtection="1">
      <alignment horizontal="center" vertical="center"/>
    </xf>
    <xf numFmtId="0" fontId="0" fillId="0" borderId="3" xfId="0" applyFill="1" applyBorder="1" applyAlignment="1" applyProtection="1">
      <alignment horizontal="center" vertical="center"/>
    </xf>
    <xf numFmtId="1" fontId="2" fillId="0" borderId="1" xfId="0" applyNumberFormat="1" applyFont="1" applyFill="1" applyBorder="1" applyAlignment="1" applyProtection="1">
      <alignment horizontal="center"/>
    </xf>
    <xf numFmtId="0" fontId="4" fillId="10" borderId="0" xfId="0" applyFont="1" applyFill="1" applyAlignment="1" applyProtection="1">
      <alignment horizontal="left"/>
    </xf>
    <xf numFmtId="0" fontId="2" fillId="10" borderId="0" xfId="0" applyFont="1" applyFill="1" applyAlignment="1" applyProtection="1">
      <alignment horizontal="left"/>
    </xf>
    <xf numFmtId="0" fontId="0" fillId="10" borderId="0" xfId="0" applyFont="1" applyFill="1" applyAlignment="1" applyProtection="1">
      <alignment horizontal="center" vertical="center"/>
      <protection locked="0"/>
    </xf>
    <xf numFmtId="0" fontId="0" fillId="10" borderId="0" xfId="0" applyFont="1" applyFill="1" applyBorder="1" applyAlignment="1" applyProtection="1">
      <alignment horizontal="center" vertical="center"/>
      <protection locked="0"/>
    </xf>
    <xf numFmtId="0" fontId="0" fillId="10" borderId="0" xfId="0" applyFont="1" applyFill="1" applyAlignment="1" applyProtection="1">
      <alignment horizontal="left" vertical="center"/>
      <protection locked="0"/>
    </xf>
    <xf numFmtId="0" fontId="0" fillId="10" borderId="0" xfId="0" applyFont="1" applyFill="1" applyBorder="1" applyAlignment="1" applyProtection="1">
      <alignment horizontal="left" vertical="center"/>
      <protection locked="0"/>
    </xf>
    <xf numFmtId="0" fontId="0" fillId="10" borderId="0" xfId="0" applyFont="1" applyFill="1" applyBorder="1" applyAlignment="1" applyProtection="1">
      <alignment horizontal="left"/>
      <protection locked="0"/>
    </xf>
    <xf numFmtId="0" fontId="0" fillId="10" borderId="0" xfId="0" applyFont="1" applyFill="1" applyBorder="1" applyAlignment="1" applyProtection="1">
      <alignment horizontal="left" vertical="center" wrapText="1"/>
      <protection locked="0"/>
    </xf>
    <xf numFmtId="0" fontId="0" fillId="0" borderId="0" xfId="0" applyBorder="1" applyAlignment="1" applyProtection="1">
      <alignment horizontal="left" vertical="center"/>
    </xf>
    <xf numFmtId="0" fontId="1" fillId="0" borderId="0" xfId="0" applyFont="1" applyBorder="1" applyAlignment="1" applyProtection="1">
      <alignment horizontal="center"/>
    </xf>
    <xf numFmtId="0" fontId="2" fillId="0" borderId="0" xfId="0" applyFont="1" applyBorder="1" applyAlignment="1" applyProtection="1">
      <alignment horizontal="left"/>
    </xf>
    <xf numFmtId="49" fontId="2" fillId="0" borderId="0" xfId="0" applyNumberFormat="1" applyFont="1" applyFill="1" applyAlignment="1" applyProtection="1">
      <alignment horizontal="center"/>
    </xf>
    <xf numFmtId="49" fontId="2" fillId="0" borderId="0" xfId="0" applyNumberFormat="1" applyFont="1" applyFill="1" applyAlignment="1" applyProtection="1">
      <alignment horizontal="left" vertical="center"/>
    </xf>
    <xf numFmtId="0" fontId="2" fillId="3" borderId="1" xfId="0" applyFont="1" applyFill="1" applyBorder="1" applyAlignment="1" applyProtection="1">
      <alignment horizontal="center"/>
    </xf>
    <xf numFmtId="0" fontId="2" fillId="3" borderId="13" xfId="0" applyFont="1" applyFill="1" applyBorder="1" applyAlignment="1" applyProtection="1">
      <alignment horizontal="center"/>
    </xf>
    <xf numFmtId="1" fontId="2" fillId="0" borderId="13" xfId="0" applyNumberFormat="1" applyFont="1" applyFill="1" applyBorder="1" applyAlignment="1" applyProtection="1">
      <alignment horizontal="center"/>
    </xf>
    <xf numFmtId="0" fontId="2" fillId="3" borderId="18" xfId="0" applyFont="1" applyFill="1" applyBorder="1" applyAlignment="1" applyProtection="1">
      <alignment horizontal="center"/>
    </xf>
    <xf numFmtId="1" fontId="2" fillId="0" borderId="18" xfId="0" applyNumberFormat="1" applyFont="1" applyFill="1" applyBorder="1" applyAlignment="1" applyProtection="1">
      <alignment horizontal="center"/>
    </xf>
    <xf numFmtId="0" fontId="2" fillId="3" borderId="2" xfId="0" applyFont="1" applyFill="1" applyBorder="1" applyAlignment="1" applyProtection="1">
      <alignment horizontal="center"/>
    </xf>
    <xf numFmtId="1" fontId="2" fillId="0" borderId="2" xfId="0" applyNumberFormat="1" applyFont="1" applyFill="1" applyBorder="1" applyAlignment="1" applyProtection="1">
      <alignment horizontal="center"/>
    </xf>
    <xf numFmtId="0" fontId="2" fillId="3" borderId="3" xfId="0" applyFont="1" applyFill="1" applyBorder="1" applyAlignment="1" applyProtection="1">
      <alignment horizontal="center"/>
    </xf>
    <xf numFmtId="1" fontId="2" fillId="0" borderId="3" xfId="0" applyNumberFormat="1" applyFont="1" applyFill="1" applyBorder="1" applyAlignment="1" applyProtection="1">
      <alignment horizontal="center"/>
    </xf>
    <xf numFmtId="0" fontId="2" fillId="13" borderId="0" xfId="0" applyFont="1" applyFill="1" applyBorder="1" applyAlignment="1" applyProtection="1">
      <alignment horizontal="left"/>
    </xf>
    <xf numFmtId="0" fontId="0" fillId="0" borderId="0" xfId="0"/>
    <xf numFmtId="49" fontId="0" fillId="0" borderId="0" xfId="0" applyNumberFormat="1"/>
    <xf numFmtId="49" fontId="0" fillId="0" borderId="0" xfId="0" applyNumberFormat="1" applyAlignment="1">
      <alignment wrapText="1"/>
    </xf>
    <xf numFmtId="0" fontId="0" fillId="0" borderId="0" xfId="0" applyAlignment="1">
      <alignment vertical="top"/>
    </xf>
    <xf numFmtId="49" fontId="0" fillId="0" borderId="0" xfId="0" applyNumberFormat="1" applyAlignment="1">
      <alignment horizontal="left" wrapText="1"/>
    </xf>
    <xf numFmtId="0" fontId="0" fillId="0" borderId="0" xfId="0" applyAlignment="1">
      <alignment horizontal="center" vertical="center" wrapText="1"/>
    </xf>
    <xf numFmtId="49" fontId="0" fillId="0" borderId="0" xfId="0" applyNumberFormat="1" applyAlignment="1">
      <alignment horizontal="left" vertical="center" wrapText="1"/>
    </xf>
    <xf numFmtId="0" fontId="2" fillId="0" borderId="37" xfId="0" applyFont="1" applyFill="1" applyBorder="1" applyAlignment="1" applyProtection="1">
      <alignment horizontal="center" vertical="center"/>
    </xf>
    <xf numFmtId="0" fontId="0" fillId="0" borderId="0" xfId="0" applyAlignment="1">
      <alignment vertical="center"/>
    </xf>
    <xf numFmtId="0" fontId="2" fillId="13" borderId="7" xfId="0" applyFont="1" applyFill="1" applyBorder="1" applyAlignment="1" applyProtection="1">
      <alignment horizontal="center"/>
    </xf>
    <xf numFmtId="0" fontId="2" fillId="13" borderId="40" xfId="0" applyFont="1" applyFill="1" applyBorder="1" applyAlignment="1" applyProtection="1">
      <alignment horizontal="center"/>
      <protection locked="0"/>
    </xf>
    <xf numFmtId="0" fontId="2" fillId="0" borderId="37"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18"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7"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0" fillId="2" borderId="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49" fontId="4" fillId="2" borderId="0" xfId="0" applyNumberFormat="1" applyFont="1" applyFill="1" applyAlignment="1" applyProtection="1">
      <alignment horizontal="left"/>
    </xf>
    <xf numFmtId="49" fontId="5" fillId="2" borderId="0" xfId="0" applyNumberFormat="1" applyFont="1" applyFill="1" applyAlignment="1" applyProtection="1">
      <alignment horizontal="center"/>
    </xf>
    <xf numFmtId="49" fontId="2" fillId="2" borderId="0" xfId="0" applyNumberFormat="1" applyFont="1" applyFill="1" applyAlignment="1" applyProtection="1">
      <alignment horizontal="center"/>
    </xf>
    <xf numFmtId="49" fontId="2" fillId="2" borderId="0" xfId="0" applyNumberFormat="1" applyFont="1" applyFill="1" applyAlignment="1" applyProtection="1">
      <alignment horizontal="left" vertical="center"/>
    </xf>
    <xf numFmtId="0" fontId="15" fillId="0" borderId="0" xfId="0" applyFont="1" applyFill="1" applyAlignment="1">
      <alignment horizontal="center" vertical="center"/>
    </xf>
    <xf numFmtId="0" fontId="0" fillId="14" borderId="0" xfId="0" applyFill="1" applyAlignment="1">
      <alignment horizontal="left" vertical="center"/>
    </xf>
    <xf numFmtId="164" fontId="0" fillId="14" borderId="0" xfId="0" applyNumberFormat="1" applyFill="1" applyAlignment="1">
      <alignment horizontal="center" vertical="center"/>
    </xf>
    <xf numFmtId="0" fontId="0" fillId="14" borderId="0" xfId="0" applyFill="1" applyAlignment="1">
      <alignment horizontal="center" vertical="center"/>
    </xf>
    <xf numFmtId="0" fontId="2" fillId="0" borderId="24" xfId="0" applyNumberFormat="1" applyFont="1" applyFill="1" applyBorder="1" applyAlignment="1" applyProtection="1">
      <alignment horizontal="center" vertical="center"/>
      <protection locked="0"/>
    </xf>
    <xf numFmtId="0" fontId="2" fillId="0" borderId="10" xfId="0" applyNumberFormat="1" applyFont="1" applyFill="1" applyBorder="1" applyAlignment="1" applyProtection="1">
      <alignment horizontal="center" vertical="center"/>
      <protection locked="0"/>
    </xf>
    <xf numFmtId="0" fontId="2" fillId="0" borderId="8" xfId="0" applyNumberFormat="1" applyFont="1" applyFill="1" applyBorder="1" applyAlignment="1" applyProtection="1">
      <alignment horizontal="center" vertical="center"/>
      <protection locked="0"/>
    </xf>
    <xf numFmtId="0" fontId="2" fillId="0" borderId="25" xfId="0" applyNumberFormat="1" applyFont="1" applyFill="1" applyBorder="1" applyAlignment="1" applyProtection="1">
      <alignment horizontal="center" vertical="center"/>
      <protection locked="0"/>
    </xf>
    <xf numFmtId="0" fontId="2" fillId="0" borderId="42" xfId="0" applyNumberFormat="1" applyFont="1" applyFill="1" applyBorder="1" applyAlignment="1" applyProtection="1">
      <alignment horizontal="center" vertical="center"/>
      <protection locked="0"/>
    </xf>
    <xf numFmtId="0" fontId="2" fillId="0" borderId="13" xfId="0" applyNumberFormat="1" applyFont="1" applyFill="1" applyBorder="1" applyAlignment="1" applyProtection="1">
      <alignment horizontal="center" vertical="center"/>
      <protection locked="0"/>
    </xf>
    <xf numFmtId="0" fontId="2" fillId="0" borderId="1" xfId="0" applyNumberFormat="1" applyFont="1" applyFill="1" applyBorder="1" applyAlignment="1" applyProtection="1">
      <alignment horizontal="center" vertical="center"/>
      <protection locked="0"/>
    </xf>
    <xf numFmtId="0" fontId="2" fillId="0" borderId="18" xfId="0" applyNumberFormat="1" applyFont="1" applyFill="1" applyBorder="1" applyAlignment="1" applyProtection="1">
      <alignment horizontal="center" vertical="center"/>
      <protection locked="0"/>
    </xf>
    <xf numFmtId="0" fontId="0" fillId="0" borderId="0" xfId="0" applyAlignment="1" applyProtection="1">
      <alignment horizontal="center" vertical="center"/>
    </xf>
    <xf numFmtId="0" fontId="0" fillId="0" borderId="0" xfId="0" applyAlignment="1" applyProtection="1">
      <alignment horizontal="center"/>
    </xf>
    <xf numFmtId="0" fontId="0" fillId="0" borderId="0" xfId="0" applyFill="1" applyAlignment="1" applyProtection="1">
      <alignment vertical="center"/>
    </xf>
    <xf numFmtId="0" fontId="0" fillId="0" borderId="0" xfId="0" applyFill="1" applyBorder="1" applyAlignment="1" applyProtection="1">
      <alignment horizontal="center"/>
    </xf>
    <xf numFmtId="0" fontId="3" fillId="0" borderId="0" xfId="0" applyFont="1" applyFill="1" applyBorder="1" applyAlignment="1" applyProtection="1"/>
    <xf numFmtId="0" fontId="2" fillId="0" borderId="48"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0" fillId="0" borderId="10" xfId="0" applyFill="1" applyBorder="1" applyAlignment="1" applyProtection="1">
      <alignment horizontal="center" vertical="center"/>
    </xf>
    <xf numFmtId="0" fontId="0" fillId="0" borderId="0" xfId="0" applyBorder="1" applyAlignment="1" applyProtection="1">
      <alignment horizontal="left"/>
      <protection locked="0"/>
    </xf>
    <xf numFmtId="0" fontId="0" fillId="0" borderId="0" xfId="0" applyAlignment="1" applyProtection="1">
      <alignment horizontal="left"/>
      <protection locked="0"/>
    </xf>
    <xf numFmtId="0" fontId="0" fillId="0" borderId="1" xfId="0" applyBorder="1" applyAlignment="1" applyProtection="1">
      <alignment horizontal="left"/>
      <protection locked="0"/>
    </xf>
    <xf numFmtId="0" fontId="13" fillId="0" borderId="0"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xf>
    <xf numFmtId="0" fontId="0" fillId="0" borderId="18" xfId="0" applyFont="1" applyFill="1" applyBorder="1" applyAlignment="1" applyProtection="1">
      <alignment horizontal="center" vertical="center"/>
    </xf>
    <xf numFmtId="0" fontId="7" fillId="0" borderId="0" xfId="0" applyFont="1" applyAlignment="1" applyProtection="1">
      <alignment horizontal="center" vertical="center"/>
    </xf>
    <xf numFmtId="0" fontId="3" fillId="0" borderId="0" xfId="0" applyFont="1" applyFill="1" applyBorder="1" applyAlignment="1" applyProtection="1">
      <alignment horizontal="center"/>
    </xf>
    <xf numFmtId="0" fontId="0" fillId="0" borderId="1" xfId="0" applyFill="1" applyBorder="1" applyAlignment="1" applyProtection="1">
      <alignment horizontal="center" vertical="center"/>
      <protection locked="0"/>
    </xf>
    <xf numFmtId="0" fontId="16" fillId="0" borderId="11" xfId="0" applyFont="1" applyFill="1" applyBorder="1" applyAlignment="1" applyProtection="1">
      <alignment horizontal="center"/>
    </xf>
    <xf numFmtId="0" fontId="0" fillId="0" borderId="11" xfId="0" applyFill="1" applyBorder="1" applyAlignment="1" applyProtection="1">
      <alignment horizontal="center" vertical="center"/>
    </xf>
    <xf numFmtId="0" fontId="0" fillId="0" borderId="2" xfId="0" applyFill="1" applyBorder="1" applyAlignment="1" applyProtection="1">
      <alignment horizontal="center"/>
      <protection locked="0"/>
    </xf>
    <xf numFmtId="0" fontId="0" fillId="0" borderId="17" xfId="0" applyFill="1" applyBorder="1" applyAlignment="1" applyProtection="1">
      <alignment horizontal="center" vertical="center"/>
    </xf>
    <xf numFmtId="0" fontId="0" fillId="0" borderId="19" xfId="0" applyFill="1" applyBorder="1" applyAlignment="1" applyProtection="1">
      <alignment horizontal="center" vertical="center"/>
    </xf>
    <xf numFmtId="14" fontId="3" fillId="0" borderId="0" xfId="0" applyNumberFormat="1" applyFont="1" applyFill="1" applyAlignment="1" applyProtection="1">
      <alignment horizontal="left" vertical="center"/>
    </xf>
    <xf numFmtId="0" fontId="0" fillId="0" borderId="1" xfId="0" applyFill="1" applyBorder="1" applyAlignment="1" applyProtection="1">
      <alignment horizontal="center" vertical="center" wrapText="1"/>
    </xf>
    <xf numFmtId="0" fontId="2" fillId="0" borderId="0" xfId="0" applyFont="1" applyBorder="1" applyAlignment="1" applyProtection="1">
      <alignment vertical="center"/>
    </xf>
    <xf numFmtId="0" fontId="0" fillId="0" borderId="0" xfId="0" applyFont="1" applyBorder="1" applyAlignment="1" applyProtection="1">
      <alignment vertical="center"/>
    </xf>
    <xf numFmtId="0" fontId="2" fillId="10" borderId="0" xfId="0" applyFont="1" applyFill="1" applyAlignment="1" applyProtection="1">
      <alignment horizontal="center"/>
    </xf>
    <xf numFmtId="164" fontId="1" fillId="0" borderId="16" xfId="0" applyNumberFormat="1" applyFont="1" applyFill="1" applyBorder="1" applyAlignment="1" applyProtection="1">
      <alignment horizontal="center" vertical="center"/>
    </xf>
    <xf numFmtId="0" fontId="1" fillId="0" borderId="16"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0" fillId="0" borderId="1" xfId="0" applyFont="1" applyFill="1" applyBorder="1" applyAlignment="1" applyProtection="1">
      <alignment horizontal="left" vertical="center"/>
    </xf>
    <xf numFmtId="0" fontId="1" fillId="0" borderId="1" xfId="0" applyFont="1" applyFill="1" applyBorder="1" applyAlignment="1" applyProtection="1">
      <alignment horizontal="center" vertical="center"/>
    </xf>
    <xf numFmtId="0" fontId="1" fillId="0" borderId="18" xfId="0" applyFont="1" applyFill="1" applyBorder="1" applyAlignment="1" applyProtection="1">
      <alignment horizontal="center" vertical="center"/>
    </xf>
    <xf numFmtId="0" fontId="2" fillId="0" borderId="1" xfId="0" applyFont="1" applyFill="1" applyBorder="1" applyAlignment="1" applyProtection="1">
      <alignment horizontal="center" wrapText="1"/>
    </xf>
    <xf numFmtId="0" fontId="9" fillId="0" borderId="1" xfId="0"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2" fillId="0" borderId="18" xfId="0" applyFont="1" applyFill="1" applyBorder="1" applyAlignment="1" applyProtection="1">
      <alignment horizontal="center" wrapText="1"/>
    </xf>
    <xf numFmtId="0" fontId="0" fillId="0" borderId="0" xfId="0" applyFill="1" applyAlignment="1">
      <alignment horizontal="center" vertical="center"/>
    </xf>
    <xf numFmtId="0" fontId="25" fillId="0" borderId="0" xfId="0" applyFont="1" applyFill="1" applyAlignment="1">
      <alignment horizontal="center" vertical="center" wrapText="1"/>
    </xf>
    <xf numFmtId="1" fontId="0" fillId="0" borderId="1" xfId="0" applyNumberFormat="1" applyFill="1" applyBorder="1" applyAlignment="1">
      <alignment horizontal="center" vertical="center"/>
    </xf>
    <xf numFmtId="0" fontId="0" fillId="0" borderId="1" xfId="0" applyFill="1" applyBorder="1" applyAlignment="1">
      <alignment horizontal="center" vertical="center"/>
    </xf>
    <xf numFmtId="1" fontId="0" fillId="0" borderId="10" xfId="0" applyNumberFormat="1"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1" fontId="0" fillId="0" borderId="11" xfId="0" applyNumberFormat="1" applyFill="1" applyBorder="1" applyAlignment="1">
      <alignment horizontal="center" vertical="center"/>
    </xf>
    <xf numFmtId="1" fontId="2" fillId="0" borderId="12" xfId="0" applyNumberFormat="1" applyFont="1" applyFill="1" applyBorder="1" applyAlignment="1" applyProtection="1">
      <alignment horizontal="center"/>
    </xf>
    <xf numFmtId="1" fontId="2" fillId="0" borderId="14" xfId="0" applyNumberFormat="1" applyFont="1" applyFill="1" applyBorder="1" applyAlignment="1" applyProtection="1">
      <alignment horizontal="center"/>
    </xf>
    <xf numFmtId="1" fontId="2" fillId="0" borderId="15" xfId="0" applyNumberFormat="1" applyFont="1" applyFill="1" applyBorder="1" applyAlignment="1" applyProtection="1">
      <alignment horizontal="center"/>
    </xf>
    <xf numFmtId="1" fontId="2" fillId="0" borderId="16" xfId="0" applyNumberFormat="1" applyFont="1" applyFill="1" applyBorder="1" applyAlignment="1" applyProtection="1">
      <alignment horizontal="center"/>
    </xf>
    <xf numFmtId="1" fontId="2" fillId="0" borderId="17" xfId="0" applyNumberFormat="1" applyFont="1" applyFill="1" applyBorder="1" applyAlignment="1" applyProtection="1">
      <alignment horizontal="center"/>
    </xf>
    <xf numFmtId="1" fontId="2" fillId="0" borderId="19" xfId="0" applyNumberFormat="1" applyFont="1" applyFill="1" applyBorder="1" applyAlignment="1" applyProtection="1">
      <alignment horizontal="center"/>
    </xf>
    <xf numFmtId="1" fontId="0" fillId="0" borderId="14" xfId="0" applyNumberFormat="1" applyFill="1" applyBorder="1" applyAlignment="1">
      <alignment horizontal="center" vertical="center"/>
    </xf>
    <xf numFmtId="1" fontId="2" fillId="0" borderId="23" xfId="0" applyNumberFormat="1" applyFont="1" applyFill="1" applyBorder="1" applyAlignment="1" applyProtection="1">
      <alignment horizontal="center"/>
    </xf>
    <xf numFmtId="1" fontId="2" fillId="0" borderId="43" xfId="0" applyNumberFormat="1" applyFont="1" applyFill="1" applyBorder="1" applyAlignment="1" applyProtection="1">
      <alignment horizontal="center"/>
    </xf>
    <xf numFmtId="0" fontId="13" fillId="3" borderId="17" xfId="0" applyFont="1" applyFill="1" applyBorder="1" applyAlignment="1" applyProtection="1">
      <alignment horizontal="center" vertical="center"/>
    </xf>
    <xf numFmtId="0" fontId="13" fillId="3" borderId="18" xfId="0" applyFont="1" applyFill="1" applyBorder="1" applyAlignment="1" applyProtection="1">
      <alignment horizontal="center" vertical="center"/>
    </xf>
    <xf numFmtId="0" fontId="13" fillId="3" borderId="19" xfId="0" applyFont="1" applyFill="1" applyBorder="1" applyAlignment="1" applyProtection="1">
      <alignment horizontal="center" vertical="center"/>
    </xf>
    <xf numFmtId="0" fontId="5" fillId="0" borderId="1" xfId="0" applyFont="1" applyFill="1" applyBorder="1" applyAlignment="1" applyProtection="1">
      <alignment horizontal="center" wrapText="1"/>
    </xf>
    <xf numFmtId="1" fontId="1" fillId="0" borderId="16" xfId="0" applyNumberFormat="1" applyFont="1" applyFill="1" applyBorder="1" applyAlignment="1" applyProtection="1">
      <alignment horizontal="center" vertical="center"/>
    </xf>
    <xf numFmtId="0" fontId="0" fillId="10" borderId="0" xfId="0" applyFill="1" applyBorder="1" applyAlignment="1" applyProtection="1">
      <alignment horizontal="center" vertical="center"/>
    </xf>
    <xf numFmtId="1" fontId="2" fillId="3" borderId="31" xfId="0" applyNumberFormat="1" applyFont="1" applyFill="1" applyBorder="1" applyAlignment="1" applyProtection="1">
      <alignment horizontal="center" vertical="center"/>
    </xf>
    <xf numFmtId="1" fontId="2" fillId="3" borderId="51" xfId="0" applyNumberFormat="1" applyFont="1" applyFill="1" applyBorder="1" applyAlignment="1" applyProtection="1">
      <alignment horizontal="center" vertical="center"/>
    </xf>
    <xf numFmtId="1" fontId="2" fillId="3" borderId="52" xfId="0" applyNumberFormat="1" applyFont="1" applyFill="1" applyBorder="1" applyAlignment="1" applyProtection="1">
      <alignment horizontal="center" vertical="center"/>
    </xf>
    <xf numFmtId="0" fontId="0" fillId="0" borderId="18" xfId="0" applyFill="1" applyBorder="1" applyAlignment="1" applyProtection="1">
      <alignment horizontal="center" vertical="center"/>
    </xf>
    <xf numFmtId="0" fontId="26" fillId="0" borderId="21" xfId="0" applyFont="1" applyFill="1" applyBorder="1" applyAlignment="1" applyProtection="1">
      <alignment horizontal="left" vertical="center" wrapText="1"/>
    </xf>
    <xf numFmtId="0" fontId="26" fillId="0" borderId="21" xfId="0" applyFont="1" applyFill="1" applyBorder="1" applyAlignment="1" applyProtection="1">
      <alignment horizontal="left"/>
    </xf>
    <xf numFmtId="0" fontId="0" fillId="0" borderId="0" xfId="0" applyFill="1" applyProtection="1">
      <protection locked="0"/>
    </xf>
    <xf numFmtId="49" fontId="11" fillId="0" borderId="25" xfId="0" applyNumberFormat="1" applyFont="1" applyFill="1" applyBorder="1" applyAlignment="1" applyProtection="1">
      <alignment horizontal="center"/>
    </xf>
    <xf numFmtId="49" fontId="18" fillId="0" borderId="12" xfId="0" applyNumberFormat="1" applyFont="1" applyFill="1" applyBorder="1" applyAlignment="1" applyProtection="1">
      <alignment horizontal="center" vertical="center"/>
      <protection locked="0"/>
    </xf>
    <xf numFmtId="49" fontId="18" fillId="0" borderId="13" xfId="0" applyNumberFormat="1" applyFont="1" applyFill="1" applyBorder="1" applyAlignment="1" applyProtection="1">
      <alignment horizontal="center" vertical="center"/>
      <protection locked="0"/>
    </xf>
    <xf numFmtId="0" fontId="18" fillId="0" borderId="14" xfId="0" applyFont="1" applyFill="1" applyBorder="1" applyAlignment="1" applyProtection="1">
      <alignment horizontal="center" vertical="center"/>
      <protection locked="0"/>
    </xf>
    <xf numFmtId="49" fontId="17" fillId="0" borderId="17" xfId="0" applyNumberFormat="1" applyFont="1" applyFill="1" applyBorder="1" applyAlignment="1" applyProtection="1">
      <alignment horizontal="center"/>
      <protection locked="0"/>
    </xf>
    <xf numFmtId="49" fontId="17" fillId="0" borderId="19" xfId="0" applyNumberFormat="1" applyFont="1" applyFill="1" applyBorder="1" applyAlignment="1" applyProtection="1">
      <alignment horizontal="center"/>
      <protection locked="0"/>
    </xf>
    <xf numFmtId="0" fontId="0" fillId="3" borderId="18" xfId="0" applyFill="1" applyBorder="1" applyAlignment="1" applyProtection="1">
      <alignment horizontal="center"/>
    </xf>
    <xf numFmtId="0" fontId="0" fillId="3" borderId="25" xfId="0" applyFill="1" applyBorder="1" applyAlignment="1" applyProtection="1">
      <alignment horizontal="center"/>
    </xf>
    <xf numFmtId="0" fontId="0" fillId="3" borderId="2" xfId="0" applyFill="1" applyBorder="1" applyAlignment="1" applyProtection="1">
      <alignment horizontal="center"/>
    </xf>
    <xf numFmtId="0" fontId="0" fillId="3" borderId="1" xfId="0" applyFill="1" applyBorder="1" applyAlignment="1" applyProtection="1">
      <alignment horizontal="center"/>
    </xf>
    <xf numFmtId="0" fontId="17" fillId="3" borderId="1" xfId="0" applyFont="1" applyFill="1" applyBorder="1" applyAlignment="1" applyProtection="1">
      <alignment horizontal="center"/>
    </xf>
    <xf numFmtId="0" fontId="0" fillId="0" borderId="13" xfId="0" applyFill="1" applyBorder="1" applyAlignment="1" applyProtection="1">
      <alignment horizontal="center"/>
    </xf>
    <xf numFmtId="0" fontId="0" fillId="3" borderId="13" xfId="0" applyFill="1" applyBorder="1" applyAlignment="1" applyProtection="1">
      <alignment horizontal="center"/>
    </xf>
    <xf numFmtId="1" fontId="17" fillId="0" borderId="13" xfId="0" applyNumberFormat="1" applyFont="1" applyFill="1" applyBorder="1" applyAlignment="1" applyProtection="1">
      <alignment horizontal="center"/>
    </xf>
    <xf numFmtId="0" fontId="0" fillId="0" borderId="53" xfId="0" applyFill="1" applyBorder="1" applyAlignment="1" applyProtection="1">
      <alignment horizontal="center"/>
    </xf>
    <xf numFmtId="1" fontId="17" fillId="0" borderId="53" xfId="0" applyNumberFormat="1" applyFont="1" applyFill="1" applyBorder="1" applyAlignment="1" applyProtection="1">
      <alignment horizontal="center"/>
    </xf>
    <xf numFmtId="0" fontId="0" fillId="0" borderId="3" xfId="0" applyFill="1" applyBorder="1" applyAlignment="1" applyProtection="1">
      <alignment horizontal="center"/>
    </xf>
    <xf numFmtId="0" fontId="0" fillId="0" borderId="48" xfId="0" applyFill="1" applyBorder="1" applyAlignment="1" applyProtection="1">
      <alignment horizontal="center"/>
    </xf>
    <xf numFmtId="0" fontId="0" fillId="3" borderId="3" xfId="0" applyFill="1" applyBorder="1" applyAlignment="1" applyProtection="1">
      <alignment horizontal="center"/>
    </xf>
    <xf numFmtId="1" fontId="17" fillId="0" borderId="48" xfId="0" applyNumberFormat="1" applyFont="1" applyFill="1" applyBorder="1" applyAlignment="1" applyProtection="1">
      <alignment horizontal="center"/>
    </xf>
    <xf numFmtId="0" fontId="17" fillId="3" borderId="3" xfId="0" applyFont="1" applyFill="1" applyBorder="1" applyAlignment="1" applyProtection="1">
      <alignment horizontal="center"/>
    </xf>
    <xf numFmtId="0" fontId="17" fillId="3" borderId="2" xfId="0" applyFont="1" applyFill="1" applyBorder="1" applyAlignment="1" applyProtection="1">
      <alignment horizontal="center"/>
    </xf>
    <xf numFmtId="0" fontId="17" fillId="3" borderId="13" xfId="0" applyFont="1" applyFill="1" applyBorder="1" applyAlignment="1" applyProtection="1">
      <alignment horizontal="center"/>
    </xf>
    <xf numFmtId="0" fontId="17" fillId="3" borderId="18" xfId="0" applyFont="1" applyFill="1" applyBorder="1" applyAlignment="1" applyProtection="1">
      <alignment horizontal="center"/>
    </xf>
    <xf numFmtId="49" fontId="11" fillId="0" borderId="0" xfId="0" applyNumberFormat="1" applyFont="1" applyFill="1" applyBorder="1" applyAlignment="1" applyProtection="1">
      <alignment horizontal="center"/>
    </xf>
    <xf numFmtId="49" fontId="11" fillId="0" borderId="13" xfId="0" applyNumberFormat="1" applyFont="1" applyFill="1" applyBorder="1" applyAlignment="1" applyProtection="1">
      <alignment horizontal="center"/>
    </xf>
    <xf numFmtId="49" fontId="11" fillId="0" borderId="1" xfId="0" applyNumberFormat="1" applyFont="1" applyFill="1" applyBorder="1" applyAlignment="1" applyProtection="1">
      <alignment horizontal="center"/>
    </xf>
    <xf numFmtId="49" fontId="11" fillId="0" borderId="2" xfId="0" applyNumberFormat="1" applyFont="1" applyFill="1" applyBorder="1" applyAlignment="1" applyProtection="1">
      <alignment horizontal="center"/>
    </xf>
    <xf numFmtId="49" fontId="11" fillId="0" borderId="3" xfId="0" applyNumberFormat="1" applyFont="1" applyFill="1" applyBorder="1" applyAlignment="1" applyProtection="1">
      <alignment horizontal="center"/>
    </xf>
    <xf numFmtId="49" fontId="27" fillId="0" borderId="1" xfId="0" applyNumberFormat="1" applyFont="1" applyFill="1" applyBorder="1" applyAlignment="1" applyProtection="1">
      <alignment horizontal="center"/>
    </xf>
    <xf numFmtId="49" fontId="27" fillId="0" borderId="3" xfId="0" applyNumberFormat="1" applyFont="1" applyFill="1" applyBorder="1" applyAlignment="1" applyProtection="1">
      <alignment horizontal="center"/>
    </xf>
    <xf numFmtId="49" fontId="27" fillId="0" borderId="13" xfId="0" applyNumberFormat="1" applyFont="1" applyFill="1" applyBorder="1" applyAlignment="1" applyProtection="1">
      <alignment horizontal="center"/>
    </xf>
    <xf numFmtId="49" fontId="27" fillId="0" borderId="18" xfId="0" applyNumberFormat="1" applyFont="1" applyFill="1" applyBorder="1" applyAlignment="1" applyProtection="1">
      <alignment horizontal="center"/>
    </xf>
    <xf numFmtId="49" fontId="27" fillId="0" borderId="2" xfId="0" applyNumberFormat="1" applyFont="1" applyFill="1" applyBorder="1" applyAlignment="1" applyProtection="1">
      <alignment horizontal="center"/>
    </xf>
    <xf numFmtId="0" fontId="11" fillId="0" borderId="0" xfId="0" applyFont="1" applyFill="1" applyAlignment="1" applyProtection="1">
      <alignment horizontal="center" vertical="center" wrapText="1"/>
    </xf>
    <xf numFmtId="0" fontId="11" fillId="0" borderId="0" xfId="0" applyFont="1" applyFill="1" applyAlignment="1" applyProtection="1">
      <alignment horizontal="center"/>
    </xf>
    <xf numFmtId="1" fontId="0" fillId="0" borderId="16" xfId="0" applyNumberFormat="1" applyFill="1" applyBorder="1" applyAlignment="1">
      <alignment horizontal="center" vertical="center"/>
    </xf>
    <xf numFmtId="1" fontId="0" fillId="0" borderId="19" xfId="0" applyNumberFormat="1" applyFill="1" applyBorder="1" applyAlignment="1">
      <alignment horizontal="center" vertical="center"/>
    </xf>
    <xf numFmtId="0" fontId="2" fillId="0" borderId="18" xfId="0" applyFont="1" applyFill="1" applyBorder="1" applyAlignment="1" applyProtection="1">
      <alignment horizontal="left"/>
    </xf>
    <xf numFmtId="0" fontId="0" fillId="0" borderId="27" xfId="0" applyFill="1" applyBorder="1" applyAlignment="1" applyProtection="1">
      <alignment horizontal="center" vertical="center"/>
    </xf>
    <xf numFmtId="0" fontId="16" fillId="0" borderId="28" xfId="0" applyFont="1" applyFill="1" applyBorder="1" applyAlignment="1" applyProtection="1">
      <alignment horizontal="center" vertical="center"/>
    </xf>
    <xf numFmtId="0" fontId="0" fillId="0" borderId="46" xfId="0" applyFill="1" applyBorder="1" applyAlignment="1" applyProtection="1">
      <alignment horizontal="center"/>
    </xf>
    <xf numFmtId="0" fontId="0" fillId="0" borderId="49" xfId="0" applyFill="1" applyBorder="1" applyAlignment="1" applyProtection="1">
      <alignment horizontal="center"/>
    </xf>
    <xf numFmtId="1" fontId="2" fillId="0" borderId="31" xfId="0" applyNumberFormat="1" applyFont="1" applyFill="1" applyBorder="1" applyAlignment="1" applyProtection="1">
      <alignment horizontal="center"/>
    </xf>
    <xf numFmtId="1" fontId="2" fillId="0" borderId="51" xfId="0" applyNumberFormat="1" applyFont="1" applyFill="1" applyBorder="1" applyAlignment="1" applyProtection="1">
      <alignment horizontal="center"/>
    </xf>
    <xf numFmtId="1" fontId="2" fillId="0" borderId="52" xfId="0" applyNumberFormat="1" applyFont="1" applyFill="1" applyBorder="1" applyAlignment="1" applyProtection="1">
      <alignment horizontal="center"/>
    </xf>
    <xf numFmtId="164" fontId="1" fillId="0" borderId="10" xfId="0" applyNumberFormat="1" applyFont="1" applyFill="1" applyBorder="1" applyAlignment="1" applyProtection="1">
      <alignment horizontal="center" vertical="center"/>
    </xf>
    <xf numFmtId="164" fontId="0" fillId="0" borderId="10" xfId="0" applyNumberFormat="1" applyFont="1" applyBorder="1" applyAlignment="1" applyProtection="1">
      <alignment horizontal="center" vertical="center"/>
    </xf>
    <xf numFmtId="164" fontId="0" fillId="0" borderId="25" xfId="0" applyNumberFormat="1" applyFont="1" applyBorder="1" applyAlignment="1" applyProtection="1">
      <alignment horizontal="center" vertical="center"/>
    </xf>
    <xf numFmtId="0" fontId="13"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2" fillId="0" borderId="0" xfId="0" applyFont="1" applyFill="1" applyBorder="1" applyAlignment="1" applyProtection="1">
      <alignment horizontal="center" wrapText="1"/>
    </xf>
    <xf numFmtId="1" fontId="2" fillId="0" borderId="36" xfId="0" applyNumberFormat="1" applyFont="1" applyFill="1" applyBorder="1" applyAlignment="1" applyProtection="1">
      <alignment horizontal="center"/>
    </xf>
    <xf numFmtId="1" fontId="2" fillId="0" borderId="54" xfId="0" applyNumberFormat="1" applyFont="1" applyFill="1" applyBorder="1" applyAlignment="1" applyProtection="1">
      <alignment horizontal="center"/>
    </xf>
    <xf numFmtId="1" fontId="2" fillId="0" borderId="45" xfId="0" applyNumberFormat="1" applyFont="1" applyFill="1" applyBorder="1" applyAlignment="1" applyProtection="1">
      <alignment horizontal="center"/>
    </xf>
    <xf numFmtId="0" fontId="5" fillId="0" borderId="0" xfId="0" applyFont="1" applyFill="1" applyBorder="1" applyAlignment="1" applyProtection="1">
      <alignment horizontal="center" wrapText="1"/>
    </xf>
    <xf numFmtId="0" fontId="5" fillId="3" borderId="25" xfId="0" applyFont="1" applyFill="1" applyBorder="1" applyAlignment="1" applyProtection="1">
      <alignment horizontal="center" vertical="center"/>
    </xf>
    <xf numFmtId="0" fontId="2" fillId="15" borderId="13" xfId="0" applyNumberFormat="1" applyFont="1" applyFill="1" applyBorder="1" applyAlignment="1" applyProtection="1">
      <alignment horizontal="center" vertical="center"/>
    </xf>
    <xf numFmtId="0" fontId="2" fillId="15" borderId="1" xfId="0" applyNumberFormat="1" applyFont="1" applyFill="1" applyBorder="1" applyAlignment="1" applyProtection="1">
      <alignment horizontal="center" vertical="center"/>
    </xf>
    <xf numFmtId="0" fontId="2" fillId="15" borderId="3" xfId="0" applyNumberFormat="1" applyFont="1" applyFill="1" applyBorder="1" applyAlignment="1" applyProtection="1">
      <alignment horizontal="center" vertical="center"/>
    </xf>
    <xf numFmtId="0" fontId="2" fillId="15" borderId="18" xfId="0" applyNumberFormat="1" applyFont="1" applyFill="1" applyBorder="1" applyAlignment="1" applyProtection="1">
      <alignment horizontal="center" vertical="center"/>
    </xf>
    <xf numFmtId="0" fontId="2" fillId="15" borderId="24" xfId="0" applyNumberFormat="1" applyFont="1" applyFill="1" applyBorder="1" applyAlignment="1" applyProtection="1">
      <alignment horizontal="center" vertical="center"/>
    </xf>
    <xf numFmtId="0" fontId="2" fillId="15" borderId="10" xfId="0" applyNumberFormat="1" applyFont="1" applyFill="1" applyBorder="1" applyAlignment="1" applyProtection="1">
      <alignment horizontal="center" vertical="center"/>
    </xf>
    <xf numFmtId="0" fontId="2" fillId="15" borderId="8" xfId="0" applyNumberFormat="1" applyFont="1" applyFill="1" applyBorder="1" applyAlignment="1" applyProtection="1">
      <alignment horizontal="center" vertical="center"/>
    </xf>
    <xf numFmtId="0" fontId="2" fillId="15" borderId="25" xfId="0" applyNumberFormat="1" applyFont="1" applyFill="1" applyBorder="1" applyAlignment="1" applyProtection="1">
      <alignment horizontal="center" vertical="center"/>
    </xf>
    <xf numFmtId="0" fontId="2" fillId="15" borderId="42" xfId="0" applyNumberFormat="1" applyFont="1" applyFill="1" applyBorder="1" applyAlignment="1" applyProtection="1">
      <alignment horizontal="center" vertical="center"/>
    </xf>
    <xf numFmtId="0" fontId="0" fillId="0" borderId="0" xfId="0" applyFill="1" applyAlignment="1" applyProtection="1">
      <alignment horizontal="center" wrapText="1"/>
    </xf>
    <xf numFmtId="0" fontId="0"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5" fillId="0" borderId="0" xfId="0" applyFont="1" applyFill="1" applyBorder="1" applyAlignment="1" applyProtection="1">
      <alignment wrapText="1"/>
    </xf>
    <xf numFmtId="0" fontId="5" fillId="5" borderId="38" xfId="0" applyFont="1" applyFill="1" applyBorder="1" applyAlignment="1" applyProtection="1">
      <alignment horizontal="center"/>
    </xf>
    <xf numFmtId="0" fontId="5" fillId="3" borderId="49" xfId="0" applyFont="1" applyFill="1" applyBorder="1" applyAlignment="1" applyProtection="1">
      <alignment horizontal="center" wrapText="1"/>
    </xf>
    <xf numFmtId="0" fontId="5" fillId="5" borderId="35" xfId="0" applyFont="1" applyFill="1" applyBorder="1" applyAlignment="1" applyProtection="1">
      <alignment horizontal="center" vertical="center"/>
    </xf>
    <xf numFmtId="0" fontId="5" fillId="5" borderId="39" xfId="0" applyFont="1" applyFill="1" applyBorder="1" applyAlignment="1" applyProtection="1">
      <alignment horizontal="center" vertical="center"/>
    </xf>
    <xf numFmtId="0" fontId="24" fillId="3" borderId="0" xfId="0" applyFont="1" applyFill="1" applyBorder="1" applyAlignment="1" applyProtection="1">
      <alignment horizontal="left" vertical="center"/>
    </xf>
    <xf numFmtId="0" fontId="2" fillId="3" borderId="0" xfId="0" applyFont="1" applyFill="1" applyBorder="1" applyAlignment="1" applyProtection="1">
      <alignment horizontal="center" vertical="center"/>
    </xf>
    <xf numFmtId="0" fontId="2" fillId="3" borderId="0" xfId="0" applyFont="1" applyFill="1" applyAlignment="1" applyProtection="1">
      <alignment horizontal="left"/>
    </xf>
    <xf numFmtId="0" fontId="5" fillId="3" borderId="20" xfId="0" applyFont="1" applyFill="1" applyBorder="1" applyAlignment="1" applyProtection="1">
      <alignment horizontal="center" vertical="center"/>
    </xf>
    <xf numFmtId="0" fontId="11" fillId="2" borderId="0" xfId="0" applyFont="1" applyFill="1" applyBorder="1" applyAlignment="1">
      <alignment horizontal="left" vertical="center" wrapText="1"/>
    </xf>
    <xf numFmtId="0" fontId="11" fillId="2" borderId="0" xfId="0" applyFont="1" applyFill="1" applyBorder="1" applyAlignment="1">
      <alignment horizontal="center" vertical="center" wrapText="1"/>
    </xf>
    <xf numFmtId="0" fontId="0" fillId="0" borderId="0" xfId="0" applyAlignment="1" applyProtection="1"/>
    <xf numFmtId="0" fontId="0" fillId="0" borderId="0" xfId="0" applyFont="1" applyFill="1" applyBorder="1" applyAlignment="1" applyProtection="1">
      <alignment horizontal="center" vertical="center"/>
    </xf>
    <xf numFmtId="0" fontId="0" fillId="0" borderId="16" xfId="0" applyFont="1" applyFill="1" applyBorder="1" applyAlignment="1" applyProtection="1">
      <alignment horizontal="center" vertical="center"/>
    </xf>
    <xf numFmtId="0" fontId="0" fillId="0" borderId="19" xfId="0" applyFont="1" applyFill="1" applyBorder="1" applyAlignment="1" applyProtection="1">
      <alignment horizontal="center" vertical="center"/>
    </xf>
    <xf numFmtId="0" fontId="0" fillId="0" borderId="0" xfId="0" applyAlignment="1" applyProtection="1">
      <alignment horizontal="center"/>
    </xf>
    <xf numFmtId="0" fontId="11" fillId="0" borderId="0" xfId="0" applyFont="1" applyBorder="1" applyAlignment="1">
      <alignment horizontal="center" vertical="center" wrapText="1"/>
    </xf>
    <xf numFmtId="0" fontId="14" fillId="0" borderId="0" xfId="0" applyFont="1" applyFill="1" applyBorder="1" applyAlignment="1">
      <alignment horizontal="left" vertical="center" wrapText="1"/>
    </xf>
    <xf numFmtId="1" fontId="28" fillId="0" borderId="0" xfId="0" applyNumberFormat="1" applyFont="1" applyFill="1" applyBorder="1" applyAlignment="1">
      <alignment horizontal="left"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right" vertical="center" wrapText="1"/>
    </xf>
    <xf numFmtId="0" fontId="21" fillId="0" borderId="0" xfId="0" applyFont="1" applyFill="1" applyBorder="1" applyAlignment="1">
      <alignment wrapText="1"/>
    </xf>
    <xf numFmtId="0" fontId="29" fillId="0" borderId="0" xfId="0" applyFont="1" applyFill="1" applyBorder="1" applyAlignment="1">
      <alignment wrapText="1"/>
    </xf>
    <xf numFmtId="1" fontId="11" fillId="0" borderId="0" xfId="0" applyNumberFormat="1" applyFont="1" applyFill="1" applyBorder="1" applyAlignment="1">
      <alignment horizontal="left" vertical="center" wrapText="1"/>
    </xf>
    <xf numFmtId="0" fontId="30" fillId="2" borderId="0" xfId="0" applyFont="1" applyFill="1" applyBorder="1" applyAlignment="1">
      <alignment horizontal="left" vertical="center" wrapText="1"/>
    </xf>
    <xf numFmtId="0" fontId="11" fillId="0" borderId="0" xfId="0" applyFont="1" applyBorder="1" applyAlignment="1" applyProtection="1">
      <alignment horizontal="center" vertical="center" wrapText="1"/>
    </xf>
    <xf numFmtId="0" fontId="30" fillId="2" borderId="0" xfId="0" applyFont="1" applyFill="1" applyBorder="1" applyAlignment="1" applyProtection="1">
      <alignment horizontal="left" vertical="center" wrapText="1"/>
    </xf>
    <xf numFmtId="0" fontId="11" fillId="2" borderId="0" xfId="0" applyFont="1" applyFill="1" applyBorder="1" applyAlignment="1" applyProtection="1">
      <alignment horizontal="center" vertical="center" wrapText="1"/>
    </xf>
    <xf numFmtId="0" fontId="14" fillId="0" borderId="0"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1" fontId="28" fillId="0" borderId="0" xfId="0" applyNumberFormat="1" applyFont="1" applyFill="1" applyBorder="1" applyAlignment="1" applyProtection="1">
      <alignment horizontal="left" wrapText="1"/>
    </xf>
    <xf numFmtId="0" fontId="11" fillId="0" borderId="0" xfId="0" applyFont="1" applyFill="1" applyBorder="1" applyAlignment="1" applyProtection="1">
      <alignment horizontal="right" vertical="center" wrapText="1"/>
    </xf>
    <xf numFmtId="0" fontId="21" fillId="0" borderId="0" xfId="0" applyFont="1" applyFill="1" applyBorder="1" applyAlignment="1" applyProtection="1">
      <alignment wrapText="1"/>
    </xf>
    <xf numFmtId="0" fontId="29" fillId="0" borderId="0" xfId="0" applyFont="1" applyFill="1" applyBorder="1" applyAlignment="1" applyProtection="1">
      <alignment wrapText="1"/>
    </xf>
    <xf numFmtId="1" fontId="11" fillId="0" borderId="0" xfId="0" applyNumberFormat="1" applyFont="1" applyFill="1" applyBorder="1" applyAlignment="1" applyProtection="1">
      <alignment horizontal="left" vertical="center" wrapText="1"/>
    </xf>
    <xf numFmtId="0" fontId="6" fillId="3" borderId="0" xfId="0" applyFont="1" applyFill="1" applyAlignment="1" applyProtection="1">
      <alignment horizontal="center" vertical="center"/>
    </xf>
    <xf numFmtId="0" fontId="0" fillId="3" borderId="0" xfId="0" applyFill="1" applyProtection="1"/>
    <xf numFmtId="49" fontId="18" fillId="3" borderId="12" xfId="0" applyNumberFormat="1" applyFont="1" applyFill="1" applyBorder="1" applyAlignment="1" applyProtection="1">
      <alignment horizontal="center" vertical="center"/>
    </xf>
    <xf numFmtId="49" fontId="18" fillId="3" borderId="13" xfId="0" applyNumberFormat="1" applyFont="1" applyFill="1" applyBorder="1" applyAlignment="1" applyProtection="1">
      <alignment horizontal="center" vertical="center"/>
    </xf>
    <xf numFmtId="0" fontId="18" fillId="3" borderId="14" xfId="0" applyFont="1" applyFill="1" applyBorder="1" applyAlignment="1" applyProtection="1">
      <alignment horizontal="center" vertical="center"/>
    </xf>
    <xf numFmtId="49" fontId="18" fillId="3" borderId="0" xfId="0" applyNumberFormat="1" applyFont="1" applyFill="1" applyBorder="1" applyAlignment="1" applyProtection="1">
      <alignment horizontal="center" vertical="center"/>
    </xf>
    <xf numFmtId="49" fontId="17" fillId="3" borderId="17" xfId="0" applyNumberFormat="1" applyFont="1" applyFill="1" applyBorder="1" applyAlignment="1" applyProtection="1">
      <alignment horizontal="center"/>
    </xf>
    <xf numFmtId="49" fontId="17" fillId="3" borderId="18" xfId="0" applyNumberFormat="1" applyFont="1" applyFill="1" applyBorder="1" applyAlignment="1" applyProtection="1">
      <alignment horizontal="center"/>
    </xf>
    <xf numFmtId="49" fontId="17" fillId="3" borderId="19" xfId="0" applyNumberFormat="1" applyFont="1" applyFill="1" applyBorder="1" applyAlignment="1" applyProtection="1">
      <alignment horizontal="center"/>
    </xf>
    <xf numFmtId="49" fontId="0" fillId="0" borderId="0" xfId="0" applyNumberFormat="1" applyProtection="1"/>
    <xf numFmtId="1" fontId="0" fillId="0" borderId="0" xfId="0" applyNumberFormat="1" applyProtection="1"/>
    <xf numFmtId="0" fontId="0" fillId="0"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1" fillId="2" borderId="13" xfId="0" applyFont="1" applyFill="1" applyBorder="1" applyAlignment="1" applyProtection="1">
      <alignment horizontal="center" vertical="center"/>
    </xf>
    <xf numFmtId="0" fontId="13" fillId="10" borderId="6" xfId="0" applyFont="1" applyFill="1" applyBorder="1" applyAlignment="1" applyProtection="1">
      <alignment horizontal="left" vertical="center"/>
    </xf>
    <xf numFmtId="0" fontId="0" fillId="0" borderId="18" xfId="0" applyFont="1" applyFill="1" applyBorder="1" applyAlignment="1" applyProtection="1">
      <alignment horizontal="center" vertical="center"/>
    </xf>
    <xf numFmtId="0" fontId="0" fillId="0" borderId="18" xfId="0"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Border="1" applyAlignment="1" applyProtection="1">
      <alignment horizontal="center" vertical="center"/>
    </xf>
    <xf numFmtId="0" fontId="0" fillId="13" borderId="40" xfId="0" applyFont="1" applyFill="1" applyBorder="1" applyAlignment="1" applyProtection="1">
      <alignment horizontal="center" wrapText="1"/>
    </xf>
    <xf numFmtId="0" fontId="8" fillId="0" borderId="36" xfId="0" applyNumberFormat="1" applyFont="1" applyFill="1" applyBorder="1" applyAlignment="1" applyProtection="1">
      <alignment horizontal="center" vertical="center" wrapText="1"/>
    </xf>
    <xf numFmtId="0" fontId="8" fillId="0" borderId="45" xfId="0" applyNumberFormat="1" applyFont="1" applyBorder="1" applyAlignment="1" applyProtection="1">
      <alignment horizontal="center" vertical="center" wrapText="1"/>
    </xf>
    <xf numFmtId="0" fontId="11" fillId="2" borderId="13" xfId="0"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14" fillId="0" borderId="0" xfId="0" applyFont="1" applyFill="1" applyAlignment="1" applyProtection="1">
      <alignment horizontal="center" vertical="center" wrapText="1"/>
    </xf>
    <xf numFmtId="0" fontId="14" fillId="0" borderId="0" xfId="0" applyFont="1" applyAlignment="1" applyProtection="1">
      <alignment horizontal="center" wrapText="1"/>
    </xf>
    <xf numFmtId="0" fontId="14" fillId="0" borderId="0" xfId="0" applyFont="1" applyAlignment="1" applyProtection="1">
      <alignment wrapText="1"/>
    </xf>
    <xf numFmtId="0" fontId="6" fillId="0" borderId="0" xfId="0" applyFont="1" applyFill="1" applyAlignment="1" applyProtection="1">
      <alignment horizontal="center" vertical="center"/>
    </xf>
    <xf numFmtId="0" fontId="6" fillId="0" borderId="0" xfId="0" applyFont="1" applyAlignment="1" applyProtection="1">
      <alignment vertical="center"/>
    </xf>
    <xf numFmtId="0" fontId="6" fillId="0" borderId="0" xfId="0" applyFont="1" applyFill="1" applyAlignment="1" applyProtection="1">
      <alignment horizontal="center"/>
    </xf>
    <xf numFmtId="0" fontId="0" fillId="0" borderId="0" xfId="0" applyAlignment="1" applyProtection="1"/>
    <xf numFmtId="14" fontId="1" fillId="0" borderId="0" xfId="0" applyNumberFormat="1" applyFont="1" applyFill="1" applyAlignment="1" applyProtection="1">
      <alignment horizontal="center"/>
    </xf>
    <xf numFmtId="0" fontId="1" fillId="0" borderId="0" xfId="0" applyFont="1" applyAlignment="1" applyProtection="1"/>
    <xf numFmtId="0" fontId="4" fillId="0" borderId="0" xfId="0" applyFont="1" applyFill="1" applyBorder="1" applyAlignment="1" applyProtection="1">
      <alignment horizontal="center" wrapText="1"/>
    </xf>
    <xf numFmtId="0" fontId="4" fillId="0" borderId="0" xfId="0" applyFont="1" applyBorder="1" applyAlignment="1" applyProtection="1">
      <alignment horizontal="center" wrapText="1"/>
    </xf>
    <xf numFmtId="0" fontId="4" fillId="0" borderId="20" xfId="0" applyFont="1" applyBorder="1" applyAlignment="1" applyProtection="1">
      <alignment horizontal="center"/>
    </xf>
    <xf numFmtId="0" fontId="4" fillId="0" borderId="20" xfId="0" applyFont="1" applyBorder="1" applyAlignment="1" applyProtection="1"/>
    <xf numFmtId="0" fontId="5" fillId="0" borderId="38" xfId="0" applyFont="1" applyFill="1" applyBorder="1" applyAlignment="1" applyProtection="1">
      <alignment horizontal="center" wrapText="1"/>
    </xf>
    <xf numFmtId="0" fontId="5" fillId="0" borderId="39" xfId="0" applyFont="1" applyFill="1" applyBorder="1" applyAlignment="1" applyProtection="1">
      <alignment horizontal="center" wrapText="1"/>
    </xf>
    <xf numFmtId="0" fontId="5" fillId="5" borderId="46" xfId="0" applyFont="1" applyFill="1" applyBorder="1" applyAlignment="1" applyProtection="1">
      <alignment horizontal="center" wrapText="1"/>
    </xf>
    <xf numFmtId="0" fontId="5" fillId="5" borderId="47" xfId="0" applyFont="1" applyFill="1" applyBorder="1" applyAlignment="1" applyProtection="1">
      <alignment horizontal="center" wrapText="1"/>
    </xf>
    <xf numFmtId="0" fontId="13" fillId="0" borderId="38" xfId="0" applyFont="1" applyFill="1" applyBorder="1" applyAlignment="1" applyProtection="1">
      <alignment horizontal="center"/>
    </xf>
    <xf numFmtId="0" fontId="13" fillId="0" borderId="39" xfId="0" applyFont="1" applyFill="1" applyBorder="1" applyAlignment="1" applyProtection="1">
      <alignment horizontal="center"/>
    </xf>
    <xf numFmtId="0" fontId="5" fillId="3" borderId="35" xfId="0" applyFont="1" applyFill="1" applyBorder="1" applyAlignment="1" applyProtection="1">
      <alignment horizontal="center" wrapText="1"/>
    </xf>
    <xf numFmtId="0" fontId="5" fillId="3" borderId="39" xfId="0" applyFont="1" applyFill="1" applyBorder="1" applyAlignment="1" applyProtection="1">
      <alignment horizontal="center" wrapText="1"/>
    </xf>
    <xf numFmtId="0" fontId="5" fillId="5" borderId="38" xfId="0" applyFont="1" applyFill="1" applyBorder="1" applyAlignment="1" applyProtection="1">
      <alignment horizontal="center" wrapText="1"/>
    </xf>
    <xf numFmtId="0" fontId="5" fillId="5" borderId="39" xfId="0" applyFont="1" applyFill="1" applyBorder="1" applyAlignment="1" applyProtection="1">
      <alignment horizontal="center" wrapText="1"/>
    </xf>
    <xf numFmtId="0" fontId="5" fillId="11" borderId="38" xfId="0" applyFont="1" applyFill="1" applyBorder="1" applyAlignment="1" applyProtection="1">
      <alignment horizontal="center" wrapText="1"/>
    </xf>
    <xf numFmtId="0" fontId="5" fillId="11" borderId="39" xfId="0" applyFont="1" applyFill="1" applyBorder="1" applyAlignment="1" applyProtection="1">
      <alignment horizontal="center" wrapText="1"/>
    </xf>
    <xf numFmtId="0" fontId="5" fillId="0" borderId="46" xfId="0" applyFont="1" applyFill="1" applyBorder="1" applyAlignment="1" applyProtection="1">
      <alignment horizontal="center" wrapText="1"/>
    </xf>
    <xf numFmtId="0" fontId="5" fillId="0" borderId="47" xfId="0" applyFont="1" applyFill="1" applyBorder="1" applyAlignment="1" applyProtection="1">
      <alignment horizontal="center" wrapText="1"/>
    </xf>
    <xf numFmtId="0" fontId="9" fillId="5" borderId="37" xfId="0" applyFont="1" applyFill="1" applyBorder="1" applyAlignment="1" applyProtection="1">
      <alignment horizontal="center" vertical="center" wrapText="1"/>
    </xf>
    <xf numFmtId="0" fontId="8" fillId="15" borderId="37" xfId="0" applyNumberFormat="1" applyFont="1" applyFill="1" applyBorder="1" applyAlignment="1" applyProtection="1">
      <alignment horizontal="center" vertical="center" wrapText="1"/>
    </xf>
    <xf numFmtId="0" fontId="2" fillId="0" borderId="37"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23" fillId="3" borderId="12" xfId="0" applyFont="1" applyFill="1" applyBorder="1" applyAlignment="1" applyProtection="1">
      <alignment horizontal="center" vertical="center" wrapText="1"/>
    </xf>
    <xf numFmtId="0" fontId="23" fillId="3" borderId="13" xfId="0" applyFont="1" applyFill="1" applyBorder="1" applyAlignment="1" applyProtection="1">
      <alignment horizontal="center" vertical="center" wrapText="1"/>
    </xf>
    <xf numFmtId="0" fontId="23" fillId="3" borderId="24" xfId="0" applyFont="1" applyFill="1" applyBorder="1" applyAlignment="1" applyProtection="1">
      <alignment horizontal="center" vertical="center" wrapText="1"/>
    </xf>
    <xf numFmtId="0" fontId="23" fillId="3" borderId="14"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xf>
    <xf numFmtId="0" fontId="13" fillId="3" borderId="37" xfId="0" applyFont="1" applyFill="1" applyBorder="1" applyAlignment="1" applyProtection="1">
      <alignment horizontal="center" vertical="center" wrapText="1"/>
    </xf>
    <xf numFmtId="0" fontId="2" fillId="3" borderId="37"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2" fillId="5" borderId="37" xfId="0" applyFont="1" applyFill="1" applyBorder="1" applyAlignment="1" applyProtection="1">
      <alignment horizontal="center" vertical="center" wrapText="1"/>
    </xf>
    <xf numFmtId="0" fontId="9" fillId="0" borderId="37" xfId="0" applyFont="1" applyFill="1" applyBorder="1" applyAlignment="1" applyProtection="1">
      <alignment horizontal="center" vertical="center" wrapText="1"/>
    </xf>
    <xf numFmtId="0" fontId="9" fillId="3" borderId="37" xfId="0" applyFont="1" applyFill="1" applyBorder="1" applyAlignment="1" applyProtection="1">
      <alignment horizontal="center" vertical="center" wrapText="1"/>
    </xf>
    <xf numFmtId="0" fontId="13" fillId="0" borderId="37" xfId="0" applyFont="1" applyFill="1" applyBorder="1" applyAlignment="1" applyProtection="1">
      <alignment horizontal="center" vertical="center" wrapText="1"/>
    </xf>
    <xf numFmtId="0" fontId="0" fillId="0" borderId="10"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0" fillId="0" borderId="11"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13" fillId="0" borderId="29" xfId="0" applyFont="1" applyFill="1" applyBorder="1" applyAlignment="1" applyProtection="1">
      <alignment horizontal="center" vertical="center"/>
    </xf>
    <xf numFmtId="0" fontId="13" fillId="0" borderId="30" xfId="0" applyFont="1" applyFill="1" applyBorder="1" applyAlignment="1" applyProtection="1">
      <alignment horizontal="center" vertical="center"/>
    </xf>
    <xf numFmtId="0" fontId="13" fillId="0" borderId="31"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7"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1" fillId="0" borderId="0" xfId="0" applyFont="1" applyAlignment="1" applyProtection="1">
      <alignment horizontal="center"/>
    </xf>
    <xf numFmtId="0" fontId="1" fillId="2" borderId="10" xfId="0" applyFont="1" applyFill="1" applyBorder="1" applyAlignment="1" applyProtection="1">
      <alignment horizontal="center" vertical="center"/>
    </xf>
    <xf numFmtId="0" fontId="1" fillId="2" borderId="28"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0" fontId="1" fillId="0" borderId="30" xfId="0" applyFont="1" applyFill="1" applyBorder="1" applyAlignment="1" applyProtection="1">
      <alignment horizontal="center" vertical="center"/>
    </xf>
    <xf numFmtId="0" fontId="1" fillId="0" borderId="31" xfId="0" applyFont="1" applyFill="1" applyBorder="1" applyAlignment="1" applyProtection="1">
      <alignment horizontal="center" vertical="center"/>
    </xf>
    <xf numFmtId="0" fontId="19" fillId="0" borderId="0" xfId="0" applyFont="1" applyFill="1" applyBorder="1" applyAlignment="1" applyProtection="1">
      <alignment horizontal="right" vertical="center"/>
    </xf>
    <xf numFmtId="0" fontId="2" fillId="0" borderId="2" xfId="0" applyFont="1" applyFill="1" applyBorder="1" applyAlignment="1" applyProtection="1">
      <alignment horizontal="left" vertical="center"/>
    </xf>
    <xf numFmtId="0" fontId="2" fillId="0" borderId="37" xfId="0" applyFont="1" applyFill="1" applyBorder="1" applyAlignment="1" applyProtection="1">
      <alignment horizontal="center" vertical="center"/>
    </xf>
    <xf numFmtId="0" fontId="2" fillId="0" borderId="1"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13" xfId="0" applyFont="1" applyFill="1" applyBorder="1" applyAlignment="1" applyProtection="1">
      <alignment horizontal="left" vertical="center"/>
    </xf>
    <xf numFmtId="0" fontId="2" fillId="0" borderId="18" xfId="0" applyFont="1" applyFill="1" applyBorder="1" applyAlignment="1" applyProtection="1">
      <alignment horizontal="left" vertical="center"/>
    </xf>
    <xf numFmtId="0" fontId="11" fillId="10" borderId="0" xfId="0" applyFont="1" applyFill="1" applyBorder="1" applyAlignment="1" applyProtection="1">
      <alignment horizontal="left" vertical="center"/>
    </xf>
    <xf numFmtId="0" fontId="1" fillId="0" borderId="1" xfId="0" applyFont="1" applyFill="1" applyBorder="1" applyAlignment="1" applyProtection="1">
      <alignment horizontal="center" vertical="center"/>
    </xf>
    <xf numFmtId="0" fontId="1" fillId="0" borderId="16" xfId="0" applyFont="1" applyFill="1" applyBorder="1" applyAlignment="1" applyProtection="1">
      <alignment horizontal="center" vertical="center"/>
    </xf>
    <xf numFmtId="0" fontId="0" fillId="0" borderId="16" xfId="0" applyFont="1" applyFill="1" applyBorder="1" applyAlignment="1" applyProtection="1">
      <alignment horizontal="center" vertical="center"/>
    </xf>
    <xf numFmtId="0" fontId="0" fillId="0" borderId="19" xfId="0" applyFont="1" applyFill="1" applyBorder="1" applyAlignment="1" applyProtection="1">
      <alignment horizontal="center" vertical="center"/>
    </xf>
    <xf numFmtId="0" fontId="0" fillId="13" borderId="55" xfId="0" applyFont="1" applyFill="1" applyBorder="1" applyAlignment="1" applyProtection="1">
      <alignment horizontal="center" vertical="center" wrapText="1"/>
    </xf>
    <xf numFmtId="0" fontId="0" fillId="13" borderId="56" xfId="0" applyFont="1" applyFill="1" applyBorder="1" applyAlignment="1" applyProtection="1">
      <alignment horizontal="center" vertical="center" wrapText="1"/>
    </xf>
    <xf numFmtId="0" fontId="0" fillId="13" borderId="57" xfId="0" applyFont="1" applyFill="1" applyBorder="1" applyAlignment="1" applyProtection="1">
      <alignment horizontal="center" vertical="center" wrapText="1"/>
    </xf>
    <xf numFmtId="0" fontId="0" fillId="13" borderId="40" xfId="0" applyFont="1" applyFill="1" applyBorder="1" applyAlignment="1" applyProtection="1">
      <alignment horizontal="center" vertical="center" wrapText="1"/>
    </xf>
    <xf numFmtId="0" fontId="6" fillId="0" borderId="0" xfId="0" applyFont="1" applyAlignment="1" applyProtection="1">
      <alignment horizontal="center" vertical="center"/>
    </xf>
    <xf numFmtId="0" fontId="1" fillId="0" borderId="0" xfId="0" applyFont="1" applyAlignment="1" applyProtection="1">
      <alignment horizontal="center" vertical="center"/>
    </xf>
    <xf numFmtId="0" fontId="8" fillId="0" borderId="0" xfId="0" applyFont="1" applyFill="1" applyBorder="1" applyAlignment="1" applyProtection="1">
      <alignment horizontal="center" vertical="center" wrapText="1"/>
    </xf>
    <xf numFmtId="14" fontId="1" fillId="0" borderId="0" xfId="0" applyNumberFormat="1" applyFont="1" applyFill="1" applyAlignment="1" applyProtection="1">
      <alignment horizontal="center" vertical="center"/>
    </xf>
    <xf numFmtId="0" fontId="7" fillId="0" borderId="0" xfId="0" applyFont="1" applyFill="1" applyAlignment="1" applyProtection="1">
      <alignment horizontal="center" vertical="center"/>
    </xf>
    <xf numFmtId="0" fontId="0" fillId="0" borderId="13" xfId="0" applyFill="1" applyBorder="1" applyAlignment="1" applyProtection="1">
      <alignment horizontal="left" vertical="center"/>
    </xf>
    <xf numFmtId="0" fontId="0" fillId="0" borderId="1" xfId="0" applyFill="1" applyBorder="1" applyAlignment="1" applyProtection="1">
      <alignment horizontal="left" vertical="center"/>
    </xf>
    <xf numFmtId="0" fontId="0" fillId="0" borderId="18" xfId="0" applyFill="1" applyBorder="1" applyAlignment="1" applyProtection="1">
      <alignment horizontal="left" vertical="center"/>
    </xf>
    <xf numFmtId="0" fontId="0" fillId="0" borderId="37" xfId="0" applyFont="1" applyFill="1" applyBorder="1" applyAlignment="1" applyProtection="1">
      <alignment horizontal="center" vertical="center" wrapText="1"/>
    </xf>
    <xf numFmtId="0" fontId="5" fillId="0" borderId="37" xfId="0" applyFont="1" applyFill="1" applyBorder="1" applyAlignment="1" applyProtection="1">
      <alignment horizontal="center" vertical="center"/>
    </xf>
    <xf numFmtId="0" fontId="0" fillId="0" borderId="37" xfId="0" applyBorder="1" applyAlignment="1" applyProtection="1">
      <alignment horizontal="center" vertical="center"/>
    </xf>
    <xf numFmtId="0" fontId="13" fillId="0" borderId="37" xfId="0" applyFont="1" applyFill="1" applyBorder="1" applyAlignment="1" applyProtection="1">
      <alignment horizontal="center" vertical="center"/>
    </xf>
    <xf numFmtId="0" fontId="13" fillId="3" borderId="37"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2" fillId="0" borderId="18" xfId="0" applyFont="1" applyFill="1" applyBorder="1" applyAlignment="1" applyProtection="1">
      <alignment horizontal="center" wrapText="1"/>
    </xf>
    <xf numFmtId="0" fontId="2" fillId="0" borderId="19" xfId="0" applyFont="1" applyFill="1" applyBorder="1" applyAlignment="1" applyProtection="1">
      <alignment horizontal="center" wrapText="1"/>
    </xf>
    <xf numFmtId="0" fontId="2" fillId="0" borderId="0" xfId="0" applyFont="1" applyFill="1" applyBorder="1" applyAlignment="1" applyProtection="1">
      <alignment horizontal="center" wrapText="1"/>
    </xf>
    <xf numFmtId="1" fontId="0" fillId="0" borderId="18" xfId="0" applyNumberFormat="1" applyFont="1" applyBorder="1" applyAlignment="1" applyProtection="1">
      <alignment horizontal="center" vertical="center"/>
    </xf>
    <xf numFmtId="1" fontId="0" fillId="0" borderId="1" xfId="0" applyNumberFormat="1" applyFont="1" applyBorder="1" applyAlignment="1" applyProtection="1">
      <alignment horizontal="center" vertical="center"/>
    </xf>
    <xf numFmtId="1" fontId="0" fillId="0" borderId="1" xfId="0" applyNumberFormat="1" applyFont="1" applyFill="1" applyBorder="1" applyAlignment="1" applyProtection="1">
      <alignment horizontal="center" vertical="center"/>
    </xf>
    <xf numFmtId="0" fontId="11" fillId="10" borderId="0" xfId="0" applyFont="1" applyFill="1" applyBorder="1" applyAlignment="1" applyProtection="1">
      <alignment horizontal="center" vertical="center"/>
    </xf>
    <xf numFmtId="0" fontId="5" fillId="0" borderId="1" xfId="0" applyFont="1" applyFill="1" applyBorder="1" applyAlignment="1" applyProtection="1">
      <alignment horizontal="center" wrapText="1"/>
    </xf>
    <xf numFmtId="0" fontId="5" fillId="0" borderId="16" xfId="0" applyFont="1" applyFill="1" applyBorder="1" applyAlignment="1" applyProtection="1">
      <alignment horizontal="center" wrapText="1"/>
    </xf>
    <xf numFmtId="0" fontId="2" fillId="0" borderId="1" xfId="0" applyFont="1" applyFill="1" applyBorder="1" applyAlignment="1" applyProtection="1">
      <alignment horizontal="center" wrapText="1"/>
    </xf>
    <xf numFmtId="0" fontId="2" fillId="0" borderId="16" xfId="0" applyFont="1" applyFill="1" applyBorder="1" applyAlignment="1" applyProtection="1">
      <alignment horizontal="center" wrapText="1"/>
    </xf>
    <xf numFmtId="0" fontId="0" fillId="2" borderId="10" xfId="0" applyFont="1" applyFill="1" applyBorder="1" applyAlignment="1" applyProtection="1">
      <alignment horizontal="center" vertical="center"/>
    </xf>
    <xf numFmtId="0" fontId="0" fillId="2" borderId="28"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8" fillId="0" borderId="37" xfId="0" applyNumberFormat="1" applyFont="1" applyFill="1" applyBorder="1" applyAlignment="1" applyProtection="1">
      <alignment horizontal="center" vertical="center" wrapText="1"/>
    </xf>
    <xf numFmtId="0" fontId="2" fillId="0" borderId="13"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18" xfId="0" applyFont="1" applyFill="1" applyBorder="1" applyAlignment="1" applyProtection="1">
      <alignment horizontal="left" vertical="center"/>
      <protection locked="0"/>
    </xf>
    <xf numFmtId="0" fontId="2" fillId="0" borderId="2" xfId="0" applyFont="1" applyFill="1" applyBorder="1" applyAlignment="1" applyProtection="1">
      <alignment horizontal="left" vertical="center"/>
      <protection locked="0"/>
    </xf>
    <xf numFmtId="49" fontId="0" fillId="9" borderId="21" xfId="0" applyNumberFormat="1"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21" xfId="0" applyBorder="1" applyAlignment="1" applyProtection="1">
      <alignment horizontal="center" vertical="center" wrapText="1"/>
    </xf>
    <xf numFmtId="49" fontId="0" fillId="4" borderId="0" xfId="0" applyNumberFormat="1" applyFont="1" applyFill="1" applyAlignment="1" applyProtection="1">
      <alignment horizontal="center" wrapText="1"/>
    </xf>
    <xf numFmtId="0" fontId="0" fillId="0" borderId="0" xfId="0" applyFill="1" applyAlignment="1" applyProtection="1">
      <alignment horizontal="center" wrapText="1"/>
    </xf>
    <xf numFmtId="0" fontId="9" fillId="0" borderId="30" xfId="0" applyFont="1" applyFill="1" applyBorder="1" applyAlignment="1" applyProtection="1">
      <alignment horizontal="center" wrapText="1"/>
    </xf>
    <xf numFmtId="0" fontId="9" fillId="0" borderId="31" xfId="0" applyFont="1" applyFill="1" applyBorder="1" applyAlignment="1" applyProtection="1">
      <alignment horizontal="center" wrapText="1"/>
    </xf>
    <xf numFmtId="0" fontId="3" fillId="0" borderId="46" xfId="0" applyFont="1" applyFill="1" applyBorder="1" applyAlignment="1" applyProtection="1">
      <alignment horizontal="left"/>
      <protection locked="0"/>
    </xf>
    <xf numFmtId="0" fontId="0" fillId="0" borderId="44" xfId="0" applyBorder="1" applyAlignment="1"/>
    <xf numFmtId="0" fontId="0" fillId="0" borderId="49" xfId="0" applyBorder="1" applyAlignment="1"/>
    <xf numFmtId="0" fontId="3" fillId="0" borderId="34" xfId="0" applyFont="1" applyFill="1" applyBorder="1" applyAlignment="1" applyProtection="1">
      <alignment horizontal="left"/>
      <protection locked="0"/>
    </xf>
    <xf numFmtId="0" fontId="0" fillId="0" borderId="0" xfId="0" applyAlignment="1"/>
    <xf numFmtId="0" fontId="0" fillId="0" borderId="33" xfId="0" applyBorder="1" applyAlignment="1"/>
    <xf numFmtId="14" fontId="3" fillId="0" borderId="47" xfId="0" applyNumberFormat="1" applyFont="1" applyFill="1" applyBorder="1" applyAlignment="1" applyProtection="1">
      <alignment horizontal="left"/>
      <protection locked="0"/>
    </xf>
    <xf numFmtId="0" fontId="0" fillId="0" borderId="20" xfId="0" applyBorder="1" applyAlignment="1"/>
    <xf numFmtId="0" fontId="0" fillId="0" borderId="50" xfId="0" applyBorder="1" applyAlignment="1"/>
    <xf numFmtId="14" fontId="3" fillId="0" borderId="0" xfId="0" applyNumberFormat="1" applyFont="1" applyFill="1" applyAlignment="1" applyProtection="1">
      <alignment horizontal="left" vertical="center"/>
    </xf>
    <xf numFmtId="0" fontId="0" fillId="0" borderId="0" xfId="0" applyFill="1" applyAlignment="1" applyProtection="1">
      <alignment vertical="center"/>
    </xf>
    <xf numFmtId="0" fontId="17" fillId="0" borderId="0" xfId="0" applyFont="1" applyFill="1" applyBorder="1" applyAlignment="1" applyProtection="1">
      <alignment horizontal="center"/>
    </xf>
    <xf numFmtId="0" fontId="0" fillId="0" borderId="1" xfId="0" applyFill="1" applyBorder="1" applyAlignment="1" applyProtection="1">
      <alignment horizontal="center" vertic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6" fillId="0" borderId="0" xfId="0" applyFont="1" applyFill="1" applyBorder="1" applyAlignment="1">
      <alignment horizontal="right" vertical="center" wrapText="1"/>
    </xf>
    <xf numFmtId="0" fontId="0" fillId="0" borderId="0" xfId="0" applyFill="1" applyBorder="1" applyAlignment="1">
      <alignment vertical="center" wrapText="1"/>
    </xf>
    <xf numFmtId="0" fontId="0" fillId="0" borderId="0" xfId="0" applyFill="1" applyBorder="1" applyAlignment="1">
      <alignment horizontal="righ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1" fontId="28"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2" fontId="13" fillId="0" borderId="0" xfId="0" applyNumberFormat="1" applyFont="1" applyFill="1" applyBorder="1" applyAlignment="1">
      <alignment horizontal="center" vertical="center" wrapText="1"/>
    </xf>
    <xf numFmtId="0" fontId="0" fillId="0" borderId="0" xfId="0" applyFill="1" applyBorder="1" applyAlignment="1">
      <alignment wrapText="1"/>
    </xf>
    <xf numFmtId="0" fontId="11" fillId="0" borderId="0" xfId="0" applyFont="1" applyFill="1" applyBorder="1" applyAlignment="1">
      <alignment horizontal="center" vertical="center" wrapText="1"/>
    </xf>
    <xf numFmtId="0" fontId="3" fillId="0" borderId="0" xfId="0" applyFont="1" applyFill="1" applyBorder="1" applyAlignment="1">
      <alignment horizontal="center" vertical="top" wrapText="1"/>
    </xf>
    <xf numFmtId="0" fontId="0" fillId="0" borderId="0" xfId="0" applyFill="1" applyBorder="1" applyAlignment="1">
      <alignment horizontal="center" wrapText="1"/>
    </xf>
    <xf numFmtId="14" fontId="3" fillId="0" borderId="0" xfId="0" applyNumberFormat="1" applyFont="1" applyFill="1" applyBorder="1" applyAlignment="1">
      <alignment horizontal="center" vertical="top" wrapText="1"/>
    </xf>
    <xf numFmtId="2" fontId="0" fillId="0" borderId="0" xfId="0" applyNumberFormat="1" applyFont="1" applyFill="1" applyBorder="1" applyAlignment="1">
      <alignment horizontal="center" vertical="center" wrapText="1"/>
    </xf>
    <xf numFmtId="14" fontId="3" fillId="0" borderId="0" xfId="0" applyNumberFormat="1" applyFont="1" applyFill="1" applyBorder="1" applyAlignment="1" applyProtection="1">
      <alignment horizontal="center" vertical="top" wrapText="1"/>
    </xf>
    <xf numFmtId="0" fontId="0" fillId="0" borderId="0" xfId="0" applyFill="1" applyBorder="1" applyAlignment="1" applyProtection="1">
      <alignment horizontal="center" wrapText="1"/>
    </xf>
    <xf numFmtId="0" fontId="6" fillId="0" borderId="0" xfId="0" applyFont="1" applyFill="1" applyBorder="1" applyAlignment="1" applyProtection="1">
      <alignment horizontal="right" vertical="center" wrapText="1"/>
    </xf>
    <xf numFmtId="0" fontId="0" fillId="0" borderId="0" xfId="0" applyFill="1" applyBorder="1" applyAlignment="1" applyProtection="1">
      <alignment vertical="center" wrapText="1"/>
    </xf>
    <xf numFmtId="0" fontId="0" fillId="0" borderId="0" xfId="0" applyFill="1" applyBorder="1" applyAlignment="1" applyProtection="1">
      <alignment horizontal="right" vertical="center" wrapText="1"/>
    </xf>
    <xf numFmtId="0" fontId="3" fillId="0" borderId="0" xfId="0" applyFont="1" applyFill="1" applyBorder="1" applyAlignment="1" applyProtection="1">
      <alignment horizontal="center" vertical="top" wrapText="1"/>
    </xf>
    <xf numFmtId="2" fontId="13" fillId="0" borderId="0" xfId="0" applyNumberFormat="1" applyFont="1" applyFill="1" applyBorder="1" applyAlignment="1" applyProtection="1">
      <alignment horizontal="center" vertical="center" wrapText="1"/>
    </xf>
    <xf numFmtId="0" fontId="0" fillId="0" borderId="0" xfId="0" applyFill="1" applyBorder="1" applyAlignment="1" applyProtection="1">
      <alignment wrapText="1"/>
    </xf>
    <xf numFmtId="0" fontId="11" fillId="0" borderId="0" xfId="0" applyFont="1"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1" fontId="28" fillId="0" borderId="0" xfId="0" applyNumberFormat="1" applyFont="1" applyFill="1" applyBorder="1" applyAlignment="1" applyProtection="1">
      <alignment horizontal="center" vertical="center" wrapText="1"/>
    </xf>
    <xf numFmtId="2" fontId="0"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cellXfs>
  <cellStyles count="1">
    <cellStyle name="Normal" xfId="0" builtinId="0"/>
  </cellStyles>
  <dxfs count="817">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dxf>
    <dxf>
      <fill>
        <patternFill>
          <bgColor rgb="FFFFFF00"/>
        </patternFill>
      </fill>
    </dxf>
    <dxf>
      <fill>
        <patternFill>
          <bgColor theme="0" tint="-0.34998626667073579"/>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rgb="FFFFFF00"/>
        </patternFill>
      </fill>
    </dxf>
    <dxf>
      <fill>
        <patternFill>
          <bgColor rgb="FFFFFF00"/>
        </patternFill>
      </fill>
    </dxf>
    <dxf>
      <fill>
        <patternFill>
          <bgColor rgb="FFFFFF00"/>
        </patternFill>
      </fill>
    </dxf>
    <dxf>
      <font>
        <color theme="0"/>
      </font>
    </dxf>
    <dxf>
      <font>
        <color theme="0"/>
      </font>
    </dxf>
    <dxf>
      <fill>
        <patternFill>
          <bgColor rgb="FFFFFF00"/>
        </patternFill>
      </fill>
    </dxf>
    <dxf>
      <font>
        <color theme="0" tint="-0.14996795556505021"/>
      </font>
    </dxf>
    <dxf>
      <fill>
        <patternFill>
          <bgColor rgb="FFFFFF00"/>
        </patternFill>
      </fill>
    </dxf>
    <dxf>
      <fill>
        <patternFill>
          <bgColor rgb="FFFFFF00"/>
        </patternFill>
      </fill>
    </dxf>
    <dxf>
      <font>
        <color theme="0"/>
      </font>
      <fill>
        <patternFill>
          <bgColor theme="0"/>
        </patternFill>
      </fill>
    </dxf>
    <dxf>
      <font>
        <color theme="0"/>
      </font>
    </dxf>
    <dxf>
      <fill>
        <patternFill>
          <bgColor rgb="FFFFFF00"/>
        </patternFill>
      </fill>
    </dxf>
    <dxf>
      <font>
        <color theme="0" tint="-0.14996795556505021"/>
      </font>
    </dxf>
    <dxf>
      <fill>
        <patternFill>
          <bgColor rgb="FFFFFF00"/>
        </patternFill>
      </fill>
    </dxf>
    <dxf>
      <fill>
        <patternFill>
          <bgColor rgb="FFFFFF00"/>
        </patternFill>
      </fill>
    </dxf>
    <dxf>
      <font>
        <color theme="0" tint="-0.14996795556505021"/>
      </font>
    </dxf>
    <dxf>
      <fill>
        <patternFill>
          <bgColor rgb="FFFFFF00"/>
        </patternFill>
      </fill>
    </dxf>
    <dxf>
      <fill>
        <patternFill>
          <bgColor rgb="FFFFFF00"/>
        </patternFill>
      </fill>
    </dxf>
    <dxf>
      <font>
        <color theme="0"/>
      </font>
    </dxf>
    <dxf>
      <font>
        <color theme="0"/>
      </font>
    </dxf>
    <dxf>
      <font>
        <color theme="0"/>
      </font>
    </dxf>
    <dxf>
      <fill>
        <patternFill>
          <bgColor theme="0" tint="-0.14996795556505021"/>
        </patternFill>
      </fill>
    </dxf>
    <dxf>
      <fill>
        <patternFill>
          <bgColor rgb="FFFFFF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24</xdr:col>
      <xdr:colOff>57150</xdr:colOff>
      <xdr:row>1</xdr:row>
      <xdr:rowOff>47625</xdr:rowOff>
    </xdr:from>
    <xdr:to>
      <xdr:col>24</xdr:col>
      <xdr:colOff>994991</xdr:colOff>
      <xdr:row>2</xdr:row>
      <xdr:rowOff>150495</xdr:rowOff>
    </xdr:to>
    <xdr:sp macro="[0]!Save_as_pdf" textlink="">
      <xdr:nvSpPr>
        <xdr:cNvPr id="2" name="Rounded Rectangle 1">
          <a:extLst>
            <a:ext uri="{FF2B5EF4-FFF2-40B4-BE49-F238E27FC236}">
              <a16:creationId xmlns:a16="http://schemas.microsoft.com/office/drawing/2014/main" id="{00000000-0008-0000-0000-000002000000}"/>
            </a:ext>
          </a:extLst>
        </xdr:cNvPr>
        <xdr:cNvSpPr/>
      </xdr:nvSpPr>
      <xdr:spPr>
        <a:xfrm>
          <a:off x="11410950" y="219075"/>
          <a:ext cx="937841" cy="27432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Print to PDF</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76200</xdr:colOff>
      <xdr:row>0</xdr:row>
      <xdr:rowOff>0</xdr:rowOff>
    </xdr:from>
    <xdr:to>
      <xdr:col>11</xdr:col>
      <xdr:colOff>1285874</xdr:colOff>
      <xdr:row>4</xdr:row>
      <xdr:rowOff>158461</xdr:rowOff>
    </xdr:to>
    <xdr:sp macro="[0]!Clear_equipment_lists" textlink="">
      <xdr:nvSpPr>
        <xdr:cNvPr id="2" name="Rounded Rectangle 1">
          <a:extLst>
            <a:ext uri="{FF2B5EF4-FFF2-40B4-BE49-F238E27FC236}">
              <a16:creationId xmlns:a16="http://schemas.microsoft.com/office/drawing/2014/main" id="{00000000-0008-0000-0400-000002000000}"/>
            </a:ext>
          </a:extLst>
        </xdr:cNvPr>
        <xdr:cNvSpPr/>
      </xdr:nvSpPr>
      <xdr:spPr>
        <a:xfrm>
          <a:off x="8696325" y="0"/>
          <a:ext cx="1209674" cy="95856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Click</a:t>
          </a:r>
          <a:r>
            <a:rPr lang="en-US" sz="1100" baseline="0"/>
            <a:t> here to clear both light and heavy gun equipment lists</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76199</xdr:colOff>
      <xdr:row>11</xdr:row>
      <xdr:rowOff>19050</xdr:rowOff>
    </xdr:from>
    <xdr:to>
      <xdr:col>23</xdr:col>
      <xdr:colOff>232409</xdr:colOff>
      <xdr:row>12</xdr:row>
      <xdr:rowOff>102870</xdr:rowOff>
    </xdr:to>
    <xdr:sp macro="[0]!Sort4Relays" textlink="">
      <xdr:nvSpPr>
        <xdr:cNvPr id="2" name="Rounded Rectangle 1">
          <a:extLst>
            <a:ext uri="{FF2B5EF4-FFF2-40B4-BE49-F238E27FC236}">
              <a16:creationId xmlns:a16="http://schemas.microsoft.com/office/drawing/2014/main" id="{00000000-0008-0000-0600-000002000000}"/>
            </a:ext>
          </a:extLst>
        </xdr:cNvPr>
        <xdr:cNvSpPr/>
      </xdr:nvSpPr>
      <xdr:spPr>
        <a:xfrm>
          <a:off x="9086849" y="2466975"/>
          <a:ext cx="822960" cy="27432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4 Relays</a:t>
          </a:r>
        </a:p>
      </xdr:txBody>
    </xdr:sp>
    <xdr:clientData/>
  </xdr:twoCellAnchor>
  <xdr:twoCellAnchor>
    <xdr:from>
      <xdr:col>22</xdr:col>
      <xdr:colOff>76200</xdr:colOff>
      <xdr:row>13</xdr:row>
      <xdr:rowOff>28575</xdr:rowOff>
    </xdr:from>
    <xdr:to>
      <xdr:col>23</xdr:col>
      <xdr:colOff>232410</xdr:colOff>
      <xdr:row>14</xdr:row>
      <xdr:rowOff>112395</xdr:rowOff>
    </xdr:to>
    <xdr:sp macro="[0]!Sort5Relays" textlink="">
      <xdr:nvSpPr>
        <xdr:cNvPr id="3" name="Rounded Rectangle 2">
          <a:extLst>
            <a:ext uri="{FF2B5EF4-FFF2-40B4-BE49-F238E27FC236}">
              <a16:creationId xmlns:a16="http://schemas.microsoft.com/office/drawing/2014/main" id="{00000000-0008-0000-0600-000003000000}"/>
            </a:ext>
          </a:extLst>
        </xdr:cNvPr>
        <xdr:cNvSpPr/>
      </xdr:nvSpPr>
      <xdr:spPr>
        <a:xfrm>
          <a:off x="9086850" y="2857500"/>
          <a:ext cx="822960" cy="27432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5 Relays</a:t>
          </a:r>
        </a:p>
      </xdr:txBody>
    </xdr:sp>
    <xdr:clientData/>
  </xdr:twoCellAnchor>
  <xdr:twoCellAnchor>
    <xdr:from>
      <xdr:col>22</xdr:col>
      <xdr:colOff>76199</xdr:colOff>
      <xdr:row>4</xdr:row>
      <xdr:rowOff>107376</xdr:rowOff>
    </xdr:from>
    <xdr:to>
      <xdr:col>23</xdr:col>
      <xdr:colOff>232409</xdr:colOff>
      <xdr:row>5</xdr:row>
      <xdr:rowOff>191196</xdr:rowOff>
    </xdr:to>
    <xdr:sp macro="[0]!Sort1relay" textlink="">
      <xdr:nvSpPr>
        <xdr:cNvPr id="5" name="Rounded Rectangle 4">
          <a:extLst>
            <a:ext uri="{FF2B5EF4-FFF2-40B4-BE49-F238E27FC236}">
              <a16:creationId xmlns:a16="http://schemas.microsoft.com/office/drawing/2014/main" id="{00000000-0008-0000-0600-000005000000}"/>
            </a:ext>
          </a:extLst>
        </xdr:cNvPr>
        <xdr:cNvSpPr/>
      </xdr:nvSpPr>
      <xdr:spPr>
        <a:xfrm>
          <a:off x="10944224" y="1593276"/>
          <a:ext cx="822960" cy="51244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1 Relay</a:t>
          </a:r>
        </a:p>
      </xdr:txBody>
    </xdr:sp>
    <xdr:clientData/>
  </xdr:twoCellAnchor>
  <xdr:twoCellAnchor>
    <xdr:from>
      <xdr:col>22</xdr:col>
      <xdr:colOff>85724</xdr:colOff>
      <xdr:row>6</xdr:row>
      <xdr:rowOff>142876</xdr:rowOff>
    </xdr:from>
    <xdr:to>
      <xdr:col>23</xdr:col>
      <xdr:colOff>241934</xdr:colOff>
      <xdr:row>8</xdr:row>
      <xdr:rowOff>36196</xdr:rowOff>
    </xdr:to>
    <xdr:sp macro="[0]!Sort2relays" textlink="">
      <xdr:nvSpPr>
        <xdr:cNvPr id="6" name="Rounded Rectangle 5">
          <a:extLst>
            <a:ext uri="{FF2B5EF4-FFF2-40B4-BE49-F238E27FC236}">
              <a16:creationId xmlns:a16="http://schemas.microsoft.com/office/drawing/2014/main" id="{00000000-0008-0000-0600-000006000000}"/>
            </a:ext>
          </a:extLst>
        </xdr:cNvPr>
        <xdr:cNvSpPr/>
      </xdr:nvSpPr>
      <xdr:spPr>
        <a:xfrm>
          <a:off x="9096374" y="1638301"/>
          <a:ext cx="822960" cy="27432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2 Relays</a:t>
          </a:r>
        </a:p>
      </xdr:txBody>
    </xdr:sp>
    <xdr:clientData/>
  </xdr:twoCellAnchor>
  <xdr:twoCellAnchor>
    <xdr:from>
      <xdr:col>23</xdr:col>
      <xdr:colOff>462404</xdr:colOff>
      <xdr:row>4</xdr:row>
      <xdr:rowOff>108239</xdr:rowOff>
    </xdr:from>
    <xdr:to>
      <xdr:col>24</xdr:col>
      <xdr:colOff>618614</xdr:colOff>
      <xdr:row>5</xdr:row>
      <xdr:rowOff>192059</xdr:rowOff>
    </xdr:to>
    <xdr:sp macro="[0]!Module2.Sort6relays" textlink="">
      <xdr:nvSpPr>
        <xdr:cNvPr id="7" name="Rounded Rectangle 6">
          <a:extLst>
            <a:ext uri="{FF2B5EF4-FFF2-40B4-BE49-F238E27FC236}">
              <a16:creationId xmlns:a16="http://schemas.microsoft.com/office/drawing/2014/main" id="{00000000-0008-0000-0600-000007000000}"/>
            </a:ext>
          </a:extLst>
        </xdr:cNvPr>
        <xdr:cNvSpPr/>
      </xdr:nvSpPr>
      <xdr:spPr>
        <a:xfrm>
          <a:off x="11997179" y="1594139"/>
          <a:ext cx="822960" cy="51244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6 Relays</a:t>
          </a:r>
        </a:p>
      </xdr:txBody>
    </xdr:sp>
    <xdr:clientData/>
  </xdr:twoCellAnchor>
  <xdr:twoCellAnchor>
    <xdr:from>
      <xdr:col>22</xdr:col>
      <xdr:colOff>76200</xdr:colOff>
      <xdr:row>8</xdr:row>
      <xdr:rowOff>180974</xdr:rowOff>
    </xdr:from>
    <xdr:to>
      <xdr:col>23</xdr:col>
      <xdr:colOff>232410</xdr:colOff>
      <xdr:row>10</xdr:row>
      <xdr:rowOff>74294</xdr:rowOff>
    </xdr:to>
    <xdr:sp macro="[0]!Sort3relays" textlink="">
      <xdr:nvSpPr>
        <xdr:cNvPr id="8" name="Rounded Rectangle 7">
          <a:extLst>
            <a:ext uri="{FF2B5EF4-FFF2-40B4-BE49-F238E27FC236}">
              <a16:creationId xmlns:a16="http://schemas.microsoft.com/office/drawing/2014/main" id="{00000000-0008-0000-0600-000008000000}"/>
            </a:ext>
          </a:extLst>
        </xdr:cNvPr>
        <xdr:cNvSpPr/>
      </xdr:nvSpPr>
      <xdr:spPr>
        <a:xfrm>
          <a:off x="9086850" y="2057399"/>
          <a:ext cx="822960" cy="27432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3 Relays</a:t>
          </a:r>
        </a:p>
      </xdr:txBody>
    </xdr:sp>
    <xdr:clientData/>
  </xdr:twoCellAnchor>
  <xdr:twoCellAnchor>
    <xdr:from>
      <xdr:col>23</xdr:col>
      <xdr:colOff>458075</xdr:colOff>
      <xdr:row>6</xdr:row>
      <xdr:rowOff>152400</xdr:rowOff>
    </xdr:from>
    <xdr:to>
      <xdr:col>24</xdr:col>
      <xdr:colOff>614285</xdr:colOff>
      <xdr:row>8</xdr:row>
      <xdr:rowOff>45720</xdr:rowOff>
    </xdr:to>
    <xdr:sp macro="[0]!Sort7relays" textlink="">
      <xdr:nvSpPr>
        <xdr:cNvPr id="9" name="Rounded Rectangle 8">
          <a:extLst>
            <a:ext uri="{FF2B5EF4-FFF2-40B4-BE49-F238E27FC236}">
              <a16:creationId xmlns:a16="http://schemas.microsoft.com/office/drawing/2014/main" id="{00000000-0008-0000-0600-000009000000}"/>
            </a:ext>
          </a:extLst>
        </xdr:cNvPr>
        <xdr:cNvSpPr/>
      </xdr:nvSpPr>
      <xdr:spPr>
        <a:xfrm>
          <a:off x="9519814" y="1853911"/>
          <a:ext cx="822960" cy="29163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7 Relays</a:t>
          </a:r>
        </a:p>
      </xdr:txBody>
    </xdr:sp>
    <xdr:clientData/>
  </xdr:twoCellAnchor>
  <xdr:twoCellAnchor>
    <xdr:from>
      <xdr:col>20</xdr:col>
      <xdr:colOff>933450</xdr:colOff>
      <xdr:row>0</xdr:row>
      <xdr:rowOff>95245</xdr:rowOff>
    </xdr:from>
    <xdr:to>
      <xdr:col>21</xdr:col>
      <xdr:colOff>2930</xdr:colOff>
      <xdr:row>0</xdr:row>
      <xdr:rowOff>369565</xdr:rowOff>
    </xdr:to>
    <xdr:sp macro="[0]!Start_new_match" textlink="">
      <xdr:nvSpPr>
        <xdr:cNvPr id="10" name="Rounded Rectangle 9">
          <a:extLst>
            <a:ext uri="{FF2B5EF4-FFF2-40B4-BE49-F238E27FC236}">
              <a16:creationId xmlns:a16="http://schemas.microsoft.com/office/drawing/2014/main" id="{00000000-0008-0000-0600-00000A000000}"/>
            </a:ext>
          </a:extLst>
        </xdr:cNvPr>
        <xdr:cNvSpPr/>
      </xdr:nvSpPr>
      <xdr:spPr>
        <a:xfrm>
          <a:off x="7972425" y="95245"/>
          <a:ext cx="1241180" cy="27432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Start</a:t>
          </a:r>
          <a:r>
            <a:rPr lang="en-US" sz="1100" baseline="0"/>
            <a:t> new match</a:t>
          </a:r>
          <a:endParaRPr lang="en-US" sz="1100"/>
        </a:p>
      </xdr:txBody>
    </xdr:sp>
    <xdr:clientData/>
  </xdr:twoCellAnchor>
  <xdr:twoCellAnchor>
    <xdr:from>
      <xdr:col>23</xdr:col>
      <xdr:colOff>457199</xdr:colOff>
      <xdr:row>8</xdr:row>
      <xdr:rowOff>166687</xdr:rowOff>
    </xdr:from>
    <xdr:to>
      <xdr:col>24</xdr:col>
      <xdr:colOff>613409</xdr:colOff>
      <xdr:row>10</xdr:row>
      <xdr:rowOff>79057</xdr:rowOff>
    </xdr:to>
    <xdr:sp macro="[0]!Sort8relays" textlink="">
      <xdr:nvSpPr>
        <xdr:cNvPr id="11" name="Rounded Rectangle 10">
          <a:extLst>
            <a:ext uri="{FF2B5EF4-FFF2-40B4-BE49-F238E27FC236}">
              <a16:creationId xmlns:a16="http://schemas.microsoft.com/office/drawing/2014/main" id="{00000000-0008-0000-0600-00000B000000}"/>
            </a:ext>
          </a:extLst>
        </xdr:cNvPr>
        <xdr:cNvSpPr/>
      </xdr:nvSpPr>
      <xdr:spPr>
        <a:xfrm>
          <a:off x="9515474" y="2271712"/>
          <a:ext cx="822960" cy="29337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8 Relays</a:t>
          </a:r>
        </a:p>
      </xdr:txBody>
    </xdr:sp>
    <xdr:clientData/>
  </xdr:twoCellAnchor>
  <xdr:twoCellAnchor>
    <xdr:from>
      <xdr:col>23</xdr:col>
      <xdr:colOff>461529</xdr:colOff>
      <xdr:row>11</xdr:row>
      <xdr:rowOff>11293</xdr:rowOff>
    </xdr:from>
    <xdr:to>
      <xdr:col>24</xdr:col>
      <xdr:colOff>617739</xdr:colOff>
      <xdr:row>12</xdr:row>
      <xdr:rowOff>114163</xdr:rowOff>
    </xdr:to>
    <xdr:sp macro="[0]!Sort9relays" textlink="">
      <xdr:nvSpPr>
        <xdr:cNvPr id="12" name="Rounded Rectangle 11">
          <a:extLst>
            <a:ext uri="{FF2B5EF4-FFF2-40B4-BE49-F238E27FC236}">
              <a16:creationId xmlns:a16="http://schemas.microsoft.com/office/drawing/2014/main" id="{00000000-0008-0000-0600-00000C000000}"/>
            </a:ext>
          </a:extLst>
        </xdr:cNvPr>
        <xdr:cNvSpPr/>
      </xdr:nvSpPr>
      <xdr:spPr>
        <a:xfrm>
          <a:off x="9523268" y="2682623"/>
          <a:ext cx="822960" cy="29337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9 Relays</a:t>
          </a:r>
        </a:p>
      </xdr:txBody>
    </xdr:sp>
    <xdr:clientData/>
  </xdr:twoCellAnchor>
  <xdr:twoCellAnchor>
    <xdr:from>
      <xdr:col>23</xdr:col>
      <xdr:colOff>461967</xdr:colOff>
      <xdr:row>13</xdr:row>
      <xdr:rowOff>18656</xdr:rowOff>
    </xdr:from>
    <xdr:to>
      <xdr:col>24</xdr:col>
      <xdr:colOff>618177</xdr:colOff>
      <xdr:row>14</xdr:row>
      <xdr:rowOff>121526</xdr:rowOff>
    </xdr:to>
    <xdr:sp macro="[0]!Sort10relays" textlink="">
      <xdr:nvSpPr>
        <xdr:cNvPr id="13" name="Rounded Rectangle 12">
          <a:extLst>
            <a:ext uri="{FF2B5EF4-FFF2-40B4-BE49-F238E27FC236}">
              <a16:creationId xmlns:a16="http://schemas.microsoft.com/office/drawing/2014/main" id="{00000000-0008-0000-0600-00000D000000}"/>
            </a:ext>
          </a:extLst>
        </xdr:cNvPr>
        <xdr:cNvSpPr/>
      </xdr:nvSpPr>
      <xdr:spPr>
        <a:xfrm>
          <a:off x="9523706" y="3079645"/>
          <a:ext cx="822960" cy="29337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10 Relays</a:t>
          </a:r>
        </a:p>
      </xdr:txBody>
    </xdr:sp>
    <xdr:clientData/>
  </xdr:twoCellAnchor>
  <xdr:twoCellAnchor>
    <xdr:from>
      <xdr:col>19</xdr:col>
      <xdr:colOff>186109</xdr:colOff>
      <xdr:row>0</xdr:row>
      <xdr:rowOff>95245</xdr:rowOff>
    </xdr:from>
    <xdr:to>
      <xdr:col>20</xdr:col>
      <xdr:colOff>800100</xdr:colOff>
      <xdr:row>0</xdr:row>
      <xdr:rowOff>369565</xdr:rowOff>
    </xdr:to>
    <xdr:sp macro="[0]!Save_as_pdf" textlink="">
      <xdr:nvSpPr>
        <xdr:cNvPr id="14" name="Rounded Rectangle 13">
          <a:extLst>
            <a:ext uri="{FF2B5EF4-FFF2-40B4-BE49-F238E27FC236}">
              <a16:creationId xmlns:a16="http://schemas.microsoft.com/office/drawing/2014/main" id="{00000000-0008-0000-0600-00000E000000}"/>
            </a:ext>
          </a:extLst>
        </xdr:cNvPr>
        <xdr:cNvSpPr/>
      </xdr:nvSpPr>
      <xdr:spPr>
        <a:xfrm>
          <a:off x="4100884" y="95245"/>
          <a:ext cx="937841" cy="27432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Print to PDF</a:t>
          </a:r>
        </a:p>
      </xdr:txBody>
    </xdr:sp>
    <xdr:clientData/>
  </xdr:twoCellAnchor>
  <xdr:twoCellAnchor>
    <xdr:from>
      <xdr:col>1</xdr:col>
      <xdr:colOff>828675</xdr:colOff>
      <xdr:row>3</xdr:row>
      <xdr:rowOff>104775</xdr:rowOff>
    </xdr:from>
    <xdr:to>
      <xdr:col>2</xdr:col>
      <xdr:colOff>1445597</xdr:colOff>
      <xdr:row>3</xdr:row>
      <xdr:rowOff>379095</xdr:rowOff>
    </xdr:to>
    <xdr:sp macro="[0]!copy_LGname_to_HGname1" textlink="">
      <xdr:nvSpPr>
        <xdr:cNvPr id="15" name="Rounded Rectangle 14">
          <a:extLst>
            <a:ext uri="{FF2B5EF4-FFF2-40B4-BE49-F238E27FC236}">
              <a16:creationId xmlns:a16="http://schemas.microsoft.com/office/drawing/2014/main" id="{00000000-0008-0000-0600-00000F000000}"/>
            </a:ext>
          </a:extLst>
        </xdr:cNvPr>
        <xdr:cNvSpPr/>
      </xdr:nvSpPr>
      <xdr:spPr>
        <a:xfrm>
          <a:off x="1095375" y="1123950"/>
          <a:ext cx="2112347" cy="27432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Copy LG names to HG column</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21</xdr:col>
      <xdr:colOff>28574</xdr:colOff>
      <xdr:row>7</xdr:row>
      <xdr:rowOff>237247</xdr:rowOff>
    </xdr:from>
    <xdr:to>
      <xdr:col>21</xdr:col>
      <xdr:colOff>3180540</xdr:colOff>
      <xdr:row>21</xdr:row>
      <xdr:rowOff>76200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13906499" y="1904122"/>
          <a:ext cx="3151966" cy="317270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61881</xdr:colOff>
      <xdr:row>8</xdr:row>
      <xdr:rowOff>9525</xdr:rowOff>
    </xdr:from>
    <xdr:to>
      <xdr:col>22</xdr:col>
      <xdr:colOff>485232</xdr:colOff>
      <xdr:row>23</xdr:row>
      <xdr:rowOff>75654</xdr:rowOff>
    </xdr:to>
    <xdr:pic>
      <xdr:nvPicPr>
        <xdr:cNvPr id="4" name="Pictur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a:stretch>
          <a:fillRect/>
        </a:stretch>
      </xdr:blipFill>
      <xdr:spPr>
        <a:xfrm>
          <a:off x="13939806" y="1914525"/>
          <a:ext cx="3614226" cy="36380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tabColor theme="3"/>
    <pageSetUpPr fitToPage="1"/>
  </sheetPr>
  <dimension ref="A1:AD173"/>
  <sheetViews>
    <sheetView tabSelected="1" zoomScaleNormal="100" workbookViewId="0">
      <selection activeCell="A4" sqref="A4:P4"/>
    </sheetView>
  </sheetViews>
  <sheetFormatPr defaultColWidth="9.1796875" defaultRowHeight="14.25" customHeight="1" x14ac:dyDescent="0.3"/>
  <cols>
    <col min="1" max="1" width="5.7265625" style="18" customWidth="1"/>
    <col min="2" max="2" width="20.7265625" style="18" customWidth="1"/>
    <col min="3" max="3" width="5.1796875" style="10" customWidth="1"/>
    <col min="4" max="4" width="6.81640625" style="18" customWidth="1"/>
    <col min="5" max="6" width="6.81640625" style="10" customWidth="1"/>
    <col min="7" max="9" width="7.453125" style="10" customWidth="1"/>
    <col min="10" max="12" width="6.81640625" style="10" customWidth="1"/>
    <col min="13" max="15" width="7.453125" style="10" customWidth="1"/>
    <col min="16" max="16" width="6.81640625" style="10" customWidth="1"/>
    <col min="17" max="17" width="2.453125" style="17" customWidth="1"/>
    <col min="18" max="18" width="8.1796875" style="10" customWidth="1"/>
    <col min="19" max="19" width="2.26953125" style="18" customWidth="1"/>
    <col min="20" max="20" width="6.81640625" style="18" customWidth="1"/>
    <col min="21" max="22" width="7" style="18" customWidth="1"/>
    <col min="23" max="23" width="8.7265625" style="18" customWidth="1"/>
    <col min="24" max="24" width="9.1796875" style="18"/>
    <col min="25" max="25" width="34.26953125" style="18" customWidth="1"/>
    <col min="26" max="16384" width="9.1796875" style="18"/>
  </cols>
  <sheetData>
    <row r="1" spans="1:30" ht="13.5" customHeight="1" x14ac:dyDescent="0.35">
      <c r="A1" s="586" t="str">
        <f>'Competitor List'!B1</f>
        <v>IBS 600 YARD MATCH #1</v>
      </c>
      <c r="B1" s="587"/>
      <c r="C1" s="587"/>
      <c r="D1" s="587"/>
      <c r="E1" s="587"/>
      <c r="F1" s="587"/>
      <c r="G1" s="587"/>
      <c r="H1" s="587"/>
      <c r="I1" s="587"/>
      <c r="J1" s="587"/>
      <c r="K1" s="587"/>
      <c r="L1" s="587"/>
      <c r="M1" s="587"/>
      <c r="N1" s="587"/>
      <c r="O1" s="587"/>
      <c r="P1" s="587"/>
      <c r="Q1" s="12"/>
      <c r="R1" s="20"/>
      <c r="S1" s="330"/>
      <c r="T1" s="103" t="s">
        <v>0</v>
      </c>
      <c r="U1" s="11"/>
      <c r="V1" s="11"/>
      <c r="W1" s="11"/>
      <c r="X1" s="11"/>
      <c r="Y1" s="11"/>
    </row>
    <row r="2" spans="1:30" ht="13.5" customHeight="1" x14ac:dyDescent="0.35">
      <c r="A2" s="588"/>
      <c r="B2" s="588"/>
      <c r="C2" s="588"/>
      <c r="D2" s="588"/>
      <c r="E2" s="588"/>
      <c r="F2" s="588"/>
      <c r="G2" s="588"/>
      <c r="H2" s="588"/>
      <c r="I2" s="588"/>
      <c r="J2" s="588"/>
      <c r="K2" s="588"/>
      <c r="L2" s="588"/>
      <c r="M2" s="588"/>
      <c r="N2" s="588"/>
      <c r="O2" s="588"/>
      <c r="P2" s="588"/>
      <c r="Q2" s="190"/>
      <c r="R2" s="13"/>
      <c r="S2" s="288"/>
      <c r="T2" s="6"/>
      <c r="U2" s="11"/>
      <c r="V2" s="11"/>
      <c r="W2" s="11"/>
      <c r="X2" s="11"/>
      <c r="Y2" s="11"/>
    </row>
    <row r="3" spans="1:30" ht="14.25" customHeight="1" x14ac:dyDescent="0.35">
      <c r="A3" s="589" t="str">
        <f>'Competitor List'!B2</f>
        <v>Your range name, City State</v>
      </c>
      <c r="B3" s="590"/>
      <c r="C3" s="590"/>
      <c r="D3" s="590"/>
      <c r="E3" s="590"/>
      <c r="F3" s="590"/>
      <c r="G3" s="590"/>
      <c r="H3" s="590"/>
      <c r="I3" s="590"/>
      <c r="J3" s="590"/>
      <c r="K3" s="590"/>
      <c r="L3" s="590"/>
      <c r="M3" s="590"/>
      <c r="N3" s="590"/>
      <c r="O3" s="590"/>
      <c r="P3" s="590"/>
      <c r="Q3" s="190"/>
      <c r="R3" s="14"/>
      <c r="S3" s="331"/>
      <c r="T3" s="8" t="s">
        <v>29</v>
      </c>
      <c r="U3" s="103"/>
      <c r="V3" s="103"/>
      <c r="W3" s="8"/>
      <c r="X3" s="11"/>
      <c r="Y3" s="11"/>
    </row>
    <row r="4" spans="1:30" ht="14.25" customHeight="1" x14ac:dyDescent="0.35">
      <c r="A4" s="593">
        <f>'Competitor List'!B3</f>
        <v>43499</v>
      </c>
      <c r="B4" s="594"/>
      <c r="C4" s="594"/>
      <c r="D4" s="594"/>
      <c r="E4" s="594"/>
      <c r="F4" s="594"/>
      <c r="G4" s="594"/>
      <c r="H4" s="594"/>
      <c r="I4" s="594"/>
      <c r="J4" s="594"/>
      <c r="K4" s="594"/>
      <c r="L4" s="594"/>
      <c r="M4" s="594"/>
      <c r="N4" s="594"/>
      <c r="O4" s="594"/>
      <c r="P4" s="594"/>
      <c r="Q4" s="190"/>
      <c r="R4" s="13"/>
      <c r="S4" s="332"/>
      <c r="T4" s="104" t="s">
        <v>18</v>
      </c>
      <c r="U4" s="104"/>
      <c r="V4" s="104"/>
      <c r="W4" s="104"/>
      <c r="X4" s="116"/>
      <c r="Y4" s="11"/>
    </row>
    <row r="5" spans="1:30" ht="6" customHeight="1" x14ac:dyDescent="0.35">
      <c r="A5" s="534"/>
      <c r="B5" s="534"/>
      <c r="C5" s="538"/>
      <c r="D5" s="534"/>
      <c r="E5" s="534"/>
      <c r="F5" s="534"/>
      <c r="G5" s="534"/>
      <c r="H5" s="534"/>
      <c r="I5" s="534"/>
      <c r="J5" s="534"/>
      <c r="K5" s="534"/>
      <c r="L5" s="534"/>
      <c r="M5" s="534"/>
      <c r="N5" s="534"/>
      <c r="O5" s="534"/>
      <c r="P5" s="534"/>
      <c r="Q5" s="190"/>
      <c r="R5" s="13"/>
      <c r="S5" s="332"/>
      <c r="T5" s="8"/>
      <c r="U5" s="8"/>
      <c r="V5" s="8"/>
      <c r="W5" s="8"/>
      <c r="X5" s="11"/>
      <c r="Y5" s="11"/>
    </row>
    <row r="6" spans="1:30" ht="9.75" customHeight="1" x14ac:dyDescent="0.35">
      <c r="A6" s="591" t="s">
        <v>17</v>
      </c>
      <c r="B6" s="592"/>
      <c r="C6" s="592"/>
      <c r="D6" s="592"/>
      <c r="E6" s="592"/>
      <c r="F6" s="592"/>
      <c r="G6" s="592"/>
      <c r="H6" s="592"/>
      <c r="I6" s="592"/>
      <c r="J6" s="592"/>
      <c r="K6" s="592"/>
      <c r="L6" s="592"/>
      <c r="M6" s="592"/>
      <c r="N6" s="592"/>
      <c r="O6" s="592"/>
      <c r="P6" s="592"/>
      <c r="Q6" s="190"/>
      <c r="R6" s="13"/>
      <c r="S6" s="332"/>
      <c r="T6" s="8"/>
      <c r="U6" s="8"/>
      <c r="V6" s="8"/>
      <c r="W6" s="8"/>
      <c r="X6" s="11"/>
      <c r="Y6" s="11"/>
    </row>
    <row r="7" spans="1:30" ht="9.75" customHeight="1" x14ac:dyDescent="0.35">
      <c r="A7" s="592"/>
      <c r="B7" s="592"/>
      <c r="C7" s="592"/>
      <c r="D7" s="592"/>
      <c r="E7" s="592"/>
      <c r="F7" s="592"/>
      <c r="G7" s="592"/>
      <c r="H7" s="592"/>
      <c r="I7" s="592"/>
      <c r="J7" s="592"/>
      <c r="K7" s="592"/>
      <c r="L7" s="592"/>
      <c r="M7" s="592"/>
      <c r="N7" s="592"/>
      <c r="O7" s="592"/>
      <c r="P7" s="592"/>
      <c r="Q7" s="190"/>
      <c r="R7" s="13"/>
      <c r="S7" s="332"/>
      <c r="T7" s="8"/>
      <c r="U7" s="8"/>
      <c r="V7" s="8"/>
      <c r="W7" s="8"/>
      <c r="X7" s="11"/>
      <c r="Y7" s="11"/>
    </row>
    <row r="8" spans="1:30" ht="24" customHeight="1" thickBot="1" x14ac:dyDescent="0.4">
      <c r="A8" s="595" t="s">
        <v>304</v>
      </c>
      <c r="B8" s="596"/>
      <c r="C8" s="596"/>
      <c r="D8" s="596"/>
      <c r="E8" s="48"/>
      <c r="F8" s="597" t="s">
        <v>303</v>
      </c>
      <c r="G8" s="597"/>
      <c r="H8" s="597"/>
      <c r="I8" s="597"/>
      <c r="J8" s="598"/>
      <c r="K8" s="48"/>
      <c r="L8" s="597" t="s">
        <v>432</v>
      </c>
      <c r="M8" s="597"/>
      <c r="N8" s="597"/>
      <c r="O8" s="597"/>
      <c r="P8" s="598"/>
      <c r="Q8" s="519"/>
      <c r="R8" s="13"/>
      <c r="S8" s="332"/>
      <c r="T8" s="322" t="s">
        <v>256</v>
      </c>
      <c r="U8" s="322"/>
      <c r="V8" s="322"/>
      <c r="W8" s="322"/>
      <c r="X8" s="323"/>
      <c r="Y8" s="323"/>
    </row>
    <row r="9" spans="1:30" ht="15.75" customHeight="1" x14ac:dyDescent="0.35">
      <c r="A9" s="49" t="s">
        <v>144</v>
      </c>
      <c r="B9" s="575" t="e">
        <f>INDEX($B$24:$B$173,MATCH(1,$L$24:$L$173,0))</f>
        <v>#N/A</v>
      </c>
      <c r="C9" s="575"/>
      <c r="D9" s="54" t="e">
        <f>INDEX($K$24:$K$173,MATCH(1,$L$24:$L$173,0))</f>
        <v>#N/A</v>
      </c>
      <c r="E9" s="45"/>
      <c r="F9" s="49" t="s">
        <v>144</v>
      </c>
      <c r="G9" s="575" t="e">
        <f>INDEX($B$24:$B$173,MATCH(1,$H$24:$H$173,0))</f>
        <v>#N/A</v>
      </c>
      <c r="H9" s="575"/>
      <c r="I9" s="575"/>
      <c r="J9" s="88" t="e">
        <f>INDEX($G$24:$G$173,MATCH(1,$H$24:$H$173,0))</f>
        <v>#N/A</v>
      </c>
      <c r="K9" s="521"/>
      <c r="L9" s="49" t="s">
        <v>144</v>
      </c>
      <c r="M9" s="584" t="e">
        <f t="shared" ref="M9" si="0">INDEX($B$24:$B$173,MATCH(1,$O$24:$O$173,0))</f>
        <v>#N/A</v>
      </c>
      <c r="N9" s="585"/>
      <c r="O9" s="585"/>
      <c r="P9" s="54" t="e">
        <f>INDEX($N$24:$N$173,MATCH(1,$O$24:$O$173,0))</f>
        <v>#N/A</v>
      </c>
      <c r="Q9" s="190"/>
      <c r="R9" s="13"/>
      <c r="S9" s="332"/>
      <c r="T9" s="322" t="s">
        <v>259</v>
      </c>
      <c r="U9" s="322"/>
      <c r="V9" s="322"/>
      <c r="W9" s="322"/>
      <c r="X9" s="323"/>
      <c r="Y9" s="323"/>
    </row>
    <row r="10" spans="1:30" ht="15.75" customHeight="1" x14ac:dyDescent="0.35">
      <c r="A10" s="161" t="s">
        <v>145</v>
      </c>
      <c r="B10" s="573" t="e">
        <f>INDEX($B$24:$B$173,MATCH(2,$L$24:$L$173,0))</f>
        <v>#N/A</v>
      </c>
      <c r="C10" s="574"/>
      <c r="D10" s="536" t="e">
        <f>INDEX($K$24:$K$173,MATCH(2,$L$24:$L$173,0))</f>
        <v>#N/A</v>
      </c>
      <c r="E10" s="50"/>
      <c r="F10" s="161" t="s">
        <v>145</v>
      </c>
      <c r="G10" s="573" t="e">
        <f>INDEX($B$24:$B$173,MATCH(2,$H$24:$H$173,0))</f>
        <v>#N/A</v>
      </c>
      <c r="H10" s="574"/>
      <c r="I10" s="574"/>
      <c r="J10" s="51" t="e">
        <f>INDEX($G$24:$G$173,MATCH(2,$H$24:$H$173,0))</f>
        <v>#N/A</v>
      </c>
      <c r="K10" s="520"/>
      <c r="L10" s="161" t="s">
        <v>145</v>
      </c>
      <c r="M10" s="569" t="e">
        <f t="shared" ref="M10" si="1">INDEX($B$24:$B$173,MATCH(2,$O$24:$O$173,0))</f>
        <v>#N/A</v>
      </c>
      <c r="N10" s="570"/>
      <c r="O10" s="570"/>
      <c r="P10" s="536" t="e">
        <f>INDEX($N$24:$N$173,MATCH(2,$O$24:$O$173,0))</f>
        <v>#N/A</v>
      </c>
      <c r="Q10" s="190"/>
      <c r="R10" s="13"/>
      <c r="S10" s="332"/>
      <c r="T10" s="322" t="s">
        <v>260</v>
      </c>
      <c r="U10" s="322"/>
      <c r="V10" s="322"/>
      <c r="W10" s="322"/>
      <c r="X10" s="323"/>
      <c r="Y10" s="323"/>
    </row>
    <row r="11" spans="1:30" ht="15.75" customHeight="1" x14ac:dyDescent="0.35">
      <c r="A11" s="161" t="s">
        <v>146</v>
      </c>
      <c r="B11" s="573" t="e">
        <f>INDEX($B$24:$B$173,MATCH(3,$L$24:$L$173,0))</f>
        <v>#N/A</v>
      </c>
      <c r="C11" s="574"/>
      <c r="D11" s="536" t="e">
        <f>INDEX($K$24:$K$173,MATCH(3,$L$24:$L$173,0))</f>
        <v>#N/A</v>
      </c>
      <c r="E11" s="50"/>
      <c r="F11" s="161" t="s">
        <v>146</v>
      </c>
      <c r="G11" s="573" t="e">
        <f>INDEX($B$24:$B$173,MATCH(3,$H$24:$H$173,0))</f>
        <v>#N/A</v>
      </c>
      <c r="H11" s="574"/>
      <c r="I11" s="574"/>
      <c r="J11" s="51" t="e">
        <f>INDEX($G$24:$G$173,MATCH(3,$H$24:$H$173,0))</f>
        <v>#N/A</v>
      </c>
      <c r="K11" s="520"/>
      <c r="L11" s="161" t="s">
        <v>146</v>
      </c>
      <c r="M11" s="569" t="e">
        <f t="shared" ref="M11" si="2">INDEX($B$24:$B$173,MATCH(3,$O$24:$O$173,0))</f>
        <v>#N/A</v>
      </c>
      <c r="N11" s="570"/>
      <c r="O11" s="570"/>
      <c r="P11" s="536" t="e">
        <f>INDEX($N$24:$N$173,MATCH(3,$O$24:$O$173,0))</f>
        <v>#N/A</v>
      </c>
      <c r="Q11" s="190"/>
      <c r="R11" s="13"/>
      <c r="S11" s="332"/>
      <c r="T11" s="322" t="s">
        <v>261</v>
      </c>
      <c r="U11" s="322"/>
      <c r="V11" s="322"/>
      <c r="W11" s="322"/>
      <c r="X11" s="323"/>
      <c r="Y11" s="323"/>
    </row>
    <row r="12" spans="1:30" ht="15.75" customHeight="1" x14ac:dyDescent="0.35">
      <c r="A12" s="161" t="s">
        <v>147</v>
      </c>
      <c r="B12" s="573" t="e">
        <f>INDEX($B$24:$B$173,MATCH(4,$L$24:$L$173,0))</f>
        <v>#N/A</v>
      </c>
      <c r="C12" s="574"/>
      <c r="D12" s="536" t="e">
        <f>INDEX($K$24:$K$173,MATCH(4,$L$24:$L$173,0))</f>
        <v>#N/A</v>
      </c>
      <c r="E12" s="50"/>
      <c r="F12" s="161" t="s">
        <v>147</v>
      </c>
      <c r="G12" s="573" t="e">
        <f>INDEX($B$24:$B$173,MATCH(4,$H$24:$H$173,0))</f>
        <v>#N/A</v>
      </c>
      <c r="H12" s="574"/>
      <c r="I12" s="574"/>
      <c r="J12" s="51" t="e">
        <f>INDEX($G$24:$G$173,MATCH(4,$H$24:$H$173,0))</f>
        <v>#N/A</v>
      </c>
      <c r="K12" s="520"/>
      <c r="L12" s="161" t="s">
        <v>147</v>
      </c>
      <c r="M12" s="569" t="e">
        <f t="shared" ref="M12" si="3">INDEX($B$24:$B$173,MATCH(4,$O$24:$O$173,0))</f>
        <v>#N/A</v>
      </c>
      <c r="N12" s="570"/>
      <c r="O12" s="570"/>
      <c r="P12" s="536" t="e">
        <f>INDEX($N$24:$N$173,MATCH(4,$O$24:$O$173,0))</f>
        <v>#N/A</v>
      </c>
      <c r="Q12" s="190"/>
      <c r="R12" s="13"/>
      <c r="S12" s="332"/>
      <c r="T12" s="322" t="s">
        <v>305</v>
      </c>
      <c r="U12" s="322"/>
      <c r="V12" s="322"/>
      <c r="W12" s="322"/>
      <c r="X12" s="323"/>
      <c r="Y12" s="323"/>
    </row>
    <row r="13" spans="1:30" ht="15.75" customHeight="1" x14ac:dyDescent="0.35">
      <c r="A13" s="161" t="s">
        <v>138</v>
      </c>
      <c r="B13" s="573" t="e">
        <f>INDEX($B$24:$B$173,MATCH(5,$L$24:$L$173,0))</f>
        <v>#N/A</v>
      </c>
      <c r="C13" s="574"/>
      <c r="D13" s="536" t="e">
        <f>INDEX($K$24:$K$173,MATCH(5,$L$24:$L$173,0))</f>
        <v>#N/A</v>
      </c>
      <c r="E13" s="50"/>
      <c r="F13" s="161" t="s">
        <v>138</v>
      </c>
      <c r="G13" s="573" t="e">
        <f>INDEX($B$24:$B$173,MATCH(5,$H$24:$H$173,0))</f>
        <v>#N/A</v>
      </c>
      <c r="H13" s="574"/>
      <c r="I13" s="574"/>
      <c r="J13" s="51" t="e">
        <f>INDEX($G$24:$G$173,MATCH(5,$H$24:$H$173,0))</f>
        <v>#N/A</v>
      </c>
      <c r="K13" s="520"/>
      <c r="L13" s="161" t="s">
        <v>138</v>
      </c>
      <c r="M13" s="569" t="e">
        <f t="shared" ref="M13" si="4">INDEX($B$24:$B$173,MATCH(5,$O$24:$O$173,0))</f>
        <v>#N/A</v>
      </c>
      <c r="N13" s="570"/>
      <c r="O13" s="570"/>
      <c r="P13" s="536" t="e">
        <f>INDEX($N$24:$N$173,MATCH(5,$O$24:$O$173,0))</f>
        <v>#N/A</v>
      </c>
      <c r="Q13" s="190"/>
      <c r="R13" s="13"/>
      <c r="S13" s="332"/>
      <c r="T13" s="8"/>
      <c r="U13" s="8"/>
      <c r="V13" s="8"/>
      <c r="W13" s="8"/>
      <c r="X13" s="11"/>
      <c r="Y13" s="11"/>
    </row>
    <row r="14" spans="1:30" ht="15.75" customHeight="1" x14ac:dyDescent="0.35">
      <c r="A14" s="161" t="s">
        <v>139</v>
      </c>
      <c r="B14" s="573" t="e">
        <f>INDEX($B$24:$B$173,MATCH(6,$L$24:$L$173,0))</f>
        <v>#N/A</v>
      </c>
      <c r="C14" s="574"/>
      <c r="D14" s="536" t="e">
        <f>INDEX($K$24:$K$173,MATCH(6,$L$24:$L$173,0))</f>
        <v>#N/A</v>
      </c>
      <c r="E14" s="50"/>
      <c r="F14" s="161" t="s">
        <v>139</v>
      </c>
      <c r="G14" s="573" t="e">
        <f>INDEX($B$24:$B$173,MATCH(6,$H$24:$H$173,0))</f>
        <v>#N/A</v>
      </c>
      <c r="H14" s="574"/>
      <c r="I14" s="574"/>
      <c r="J14" s="51" t="e">
        <f>INDEX($G$24:$G$173,MATCH(6,$H$24:$H$173,0))</f>
        <v>#N/A</v>
      </c>
      <c r="K14" s="520"/>
      <c r="L14" s="161" t="s">
        <v>139</v>
      </c>
      <c r="M14" s="569" t="e">
        <f t="shared" ref="M14" si="5">INDEX($B$24:$B$173,MATCH(6,$O$24:$O$173,0))</f>
        <v>#N/A</v>
      </c>
      <c r="N14" s="570"/>
      <c r="O14" s="570"/>
      <c r="P14" s="536" t="e">
        <f>INDEX($N$24:$N$173,MATCH(6,$O$24:$O$173,0))</f>
        <v>#N/A</v>
      </c>
      <c r="Q14" s="190"/>
      <c r="R14" s="13"/>
      <c r="S14" s="332"/>
      <c r="T14" s="8" t="s">
        <v>161</v>
      </c>
      <c r="U14" s="8"/>
      <c r="V14" s="8"/>
      <c r="W14" s="8"/>
      <c r="X14" s="11"/>
      <c r="Y14" s="11"/>
      <c r="Z14" s="28"/>
      <c r="AA14" s="28"/>
      <c r="AB14" s="28"/>
      <c r="AC14" s="28"/>
      <c r="AD14" s="28"/>
    </row>
    <row r="15" spans="1:30" ht="15.75" customHeight="1" x14ac:dyDescent="0.35">
      <c r="A15" s="161" t="s">
        <v>140</v>
      </c>
      <c r="B15" s="573" t="e">
        <f>INDEX($B$24:$B$173,MATCH(7,$L$24:$L$173,0))</f>
        <v>#N/A</v>
      </c>
      <c r="C15" s="574"/>
      <c r="D15" s="536" t="e">
        <f>INDEX($K$24:$K$173,MATCH(7,$L$24:$L$173,0))</f>
        <v>#N/A</v>
      </c>
      <c r="E15" s="50"/>
      <c r="F15" s="161" t="s">
        <v>140</v>
      </c>
      <c r="G15" s="573" t="e">
        <f>INDEX($B$24:$B$173,MATCH(7,$H$24:$H$173,0))</f>
        <v>#N/A</v>
      </c>
      <c r="H15" s="574"/>
      <c r="I15" s="574"/>
      <c r="J15" s="51" t="e">
        <f>INDEX($G$24:$G$173,MATCH(7,$H$24:$H$173,0))</f>
        <v>#N/A</v>
      </c>
      <c r="K15" s="520"/>
      <c r="L15" s="161" t="s">
        <v>140</v>
      </c>
      <c r="M15" s="569" t="e">
        <f t="shared" ref="M15" si="6">INDEX($B$24:$B$173,MATCH(7,$O$24:$O$173,0))</f>
        <v>#N/A</v>
      </c>
      <c r="N15" s="570"/>
      <c r="O15" s="570"/>
      <c r="P15" s="536" t="e">
        <f>INDEX($N$24:$N$173,MATCH(7,$O$24:$O$173,0))</f>
        <v>#N/A</v>
      </c>
      <c r="Q15" s="190"/>
      <c r="R15" s="13"/>
      <c r="S15" s="332"/>
      <c r="T15" s="8" t="s">
        <v>36</v>
      </c>
      <c r="U15" s="8"/>
      <c r="V15" s="8"/>
      <c r="W15" s="8"/>
      <c r="X15" s="11"/>
      <c r="Y15" s="11"/>
      <c r="Z15" s="28"/>
      <c r="AA15" s="28"/>
      <c r="AB15" s="28"/>
      <c r="AC15" s="28"/>
      <c r="AD15" s="28"/>
    </row>
    <row r="16" spans="1:30" ht="15.75" customHeight="1" x14ac:dyDescent="0.35">
      <c r="A16" s="161" t="s">
        <v>141</v>
      </c>
      <c r="B16" s="573" t="e">
        <f>INDEX($B$24:$B$173,MATCH(8,$L$24:$L$173,0))</f>
        <v>#N/A</v>
      </c>
      <c r="C16" s="574"/>
      <c r="D16" s="536" t="e">
        <f>INDEX($K$24:$K$173,MATCH(8,$L$24:$L$173,0))</f>
        <v>#N/A</v>
      </c>
      <c r="E16" s="50"/>
      <c r="F16" s="161" t="s">
        <v>141</v>
      </c>
      <c r="G16" s="573" t="e">
        <f>INDEX($B$24:$B$173,MATCH(8,$H$24:$H$173,0))</f>
        <v>#N/A</v>
      </c>
      <c r="H16" s="574"/>
      <c r="I16" s="574"/>
      <c r="J16" s="51" t="e">
        <f>INDEX($G$24:$G$173,MATCH(8,$H$24:$H$173,0))</f>
        <v>#N/A</v>
      </c>
      <c r="K16" s="520"/>
      <c r="L16" s="161" t="s">
        <v>141</v>
      </c>
      <c r="M16" s="569" t="e">
        <f t="shared" ref="M16" si="7">INDEX($B$24:$B$173,MATCH(8,$O$24:$O$173,0))</f>
        <v>#N/A</v>
      </c>
      <c r="N16" s="570"/>
      <c r="O16" s="570"/>
      <c r="P16" s="536" t="e">
        <f>INDEX($N$24:$N$173,MATCH(8,$O$24:$O$173,0))</f>
        <v>#N/A</v>
      </c>
      <c r="Q16" s="190"/>
      <c r="R16" s="13"/>
      <c r="S16" s="332"/>
      <c r="T16" s="8"/>
      <c r="U16" s="8"/>
      <c r="V16" s="8"/>
      <c r="W16" s="8"/>
      <c r="X16" s="11"/>
      <c r="Y16" s="11"/>
      <c r="Z16" s="28"/>
      <c r="AA16" s="28"/>
      <c r="AB16" s="28"/>
      <c r="AC16" s="28"/>
      <c r="AD16" s="28"/>
    </row>
    <row r="17" spans="1:30" ht="15.75" customHeight="1" x14ac:dyDescent="0.35">
      <c r="A17" s="161" t="s">
        <v>142</v>
      </c>
      <c r="B17" s="573" t="e">
        <f>INDEX($B$24:$B$173,MATCH(9,$L$24:$L$173,0))</f>
        <v>#N/A</v>
      </c>
      <c r="C17" s="574"/>
      <c r="D17" s="536" t="e">
        <f>INDEX($K$24:$K$173,MATCH(9,$L$24:$L$173,0))</f>
        <v>#N/A</v>
      </c>
      <c r="E17" s="50"/>
      <c r="F17" s="161" t="s">
        <v>142</v>
      </c>
      <c r="G17" s="573" t="e">
        <f>INDEX($B$24:$B$173,MATCH(9,$H$24:$H$173,0))</f>
        <v>#N/A</v>
      </c>
      <c r="H17" s="574"/>
      <c r="I17" s="574"/>
      <c r="J17" s="51" t="e">
        <f>INDEX($G$24:$G$173,MATCH(9,$H$24:$H$173,0))</f>
        <v>#N/A</v>
      </c>
      <c r="K17" s="520"/>
      <c r="L17" s="161" t="s">
        <v>142</v>
      </c>
      <c r="M17" s="569" t="e">
        <f t="shared" ref="M17" si="8">INDEX($B$24:$B$173,MATCH(9,$O$24:$O$173,0))</f>
        <v>#N/A</v>
      </c>
      <c r="N17" s="570"/>
      <c r="O17" s="570"/>
      <c r="P17" s="536" t="e">
        <f>INDEX($N$24:$N$173,MATCH(9,$O$24:$O$173,0))</f>
        <v>#N/A</v>
      </c>
      <c r="Q17" s="190"/>
      <c r="R17" s="354"/>
      <c r="S17" s="344"/>
      <c r="T17" s="238" t="s">
        <v>286</v>
      </c>
      <c r="U17" s="238"/>
      <c r="V17" s="238"/>
      <c r="W17" s="238"/>
      <c r="X17" s="239"/>
      <c r="Y17" s="240"/>
      <c r="Z17" s="333"/>
      <c r="AA17" s="334"/>
      <c r="AB17" s="333"/>
      <c r="AC17" s="333"/>
      <c r="AD17" s="28"/>
    </row>
    <row r="18" spans="1:30" ht="15.75" customHeight="1" thickBot="1" x14ac:dyDescent="0.4">
      <c r="A18" s="161" t="s">
        <v>143</v>
      </c>
      <c r="B18" s="577" t="e">
        <f>INDEX($B$24:$B$173,MATCH(10,$L$24:$L$173,0))</f>
        <v>#N/A</v>
      </c>
      <c r="C18" s="578"/>
      <c r="D18" s="537" t="e">
        <f>INDEX($K$24:$K$173,MATCH(10,$L$24:$L$173,0))</f>
        <v>#N/A</v>
      </c>
      <c r="E18" s="50"/>
      <c r="F18" s="162" t="s">
        <v>143</v>
      </c>
      <c r="G18" s="577" t="e">
        <f>INDEX($B$24:$B$173,MATCH(10,$H$24:$H$173,0))</f>
        <v>#N/A</v>
      </c>
      <c r="H18" s="578"/>
      <c r="I18" s="578"/>
      <c r="J18" s="53" t="e">
        <f>INDEX($G$24:$G$173,MATCH(10,$H$24:$H$173,0))</f>
        <v>#N/A</v>
      </c>
      <c r="K18" s="520"/>
      <c r="L18" s="162" t="s">
        <v>143</v>
      </c>
      <c r="M18" s="571" t="e">
        <f t="shared" ref="M18" si="9">INDEX($B$24:$B$173,MATCH(10,$O$24:$O$173,0))</f>
        <v>#N/A</v>
      </c>
      <c r="N18" s="572"/>
      <c r="O18" s="572"/>
      <c r="P18" s="537" t="e">
        <f>INDEX($N$24:$N$173,MATCH(10,$O$24:$O$173,0))</f>
        <v>#N/A</v>
      </c>
      <c r="Q18" s="190"/>
      <c r="R18" s="354"/>
      <c r="S18" s="344"/>
      <c r="T18" s="238" t="s">
        <v>288</v>
      </c>
      <c r="U18" s="238"/>
      <c r="V18" s="238"/>
      <c r="W18" s="238"/>
      <c r="X18" s="239"/>
      <c r="Y18" s="240"/>
      <c r="Z18" s="333"/>
      <c r="AA18" s="334"/>
      <c r="AB18" s="333"/>
      <c r="AC18" s="333"/>
      <c r="AD18" s="28"/>
    </row>
    <row r="19" spans="1:30" ht="15" customHeight="1" x14ac:dyDescent="0.35">
      <c r="A19" s="535"/>
      <c r="B19" s="579"/>
      <c r="C19" s="580"/>
      <c r="D19" s="535"/>
      <c r="E19" s="50"/>
      <c r="F19" s="535"/>
      <c r="G19" s="520"/>
      <c r="H19" s="520"/>
      <c r="I19" s="520"/>
      <c r="J19" s="520"/>
      <c r="K19" s="520"/>
      <c r="L19" s="520"/>
      <c r="M19" s="535"/>
      <c r="N19" s="99"/>
      <c r="O19" s="99"/>
      <c r="P19" s="99"/>
      <c r="Q19" s="190"/>
      <c r="R19" s="354"/>
      <c r="S19" s="332"/>
      <c r="T19" s="8"/>
      <c r="U19" s="8"/>
      <c r="V19" s="8"/>
      <c r="W19" s="8"/>
      <c r="X19" s="11"/>
      <c r="Y19" s="11"/>
      <c r="Z19" s="28"/>
      <c r="AA19" s="28"/>
      <c r="AB19" s="28"/>
      <c r="AC19" s="28"/>
      <c r="AD19" s="28"/>
    </row>
    <row r="20" spans="1:30" ht="15" customHeight="1" thickBot="1" x14ac:dyDescent="0.4">
      <c r="A20" s="56"/>
      <c r="B20" s="579"/>
      <c r="C20" s="580"/>
      <c r="D20" s="535"/>
      <c r="E20" s="46"/>
      <c r="F20" s="535"/>
      <c r="G20" s="520"/>
      <c r="H20" s="522"/>
      <c r="I20" s="522"/>
      <c r="J20" s="522"/>
      <c r="K20" s="522"/>
      <c r="L20" s="528" t="s">
        <v>391</v>
      </c>
      <c r="M20" s="529"/>
      <c r="N20" s="110"/>
      <c r="O20" s="530"/>
      <c r="P20" s="531">
        <f>'Competitor List'!N4</f>
        <v>2</v>
      </c>
      <c r="Q20" s="15"/>
      <c r="R20" s="354"/>
      <c r="S20" s="332"/>
      <c r="T20" s="8"/>
      <c r="U20" s="8"/>
      <c r="V20" s="8"/>
      <c r="W20" s="8"/>
      <c r="X20" s="11"/>
      <c r="Y20" s="11"/>
      <c r="Z20" s="28"/>
      <c r="AA20" s="28"/>
      <c r="AB20" s="28"/>
      <c r="AC20" s="28"/>
      <c r="AD20" s="28"/>
    </row>
    <row r="21" spans="1:30" ht="14.25" customHeight="1" thickBot="1" x14ac:dyDescent="0.35">
      <c r="A21" s="42"/>
      <c r="B21" s="42"/>
      <c r="C21" s="27"/>
      <c r="D21" s="42"/>
      <c r="E21" s="123"/>
      <c r="F21" s="124"/>
      <c r="G21" s="167"/>
      <c r="H21" s="508"/>
      <c r="I21" s="523"/>
      <c r="J21" s="523"/>
      <c r="K21" s="523"/>
      <c r="L21" s="523"/>
      <c r="M21" s="523"/>
      <c r="N21" s="523"/>
      <c r="O21" s="524" t="s">
        <v>101</v>
      </c>
      <c r="P21" s="525" t="s">
        <v>217</v>
      </c>
      <c r="Q21" s="15"/>
      <c r="R21" s="581" t="s">
        <v>287</v>
      </c>
      <c r="S21" s="332"/>
      <c r="T21" s="576" t="s">
        <v>221</v>
      </c>
      <c r="U21" s="576"/>
      <c r="V21" s="576"/>
      <c r="W21" s="283"/>
      <c r="X21" s="11"/>
      <c r="Y21" s="11"/>
      <c r="Z21" s="28"/>
      <c r="AA21" s="28"/>
      <c r="AB21" s="28"/>
      <c r="AC21" s="28"/>
    </row>
    <row r="22" spans="1:30" ht="17.25" customHeight="1" x14ac:dyDescent="0.3">
      <c r="A22" s="42"/>
      <c r="B22" s="603" t="s">
        <v>137</v>
      </c>
      <c r="C22" s="603" t="s">
        <v>217</v>
      </c>
      <c r="D22" s="582" t="s">
        <v>5</v>
      </c>
      <c r="E22" s="599" t="s">
        <v>19</v>
      </c>
      <c r="F22" s="599" t="s">
        <v>20</v>
      </c>
      <c r="G22" s="599" t="s">
        <v>257</v>
      </c>
      <c r="H22" s="601" t="s">
        <v>258</v>
      </c>
      <c r="I22" s="599" t="s">
        <v>21</v>
      </c>
      <c r="J22" s="599" t="s">
        <v>22</v>
      </c>
      <c r="K22" s="599" t="s">
        <v>23</v>
      </c>
      <c r="L22" s="607" t="s">
        <v>265</v>
      </c>
      <c r="M22" s="609" t="s">
        <v>264</v>
      </c>
      <c r="N22" s="611" t="s">
        <v>433</v>
      </c>
      <c r="O22" s="526" t="s">
        <v>24</v>
      </c>
      <c r="P22" s="605" t="s">
        <v>382</v>
      </c>
      <c r="Q22" s="15"/>
      <c r="R22" s="581"/>
      <c r="S22" s="332"/>
      <c r="T22" s="107"/>
      <c r="U22" s="108" t="s">
        <v>222</v>
      </c>
      <c r="V22" s="444"/>
      <c r="W22" s="125"/>
      <c r="X22" s="125"/>
      <c r="Y22" s="11"/>
    </row>
    <row r="23" spans="1:30" ht="17.25" customHeight="1" thickBot="1" x14ac:dyDescent="0.35">
      <c r="A23" s="42"/>
      <c r="B23" s="604"/>
      <c r="C23" s="604"/>
      <c r="D23" s="583"/>
      <c r="E23" s="600"/>
      <c r="F23" s="600"/>
      <c r="G23" s="600"/>
      <c r="H23" s="602"/>
      <c r="I23" s="600"/>
      <c r="J23" s="600"/>
      <c r="K23" s="600"/>
      <c r="L23" s="608"/>
      <c r="M23" s="610"/>
      <c r="N23" s="612"/>
      <c r="O23" s="527" t="s">
        <v>25</v>
      </c>
      <c r="P23" s="606"/>
      <c r="Q23" s="15"/>
      <c r="R23" s="581"/>
      <c r="S23" s="332"/>
      <c r="T23" s="109" t="s">
        <v>144</v>
      </c>
      <c r="U23" s="108">
        <f>IF(P20&lt;=7,1,IF(P20&lt;=14,2,IF(P20&lt;=21,3,IF(P20&lt;=28,4,IF(P20&lt;=35,5,IF(P20&lt;=42,6,IF(P20&lt;=49,7,IF(P20&lt;=56,8,IF(P20&lt;=63,9,10)))))))))</f>
        <v>1</v>
      </c>
      <c r="V23" s="444"/>
      <c r="W23" s="125"/>
      <c r="X23" s="125"/>
      <c r="Y23" s="11"/>
    </row>
    <row r="24" spans="1:30" ht="14.25" customHeight="1" x14ac:dyDescent="0.3">
      <c r="A24" s="81">
        <f>'Competitor List'!O6</f>
        <v>101</v>
      </c>
      <c r="B24" s="65" t="str">
        <f>IF('Competitor List'!D6="Y",'Competitor List'!B6," ")</f>
        <v>Shooter1</v>
      </c>
      <c r="C24" s="67" t="str">
        <f>IF('Competitor List'!H6="Y","Y","N")</f>
        <v>Y</v>
      </c>
      <c r="D24" s="105" t="str">
        <f xml:space="preserve"> T('Competitor List'!F6)</f>
        <v/>
      </c>
      <c r="E24" s="66" t="str">
        <f>'LIGHT GUN'!V27</f>
        <v>DQ</v>
      </c>
      <c r="F24" s="66" t="str">
        <f>'HEAVY GUN'!V27</f>
        <v>DQ</v>
      </c>
      <c r="G24" s="87" t="str">
        <f xml:space="preserve"> IF(AND('Competitor List'!D6="Y",ISNUMBER(E24),ISNUMBER(F24)),(SUM(E24:F24))/2,"DQ")</f>
        <v>DQ</v>
      </c>
      <c r="H24" s="336" t="str">
        <f xml:space="preserve"> IF(AND(ISNUMBER(G24)),RANK(G24,$G$24:$G$173,1)+SUMPRODUCT(($G$24:$G$173=G24)*($K$24:$K$173&gt;K24))+SUMPRODUCT(($G$24:$G$173=G24)*($K$24:$K$173=K24)*($M$24:$M$173&gt;M24))+SUMPRODUCT(($G$24:$G$173=G24)*($K$24:$K$173=K24)*($M$24:$M$173=M24)*($A$24:$A$173&lt;A24)),"DQ")</f>
        <v>DQ</v>
      </c>
      <c r="I24" s="79" t="str">
        <f>'LIGHT GUN'!S27</f>
        <v>DQ</v>
      </c>
      <c r="J24" s="79" t="str">
        <f>'HEAVY GUN'!S27</f>
        <v>DQ</v>
      </c>
      <c r="K24" s="67" t="str">
        <f xml:space="preserve"> IF(AND('Competitor List'!D6="Y",ISNUMBER(I24),ISNUMBER(J24)),(SUM(I24:J24)),"DQ")</f>
        <v>DQ</v>
      </c>
      <c r="L24" s="340" t="str">
        <f xml:space="preserve"> IF(AND(ISNUMBER(K24)),RANK(K24,$K$24:$K$173,0)+SUMPRODUCT(($K$24:$K$173=K24)*($G$24:$G$173&lt;G24))+SUMPRODUCT(($K$24:$K$173=K24)*($G$24:$G$173=G24)*($M$24:$M$173&gt;M24))+SUMPRODUCT(($K$24:$K$173=K24)*($G$24:$G$173=G24)*($M$24:$M$173=M24)*($A$24:$A$173&lt;A24)),"DQ")</f>
        <v>DQ</v>
      </c>
      <c r="M24" s="341">
        <f>'LIGHT GUN'!U27+'HEAVY GUN'!U27</f>
        <v>0</v>
      </c>
      <c r="N24" s="118" t="str">
        <f xml:space="preserve"> IF(AND('Competitor List'!D6="Y",ISNUMBER(H24),ISNUMBER(L24)),(H24+L24),"DQ")</f>
        <v>DQ</v>
      </c>
      <c r="O24" s="67" t="str">
        <f t="shared" ref="O24:O55" si="10" xml:space="preserve"> IF(AND(ISNUMBER(N24)),RANK(N24,$N$24:$N$173,1)+SUMPRODUCT(($N$24:$N$173=N24)*($G$24:$G$173&lt;G24))+SUMPRODUCT(($N$24:$N$173=N24)*($G$24:$G$173=G24)*($K$24:$K$173&gt;K24))+SUMPRODUCT(($N$24:$N$173=N24)*($G$24:$G$173=G24)*($K$24:$K$173=K24)*($M$24:$M$173&gt;M24))+SUMPRODUCT(($N$24:$N$173=N24)*($G$24:$G$173=G24)*($K$24:$K$173=K24)*($M$24:$M$173=M24)*($R$24:$R$173&lt;R24)),"DQ")</f>
        <v>DQ</v>
      </c>
      <c r="P24" s="445">
        <f>IF(O24=1,$U$23,IF(O24=2,$U$24,IF(O24=3,$U$25,IF(O24=4,$U$26,IF(O24=5,$U$27,IF(O24=6,$U$28,IF(O24=7,$U$29,IF(O24=8,$U$30,IF(O24=9,$U$31,IF(O24=10,$U$32,0))))))))))</f>
        <v>0</v>
      </c>
      <c r="Q24" s="16"/>
      <c r="R24" s="355"/>
      <c r="S24" s="332"/>
      <c r="T24" s="109" t="s">
        <v>145</v>
      </c>
      <c r="U24" s="108">
        <f t="shared" ref="U24:U32" si="11">IF(AND(U23&gt;=2,ISNUMBER(U23)),U23-1,0)</f>
        <v>0</v>
      </c>
      <c r="V24" s="444"/>
      <c r="W24" s="125"/>
      <c r="X24" s="125"/>
      <c r="Y24" s="11"/>
    </row>
    <row r="25" spans="1:30" ht="14.25" customHeight="1" x14ac:dyDescent="0.3">
      <c r="A25" s="68">
        <f>'Competitor List'!O7</f>
        <v>102</v>
      </c>
      <c r="B25" s="30" t="str">
        <f>IF('Competitor List'!D7="Y",'Competitor List'!B7," ")</f>
        <v xml:space="preserve"> </v>
      </c>
      <c r="C25" s="29" t="str">
        <f>IF('Competitor List'!H7="Y","Y","N")</f>
        <v>N</v>
      </c>
      <c r="D25" s="114" t="str">
        <f xml:space="preserve"> T('Competitor List'!F7)</f>
        <v/>
      </c>
      <c r="E25" s="31" t="str">
        <f>'LIGHT GUN'!V28</f>
        <v>DQ</v>
      </c>
      <c r="F25" s="31" t="str">
        <f>'HEAVY GUN'!V28</f>
        <v>DQ</v>
      </c>
      <c r="G25" s="32" t="str">
        <f xml:space="preserve"> IF(AND('Competitor List'!D7="Y",ISNUMBER(E25),ISNUMBER(F25)),(SUM(E25:F25))/2,"DQ")</f>
        <v>DQ</v>
      </c>
      <c r="H25" s="335" t="str">
        <f t="shared" ref="H25:H88" si="12" xml:space="preserve"> IF(AND(ISNUMBER(G25)),RANK(G25,$G$24:$G$173,1)+SUMPRODUCT(($G$24:$G$173=G25)*($K$24:$K$173&gt;K25))+SUMPRODUCT(($G$24:$G$173=G25)*($K$24:$K$173=K25)*($M$24:$M$173&gt;M25))+SUMPRODUCT(($G$24:$G$173=G25)*($K$24:$K$173=K25)*($M$24:$M$173=M25)*($A$24:$A$173&lt;A25)),"DQ")</f>
        <v>DQ</v>
      </c>
      <c r="I25" s="29" t="str">
        <f>'LIGHT GUN'!S28</f>
        <v>DQ</v>
      </c>
      <c r="J25" s="29" t="str">
        <f>'HEAVY GUN'!S28</f>
        <v>DQ</v>
      </c>
      <c r="K25" s="29" t="str">
        <f xml:space="preserve"> IF(AND('Competitor List'!D7="Y",ISNUMBER(I25),ISNUMBER(J25)),(SUM(I25:J25)),"DQ")</f>
        <v>DQ</v>
      </c>
      <c r="L25" s="335" t="str">
        <f t="shared" ref="L25:L88" si="13" xml:space="preserve"> IF(AND(ISNUMBER(K25)),RANK(K25,$K$24:$K$173,0)+SUMPRODUCT(($K$24:$K$173=K25)*($G$24:$G$173&lt;G25))+SUMPRODUCT(($K$24:$K$173=K25)*($G$24:$G$173=G25)*($M$24:$M$173&gt;M25))+SUMPRODUCT(($K$24:$K$173=K25)*($G$24:$G$173=G25)*($M$24:$M$173=M25)*($A$24:$A$173&lt;A25)),"DQ")</f>
        <v>DQ</v>
      </c>
      <c r="M25" s="321">
        <f>'LIGHT GUN'!U28+'HEAVY GUN'!U28</f>
        <v>0</v>
      </c>
      <c r="N25" s="115" t="str">
        <f xml:space="preserve"> IF(AND('Competitor List'!D7="Y",ISNUMBER(H25),ISNUMBER(L25)),H25+L25,"DQ")</f>
        <v>DQ</v>
      </c>
      <c r="O25" s="29" t="str">
        <f t="shared" si="10"/>
        <v>DQ</v>
      </c>
      <c r="P25" s="446">
        <f>IF(O25=1,$U$23,IF(O25=2,$U$24,IF(O25=3,$U$25,IF(O25=4,$U$26,IF(O25=5,$U$27,IF(O25=6,$U$28,IF(O25=7,$U$29,IF(O25=8,$U$30,IF(O25=9,$U$31,IF(O25=10,$U$32,0))))))))))</f>
        <v>0</v>
      </c>
      <c r="Q25" s="64"/>
      <c r="R25" s="355"/>
      <c r="S25" s="332"/>
      <c r="T25" s="109" t="s">
        <v>146</v>
      </c>
      <c r="U25" s="108">
        <f t="shared" si="11"/>
        <v>0</v>
      </c>
      <c r="V25" s="444"/>
      <c r="W25" s="125"/>
      <c r="X25" s="125"/>
      <c r="Y25" s="11"/>
    </row>
    <row r="26" spans="1:30" ht="14.25" customHeight="1" thickBot="1" x14ac:dyDescent="0.35">
      <c r="A26" s="82">
        <f>'Competitor List'!O8</f>
        <v>103</v>
      </c>
      <c r="B26" s="73" t="str">
        <f>IF('Competitor List'!D8="Y",'Competitor List'!B8," ")</f>
        <v>Shooter3</v>
      </c>
      <c r="C26" s="76" t="str">
        <f>IF('Competitor List'!H8="Y","Y","N")</f>
        <v>Y</v>
      </c>
      <c r="D26" s="121" t="str">
        <f xml:space="preserve"> T('Competitor List'!F8)</f>
        <v/>
      </c>
      <c r="E26" s="74" t="str">
        <f>'LIGHT GUN'!V29</f>
        <v>DQ</v>
      </c>
      <c r="F26" s="74" t="str">
        <f>'HEAVY GUN'!V29</f>
        <v>DQ</v>
      </c>
      <c r="G26" s="75" t="str">
        <f xml:space="preserve"> IF(AND('Competitor List'!D8="Y",ISNUMBER(E26),ISNUMBER(F26)),(SUM(E26:F26))/2,"DQ")</f>
        <v>DQ</v>
      </c>
      <c r="H26" s="342" t="str">
        <f t="shared" si="12"/>
        <v>DQ</v>
      </c>
      <c r="I26" s="76" t="str">
        <f>'LIGHT GUN'!S29</f>
        <v>DQ</v>
      </c>
      <c r="J26" s="76" t="str">
        <f>'HEAVY GUN'!S29</f>
        <v>DQ</v>
      </c>
      <c r="K26" s="72" t="str">
        <f xml:space="preserve"> IF(AND('Competitor List'!D8="Y",ISNUMBER(I26),ISNUMBER(J26)),(SUM(I26:J26)),"DQ")</f>
        <v>DQ</v>
      </c>
      <c r="L26" s="342" t="str">
        <f t="shared" si="13"/>
        <v>DQ</v>
      </c>
      <c r="M26" s="343">
        <f>'LIGHT GUN'!U29+'HEAVY GUN'!U29</f>
        <v>0</v>
      </c>
      <c r="N26" s="120" t="str">
        <f xml:space="preserve"> IF(AND('Competitor List'!D8="Y",ISNUMBER(H26),ISNUMBER(L26)),H26+L26,"DQ")</f>
        <v>DQ</v>
      </c>
      <c r="O26" s="72" t="str">
        <f t="shared" si="10"/>
        <v>DQ</v>
      </c>
      <c r="P26" s="447">
        <f>IF(O26=1,$U$23,IF(O26=2,$U$24,IF(O26=3,$U$25,IF(O26=4,$U$26,IF(O26=5,$U$27,IF(O26=6,$U$28,IF(O26=7,$U$29,IF(O26=8,$U$30,IF(O26=9,$U$31,IF(O26=10,$U$32,0))))))))))</f>
        <v>0</v>
      </c>
      <c r="Q26" s="16"/>
      <c r="R26" s="355"/>
      <c r="S26" s="332"/>
      <c r="T26" s="109" t="s">
        <v>147</v>
      </c>
      <c r="U26" s="108">
        <f t="shared" si="11"/>
        <v>0</v>
      </c>
      <c r="V26" s="444"/>
      <c r="W26" s="125"/>
      <c r="X26" s="125"/>
      <c r="Y26" s="11"/>
    </row>
    <row r="27" spans="1:30" ht="14.25" customHeight="1" x14ac:dyDescent="0.3">
      <c r="A27" s="81">
        <f>'Competitor List'!O9</f>
        <v>104</v>
      </c>
      <c r="B27" s="65" t="str">
        <f>IF('Competitor List'!D9="Y",'Competitor List'!B9," ")</f>
        <v xml:space="preserve"> </v>
      </c>
      <c r="C27" s="67" t="str">
        <f>IF('Competitor List'!H9="Y","Y","N")</f>
        <v>N</v>
      </c>
      <c r="D27" s="105" t="str">
        <f xml:space="preserve"> T('Competitor List'!F9)</f>
        <v/>
      </c>
      <c r="E27" s="66" t="str">
        <f>'LIGHT GUN'!V30</f>
        <v>DQ</v>
      </c>
      <c r="F27" s="66" t="str">
        <f>'HEAVY GUN'!V30</f>
        <v>DQ</v>
      </c>
      <c r="G27" s="87" t="str">
        <f xml:space="preserve"> IF(AND('Competitor List'!D9="Y",ISNUMBER(E27),ISNUMBER(F27)),(SUM(E27:F27))/2,"DQ")</f>
        <v>DQ</v>
      </c>
      <c r="H27" s="336" t="str">
        <f t="shared" si="12"/>
        <v>DQ</v>
      </c>
      <c r="I27" s="67" t="str">
        <f>'LIGHT GUN'!S30</f>
        <v>DQ</v>
      </c>
      <c r="J27" s="67" t="str">
        <f>'HEAVY GUN'!S30</f>
        <v>DQ</v>
      </c>
      <c r="K27" s="67" t="str">
        <f xml:space="preserve"> IF(AND('Competitor List'!D9="Y",ISNUMBER(I27),ISNUMBER(J27)),(SUM(I27:J27)),"DQ")</f>
        <v>DQ</v>
      </c>
      <c r="L27" s="336" t="str">
        <f t="shared" si="13"/>
        <v>DQ</v>
      </c>
      <c r="M27" s="337">
        <f>'LIGHT GUN'!U30+'HEAVY GUN'!U30</f>
        <v>0</v>
      </c>
      <c r="N27" s="118" t="str">
        <f xml:space="preserve"> IF(AND('Competitor List'!D9="Y",ISNUMBER(H27),ISNUMBER(L27)),(H27+L27),"DQ")</f>
        <v>DQ</v>
      </c>
      <c r="O27" s="67" t="str">
        <f t="shared" si="10"/>
        <v>DQ</v>
      </c>
      <c r="P27" s="445">
        <f t="shared" ref="P27:P90" si="14">IF(O27=1,$U$23,IF(O27=2,$U$24,IF(O27=3,$U$25,IF(O27=4,$U$26,IF(O27=5,$U$27,IF(O27=6,$U$28,IF(O27=7,$U$29,IF(O27=8,$U$30,IF(O27=9,$U$31,IF(O27=10,$U$32,0))))))))))</f>
        <v>0</v>
      </c>
      <c r="Q27" s="16"/>
      <c r="R27" s="355"/>
      <c r="S27" s="332"/>
      <c r="T27" s="109" t="s">
        <v>138</v>
      </c>
      <c r="U27" s="108">
        <f t="shared" si="11"/>
        <v>0</v>
      </c>
      <c r="V27" s="444"/>
      <c r="W27" s="125"/>
      <c r="X27" s="125"/>
      <c r="Y27" s="11"/>
    </row>
    <row r="28" spans="1:30" ht="14.25" customHeight="1" x14ac:dyDescent="0.3">
      <c r="A28" s="68">
        <f>'Competitor List'!O10</f>
        <v>105</v>
      </c>
      <c r="B28" s="30" t="str">
        <f>IF('Competitor List'!D10="Y",'Competitor List'!B10," ")</f>
        <v xml:space="preserve"> </v>
      </c>
      <c r="C28" s="29" t="str">
        <f>IF('Competitor List'!H10="Y","Y","N")</f>
        <v>N</v>
      </c>
      <c r="D28" s="114" t="str">
        <f xml:space="preserve"> T('Competitor List'!F10)</f>
        <v/>
      </c>
      <c r="E28" s="31" t="str">
        <f>'LIGHT GUN'!V31</f>
        <v>DQ</v>
      </c>
      <c r="F28" s="31" t="str">
        <f>'HEAVY GUN'!V31</f>
        <v>DQ</v>
      </c>
      <c r="G28" s="32" t="str">
        <f xml:space="preserve"> IF(AND('Competitor List'!D10="Y",ISNUMBER(E28),ISNUMBER(F28)),(SUM(E28:F28))/2,"DQ")</f>
        <v>DQ</v>
      </c>
      <c r="H28" s="335" t="str">
        <f t="shared" si="12"/>
        <v>DQ</v>
      </c>
      <c r="I28" s="29" t="str">
        <f>'LIGHT GUN'!S31</f>
        <v>DQ</v>
      </c>
      <c r="J28" s="29" t="str">
        <f>'HEAVY GUN'!S31</f>
        <v>DQ</v>
      </c>
      <c r="K28" s="29" t="str">
        <f xml:space="preserve"> IF(AND('Competitor List'!D10="Y",ISNUMBER(I28),ISNUMBER(J28)),(SUM(I28:J28)),"DQ")</f>
        <v>DQ</v>
      </c>
      <c r="L28" s="335" t="str">
        <f t="shared" si="13"/>
        <v>DQ</v>
      </c>
      <c r="M28" s="321">
        <f>'LIGHT GUN'!U31+'HEAVY GUN'!U31</f>
        <v>0</v>
      </c>
      <c r="N28" s="115" t="str">
        <f xml:space="preserve"> IF(AND('Competitor List'!D10="Y",ISNUMBER(H28),ISNUMBER(L28)),H28+L28,"DQ")</f>
        <v>DQ</v>
      </c>
      <c r="O28" s="29" t="str">
        <f t="shared" si="10"/>
        <v>DQ</v>
      </c>
      <c r="P28" s="446">
        <f t="shared" si="14"/>
        <v>0</v>
      </c>
      <c r="Q28" s="16"/>
      <c r="R28" s="355"/>
      <c r="S28" s="332"/>
      <c r="T28" s="109" t="s">
        <v>139</v>
      </c>
      <c r="U28" s="108">
        <f t="shared" si="11"/>
        <v>0</v>
      </c>
      <c r="V28" s="444"/>
      <c r="W28" s="125"/>
      <c r="X28" s="125"/>
      <c r="Y28" s="11"/>
    </row>
    <row r="29" spans="1:30" ht="14.25" customHeight="1" thickBot="1" x14ac:dyDescent="0.35">
      <c r="A29" s="69">
        <f>'Competitor List'!O11</f>
        <v>106</v>
      </c>
      <c r="B29" s="73" t="str">
        <f>IF('Competitor List'!D11="Y",'Competitor List'!B11," ")</f>
        <v xml:space="preserve"> </v>
      </c>
      <c r="C29" s="72" t="str">
        <f>IF('Competitor List'!H11="Y","Y","N")</f>
        <v>N</v>
      </c>
      <c r="D29" s="119" t="str">
        <f xml:space="preserve"> T('Competitor List'!F11)</f>
        <v/>
      </c>
      <c r="E29" s="70" t="str">
        <f>'LIGHT GUN'!V32</f>
        <v>DQ</v>
      </c>
      <c r="F29" s="70" t="str">
        <f>'HEAVY GUN'!V32</f>
        <v>DQ</v>
      </c>
      <c r="G29" s="75" t="str">
        <f xml:space="preserve"> IF(AND('Competitor List'!D11="Y",ISNUMBER(E29),ISNUMBER(F29)),(SUM(E29:F29))/2,"DQ")</f>
        <v>DQ</v>
      </c>
      <c r="H29" s="338" t="str">
        <f t="shared" si="12"/>
        <v>DQ</v>
      </c>
      <c r="I29" s="72" t="str">
        <f>'LIGHT GUN'!S32</f>
        <v>DQ</v>
      </c>
      <c r="J29" s="72" t="str">
        <f>'HEAVY GUN'!S32</f>
        <v>DQ</v>
      </c>
      <c r="K29" s="72" t="str">
        <f xml:space="preserve"> IF(AND('Competitor List'!D11="Y",ISNUMBER(I29),ISNUMBER(J29)),(SUM(I29:J29)),"DQ")</f>
        <v>DQ</v>
      </c>
      <c r="L29" s="338" t="str">
        <f t="shared" si="13"/>
        <v>DQ</v>
      </c>
      <c r="M29" s="339">
        <f>'LIGHT GUN'!U32+'HEAVY GUN'!U32</f>
        <v>0</v>
      </c>
      <c r="N29" s="120" t="str">
        <f xml:space="preserve"> IF(AND('Competitor List'!D11="Y",ISNUMBER(H29),ISNUMBER(L29)),H29+L29,"DQ")</f>
        <v>DQ</v>
      </c>
      <c r="O29" s="72" t="str">
        <f t="shared" si="10"/>
        <v>DQ</v>
      </c>
      <c r="P29" s="447">
        <f t="shared" si="14"/>
        <v>0</v>
      </c>
      <c r="Q29" s="16"/>
      <c r="R29" s="355"/>
      <c r="S29" s="332"/>
      <c r="T29" s="109" t="s">
        <v>140</v>
      </c>
      <c r="U29" s="108">
        <f t="shared" si="11"/>
        <v>0</v>
      </c>
      <c r="V29" s="444"/>
      <c r="W29" s="125"/>
      <c r="X29" s="125"/>
      <c r="Y29" s="11"/>
    </row>
    <row r="30" spans="1:30" ht="14.25" customHeight="1" x14ac:dyDescent="0.3">
      <c r="A30" s="80">
        <f>'Competitor List'!O12</f>
        <v>107</v>
      </c>
      <c r="B30" s="65" t="str">
        <f>IF('Competitor List'!D12="Y",'Competitor List'!B12," ")</f>
        <v xml:space="preserve"> </v>
      </c>
      <c r="C30" s="79" t="str">
        <f>IF('Competitor List'!H12="Y","Y","N")</f>
        <v>N</v>
      </c>
      <c r="D30" s="106" t="str">
        <f xml:space="preserve"> T('Competitor List'!F12)</f>
        <v/>
      </c>
      <c r="E30" s="77" t="str">
        <f>'LIGHT GUN'!V33</f>
        <v>DQ</v>
      </c>
      <c r="F30" s="77" t="str">
        <f>'HEAVY GUN'!V33</f>
        <v>DQ</v>
      </c>
      <c r="G30" s="87" t="str">
        <f xml:space="preserve"> IF(AND('Competitor List'!D12="Y",ISNUMBER(E30),ISNUMBER(F30)),(SUM(E30:F30))/2,"DQ")</f>
        <v>DQ</v>
      </c>
      <c r="H30" s="340" t="str">
        <f t="shared" si="12"/>
        <v>DQ</v>
      </c>
      <c r="I30" s="79" t="str">
        <f>'LIGHT GUN'!S33</f>
        <v>DQ</v>
      </c>
      <c r="J30" s="79" t="str">
        <f>'HEAVY GUN'!S33</f>
        <v>DQ</v>
      </c>
      <c r="K30" s="67" t="str">
        <f xml:space="preserve"> IF(AND('Competitor List'!D12="Y",ISNUMBER(I30),ISNUMBER(J30)),(SUM(I30:J30)),"DQ")</f>
        <v>DQ</v>
      </c>
      <c r="L30" s="340" t="str">
        <f t="shared" si="13"/>
        <v>DQ</v>
      </c>
      <c r="M30" s="341">
        <f>'LIGHT GUN'!U33+'HEAVY GUN'!U33</f>
        <v>0</v>
      </c>
      <c r="N30" s="118" t="str">
        <f xml:space="preserve"> IF(AND('Competitor List'!D12="Y",ISNUMBER(H30),ISNUMBER(L30)),(H30+L30),"DQ")</f>
        <v>DQ</v>
      </c>
      <c r="O30" s="79" t="str">
        <f t="shared" si="10"/>
        <v>DQ</v>
      </c>
      <c r="P30" s="445">
        <f t="shared" si="14"/>
        <v>0</v>
      </c>
      <c r="Q30" s="16"/>
      <c r="R30" s="355"/>
      <c r="S30" s="332"/>
      <c r="T30" s="109" t="s">
        <v>141</v>
      </c>
      <c r="U30" s="108">
        <f t="shared" si="11"/>
        <v>0</v>
      </c>
      <c r="V30" s="444"/>
      <c r="W30" s="125"/>
      <c r="X30" s="125"/>
      <c r="Y30" s="11"/>
    </row>
    <row r="31" spans="1:30" ht="14.25" customHeight="1" x14ac:dyDescent="0.3">
      <c r="A31" s="68">
        <f>'Competitor List'!O13</f>
        <v>108</v>
      </c>
      <c r="B31" s="30" t="str">
        <f>IF('Competitor List'!D13="Y",'Competitor List'!B13," ")</f>
        <v xml:space="preserve"> </v>
      </c>
      <c r="C31" s="29" t="str">
        <f>IF('Competitor List'!H13="Y","Y","N")</f>
        <v>N</v>
      </c>
      <c r="D31" s="114" t="str">
        <f xml:space="preserve"> T('Competitor List'!F13)</f>
        <v/>
      </c>
      <c r="E31" s="31" t="str">
        <f>'LIGHT GUN'!V34</f>
        <v>DQ</v>
      </c>
      <c r="F31" s="31" t="str">
        <f>'HEAVY GUN'!V34</f>
        <v>DQ</v>
      </c>
      <c r="G31" s="32" t="str">
        <f xml:space="preserve"> IF(AND('Competitor List'!D13="Y",ISNUMBER(E31),ISNUMBER(F31)),(SUM(E31:F31))/2,"DQ")</f>
        <v>DQ</v>
      </c>
      <c r="H31" s="335" t="str">
        <f t="shared" si="12"/>
        <v>DQ</v>
      </c>
      <c r="I31" s="29" t="str">
        <f>'LIGHT GUN'!S34</f>
        <v>DQ</v>
      </c>
      <c r="J31" s="29" t="str">
        <f>'HEAVY GUN'!S34</f>
        <v>DQ</v>
      </c>
      <c r="K31" s="29" t="str">
        <f xml:space="preserve"> IF(AND('Competitor List'!D13="Y",ISNUMBER(I31),ISNUMBER(J31)),(SUM(I31:J31)),"DQ")</f>
        <v>DQ</v>
      </c>
      <c r="L31" s="335" t="str">
        <f t="shared" si="13"/>
        <v>DQ</v>
      </c>
      <c r="M31" s="321">
        <f>'LIGHT GUN'!U34+'HEAVY GUN'!U34</f>
        <v>0</v>
      </c>
      <c r="N31" s="115" t="str">
        <f xml:space="preserve"> IF(AND('Competitor List'!D13="Y",ISNUMBER(H31),ISNUMBER(L31)),H31+L31,"DQ")</f>
        <v>DQ</v>
      </c>
      <c r="O31" s="29" t="str">
        <f t="shared" si="10"/>
        <v>DQ</v>
      </c>
      <c r="P31" s="446">
        <f t="shared" si="14"/>
        <v>0</v>
      </c>
      <c r="Q31" s="16"/>
      <c r="R31" s="355"/>
      <c r="S31" s="332"/>
      <c r="T31" s="109" t="s">
        <v>142</v>
      </c>
      <c r="U31" s="108">
        <f t="shared" si="11"/>
        <v>0</v>
      </c>
      <c r="V31" s="444"/>
      <c r="W31" s="125"/>
      <c r="X31" s="125"/>
      <c r="Y31" s="11"/>
    </row>
    <row r="32" spans="1:30" ht="14.25" customHeight="1" thickBot="1" x14ac:dyDescent="0.35">
      <c r="A32" s="82">
        <f>'Competitor List'!O14</f>
        <v>109</v>
      </c>
      <c r="B32" s="73" t="str">
        <f>IF('Competitor List'!D14="Y",'Competitor List'!B14," ")</f>
        <v xml:space="preserve"> </v>
      </c>
      <c r="C32" s="76" t="str">
        <f>IF('Competitor List'!H14="Y","Y","N")</f>
        <v>N</v>
      </c>
      <c r="D32" s="121" t="str">
        <f xml:space="preserve"> T('Competitor List'!F14)</f>
        <v/>
      </c>
      <c r="E32" s="74" t="str">
        <f>'LIGHT GUN'!V35</f>
        <v>DQ</v>
      </c>
      <c r="F32" s="74" t="str">
        <f>'HEAVY GUN'!V35</f>
        <v>DQ</v>
      </c>
      <c r="G32" s="75" t="str">
        <f xml:space="preserve"> IF(AND('Competitor List'!D14="Y",ISNUMBER(E32),ISNUMBER(F32)),(SUM(E32:F32))/2,"DQ")</f>
        <v>DQ</v>
      </c>
      <c r="H32" s="342" t="str">
        <f t="shared" si="12"/>
        <v>DQ</v>
      </c>
      <c r="I32" s="76" t="str">
        <f>'LIGHT GUN'!S35</f>
        <v>DQ</v>
      </c>
      <c r="J32" s="76" t="str">
        <f>'HEAVY GUN'!S35</f>
        <v>DQ</v>
      </c>
      <c r="K32" s="72" t="str">
        <f xml:space="preserve"> IF(AND('Competitor List'!D14="Y",ISNUMBER(I32),ISNUMBER(J32)),(SUM(I32:J32)),"DQ")</f>
        <v>DQ</v>
      </c>
      <c r="L32" s="342" t="str">
        <f t="shared" si="13"/>
        <v>DQ</v>
      </c>
      <c r="M32" s="343">
        <f>'LIGHT GUN'!U35+'HEAVY GUN'!U35</f>
        <v>0</v>
      </c>
      <c r="N32" s="120" t="str">
        <f xml:space="preserve"> IF(AND('Competitor List'!D14="Y",ISNUMBER(H32),ISNUMBER(L32)),H32+L32,"DQ")</f>
        <v>DQ</v>
      </c>
      <c r="O32" s="76" t="str">
        <f t="shared" si="10"/>
        <v>DQ</v>
      </c>
      <c r="P32" s="447">
        <f t="shared" si="14"/>
        <v>0</v>
      </c>
      <c r="Q32" s="16"/>
      <c r="R32" s="355"/>
      <c r="S32" s="332"/>
      <c r="T32" s="109" t="s">
        <v>143</v>
      </c>
      <c r="U32" s="108">
        <f t="shared" si="11"/>
        <v>0</v>
      </c>
      <c r="V32" s="444"/>
      <c r="W32" s="125"/>
      <c r="X32" s="125"/>
      <c r="Y32" s="11"/>
    </row>
    <row r="33" spans="1:26" ht="14.25" customHeight="1" x14ac:dyDescent="0.3">
      <c r="A33" s="81">
        <f>'Competitor List'!O15</f>
        <v>110</v>
      </c>
      <c r="B33" s="65" t="str">
        <f>IF('Competitor List'!D15="Y",'Competitor List'!B15," ")</f>
        <v xml:space="preserve"> </v>
      </c>
      <c r="C33" s="67" t="str">
        <f>IF('Competitor List'!H15="Y","Y","N")</f>
        <v>N</v>
      </c>
      <c r="D33" s="105" t="str">
        <f xml:space="preserve"> T('Competitor List'!F15)</f>
        <v/>
      </c>
      <c r="E33" s="66" t="str">
        <f>'LIGHT GUN'!V36</f>
        <v>DQ</v>
      </c>
      <c r="F33" s="66" t="str">
        <f>'HEAVY GUN'!V36</f>
        <v>DQ</v>
      </c>
      <c r="G33" s="87" t="str">
        <f xml:space="preserve"> IF(AND('Competitor List'!D15="Y",ISNUMBER(E33),ISNUMBER(F33)),(SUM(E33:F33))/2,"DQ")</f>
        <v>DQ</v>
      </c>
      <c r="H33" s="336" t="str">
        <f t="shared" si="12"/>
        <v>DQ</v>
      </c>
      <c r="I33" s="67" t="str">
        <f>'LIGHT GUN'!S36</f>
        <v>DQ</v>
      </c>
      <c r="J33" s="67" t="str">
        <f>'HEAVY GUN'!S36</f>
        <v>DQ</v>
      </c>
      <c r="K33" s="67" t="str">
        <f xml:space="preserve"> IF(AND('Competitor List'!D15="Y",ISNUMBER(I33),ISNUMBER(J33)),(SUM(I33:J33)),"DQ")</f>
        <v>DQ</v>
      </c>
      <c r="L33" s="336" t="str">
        <f t="shared" si="13"/>
        <v>DQ</v>
      </c>
      <c r="M33" s="337">
        <f>'LIGHT GUN'!U36+'HEAVY GUN'!U36</f>
        <v>0</v>
      </c>
      <c r="N33" s="118" t="str">
        <f xml:space="preserve"> IF(AND('Competitor List'!D15="Y",ISNUMBER(H33),ISNUMBER(L33)),(H33+L33),"DQ")</f>
        <v>DQ</v>
      </c>
      <c r="O33" s="67" t="str">
        <f t="shared" si="10"/>
        <v>DQ</v>
      </c>
      <c r="P33" s="445">
        <f t="shared" si="14"/>
        <v>0</v>
      </c>
      <c r="Q33" s="16"/>
      <c r="R33" s="355"/>
      <c r="S33" s="332"/>
      <c r="T33" s="125"/>
      <c r="U33" s="125"/>
      <c r="V33" s="125"/>
      <c r="W33" s="125"/>
      <c r="X33" s="11"/>
      <c r="Y33" s="11"/>
    </row>
    <row r="34" spans="1:26" ht="14.25" customHeight="1" x14ac:dyDescent="0.35">
      <c r="A34" s="68">
        <f>'Competitor List'!O16</f>
        <v>111</v>
      </c>
      <c r="B34" s="30" t="str">
        <f>IF('Competitor List'!D16="Y",'Competitor List'!B16," ")</f>
        <v xml:space="preserve"> </v>
      </c>
      <c r="C34" s="29" t="str">
        <f>IF('Competitor List'!H16="Y","Y","N")</f>
        <v>N</v>
      </c>
      <c r="D34" s="114" t="str">
        <f xml:space="preserve"> T('Competitor List'!F16)</f>
        <v/>
      </c>
      <c r="E34" s="31" t="str">
        <f>'LIGHT GUN'!V37</f>
        <v>DQ</v>
      </c>
      <c r="F34" s="31" t="str">
        <f>'HEAVY GUN'!V37</f>
        <v>DQ</v>
      </c>
      <c r="G34" s="32" t="str">
        <f xml:space="preserve"> IF(AND('Competitor List'!D16="Y",ISNUMBER(E34),ISNUMBER(F34)),(SUM(E34:F34))/2,"DQ")</f>
        <v>DQ</v>
      </c>
      <c r="H34" s="335" t="str">
        <f t="shared" si="12"/>
        <v>DQ</v>
      </c>
      <c r="I34" s="29" t="str">
        <f>'LIGHT GUN'!S37</f>
        <v>DQ</v>
      </c>
      <c r="J34" s="29" t="str">
        <f>'HEAVY GUN'!S37</f>
        <v>DQ</v>
      </c>
      <c r="K34" s="29" t="str">
        <f xml:space="preserve"> IF(AND('Competitor List'!D16="Y",ISNUMBER(I34),ISNUMBER(J34)),(SUM(I34:J34)),"DQ")</f>
        <v>DQ</v>
      </c>
      <c r="L34" s="335" t="str">
        <f t="shared" si="13"/>
        <v>DQ</v>
      </c>
      <c r="M34" s="321">
        <f>'LIGHT GUN'!U37+'HEAVY GUN'!U37</f>
        <v>0</v>
      </c>
      <c r="N34" s="115" t="str">
        <f xml:space="preserve"> IF(AND('Competitor List'!D16="Y",ISNUMBER(H34),ISNUMBER(L34)),H34+L34,"DQ")</f>
        <v>DQ</v>
      </c>
      <c r="O34" s="29" t="str">
        <f t="shared" si="10"/>
        <v>DQ</v>
      </c>
      <c r="P34" s="446">
        <f t="shared" si="14"/>
        <v>0</v>
      </c>
      <c r="Q34" s="16"/>
      <c r="R34" s="355"/>
      <c r="S34" s="332"/>
      <c r="T34" s="291"/>
      <c r="U34" s="325"/>
      <c r="V34" s="325"/>
      <c r="W34" s="325"/>
      <c r="X34" s="291"/>
      <c r="Y34" s="291"/>
    </row>
    <row r="35" spans="1:26" ht="14.25" customHeight="1" thickBot="1" x14ac:dyDescent="0.4">
      <c r="A35" s="69">
        <f>'Competitor List'!O17</f>
        <v>112</v>
      </c>
      <c r="B35" s="73" t="str">
        <f>IF('Competitor List'!D17="Y",'Competitor List'!B17," ")</f>
        <v xml:space="preserve"> </v>
      </c>
      <c r="C35" s="72" t="str">
        <f>IF('Competitor List'!H17="Y","Y","N")</f>
        <v>N</v>
      </c>
      <c r="D35" s="119" t="str">
        <f xml:space="preserve"> T('Competitor List'!F17)</f>
        <v/>
      </c>
      <c r="E35" s="70" t="str">
        <f>'LIGHT GUN'!V38</f>
        <v>DQ</v>
      </c>
      <c r="F35" s="70" t="str">
        <f>'HEAVY GUN'!V38</f>
        <v>DQ</v>
      </c>
      <c r="G35" s="75" t="str">
        <f xml:space="preserve"> IF(AND('Competitor List'!D17="Y",ISNUMBER(E35),ISNUMBER(F35)),(SUM(E35:F35))/2,"DQ")</f>
        <v>DQ</v>
      </c>
      <c r="H35" s="338" t="str">
        <f t="shared" si="12"/>
        <v>DQ</v>
      </c>
      <c r="I35" s="72" t="str">
        <f>'LIGHT GUN'!S38</f>
        <v>DQ</v>
      </c>
      <c r="J35" s="72" t="str">
        <f>'HEAVY GUN'!S38</f>
        <v>DQ</v>
      </c>
      <c r="K35" s="72" t="str">
        <f xml:space="preserve"> IF(AND('Competitor List'!D17="Y",ISNUMBER(I35),ISNUMBER(J35)),(SUM(I35:J35)),"DQ")</f>
        <v>DQ</v>
      </c>
      <c r="L35" s="338" t="str">
        <f t="shared" si="13"/>
        <v>DQ</v>
      </c>
      <c r="M35" s="339">
        <f>'LIGHT GUN'!U38+'HEAVY GUN'!U38</f>
        <v>0</v>
      </c>
      <c r="N35" s="120" t="str">
        <f xml:space="preserve"> IF(AND('Competitor List'!D17="Y",ISNUMBER(H35),ISNUMBER(L35)),H35+L35,"DQ")</f>
        <v>DQ</v>
      </c>
      <c r="O35" s="72" t="str">
        <f t="shared" si="10"/>
        <v>DQ</v>
      </c>
      <c r="P35" s="447">
        <f t="shared" si="14"/>
        <v>0</v>
      </c>
      <c r="Q35" s="16"/>
      <c r="R35" s="355"/>
      <c r="S35" s="332"/>
      <c r="T35" s="291" t="s">
        <v>293</v>
      </c>
      <c r="U35" s="291"/>
      <c r="V35" s="291"/>
      <c r="W35" s="291"/>
      <c r="X35" s="291"/>
      <c r="Y35" s="291"/>
    </row>
    <row r="36" spans="1:26" ht="14.25" customHeight="1" x14ac:dyDescent="0.35">
      <c r="A36" s="80">
        <f>'Competitor List'!O18</f>
        <v>113</v>
      </c>
      <c r="B36" s="65" t="str">
        <f>IF('Competitor List'!D18="Y",'Competitor List'!B18," ")</f>
        <v xml:space="preserve"> </v>
      </c>
      <c r="C36" s="79" t="str">
        <f>IF('Competitor List'!H18="Y","Y","N")</f>
        <v>N</v>
      </c>
      <c r="D36" s="106" t="str">
        <f xml:space="preserve"> T('Competitor List'!F18)</f>
        <v/>
      </c>
      <c r="E36" s="77" t="str">
        <f>'LIGHT GUN'!V39</f>
        <v>DQ</v>
      </c>
      <c r="F36" s="77" t="str">
        <f>'HEAVY GUN'!V39</f>
        <v>DQ</v>
      </c>
      <c r="G36" s="87" t="str">
        <f xml:space="preserve"> IF(AND('Competitor List'!D18="Y",ISNUMBER(E36),ISNUMBER(F36)),(SUM(E36:F36))/2,"DQ")</f>
        <v>DQ</v>
      </c>
      <c r="H36" s="340" t="str">
        <f t="shared" si="12"/>
        <v>DQ</v>
      </c>
      <c r="I36" s="79" t="str">
        <f>'LIGHT GUN'!S39</f>
        <v>DQ</v>
      </c>
      <c r="J36" s="79" t="str">
        <f>'HEAVY GUN'!S39</f>
        <v>DQ</v>
      </c>
      <c r="K36" s="67" t="str">
        <f xml:space="preserve"> IF(AND('Competitor List'!D18="Y",ISNUMBER(I36),ISNUMBER(J36)),(SUM(I36:J36)),"DQ")</f>
        <v>DQ</v>
      </c>
      <c r="L36" s="340" t="str">
        <f t="shared" si="13"/>
        <v>DQ</v>
      </c>
      <c r="M36" s="341">
        <f>'LIGHT GUN'!U39+'HEAVY GUN'!U39</f>
        <v>0</v>
      </c>
      <c r="N36" s="118" t="str">
        <f xml:space="preserve"> IF(AND('Competitor List'!D18="Y",ISNUMBER(H36),ISNUMBER(L36)),(H36+L36),"DQ")</f>
        <v>DQ</v>
      </c>
      <c r="O36" s="79" t="str">
        <f t="shared" si="10"/>
        <v>DQ</v>
      </c>
      <c r="P36" s="445">
        <f t="shared" si="14"/>
        <v>0</v>
      </c>
      <c r="Q36" s="16"/>
      <c r="R36" s="355"/>
      <c r="S36" s="99"/>
      <c r="T36" s="291"/>
      <c r="U36" s="291"/>
      <c r="V36" s="291"/>
      <c r="W36" s="291"/>
      <c r="X36" s="291"/>
      <c r="Y36" s="291"/>
    </row>
    <row r="37" spans="1:26" ht="14.25" customHeight="1" x14ac:dyDescent="0.35">
      <c r="A37" s="68">
        <f>'Competitor List'!O19</f>
        <v>114</v>
      </c>
      <c r="B37" s="30" t="str">
        <f>IF('Competitor List'!D19="Y",'Competitor List'!B19," ")</f>
        <v xml:space="preserve"> </v>
      </c>
      <c r="C37" s="29" t="str">
        <f>IF('Competitor List'!H19="Y","Y","N")</f>
        <v>N</v>
      </c>
      <c r="D37" s="114" t="str">
        <f xml:space="preserve"> T('Competitor List'!F19)</f>
        <v/>
      </c>
      <c r="E37" s="31" t="str">
        <f>'LIGHT GUN'!V40</f>
        <v>DQ</v>
      </c>
      <c r="F37" s="31" t="str">
        <f>'HEAVY GUN'!V40</f>
        <v>DQ</v>
      </c>
      <c r="G37" s="32" t="str">
        <f xml:space="preserve"> IF(AND('Competitor List'!D19="Y",ISNUMBER(E37),ISNUMBER(F37)),(SUM(E37:F37))/2,"DQ")</f>
        <v>DQ</v>
      </c>
      <c r="H37" s="335" t="str">
        <f t="shared" si="12"/>
        <v>DQ</v>
      </c>
      <c r="I37" s="29" t="str">
        <f>'LIGHT GUN'!S40</f>
        <v>DQ</v>
      </c>
      <c r="J37" s="29" t="str">
        <f>'HEAVY GUN'!S40</f>
        <v>DQ</v>
      </c>
      <c r="K37" s="29" t="str">
        <f xml:space="preserve"> IF(AND('Competitor List'!D19="Y",ISNUMBER(I37),ISNUMBER(J37)),(SUM(I37:J37)),"DQ")</f>
        <v>DQ</v>
      </c>
      <c r="L37" s="335" t="str">
        <f t="shared" si="13"/>
        <v>DQ</v>
      </c>
      <c r="M37" s="321">
        <f>'LIGHT GUN'!U40+'HEAVY GUN'!U40</f>
        <v>0</v>
      </c>
      <c r="N37" s="115" t="str">
        <f xml:space="preserve"> IF(AND('Competitor List'!D19="Y",ISNUMBER(H37),ISNUMBER(L37)),H37+L37,"DQ")</f>
        <v>DQ</v>
      </c>
      <c r="O37" s="29" t="str">
        <f t="shared" si="10"/>
        <v>DQ</v>
      </c>
      <c r="P37" s="446">
        <f t="shared" si="14"/>
        <v>0</v>
      </c>
      <c r="Q37" s="16"/>
      <c r="R37" s="355"/>
      <c r="S37" s="99"/>
      <c r="T37" s="324"/>
      <c r="U37" s="291"/>
      <c r="V37" s="291"/>
      <c r="W37" s="291"/>
      <c r="X37" s="291"/>
      <c r="Y37" s="291"/>
    </row>
    <row r="38" spans="1:26" ht="14.25" customHeight="1" thickBot="1" x14ac:dyDescent="0.4">
      <c r="A38" s="82">
        <f>'Competitor List'!O20</f>
        <v>115</v>
      </c>
      <c r="B38" s="73" t="str">
        <f>IF('Competitor List'!D20="Y",'Competitor List'!B20," ")</f>
        <v xml:space="preserve"> </v>
      </c>
      <c r="C38" s="76" t="str">
        <f>IF('Competitor List'!H20="Y","Y","N")</f>
        <v>N</v>
      </c>
      <c r="D38" s="121" t="str">
        <f xml:space="preserve"> T('Competitor List'!F20)</f>
        <v/>
      </c>
      <c r="E38" s="74" t="str">
        <f>'LIGHT GUN'!V41</f>
        <v>DQ</v>
      </c>
      <c r="F38" s="74" t="str">
        <f>'HEAVY GUN'!V41</f>
        <v>DQ</v>
      </c>
      <c r="G38" s="75" t="str">
        <f xml:space="preserve"> IF(AND('Competitor List'!D20="Y",ISNUMBER(E38),ISNUMBER(F38)),(SUM(E38:F38))/2,"DQ")</f>
        <v>DQ</v>
      </c>
      <c r="H38" s="342" t="str">
        <f t="shared" si="12"/>
        <v>DQ</v>
      </c>
      <c r="I38" s="76" t="str">
        <f>'LIGHT GUN'!S41</f>
        <v>DQ</v>
      </c>
      <c r="J38" s="76" t="str">
        <f>'HEAVY GUN'!S41</f>
        <v>DQ</v>
      </c>
      <c r="K38" s="72" t="str">
        <f xml:space="preserve"> IF(AND('Competitor List'!D20="Y",ISNUMBER(I38),ISNUMBER(J38)),(SUM(I38:J38)),"DQ")</f>
        <v>DQ</v>
      </c>
      <c r="L38" s="342" t="str">
        <f t="shared" si="13"/>
        <v>DQ</v>
      </c>
      <c r="M38" s="343">
        <f>'LIGHT GUN'!U41+'HEAVY GUN'!U41</f>
        <v>0</v>
      </c>
      <c r="N38" s="120" t="str">
        <f xml:space="preserve"> IF(AND('Competitor List'!D20="Y",ISNUMBER(H38),ISNUMBER(L38)),H38+L38,"DQ")</f>
        <v>DQ</v>
      </c>
      <c r="O38" s="76" t="str">
        <f t="shared" si="10"/>
        <v>DQ</v>
      </c>
      <c r="P38" s="447">
        <f t="shared" si="14"/>
        <v>0</v>
      </c>
      <c r="Q38" s="16"/>
      <c r="R38" s="355"/>
      <c r="S38" s="99"/>
      <c r="T38" s="326"/>
      <c r="U38" s="291"/>
      <c r="V38" s="291"/>
      <c r="W38" s="291"/>
      <c r="X38" s="291"/>
      <c r="Y38" s="291"/>
    </row>
    <row r="39" spans="1:26" ht="14.25" customHeight="1" x14ac:dyDescent="0.35">
      <c r="A39" s="81">
        <f>'Competitor List'!O21</f>
        <v>116</v>
      </c>
      <c r="B39" s="65" t="str">
        <f>IF('Competitor List'!D21="Y",'Competitor List'!B21," ")</f>
        <v xml:space="preserve"> </v>
      </c>
      <c r="C39" s="67" t="str">
        <f>IF('Competitor List'!H21="Y","Y","N")</f>
        <v>N</v>
      </c>
      <c r="D39" s="105" t="str">
        <f xml:space="preserve"> T('Competitor List'!F21)</f>
        <v/>
      </c>
      <c r="E39" s="66" t="str">
        <f>'LIGHT GUN'!V42</f>
        <v>DQ</v>
      </c>
      <c r="F39" s="66" t="str">
        <f>'HEAVY GUN'!V42</f>
        <v>DQ</v>
      </c>
      <c r="G39" s="87" t="str">
        <f xml:space="preserve"> IF(AND('Competitor List'!D21="Y",ISNUMBER(E39),ISNUMBER(F39)),(SUM(E39:F39))/2,"DQ")</f>
        <v>DQ</v>
      </c>
      <c r="H39" s="336" t="str">
        <f t="shared" si="12"/>
        <v>DQ</v>
      </c>
      <c r="I39" s="67" t="str">
        <f>'LIGHT GUN'!S42</f>
        <v>DQ</v>
      </c>
      <c r="J39" s="67" t="str">
        <f>'HEAVY GUN'!S42</f>
        <v>DQ</v>
      </c>
      <c r="K39" s="67" t="str">
        <f xml:space="preserve"> IF(AND('Competitor List'!D21="Y",ISNUMBER(I39),ISNUMBER(J39)),(SUM(I39:J39)),"DQ")</f>
        <v>DQ</v>
      </c>
      <c r="L39" s="336" t="str">
        <f t="shared" si="13"/>
        <v>DQ</v>
      </c>
      <c r="M39" s="337">
        <f>'LIGHT GUN'!U42+'HEAVY GUN'!U42</f>
        <v>0</v>
      </c>
      <c r="N39" s="118" t="str">
        <f xml:space="preserve"> IF(AND('Competitor List'!D21="Y",ISNUMBER(H39),ISNUMBER(L39)),(H39+L39),"DQ")</f>
        <v>DQ</v>
      </c>
      <c r="O39" s="67" t="str">
        <f t="shared" si="10"/>
        <v>DQ</v>
      </c>
      <c r="P39" s="445">
        <f t="shared" si="14"/>
        <v>0</v>
      </c>
      <c r="Q39" s="16"/>
      <c r="R39" s="355"/>
      <c r="S39" s="332"/>
      <c r="T39" s="327"/>
      <c r="U39" s="291"/>
      <c r="V39" s="291"/>
      <c r="W39" s="291"/>
      <c r="X39" s="328"/>
      <c r="Y39" s="328"/>
      <c r="Z39" s="99"/>
    </row>
    <row r="40" spans="1:26" ht="14.25" customHeight="1" x14ac:dyDescent="0.35">
      <c r="A40" s="68">
        <f>'Competitor List'!O22</f>
        <v>117</v>
      </c>
      <c r="B40" s="30" t="str">
        <f>IF('Competitor List'!D22="Y",'Competitor List'!B22," ")</f>
        <v xml:space="preserve"> </v>
      </c>
      <c r="C40" s="29" t="str">
        <f>IF('Competitor List'!H22="Y","Y","N")</f>
        <v>N</v>
      </c>
      <c r="D40" s="114" t="str">
        <f xml:space="preserve"> T('Competitor List'!F22)</f>
        <v/>
      </c>
      <c r="E40" s="31" t="str">
        <f>'LIGHT GUN'!V43</f>
        <v>DQ</v>
      </c>
      <c r="F40" s="31" t="str">
        <f>'HEAVY GUN'!V43</f>
        <v>DQ</v>
      </c>
      <c r="G40" s="32" t="str">
        <f xml:space="preserve"> IF(AND('Competitor List'!D22="Y",ISNUMBER(E40),ISNUMBER(F40)),(SUM(E40:F40))/2,"DQ")</f>
        <v>DQ</v>
      </c>
      <c r="H40" s="335" t="str">
        <f t="shared" si="12"/>
        <v>DQ</v>
      </c>
      <c r="I40" s="29" t="str">
        <f>'LIGHT GUN'!S43</f>
        <v>DQ</v>
      </c>
      <c r="J40" s="29" t="str">
        <f>'HEAVY GUN'!S43</f>
        <v>DQ</v>
      </c>
      <c r="K40" s="29" t="str">
        <f xml:space="preserve"> IF(AND('Competitor List'!D22="Y",ISNUMBER(I40),ISNUMBER(J40)),(SUM(I40:J40)),"DQ")</f>
        <v>DQ</v>
      </c>
      <c r="L40" s="335" t="str">
        <f t="shared" si="13"/>
        <v>DQ</v>
      </c>
      <c r="M40" s="321">
        <f>'LIGHT GUN'!U43+'HEAVY GUN'!U43</f>
        <v>0</v>
      </c>
      <c r="N40" s="115" t="str">
        <f xml:space="preserve"> IF(AND('Competitor List'!D22="Y",ISNUMBER(H40),ISNUMBER(L40)),H40+L40,"DQ")</f>
        <v>DQ</v>
      </c>
      <c r="O40" s="29" t="str">
        <f t="shared" si="10"/>
        <v>DQ</v>
      </c>
      <c r="P40" s="446">
        <f t="shared" si="14"/>
        <v>0</v>
      </c>
      <c r="Q40" s="16"/>
      <c r="R40" s="355"/>
      <c r="S40" s="332"/>
      <c r="T40" s="329"/>
      <c r="U40" s="291"/>
      <c r="V40" s="291"/>
      <c r="W40" s="291"/>
      <c r="X40" s="328"/>
      <c r="Y40" s="328"/>
      <c r="Z40" s="99"/>
    </row>
    <row r="41" spans="1:26" ht="14.25" customHeight="1" thickBot="1" x14ac:dyDescent="0.4">
      <c r="A41" s="69">
        <f>'Competitor List'!O23</f>
        <v>118</v>
      </c>
      <c r="B41" s="490" t="str">
        <f>IF('Competitor List'!D23="Y",'Competitor List'!B23," ")</f>
        <v xml:space="preserve"> </v>
      </c>
      <c r="C41" s="72" t="str">
        <f>IF('Competitor List'!H23="Y","Y","N")</f>
        <v>N</v>
      </c>
      <c r="D41" s="119" t="str">
        <f xml:space="preserve"> T('Competitor List'!F23)</f>
        <v/>
      </c>
      <c r="E41" s="70" t="str">
        <f>'LIGHT GUN'!V44</f>
        <v>DQ</v>
      </c>
      <c r="F41" s="70" t="str">
        <f>'HEAVY GUN'!V44</f>
        <v>DQ</v>
      </c>
      <c r="G41" s="71" t="str">
        <f xml:space="preserve"> IF(AND('Competitor List'!D23="Y",ISNUMBER(E41),ISNUMBER(F41)),(SUM(E41:F41))/2,"DQ")</f>
        <v>DQ</v>
      </c>
      <c r="H41" s="338" t="str">
        <f t="shared" si="12"/>
        <v>DQ</v>
      </c>
      <c r="I41" s="72" t="str">
        <f>'LIGHT GUN'!S44</f>
        <v>DQ</v>
      </c>
      <c r="J41" s="72" t="str">
        <f>'HEAVY GUN'!S44</f>
        <v>DQ</v>
      </c>
      <c r="K41" s="72" t="str">
        <f xml:space="preserve"> IF(AND('Competitor List'!D23="Y",ISNUMBER(I41),ISNUMBER(J41)),(SUM(I41:J41)),"DQ")</f>
        <v>DQ</v>
      </c>
      <c r="L41" s="338" t="str">
        <f t="shared" si="13"/>
        <v>DQ</v>
      </c>
      <c r="M41" s="339">
        <f>'LIGHT GUN'!U44+'HEAVY GUN'!U44</f>
        <v>0</v>
      </c>
      <c r="N41" s="120" t="str">
        <f xml:space="preserve"> IF(AND('Competitor List'!D23="Y",ISNUMBER(H41),ISNUMBER(L41)),H41+L41,"DQ")</f>
        <v>DQ</v>
      </c>
      <c r="O41" s="72" t="str">
        <f t="shared" si="10"/>
        <v>DQ</v>
      </c>
      <c r="P41" s="447">
        <f t="shared" si="14"/>
        <v>0</v>
      </c>
      <c r="Q41" s="16"/>
      <c r="R41" s="355"/>
      <c r="S41" s="332"/>
      <c r="T41" s="325"/>
      <c r="U41" s="291"/>
      <c r="V41" s="291"/>
      <c r="W41" s="291"/>
      <c r="X41" s="328"/>
      <c r="Y41" s="328"/>
      <c r="Z41" s="99"/>
    </row>
    <row r="42" spans="1:26" ht="14.25" customHeight="1" x14ac:dyDescent="0.35">
      <c r="A42" s="80">
        <f>'Competitor List'!O24</f>
        <v>119</v>
      </c>
      <c r="B42" s="65" t="str">
        <f>IF('Competitor List'!D24="Y",'Competitor List'!B24," ")</f>
        <v xml:space="preserve"> </v>
      </c>
      <c r="C42" s="79" t="str">
        <f>IF('Competitor List'!H24="Y","Y","N")</f>
        <v>N</v>
      </c>
      <c r="D42" s="106" t="str">
        <f xml:space="preserve"> T('Competitor List'!F24)</f>
        <v/>
      </c>
      <c r="E42" s="77" t="str">
        <f>'LIGHT GUN'!V45</f>
        <v>DQ</v>
      </c>
      <c r="F42" s="77" t="str">
        <f>'HEAVY GUN'!V45</f>
        <v>DQ</v>
      </c>
      <c r="G42" s="87" t="str">
        <f xml:space="preserve"> IF(AND('Competitor List'!D24="Y",ISNUMBER(E42),ISNUMBER(F42)),(SUM(E42:F42))/2,"DQ")</f>
        <v>DQ</v>
      </c>
      <c r="H42" s="340" t="str">
        <f t="shared" si="12"/>
        <v>DQ</v>
      </c>
      <c r="I42" s="79" t="str">
        <f>'LIGHT GUN'!S45</f>
        <v>DQ</v>
      </c>
      <c r="J42" s="79" t="str">
        <f>'HEAVY GUN'!S45</f>
        <v>DQ</v>
      </c>
      <c r="K42" s="67" t="str">
        <f xml:space="preserve"> IF(AND('Competitor List'!D24="Y",ISNUMBER(I42),ISNUMBER(J42)),(SUM(I42:J42)),"DQ")</f>
        <v>DQ</v>
      </c>
      <c r="L42" s="340" t="str">
        <f t="shared" si="13"/>
        <v>DQ</v>
      </c>
      <c r="M42" s="341">
        <f>'LIGHT GUN'!U45+'HEAVY GUN'!U45</f>
        <v>0</v>
      </c>
      <c r="N42" s="118" t="str">
        <f xml:space="preserve"> IF(AND('Competitor List'!D24="Y",ISNUMBER(H42),ISNUMBER(L42)),(H42+L42),"DQ")</f>
        <v>DQ</v>
      </c>
      <c r="O42" s="79" t="str">
        <f t="shared" si="10"/>
        <v>DQ</v>
      </c>
      <c r="P42" s="445">
        <f t="shared" si="14"/>
        <v>0</v>
      </c>
      <c r="Q42" s="16"/>
      <c r="R42" s="355"/>
      <c r="S42" s="332"/>
      <c r="T42" s="325"/>
      <c r="U42" s="291"/>
      <c r="V42" s="291"/>
      <c r="W42" s="291"/>
      <c r="X42" s="328"/>
      <c r="Y42" s="328"/>
      <c r="Z42" s="99"/>
    </row>
    <row r="43" spans="1:26" ht="14.25" customHeight="1" x14ac:dyDescent="0.35">
      <c r="A43" s="68">
        <f>'Competitor List'!O25</f>
        <v>120</v>
      </c>
      <c r="B43" s="30" t="str">
        <f>IF('Competitor List'!D25="Y",'Competitor List'!B25," ")</f>
        <v xml:space="preserve"> </v>
      </c>
      <c r="C43" s="29" t="str">
        <f>IF('Competitor List'!H25="Y","Y","N")</f>
        <v>N</v>
      </c>
      <c r="D43" s="114" t="str">
        <f xml:space="preserve"> T('Competitor List'!F25)</f>
        <v/>
      </c>
      <c r="E43" s="31" t="str">
        <f>'LIGHT GUN'!V46</f>
        <v>DQ</v>
      </c>
      <c r="F43" s="31" t="str">
        <f>'HEAVY GUN'!V46</f>
        <v>DQ</v>
      </c>
      <c r="G43" s="32" t="str">
        <f xml:space="preserve"> IF(AND('Competitor List'!D25="Y",ISNUMBER(E43),ISNUMBER(F43)),(SUM(E43:F43))/2,"DQ")</f>
        <v>DQ</v>
      </c>
      <c r="H43" s="335" t="str">
        <f t="shared" si="12"/>
        <v>DQ</v>
      </c>
      <c r="I43" s="29" t="str">
        <f>'LIGHT GUN'!S46</f>
        <v>DQ</v>
      </c>
      <c r="J43" s="29" t="str">
        <f>'HEAVY GUN'!S46</f>
        <v>DQ</v>
      </c>
      <c r="K43" s="29" t="str">
        <f xml:space="preserve"> IF(AND('Competitor List'!D25="Y",ISNUMBER(I43),ISNUMBER(J43)),(SUM(I43:J43)),"DQ")</f>
        <v>DQ</v>
      </c>
      <c r="L43" s="335" t="str">
        <f t="shared" si="13"/>
        <v>DQ</v>
      </c>
      <c r="M43" s="321">
        <f>'LIGHT GUN'!U46+'HEAVY GUN'!U46</f>
        <v>0</v>
      </c>
      <c r="N43" s="115" t="str">
        <f xml:space="preserve"> IF(AND('Competitor List'!D25="Y",ISNUMBER(H43),ISNUMBER(L43)),H43+L43,"DQ")</f>
        <v>DQ</v>
      </c>
      <c r="O43" s="29" t="str">
        <f t="shared" si="10"/>
        <v>DQ</v>
      </c>
      <c r="P43" s="446">
        <f t="shared" si="14"/>
        <v>0</v>
      </c>
      <c r="Q43" s="16"/>
      <c r="R43" s="355"/>
      <c r="S43" s="332"/>
      <c r="T43" s="325"/>
      <c r="U43" s="291"/>
      <c r="V43" s="291"/>
      <c r="W43" s="291"/>
      <c r="X43" s="328"/>
      <c r="Y43" s="328"/>
      <c r="Z43" s="99"/>
    </row>
    <row r="44" spans="1:26" ht="14.25" customHeight="1" thickBot="1" x14ac:dyDescent="0.4">
      <c r="A44" s="82">
        <f>'Competitor List'!O26</f>
        <v>201</v>
      </c>
      <c r="B44" s="73" t="str">
        <f>IF('Competitor List'!D26="Y",'Competitor List'!B26," ")</f>
        <v xml:space="preserve"> </v>
      </c>
      <c r="C44" s="76" t="str">
        <f>IF('Competitor List'!H26="Y","Y","N")</f>
        <v>N</v>
      </c>
      <c r="D44" s="121" t="str">
        <f xml:space="preserve"> T('Competitor List'!F26)</f>
        <v/>
      </c>
      <c r="E44" s="74" t="str">
        <f>'LIGHT GUN'!V47</f>
        <v>DQ</v>
      </c>
      <c r="F44" s="74" t="str">
        <f>'HEAVY GUN'!V47</f>
        <v>DQ</v>
      </c>
      <c r="G44" s="75" t="str">
        <f xml:space="preserve"> IF(AND('Competitor List'!D26="Y",ISNUMBER(E44),ISNUMBER(F44)),(SUM(E44:F44))/2,"DQ")</f>
        <v>DQ</v>
      </c>
      <c r="H44" s="342" t="str">
        <f t="shared" si="12"/>
        <v>DQ</v>
      </c>
      <c r="I44" s="76" t="str">
        <f>'LIGHT GUN'!S47</f>
        <v>DQ</v>
      </c>
      <c r="J44" s="76" t="str">
        <f>'HEAVY GUN'!S47</f>
        <v>DQ</v>
      </c>
      <c r="K44" s="72" t="str">
        <f xml:space="preserve"> IF(AND('Competitor List'!D26="Y",ISNUMBER(I44),ISNUMBER(J44)),(SUM(I44:J44)),"DQ")</f>
        <v>DQ</v>
      </c>
      <c r="L44" s="342" t="str">
        <f t="shared" si="13"/>
        <v>DQ</v>
      </c>
      <c r="M44" s="343">
        <f>'LIGHT GUN'!U47+'HEAVY GUN'!U47</f>
        <v>0</v>
      </c>
      <c r="N44" s="120" t="str">
        <f xml:space="preserve"> IF(AND('Competitor List'!D26="Y",ISNUMBER(H44),ISNUMBER(L44)),H44+L44,"DQ")</f>
        <v>DQ</v>
      </c>
      <c r="O44" s="76" t="str">
        <f t="shared" si="10"/>
        <v>DQ</v>
      </c>
      <c r="P44" s="447">
        <f t="shared" si="14"/>
        <v>0</v>
      </c>
      <c r="Q44" s="16"/>
      <c r="R44" s="355"/>
      <c r="S44" s="332"/>
      <c r="T44" s="325"/>
      <c r="U44" s="291"/>
      <c r="V44" s="291"/>
      <c r="W44" s="291"/>
      <c r="X44" s="328"/>
      <c r="Y44" s="328"/>
      <c r="Z44" s="99"/>
    </row>
    <row r="45" spans="1:26" ht="14.25" customHeight="1" x14ac:dyDescent="0.35">
      <c r="A45" s="81">
        <f>'Competitor List'!O27</f>
        <v>202</v>
      </c>
      <c r="B45" s="65" t="str">
        <f>IF('Competitor List'!D27="Y",'Competitor List'!B27," ")</f>
        <v xml:space="preserve"> </v>
      </c>
      <c r="C45" s="67" t="str">
        <f>IF('Competitor List'!H27="Y","Y","N")</f>
        <v>N</v>
      </c>
      <c r="D45" s="105" t="str">
        <f xml:space="preserve"> T('Competitor List'!F27)</f>
        <v/>
      </c>
      <c r="E45" s="66" t="str">
        <f>'LIGHT GUN'!V48</f>
        <v>DQ</v>
      </c>
      <c r="F45" s="66" t="str">
        <f>'HEAVY GUN'!V48</f>
        <v>DQ</v>
      </c>
      <c r="G45" s="87" t="str">
        <f xml:space="preserve"> IF(AND('Competitor List'!D27="Y",ISNUMBER(E45),ISNUMBER(F45)),(SUM(E45:F45))/2,"DQ")</f>
        <v>DQ</v>
      </c>
      <c r="H45" s="336" t="str">
        <f t="shared" si="12"/>
        <v>DQ</v>
      </c>
      <c r="I45" s="67" t="str">
        <f>'LIGHT GUN'!S48</f>
        <v>DQ</v>
      </c>
      <c r="J45" s="67" t="str">
        <f>'HEAVY GUN'!S48</f>
        <v>DQ</v>
      </c>
      <c r="K45" s="67" t="str">
        <f xml:space="preserve"> IF(AND('Competitor List'!D27="Y",ISNUMBER(I45),ISNUMBER(J45)),(SUM(I45:J45)),"DQ")</f>
        <v>DQ</v>
      </c>
      <c r="L45" s="336" t="str">
        <f t="shared" si="13"/>
        <v>DQ</v>
      </c>
      <c r="M45" s="337">
        <f>'LIGHT GUN'!U48+'HEAVY GUN'!U48</f>
        <v>0</v>
      </c>
      <c r="N45" s="118" t="str">
        <f xml:space="preserve"> IF(AND('Competitor List'!D27="Y",ISNUMBER(H45),ISNUMBER(L45)),(H45+L45),"DQ")</f>
        <v>DQ</v>
      </c>
      <c r="O45" s="67" t="str">
        <f t="shared" si="10"/>
        <v>DQ</v>
      </c>
      <c r="P45" s="445">
        <f t="shared" si="14"/>
        <v>0</v>
      </c>
      <c r="Q45" s="16"/>
      <c r="R45" s="355"/>
      <c r="S45" s="332"/>
      <c r="T45" s="325"/>
      <c r="U45" s="291"/>
      <c r="V45" s="291"/>
      <c r="W45" s="291"/>
      <c r="X45" s="328"/>
      <c r="Y45" s="328"/>
      <c r="Z45" s="99"/>
    </row>
    <row r="46" spans="1:26" ht="14.25" customHeight="1" x14ac:dyDescent="0.35">
      <c r="A46" s="68">
        <f>'Competitor List'!O28</f>
        <v>203</v>
      </c>
      <c r="B46" s="30" t="str">
        <f>IF('Competitor List'!D28="Y",'Competitor List'!B28," ")</f>
        <v xml:space="preserve"> </v>
      </c>
      <c r="C46" s="29" t="str">
        <f>IF('Competitor List'!H28="Y","Y","N")</f>
        <v>N</v>
      </c>
      <c r="D46" s="114" t="str">
        <f xml:space="preserve"> T('Competitor List'!F28)</f>
        <v/>
      </c>
      <c r="E46" s="31" t="str">
        <f>'LIGHT GUN'!V49</f>
        <v>DQ</v>
      </c>
      <c r="F46" s="31" t="str">
        <f>'HEAVY GUN'!V49</f>
        <v>DQ</v>
      </c>
      <c r="G46" s="32" t="str">
        <f xml:space="preserve"> IF(AND('Competitor List'!D28="Y",ISNUMBER(E46),ISNUMBER(F46)),(SUM(E46:F46))/2,"DQ")</f>
        <v>DQ</v>
      </c>
      <c r="H46" s="335" t="str">
        <f t="shared" si="12"/>
        <v>DQ</v>
      </c>
      <c r="I46" s="29" t="str">
        <f>'LIGHT GUN'!S49</f>
        <v>DQ</v>
      </c>
      <c r="J46" s="29" t="str">
        <f>'HEAVY GUN'!S49</f>
        <v>DQ</v>
      </c>
      <c r="K46" s="29" t="str">
        <f xml:space="preserve"> IF(AND('Competitor List'!D28="Y",ISNUMBER(I46),ISNUMBER(J46)),(SUM(I46:J46)),"DQ")</f>
        <v>DQ</v>
      </c>
      <c r="L46" s="335" t="str">
        <f t="shared" si="13"/>
        <v>DQ</v>
      </c>
      <c r="M46" s="321">
        <f>'LIGHT GUN'!U49+'HEAVY GUN'!U49</f>
        <v>0</v>
      </c>
      <c r="N46" s="115" t="str">
        <f xml:space="preserve"> IF(AND('Competitor List'!D28="Y",ISNUMBER(H46),ISNUMBER(L46)),H46+L46,"DQ")</f>
        <v>DQ</v>
      </c>
      <c r="O46" s="29" t="str">
        <f t="shared" si="10"/>
        <v>DQ</v>
      </c>
      <c r="P46" s="446">
        <f t="shared" si="14"/>
        <v>0</v>
      </c>
      <c r="Q46" s="16"/>
      <c r="R46" s="355"/>
      <c r="S46" s="332"/>
      <c r="T46" s="325"/>
      <c r="U46" s="291"/>
      <c r="V46" s="291"/>
      <c r="W46" s="291"/>
      <c r="X46" s="328"/>
      <c r="Y46" s="328"/>
      <c r="Z46" s="99"/>
    </row>
    <row r="47" spans="1:26" ht="14.25" customHeight="1" thickBot="1" x14ac:dyDescent="0.4">
      <c r="A47" s="69">
        <f>'Competitor List'!O29</f>
        <v>204</v>
      </c>
      <c r="B47" s="490" t="str">
        <f>IF('Competitor List'!D29="Y",'Competitor List'!B29," ")</f>
        <v xml:space="preserve"> </v>
      </c>
      <c r="C47" s="72" t="str">
        <f>IF('Competitor List'!H29="Y","Y","N")</f>
        <v>N</v>
      </c>
      <c r="D47" s="119" t="str">
        <f xml:space="preserve"> T('Competitor List'!F29)</f>
        <v/>
      </c>
      <c r="E47" s="70" t="str">
        <f>'LIGHT GUN'!V50</f>
        <v>DQ</v>
      </c>
      <c r="F47" s="70" t="str">
        <f>'HEAVY GUN'!V50</f>
        <v>DQ</v>
      </c>
      <c r="G47" s="71" t="str">
        <f xml:space="preserve"> IF(AND('Competitor List'!D29="Y",ISNUMBER(E47),ISNUMBER(F47)),(SUM(E47:F47))/2,"DQ")</f>
        <v>DQ</v>
      </c>
      <c r="H47" s="338" t="str">
        <f t="shared" si="12"/>
        <v>DQ</v>
      </c>
      <c r="I47" s="72" t="str">
        <f>'LIGHT GUN'!S50</f>
        <v>DQ</v>
      </c>
      <c r="J47" s="72" t="str">
        <f>'HEAVY GUN'!S50</f>
        <v>DQ</v>
      </c>
      <c r="K47" s="72" t="str">
        <f xml:space="preserve"> IF(AND('Competitor List'!D29="Y",ISNUMBER(I47),ISNUMBER(J47)),(SUM(I47:J47)),"DQ")</f>
        <v>DQ</v>
      </c>
      <c r="L47" s="338" t="str">
        <f t="shared" si="13"/>
        <v>DQ</v>
      </c>
      <c r="M47" s="339">
        <f>'LIGHT GUN'!U50+'HEAVY GUN'!U50</f>
        <v>0</v>
      </c>
      <c r="N47" s="120" t="str">
        <f xml:space="preserve"> IF(AND('Competitor List'!D29="Y",ISNUMBER(H47),ISNUMBER(L47)),H47+L47,"DQ")</f>
        <v>DQ</v>
      </c>
      <c r="O47" s="72" t="str">
        <f t="shared" si="10"/>
        <v>DQ</v>
      </c>
      <c r="P47" s="447">
        <f t="shared" si="14"/>
        <v>0</v>
      </c>
      <c r="Q47" s="16"/>
      <c r="R47" s="355"/>
      <c r="S47" s="332"/>
      <c r="T47" s="325"/>
      <c r="U47" s="291"/>
      <c r="V47" s="291"/>
      <c r="W47" s="291"/>
      <c r="X47" s="328"/>
      <c r="Y47" s="328"/>
      <c r="Z47" s="99"/>
    </row>
    <row r="48" spans="1:26" ht="14.25" customHeight="1" x14ac:dyDescent="0.35">
      <c r="A48" s="80">
        <f>'Competitor List'!O30</f>
        <v>205</v>
      </c>
      <c r="B48" s="65" t="str">
        <f>IF('Competitor List'!D30="Y",'Competitor List'!B30," ")</f>
        <v xml:space="preserve"> </v>
      </c>
      <c r="C48" s="79" t="str">
        <f>IF('Competitor List'!H30="Y","Y","N")</f>
        <v>N</v>
      </c>
      <c r="D48" s="106" t="str">
        <f xml:space="preserve"> T('Competitor List'!F30)</f>
        <v/>
      </c>
      <c r="E48" s="77" t="str">
        <f>'LIGHT GUN'!V51</f>
        <v>DQ</v>
      </c>
      <c r="F48" s="77" t="str">
        <f>'HEAVY GUN'!V51</f>
        <v>DQ</v>
      </c>
      <c r="G48" s="87" t="str">
        <f xml:space="preserve"> IF(AND('Competitor List'!D30="Y",ISNUMBER(E48),ISNUMBER(F48)),(SUM(E48:F48))/2,"DQ")</f>
        <v>DQ</v>
      </c>
      <c r="H48" s="340" t="str">
        <f t="shared" si="12"/>
        <v>DQ</v>
      </c>
      <c r="I48" s="79" t="str">
        <f>'LIGHT GUN'!S51</f>
        <v>DQ</v>
      </c>
      <c r="J48" s="79" t="str">
        <f>'HEAVY GUN'!S51</f>
        <v>DQ</v>
      </c>
      <c r="K48" s="67" t="str">
        <f xml:space="preserve"> IF(AND('Competitor List'!D30="Y",ISNUMBER(I48),ISNUMBER(J48)),(SUM(I48:J48)),"DQ")</f>
        <v>DQ</v>
      </c>
      <c r="L48" s="340" t="str">
        <f t="shared" si="13"/>
        <v>DQ</v>
      </c>
      <c r="M48" s="341">
        <f>'LIGHT GUN'!U51+'HEAVY GUN'!U51</f>
        <v>0</v>
      </c>
      <c r="N48" s="118" t="str">
        <f xml:space="preserve"> IF(AND('Competitor List'!D30="Y",ISNUMBER(H48),ISNUMBER(L48)),(H48+L48),"DQ")</f>
        <v>DQ</v>
      </c>
      <c r="O48" s="79" t="str">
        <f t="shared" si="10"/>
        <v>DQ</v>
      </c>
      <c r="P48" s="445">
        <f t="shared" si="14"/>
        <v>0</v>
      </c>
      <c r="Q48" s="16"/>
      <c r="R48" s="355"/>
      <c r="S48" s="332"/>
      <c r="T48" s="325"/>
      <c r="U48" s="291"/>
      <c r="V48" s="291"/>
      <c r="W48" s="291"/>
      <c r="X48" s="328"/>
      <c r="Y48" s="328"/>
      <c r="Z48" s="99"/>
    </row>
    <row r="49" spans="1:26" ht="14.25" customHeight="1" x14ac:dyDescent="0.35">
      <c r="A49" s="68">
        <f>'Competitor List'!O31</f>
        <v>206</v>
      </c>
      <c r="B49" s="30" t="str">
        <f>IF('Competitor List'!D31="Y",'Competitor List'!B31," ")</f>
        <v xml:space="preserve"> </v>
      </c>
      <c r="C49" s="29" t="str">
        <f>IF('Competitor List'!H31="Y","Y","N")</f>
        <v>N</v>
      </c>
      <c r="D49" s="114" t="str">
        <f xml:space="preserve"> T('Competitor List'!F31)</f>
        <v/>
      </c>
      <c r="E49" s="31" t="str">
        <f>'LIGHT GUN'!V52</f>
        <v>DQ</v>
      </c>
      <c r="F49" s="31" t="str">
        <f>'HEAVY GUN'!V52</f>
        <v>DQ</v>
      </c>
      <c r="G49" s="32" t="str">
        <f xml:space="preserve"> IF(AND('Competitor List'!D31="Y",ISNUMBER(E49),ISNUMBER(F49)),(SUM(E49:F49))/2,"DQ")</f>
        <v>DQ</v>
      </c>
      <c r="H49" s="335" t="str">
        <f t="shared" si="12"/>
        <v>DQ</v>
      </c>
      <c r="I49" s="29" t="str">
        <f>'LIGHT GUN'!S52</f>
        <v>DQ</v>
      </c>
      <c r="J49" s="29" t="str">
        <f>'HEAVY GUN'!S52</f>
        <v>DQ</v>
      </c>
      <c r="K49" s="29" t="str">
        <f xml:space="preserve"> IF(AND('Competitor List'!D31="Y",ISNUMBER(I49),ISNUMBER(J49)),(SUM(I49:J49)),"DQ")</f>
        <v>DQ</v>
      </c>
      <c r="L49" s="335" t="str">
        <f t="shared" si="13"/>
        <v>DQ</v>
      </c>
      <c r="M49" s="321">
        <f>'LIGHT GUN'!U52+'HEAVY GUN'!U52</f>
        <v>0</v>
      </c>
      <c r="N49" s="115" t="str">
        <f xml:space="preserve"> IF(AND('Competitor List'!D31="Y",ISNUMBER(H49),ISNUMBER(L49)),H49+L49,"DQ")</f>
        <v>DQ</v>
      </c>
      <c r="O49" s="29" t="str">
        <f t="shared" si="10"/>
        <v>DQ</v>
      </c>
      <c r="P49" s="446">
        <f t="shared" si="14"/>
        <v>0</v>
      </c>
      <c r="Q49" s="16"/>
      <c r="R49" s="355"/>
      <c r="S49" s="332"/>
      <c r="T49" s="325"/>
      <c r="U49" s="291"/>
      <c r="V49" s="291"/>
      <c r="W49" s="291"/>
      <c r="X49" s="328"/>
      <c r="Y49" s="328"/>
      <c r="Z49" s="99"/>
    </row>
    <row r="50" spans="1:26" ht="14.25" customHeight="1" thickBot="1" x14ac:dyDescent="0.4">
      <c r="A50" s="82">
        <f>'Competitor List'!O32</f>
        <v>207</v>
      </c>
      <c r="B50" s="73" t="str">
        <f>IF('Competitor List'!D32="Y",'Competitor List'!B32," ")</f>
        <v xml:space="preserve"> </v>
      </c>
      <c r="C50" s="76" t="str">
        <f>IF('Competitor List'!H32="Y","Y","N")</f>
        <v>N</v>
      </c>
      <c r="D50" s="121" t="str">
        <f xml:space="preserve"> T('Competitor List'!F32)</f>
        <v/>
      </c>
      <c r="E50" s="74" t="str">
        <f>'LIGHT GUN'!V53</f>
        <v>DQ</v>
      </c>
      <c r="F50" s="74" t="str">
        <f>'HEAVY GUN'!V53</f>
        <v>DQ</v>
      </c>
      <c r="G50" s="75" t="str">
        <f xml:space="preserve"> IF(AND('Competitor List'!D32="Y",ISNUMBER(E50),ISNUMBER(F50)),(SUM(E50:F50))/2,"DQ")</f>
        <v>DQ</v>
      </c>
      <c r="H50" s="342" t="str">
        <f t="shared" si="12"/>
        <v>DQ</v>
      </c>
      <c r="I50" s="76" t="str">
        <f>'LIGHT GUN'!S53</f>
        <v>DQ</v>
      </c>
      <c r="J50" s="76" t="str">
        <f>'HEAVY GUN'!S53</f>
        <v>DQ</v>
      </c>
      <c r="K50" s="72" t="str">
        <f xml:space="preserve"> IF(AND('Competitor List'!D32="Y",ISNUMBER(I50),ISNUMBER(J50)),(SUM(I50:J50)),"DQ")</f>
        <v>DQ</v>
      </c>
      <c r="L50" s="342" t="str">
        <f t="shared" si="13"/>
        <v>DQ</v>
      </c>
      <c r="M50" s="343">
        <f>'LIGHT GUN'!U53+'HEAVY GUN'!U53</f>
        <v>0</v>
      </c>
      <c r="N50" s="120" t="str">
        <f xml:space="preserve"> IF(AND('Competitor List'!D32="Y",ISNUMBER(H50),ISNUMBER(L50)),H50+L50,"DQ")</f>
        <v>DQ</v>
      </c>
      <c r="O50" s="76" t="str">
        <f t="shared" si="10"/>
        <v>DQ</v>
      </c>
      <c r="P50" s="447">
        <f t="shared" si="14"/>
        <v>0</v>
      </c>
      <c r="Q50" s="16"/>
      <c r="R50" s="355"/>
      <c r="S50" s="332"/>
      <c r="T50" s="325"/>
      <c r="U50" s="291"/>
      <c r="V50" s="291"/>
      <c r="W50" s="291"/>
      <c r="X50" s="328"/>
      <c r="Y50" s="328"/>
      <c r="Z50" s="99"/>
    </row>
    <row r="51" spans="1:26" ht="14.25" customHeight="1" x14ac:dyDescent="0.35">
      <c r="A51" s="81">
        <f>'Competitor List'!O33</f>
        <v>208</v>
      </c>
      <c r="B51" s="65" t="str">
        <f>IF('Competitor List'!D33="Y",'Competitor List'!B33," ")</f>
        <v xml:space="preserve"> </v>
      </c>
      <c r="C51" s="67" t="str">
        <f>IF('Competitor List'!H33="Y","Y","N")</f>
        <v>N</v>
      </c>
      <c r="D51" s="105" t="str">
        <f xml:space="preserve"> T('Competitor List'!F33)</f>
        <v/>
      </c>
      <c r="E51" s="66" t="str">
        <f>'LIGHT GUN'!V54</f>
        <v>DQ</v>
      </c>
      <c r="F51" s="66" t="str">
        <f>'HEAVY GUN'!V54</f>
        <v>DQ</v>
      </c>
      <c r="G51" s="87" t="str">
        <f xml:space="preserve"> IF(AND('Competitor List'!D33="Y",ISNUMBER(E51),ISNUMBER(F51)),(SUM(E51:F51))/2,"DQ")</f>
        <v>DQ</v>
      </c>
      <c r="H51" s="336" t="str">
        <f t="shared" si="12"/>
        <v>DQ</v>
      </c>
      <c r="I51" s="67" t="str">
        <f>'LIGHT GUN'!S54</f>
        <v>DQ</v>
      </c>
      <c r="J51" s="67" t="str">
        <f>'HEAVY GUN'!S54</f>
        <v>DQ</v>
      </c>
      <c r="K51" s="67" t="str">
        <f xml:space="preserve"> IF(AND('Competitor List'!D33="Y",ISNUMBER(I51),ISNUMBER(J51)),(SUM(I51:J51)),"DQ")</f>
        <v>DQ</v>
      </c>
      <c r="L51" s="336" t="str">
        <f t="shared" si="13"/>
        <v>DQ</v>
      </c>
      <c r="M51" s="337">
        <f>'LIGHT GUN'!U54+'HEAVY GUN'!U54</f>
        <v>0</v>
      </c>
      <c r="N51" s="118" t="str">
        <f xml:space="preserve"> IF(AND('Competitor List'!D33="Y",ISNUMBER(H51),ISNUMBER(L51)),(H51+L51),"DQ")</f>
        <v>DQ</v>
      </c>
      <c r="O51" s="67" t="str">
        <f t="shared" si="10"/>
        <v>DQ</v>
      </c>
      <c r="P51" s="445">
        <f t="shared" si="14"/>
        <v>0</v>
      </c>
      <c r="Q51" s="16"/>
      <c r="R51" s="355"/>
      <c r="S51" s="332"/>
      <c r="T51" s="325"/>
      <c r="U51" s="291"/>
      <c r="V51" s="291"/>
      <c r="W51" s="291"/>
      <c r="X51" s="328"/>
      <c r="Y51" s="328"/>
      <c r="Z51" s="99"/>
    </row>
    <row r="52" spans="1:26" ht="14.25" customHeight="1" x14ac:dyDescent="0.35">
      <c r="A52" s="68">
        <f>'Competitor List'!O34</f>
        <v>209</v>
      </c>
      <c r="B52" s="30" t="str">
        <f>IF('Competitor List'!D34="Y",'Competitor List'!B34," ")</f>
        <v xml:space="preserve"> </v>
      </c>
      <c r="C52" s="29" t="str">
        <f>IF('Competitor List'!H34="Y","Y","N")</f>
        <v>N</v>
      </c>
      <c r="D52" s="114" t="str">
        <f xml:space="preserve"> T('Competitor List'!F34)</f>
        <v/>
      </c>
      <c r="E52" s="31" t="str">
        <f>'LIGHT GUN'!V55</f>
        <v>DQ</v>
      </c>
      <c r="F52" s="31" t="str">
        <f>'HEAVY GUN'!V55</f>
        <v>DQ</v>
      </c>
      <c r="G52" s="32" t="str">
        <f xml:space="preserve"> IF(AND('Competitor List'!D34="Y",ISNUMBER(E52),ISNUMBER(F52)),(SUM(E52:F52))/2,"DQ")</f>
        <v>DQ</v>
      </c>
      <c r="H52" s="335" t="str">
        <f t="shared" si="12"/>
        <v>DQ</v>
      </c>
      <c r="I52" s="29" t="str">
        <f>'LIGHT GUN'!S55</f>
        <v>DQ</v>
      </c>
      <c r="J52" s="29" t="str">
        <f>'HEAVY GUN'!S55</f>
        <v>DQ</v>
      </c>
      <c r="K52" s="29" t="str">
        <f xml:space="preserve"> IF(AND('Competitor List'!D34="Y",ISNUMBER(I52),ISNUMBER(J52)),(SUM(I52:J52)),"DQ")</f>
        <v>DQ</v>
      </c>
      <c r="L52" s="335" t="str">
        <f t="shared" si="13"/>
        <v>DQ</v>
      </c>
      <c r="M52" s="321">
        <f>'LIGHT GUN'!U55+'HEAVY GUN'!U55</f>
        <v>0</v>
      </c>
      <c r="N52" s="115" t="str">
        <f xml:space="preserve"> IF(AND('Competitor List'!D34="Y",ISNUMBER(H52),ISNUMBER(L52)),H52+L52,"DQ")</f>
        <v>DQ</v>
      </c>
      <c r="O52" s="29" t="str">
        <f t="shared" si="10"/>
        <v>DQ</v>
      </c>
      <c r="P52" s="446">
        <f t="shared" si="14"/>
        <v>0</v>
      </c>
      <c r="Q52" s="16"/>
      <c r="R52" s="355"/>
      <c r="S52" s="332"/>
      <c r="T52" s="325"/>
      <c r="U52" s="291"/>
      <c r="V52" s="291"/>
      <c r="W52" s="291"/>
      <c r="X52" s="291"/>
      <c r="Y52" s="291"/>
    </row>
    <row r="53" spans="1:26" ht="14.25" customHeight="1" thickBot="1" x14ac:dyDescent="0.4">
      <c r="A53" s="69">
        <f>'Competitor List'!O35</f>
        <v>210</v>
      </c>
      <c r="B53" s="490" t="str">
        <f>IF('Competitor List'!D35="Y",'Competitor List'!B35," ")</f>
        <v xml:space="preserve"> </v>
      </c>
      <c r="C53" s="72" t="str">
        <f>IF('Competitor List'!H35="Y","Y","N")</f>
        <v>N</v>
      </c>
      <c r="D53" s="119" t="str">
        <f xml:space="preserve"> T('Competitor List'!F35)</f>
        <v/>
      </c>
      <c r="E53" s="70" t="str">
        <f>'LIGHT GUN'!V56</f>
        <v>DQ</v>
      </c>
      <c r="F53" s="70" t="str">
        <f>'HEAVY GUN'!V56</f>
        <v>DQ</v>
      </c>
      <c r="G53" s="71" t="str">
        <f xml:space="preserve"> IF(AND('Competitor List'!D35="Y",ISNUMBER(E53),ISNUMBER(F53)),(SUM(E53:F53))/2,"DQ")</f>
        <v>DQ</v>
      </c>
      <c r="H53" s="338" t="str">
        <f t="shared" si="12"/>
        <v>DQ</v>
      </c>
      <c r="I53" s="72" t="str">
        <f>'LIGHT GUN'!S56</f>
        <v>DQ</v>
      </c>
      <c r="J53" s="72" t="str">
        <f>'HEAVY GUN'!S56</f>
        <v>DQ</v>
      </c>
      <c r="K53" s="72" t="str">
        <f xml:space="preserve"> IF(AND('Competitor List'!D35="Y",ISNUMBER(I53),ISNUMBER(J53)),(SUM(I53:J53)),"DQ")</f>
        <v>DQ</v>
      </c>
      <c r="L53" s="338" t="str">
        <f t="shared" si="13"/>
        <v>DQ</v>
      </c>
      <c r="M53" s="339">
        <f>'LIGHT GUN'!U56+'HEAVY GUN'!U56</f>
        <v>0</v>
      </c>
      <c r="N53" s="120" t="str">
        <f xml:space="preserve"> IF(AND('Competitor List'!D35="Y",ISNUMBER(H53),ISNUMBER(L53)),H53+L53,"DQ")</f>
        <v>DQ</v>
      </c>
      <c r="O53" s="72" t="str">
        <f t="shared" si="10"/>
        <v>DQ</v>
      </c>
      <c r="P53" s="447">
        <f t="shared" si="14"/>
        <v>0</v>
      </c>
      <c r="Q53" s="16"/>
      <c r="R53" s="355"/>
      <c r="S53" s="332"/>
      <c r="T53" s="291"/>
      <c r="U53" s="291"/>
      <c r="V53" s="291"/>
      <c r="W53" s="291"/>
      <c r="X53" s="291"/>
      <c r="Y53" s="291"/>
    </row>
    <row r="54" spans="1:26" ht="14.25" customHeight="1" x14ac:dyDescent="0.35">
      <c r="A54" s="80">
        <f>'Competitor List'!O36</f>
        <v>211</v>
      </c>
      <c r="B54" s="65" t="str">
        <f>IF('Competitor List'!D36="Y",'Competitor List'!B36," ")</f>
        <v xml:space="preserve"> </v>
      </c>
      <c r="C54" s="79" t="str">
        <f>IF('Competitor List'!H36="Y","Y","N")</f>
        <v>N</v>
      </c>
      <c r="D54" s="106" t="str">
        <f xml:space="preserve"> T('Competitor List'!F36)</f>
        <v/>
      </c>
      <c r="E54" s="77" t="str">
        <f>'LIGHT GUN'!V57</f>
        <v>DQ</v>
      </c>
      <c r="F54" s="77" t="str">
        <f>'HEAVY GUN'!V57</f>
        <v>DQ</v>
      </c>
      <c r="G54" s="87" t="str">
        <f xml:space="preserve"> IF(AND('Competitor List'!D36="Y",ISNUMBER(E54),ISNUMBER(F54)),(SUM(E54:F54))/2,"DQ")</f>
        <v>DQ</v>
      </c>
      <c r="H54" s="340" t="str">
        <f t="shared" si="12"/>
        <v>DQ</v>
      </c>
      <c r="I54" s="79" t="str">
        <f>'LIGHT GUN'!S57</f>
        <v>DQ</v>
      </c>
      <c r="J54" s="79" t="str">
        <f>'HEAVY GUN'!S57</f>
        <v>DQ</v>
      </c>
      <c r="K54" s="67" t="str">
        <f xml:space="preserve"> IF(AND('Competitor List'!D36="Y",ISNUMBER(I54),ISNUMBER(J54)),(SUM(I54:J54)),"DQ")</f>
        <v>DQ</v>
      </c>
      <c r="L54" s="340" t="str">
        <f t="shared" si="13"/>
        <v>DQ</v>
      </c>
      <c r="M54" s="341">
        <f>'LIGHT GUN'!U57+'HEAVY GUN'!U57</f>
        <v>0</v>
      </c>
      <c r="N54" s="118" t="str">
        <f xml:space="preserve"> IF(AND('Competitor List'!D36="Y",ISNUMBER(H54),ISNUMBER(L54)),(H54+L54),"DQ")</f>
        <v>DQ</v>
      </c>
      <c r="O54" s="79" t="str">
        <f t="shared" si="10"/>
        <v>DQ</v>
      </c>
      <c r="P54" s="445">
        <f t="shared" si="14"/>
        <v>0</v>
      </c>
      <c r="Q54" s="16"/>
      <c r="R54" s="355"/>
      <c r="S54" s="332"/>
      <c r="T54" s="291"/>
      <c r="U54" s="291"/>
      <c r="V54" s="291"/>
      <c r="W54" s="291"/>
      <c r="X54" s="291"/>
      <c r="Y54" s="291"/>
    </row>
    <row r="55" spans="1:26" ht="14.25" customHeight="1" x14ac:dyDescent="0.35">
      <c r="A55" s="68">
        <f>'Competitor List'!O37</f>
        <v>212</v>
      </c>
      <c r="B55" s="30" t="str">
        <f>IF('Competitor List'!D37="Y",'Competitor List'!B37," ")</f>
        <v xml:space="preserve"> </v>
      </c>
      <c r="C55" s="29" t="str">
        <f>IF('Competitor List'!H37="Y","Y","N")</f>
        <v>N</v>
      </c>
      <c r="D55" s="114" t="str">
        <f xml:space="preserve"> T('Competitor List'!F37)</f>
        <v/>
      </c>
      <c r="E55" s="31" t="str">
        <f>'LIGHT GUN'!V58</f>
        <v>DQ</v>
      </c>
      <c r="F55" s="31" t="str">
        <f>'HEAVY GUN'!V58</f>
        <v>DQ</v>
      </c>
      <c r="G55" s="32" t="str">
        <f xml:space="preserve"> IF(AND('Competitor List'!D37="Y",ISNUMBER(E55),ISNUMBER(F55)),(SUM(E55:F55))/2,"DQ")</f>
        <v>DQ</v>
      </c>
      <c r="H55" s="335" t="str">
        <f t="shared" si="12"/>
        <v>DQ</v>
      </c>
      <c r="I55" s="29" t="str">
        <f>'LIGHT GUN'!S58</f>
        <v>DQ</v>
      </c>
      <c r="J55" s="29" t="str">
        <f>'HEAVY GUN'!S58</f>
        <v>DQ</v>
      </c>
      <c r="K55" s="29" t="str">
        <f xml:space="preserve"> IF(AND('Competitor List'!D37="Y",ISNUMBER(I55),ISNUMBER(J55)),(SUM(I55:J55)),"DQ")</f>
        <v>DQ</v>
      </c>
      <c r="L55" s="335" t="str">
        <f t="shared" si="13"/>
        <v>DQ</v>
      </c>
      <c r="M55" s="321">
        <f>'LIGHT GUN'!U58+'HEAVY GUN'!U58</f>
        <v>0</v>
      </c>
      <c r="N55" s="115" t="str">
        <f xml:space="preserve"> IF(AND('Competitor List'!D37="Y",ISNUMBER(H55),ISNUMBER(L55)),H55+L55,"DQ")</f>
        <v>DQ</v>
      </c>
      <c r="O55" s="29" t="str">
        <f t="shared" si="10"/>
        <v>DQ</v>
      </c>
      <c r="P55" s="446">
        <f t="shared" si="14"/>
        <v>0</v>
      </c>
      <c r="Q55" s="16"/>
      <c r="R55" s="355"/>
      <c r="S55" s="332"/>
      <c r="T55" s="291"/>
      <c r="U55" s="291"/>
      <c r="V55" s="291"/>
      <c r="W55" s="291"/>
      <c r="X55" s="291"/>
      <c r="Y55" s="291"/>
    </row>
    <row r="56" spans="1:26" ht="14.25" customHeight="1" thickBot="1" x14ac:dyDescent="0.4">
      <c r="A56" s="82">
        <f>'Competitor List'!O38</f>
        <v>213</v>
      </c>
      <c r="B56" s="73" t="str">
        <f>IF('Competitor List'!D38="Y",'Competitor List'!B38," ")</f>
        <v xml:space="preserve"> </v>
      </c>
      <c r="C56" s="76" t="str">
        <f>IF('Competitor List'!H38="Y","Y","N")</f>
        <v>N</v>
      </c>
      <c r="D56" s="121" t="str">
        <f xml:space="preserve"> T('Competitor List'!F38)</f>
        <v/>
      </c>
      <c r="E56" s="74" t="str">
        <f>'LIGHT GUN'!V59</f>
        <v>DQ</v>
      </c>
      <c r="F56" s="74" t="str">
        <f>'HEAVY GUN'!V59</f>
        <v>DQ</v>
      </c>
      <c r="G56" s="75" t="str">
        <f xml:space="preserve"> IF(AND('Competitor List'!D38="Y",ISNUMBER(E56),ISNUMBER(F56)),(SUM(E56:F56))/2,"DQ")</f>
        <v>DQ</v>
      </c>
      <c r="H56" s="342" t="str">
        <f t="shared" si="12"/>
        <v>DQ</v>
      </c>
      <c r="I56" s="76" t="str">
        <f>'LIGHT GUN'!S59</f>
        <v>DQ</v>
      </c>
      <c r="J56" s="76" t="str">
        <f>'HEAVY GUN'!S59</f>
        <v>DQ</v>
      </c>
      <c r="K56" s="72" t="str">
        <f xml:space="preserve"> IF(AND('Competitor List'!D38="Y",ISNUMBER(I56),ISNUMBER(J56)),(SUM(I56:J56)),"DQ")</f>
        <v>DQ</v>
      </c>
      <c r="L56" s="342" t="str">
        <f t="shared" si="13"/>
        <v>DQ</v>
      </c>
      <c r="M56" s="343">
        <f>'LIGHT GUN'!U59+'HEAVY GUN'!U59</f>
        <v>0</v>
      </c>
      <c r="N56" s="120" t="str">
        <f xml:space="preserve"> IF(AND('Competitor List'!D38="Y",ISNUMBER(H56),ISNUMBER(L56)),H56+L56,"DQ")</f>
        <v>DQ</v>
      </c>
      <c r="O56" s="76" t="str">
        <f t="shared" ref="O56:O87" si="15" xml:space="preserve"> IF(AND(ISNUMBER(N56)),RANK(N56,$N$24:$N$173,1)+SUMPRODUCT(($N$24:$N$173=N56)*($G$24:$G$173&lt;G56))+SUMPRODUCT(($N$24:$N$173=N56)*($G$24:$G$173=G56)*($K$24:$K$173&gt;K56))+SUMPRODUCT(($N$24:$N$173=N56)*($G$24:$G$173=G56)*($K$24:$K$173=K56)*($M$24:$M$173&gt;M56))+SUMPRODUCT(($N$24:$N$173=N56)*($G$24:$G$173=G56)*($K$24:$K$173=K56)*($M$24:$M$173=M56)*($R$24:$R$173&lt;R56)),"DQ")</f>
        <v>DQ</v>
      </c>
      <c r="P56" s="447">
        <f t="shared" si="14"/>
        <v>0</v>
      </c>
      <c r="Q56" s="16"/>
      <c r="R56" s="355"/>
      <c r="S56" s="332"/>
      <c r="T56" s="291"/>
      <c r="U56" s="291"/>
      <c r="V56" s="291"/>
      <c r="W56" s="291"/>
      <c r="X56" s="291"/>
      <c r="Y56" s="291"/>
    </row>
    <row r="57" spans="1:26" ht="14.25" customHeight="1" x14ac:dyDescent="0.35">
      <c r="A57" s="81">
        <f>'Competitor List'!O39</f>
        <v>214</v>
      </c>
      <c r="B57" s="65" t="str">
        <f>IF('Competitor List'!D39="Y",'Competitor List'!B39," ")</f>
        <v xml:space="preserve"> </v>
      </c>
      <c r="C57" s="67" t="str">
        <f>IF('Competitor List'!H39="Y","Y","N")</f>
        <v>N</v>
      </c>
      <c r="D57" s="105" t="str">
        <f xml:space="preserve"> T('Competitor List'!F39)</f>
        <v/>
      </c>
      <c r="E57" s="66" t="str">
        <f>'LIGHT GUN'!V60</f>
        <v>DQ</v>
      </c>
      <c r="F57" s="66" t="str">
        <f>'HEAVY GUN'!V60</f>
        <v>DQ</v>
      </c>
      <c r="G57" s="87" t="str">
        <f xml:space="preserve"> IF(AND('Competitor List'!D39="Y",ISNUMBER(E57),ISNUMBER(F57)),(SUM(E57:F57))/2,"DQ")</f>
        <v>DQ</v>
      </c>
      <c r="H57" s="336" t="str">
        <f t="shared" si="12"/>
        <v>DQ</v>
      </c>
      <c r="I57" s="67" t="str">
        <f>'LIGHT GUN'!S60</f>
        <v>DQ</v>
      </c>
      <c r="J57" s="67" t="str">
        <f>'HEAVY GUN'!S60</f>
        <v>DQ</v>
      </c>
      <c r="K57" s="67" t="str">
        <f xml:space="preserve"> IF(AND('Competitor List'!D39="Y",ISNUMBER(I57),ISNUMBER(J57)),(SUM(I57:J57)),"DQ")</f>
        <v>DQ</v>
      </c>
      <c r="L57" s="336" t="str">
        <f t="shared" si="13"/>
        <v>DQ</v>
      </c>
      <c r="M57" s="337">
        <f>'LIGHT GUN'!U60+'HEAVY GUN'!U60</f>
        <v>0</v>
      </c>
      <c r="N57" s="118" t="str">
        <f xml:space="preserve"> IF(AND('Competitor List'!D39="Y",ISNUMBER(H57),ISNUMBER(L57)),(H57+L57),"DQ")</f>
        <v>DQ</v>
      </c>
      <c r="O57" s="67" t="str">
        <f t="shared" si="15"/>
        <v>DQ</v>
      </c>
      <c r="P57" s="445">
        <f t="shared" si="14"/>
        <v>0</v>
      </c>
      <c r="Q57" s="16"/>
      <c r="R57" s="355"/>
      <c r="S57" s="332"/>
      <c r="T57" s="291"/>
      <c r="U57" s="291"/>
      <c r="V57" s="291"/>
      <c r="W57" s="291"/>
      <c r="X57" s="291"/>
      <c r="Y57" s="291"/>
    </row>
    <row r="58" spans="1:26" ht="14.25" customHeight="1" x14ac:dyDescent="0.3">
      <c r="A58" s="68">
        <f>'Competitor List'!O40</f>
        <v>215</v>
      </c>
      <c r="B58" s="30" t="str">
        <f>IF('Competitor List'!D40="Y",'Competitor List'!B40," ")</f>
        <v xml:space="preserve"> </v>
      </c>
      <c r="C58" s="29" t="str">
        <f>IF('Competitor List'!H40="Y","Y","N")</f>
        <v>N</v>
      </c>
      <c r="D58" s="114" t="str">
        <f xml:space="preserve"> T('Competitor List'!F40)</f>
        <v/>
      </c>
      <c r="E58" s="31" t="str">
        <f>'LIGHT GUN'!V61</f>
        <v>DQ</v>
      </c>
      <c r="F58" s="31" t="str">
        <f>'HEAVY GUN'!V61</f>
        <v>DQ</v>
      </c>
      <c r="G58" s="32" t="str">
        <f xml:space="preserve"> IF(AND('Competitor List'!D40="Y",ISNUMBER(E58),ISNUMBER(F58)),(SUM(E58:F58))/2,"DQ")</f>
        <v>DQ</v>
      </c>
      <c r="H58" s="335" t="str">
        <f t="shared" si="12"/>
        <v>DQ</v>
      </c>
      <c r="I58" s="29" t="str">
        <f>'LIGHT GUN'!S61</f>
        <v>DQ</v>
      </c>
      <c r="J58" s="29" t="str">
        <f>'HEAVY GUN'!S61</f>
        <v>DQ</v>
      </c>
      <c r="K58" s="29" t="str">
        <f xml:space="preserve"> IF(AND('Competitor List'!D40="Y",ISNUMBER(I58),ISNUMBER(J58)),(SUM(I58:J58)),"DQ")</f>
        <v>DQ</v>
      </c>
      <c r="L58" s="335" t="str">
        <f t="shared" si="13"/>
        <v>DQ</v>
      </c>
      <c r="M58" s="321">
        <f>'LIGHT GUN'!U61+'HEAVY GUN'!U61</f>
        <v>0</v>
      </c>
      <c r="N58" s="115" t="str">
        <f xml:space="preserve"> IF(AND('Competitor List'!D40="Y",ISNUMBER(H58),ISNUMBER(L58)),H58+L58,"DQ")</f>
        <v>DQ</v>
      </c>
      <c r="O58" s="29" t="str">
        <f t="shared" si="15"/>
        <v>DQ</v>
      </c>
      <c r="P58" s="446">
        <f t="shared" si="14"/>
        <v>0</v>
      </c>
      <c r="Q58" s="16"/>
      <c r="R58" s="355"/>
      <c r="S58" s="332"/>
    </row>
    <row r="59" spans="1:26" ht="14.25" customHeight="1" thickBot="1" x14ac:dyDescent="0.35">
      <c r="A59" s="69">
        <f>'Competitor List'!O41</f>
        <v>216</v>
      </c>
      <c r="B59" s="490" t="str">
        <f>IF('Competitor List'!D41="Y",'Competitor List'!B41," ")</f>
        <v xml:space="preserve"> </v>
      </c>
      <c r="C59" s="72" t="str">
        <f>IF('Competitor List'!H41="Y","Y","N")</f>
        <v>N</v>
      </c>
      <c r="D59" s="119" t="str">
        <f xml:space="preserve"> T('Competitor List'!F41)</f>
        <v/>
      </c>
      <c r="E59" s="70" t="str">
        <f>'LIGHT GUN'!V62</f>
        <v>DQ</v>
      </c>
      <c r="F59" s="70" t="str">
        <f>'HEAVY GUN'!V62</f>
        <v>DQ</v>
      </c>
      <c r="G59" s="71" t="str">
        <f xml:space="preserve"> IF(AND('Competitor List'!D41="Y",ISNUMBER(E59),ISNUMBER(F59)),(SUM(E59:F59))/2,"DQ")</f>
        <v>DQ</v>
      </c>
      <c r="H59" s="338" t="str">
        <f t="shared" si="12"/>
        <v>DQ</v>
      </c>
      <c r="I59" s="72" t="str">
        <f>'LIGHT GUN'!S62</f>
        <v>DQ</v>
      </c>
      <c r="J59" s="72" t="str">
        <f>'HEAVY GUN'!S62</f>
        <v>DQ</v>
      </c>
      <c r="K59" s="72" t="str">
        <f xml:space="preserve"> IF(AND('Competitor List'!D41="Y",ISNUMBER(I59),ISNUMBER(J59)),(SUM(I59:J59)),"DQ")</f>
        <v>DQ</v>
      </c>
      <c r="L59" s="338" t="str">
        <f t="shared" si="13"/>
        <v>DQ</v>
      </c>
      <c r="M59" s="339">
        <f>'LIGHT GUN'!U62+'HEAVY GUN'!U62</f>
        <v>0</v>
      </c>
      <c r="N59" s="120" t="str">
        <f xml:space="preserve"> IF(AND('Competitor List'!D41="Y",ISNUMBER(H59),ISNUMBER(L59)),H59+L59,"DQ")</f>
        <v>DQ</v>
      </c>
      <c r="O59" s="72" t="str">
        <f t="shared" si="15"/>
        <v>DQ</v>
      </c>
      <c r="P59" s="447">
        <f t="shared" si="14"/>
        <v>0</v>
      </c>
      <c r="Q59" s="16"/>
      <c r="R59" s="355"/>
      <c r="S59" s="332"/>
    </row>
    <row r="60" spans="1:26" ht="14.25" customHeight="1" x14ac:dyDescent="0.3">
      <c r="A60" s="80">
        <f>'Competitor List'!O42</f>
        <v>217</v>
      </c>
      <c r="B60" s="65" t="str">
        <f>IF('Competitor List'!D42="Y",'Competitor List'!B42," ")</f>
        <v xml:space="preserve"> </v>
      </c>
      <c r="C60" s="79" t="str">
        <f>IF('Competitor List'!H42="Y","Y","N")</f>
        <v>N</v>
      </c>
      <c r="D60" s="106" t="str">
        <f xml:space="preserve"> T('Competitor List'!F42)</f>
        <v/>
      </c>
      <c r="E60" s="77" t="str">
        <f>'LIGHT GUN'!V63</f>
        <v>DQ</v>
      </c>
      <c r="F60" s="77" t="str">
        <f>'HEAVY GUN'!V63</f>
        <v>DQ</v>
      </c>
      <c r="G60" s="87" t="str">
        <f xml:space="preserve"> IF(AND('Competitor List'!D42="Y",ISNUMBER(E60),ISNUMBER(F60)),(SUM(E60:F60))/2,"DQ")</f>
        <v>DQ</v>
      </c>
      <c r="H60" s="340" t="str">
        <f t="shared" si="12"/>
        <v>DQ</v>
      </c>
      <c r="I60" s="79" t="str">
        <f>'LIGHT GUN'!S63</f>
        <v>DQ</v>
      </c>
      <c r="J60" s="79" t="str">
        <f>'HEAVY GUN'!S63</f>
        <v>DQ</v>
      </c>
      <c r="K60" s="67" t="str">
        <f xml:space="preserve"> IF(AND('Competitor List'!D42="Y",ISNUMBER(I60),ISNUMBER(J60)),(SUM(I60:J60)),"DQ")</f>
        <v>DQ</v>
      </c>
      <c r="L60" s="340" t="str">
        <f t="shared" si="13"/>
        <v>DQ</v>
      </c>
      <c r="M60" s="341">
        <f>'LIGHT GUN'!U63+'HEAVY GUN'!U63</f>
        <v>0</v>
      </c>
      <c r="N60" s="118" t="str">
        <f xml:space="preserve"> IF(AND('Competitor List'!D42="Y",ISNUMBER(H60),ISNUMBER(L60)),(H60+L60),"DQ")</f>
        <v>DQ</v>
      </c>
      <c r="O60" s="79" t="str">
        <f t="shared" si="15"/>
        <v>DQ</v>
      </c>
      <c r="P60" s="445">
        <f t="shared" si="14"/>
        <v>0</v>
      </c>
      <c r="Q60" s="16"/>
      <c r="R60" s="355"/>
      <c r="S60" s="332"/>
    </row>
    <row r="61" spans="1:26" ht="14.25" customHeight="1" x14ac:dyDescent="0.3">
      <c r="A61" s="68">
        <f>'Competitor List'!O43</f>
        <v>218</v>
      </c>
      <c r="B61" s="30" t="str">
        <f>IF('Competitor List'!D43="Y",'Competitor List'!B43," ")</f>
        <v xml:space="preserve"> </v>
      </c>
      <c r="C61" s="29" t="str">
        <f>IF('Competitor List'!H43="Y","Y","N")</f>
        <v>N</v>
      </c>
      <c r="D61" s="114" t="str">
        <f xml:space="preserve"> T('Competitor List'!F43)</f>
        <v/>
      </c>
      <c r="E61" s="31" t="str">
        <f>'LIGHT GUN'!V64</f>
        <v>DQ</v>
      </c>
      <c r="F61" s="31" t="str">
        <f>'HEAVY GUN'!V64</f>
        <v>DQ</v>
      </c>
      <c r="G61" s="32" t="str">
        <f xml:space="preserve"> IF(AND('Competitor List'!D43="Y",ISNUMBER(E61),ISNUMBER(F61)),(SUM(E61:F61))/2,"DQ")</f>
        <v>DQ</v>
      </c>
      <c r="H61" s="335" t="str">
        <f t="shared" si="12"/>
        <v>DQ</v>
      </c>
      <c r="I61" s="29" t="str">
        <f>'LIGHT GUN'!S64</f>
        <v>DQ</v>
      </c>
      <c r="J61" s="29" t="str">
        <f>'HEAVY GUN'!S64</f>
        <v>DQ</v>
      </c>
      <c r="K61" s="29" t="str">
        <f xml:space="preserve"> IF(AND('Competitor List'!D43="Y",ISNUMBER(I61),ISNUMBER(J61)),(SUM(I61:J61)),"DQ")</f>
        <v>DQ</v>
      </c>
      <c r="L61" s="335" t="str">
        <f t="shared" si="13"/>
        <v>DQ</v>
      </c>
      <c r="M61" s="321">
        <f>'LIGHT GUN'!U64+'HEAVY GUN'!U64</f>
        <v>0</v>
      </c>
      <c r="N61" s="115" t="str">
        <f xml:space="preserve"> IF(AND('Competitor List'!D43="Y",ISNUMBER(H61),ISNUMBER(L61)),H61+L61,"DQ")</f>
        <v>DQ</v>
      </c>
      <c r="O61" s="29" t="str">
        <f t="shared" si="15"/>
        <v>DQ</v>
      </c>
      <c r="P61" s="446">
        <f t="shared" si="14"/>
        <v>0</v>
      </c>
      <c r="Q61" s="16"/>
      <c r="R61" s="355"/>
      <c r="S61" s="332"/>
    </row>
    <row r="62" spans="1:26" ht="14.25" customHeight="1" thickBot="1" x14ac:dyDescent="0.35">
      <c r="A62" s="82">
        <f>'Competitor List'!O44</f>
        <v>219</v>
      </c>
      <c r="B62" s="73" t="str">
        <f>IF('Competitor List'!D44="Y",'Competitor List'!B44," ")</f>
        <v xml:space="preserve"> </v>
      </c>
      <c r="C62" s="76" t="str">
        <f>IF('Competitor List'!H44="Y","Y","N")</f>
        <v>N</v>
      </c>
      <c r="D62" s="121" t="str">
        <f xml:space="preserve"> T('Competitor List'!F44)</f>
        <v/>
      </c>
      <c r="E62" s="74" t="str">
        <f>'LIGHT GUN'!V65</f>
        <v>DQ</v>
      </c>
      <c r="F62" s="74" t="str">
        <f>'HEAVY GUN'!V65</f>
        <v>DQ</v>
      </c>
      <c r="G62" s="75" t="str">
        <f xml:space="preserve"> IF(AND('Competitor List'!D44="Y",ISNUMBER(E62),ISNUMBER(F62)),(SUM(E62:F62))/2,"DQ")</f>
        <v>DQ</v>
      </c>
      <c r="H62" s="342" t="str">
        <f t="shared" si="12"/>
        <v>DQ</v>
      </c>
      <c r="I62" s="76" t="str">
        <f>'LIGHT GUN'!S65</f>
        <v>DQ</v>
      </c>
      <c r="J62" s="76" t="str">
        <f>'HEAVY GUN'!S65</f>
        <v>DQ</v>
      </c>
      <c r="K62" s="72" t="str">
        <f xml:space="preserve"> IF(AND('Competitor List'!D44="Y",ISNUMBER(I62),ISNUMBER(J62)),(SUM(I62:J62)),"DQ")</f>
        <v>DQ</v>
      </c>
      <c r="L62" s="342" t="str">
        <f t="shared" si="13"/>
        <v>DQ</v>
      </c>
      <c r="M62" s="343">
        <f>'LIGHT GUN'!U65+'HEAVY GUN'!U65</f>
        <v>0</v>
      </c>
      <c r="N62" s="120" t="str">
        <f xml:space="preserve"> IF(AND('Competitor List'!D44="Y",ISNUMBER(H62),ISNUMBER(L62)),H62+L62,"DQ")</f>
        <v>DQ</v>
      </c>
      <c r="O62" s="76" t="str">
        <f t="shared" si="15"/>
        <v>DQ</v>
      </c>
      <c r="P62" s="447">
        <f t="shared" si="14"/>
        <v>0</v>
      </c>
      <c r="Q62" s="16"/>
      <c r="R62" s="355"/>
      <c r="S62" s="332"/>
    </row>
    <row r="63" spans="1:26" ht="14.25" customHeight="1" x14ac:dyDescent="0.3">
      <c r="A63" s="81">
        <f>'Competitor List'!O45</f>
        <v>220</v>
      </c>
      <c r="B63" s="65" t="str">
        <f>IF('Competitor List'!D45="Y",'Competitor List'!B45," ")</f>
        <v xml:space="preserve"> </v>
      </c>
      <c r="C63" s="67" t="str">
        <f>IF('Competitor List'!H45="Y","Y","N")</f>
        <v>N</v>
      </c>
      <c r="D63" s="105" t="str">
        <f xml:space="preserve"> T('Competitor List'!F45)</f>
        <v/>
      </c>
      <c r="E63" s="66" t="str">
        <f>'LIGHT GUN'!V66</f>
        <v>DQ</v>
      </c>
      <c r="F63" s="66" t="str">
        <f>'HEAVY GUN'!V66</f>
        <v>DQ</v>
      </c>
      <c r="G63" s="87" t="str">
        <f xml:space="preserve"> IF(AND('Competitor List'!D45="Y",ISNUMBER(E63),ISNUMBER(F63)),(SUM(E63:F63))/2,"DQ")</f>
        <v>DQ</v>
      </c>
      <c r="H63" s="336" t="str">
        <f t="shared" si="12"/>
        <v>DQ</v>
      </c>
      <c r="I63" s="67" t="str">
        <f>'LIGHT GUN'!S66</f>
        <v>DQ</v>
      </c>
      <c r="J63" s="67" t="str">
        <f>'HEAVY GUN'!S66</f>
        <v>DQ</v>
      </c>
      <c r="K63" s="67" t="str">
        <f xml:space="preserve"> IF(AND('Competitor List'!D45="Y",ISNUMBER(I63),ISNUMBER(J63)),(SUM(I63:J63)),"DQ")</f>
        <v>DQ</v>
      </c>
      <c r="L63" s="336" t="str">
        <f t="shared" si="13"/>
        <v>DQ</v>
      </c>
      <c r="M63" s="337">
        <f>'LIGHT GUN'!U66+'HEAVY GUN'!U66</f>
        <v>0</v>
      </c>
      <c r="N63" s="118" t="str">
        <f xml:space="preserve"> IF(AND('Competitor List'!D45="Y",ISNUMBER(H63),ISNUMBER(L63)),(H63+L63),"DQ")</f>
        <v>DQ</v>
      </c>
      <c r="O63" s="67" t="str">
        <f t="shared" si="15"/>
        <v>DQ</v>
      </c>
      <c r="P63" s="445">
        <f t="shared" si="14"/>
        <v>0</v>
      </c>
      <c r="Q63" s="16"/>
      <c r="R63" s="355"/>
      <c r="S63" s="332"/>
    </row>
    <row r="64" spans="1:26" ht="14.25" customHeight="1" x14ac:dyDescent="0.3">
      <c r="A64" s="68">
        <f>'Competitor List'!O46</f>
        <v>301</v>
      </c>
      <c r="B64" s="30" t="str">
        <f>IF('Competitor List'!D46="Y",'Competitor List'!B46," ")</f>
        <v xml:space="preserve"> </v>
      </c>
      <c r="C64" s="29" t="str">
        <f>IF('Competitor List'!H46="Y","Y","N")</f>
        <v>N</v>
      </c>
      <c r="D64" s="114" t="str">
        <f xml:space="preserve"> T('Competitor List'!F46)</f>
        <v/>
      </c>
      <c r="E64" s="31" t="str">
        <f>'LIGHT GUN'!V67</f>
        <v>DQ</v>
      </c>
      <c r="F64" s="31" t="str">
        <f>'HEAVY GUN'!V67</f>
        <v>DQ</v>
      </c>
      <c r="G64" s="32" t="str">
        <f xml:space="preserve"> IF(AND('Competitor List'!D46="Y",ISNUMBER(E64),ISNUMBER(F64)),(SUM(E64:F64))/2,"DQ")</f>
        <v>DQ</v>
      </c>
      <c r="H64" s="335" t="str">
        <f t="shared" si="12"/>
        <v>DQ</v>
      </c>
      <c r="I64" s="29" t="str">
        <f>'LIGHT GUN'!S67</f>
        <v>DQ</v>
      </c>
      <c r="J64" s="29" t="str">
        <f>'HEAVY GUN'!S67</f>
        <v>DQ</v>
      </c>
      <c r="K64" s="29" t="str">
        <f xml:space="preserve"> IF(AND('Competitor List'!D46="Y",ISNUMBER(I64),ISNUMBER(J64)),(SUM(I64:J64)),"DQ")</f>
        <v>DQ</v>
      </c>
      <c r="L64" s="335" t="str">
        <f t="shared" si="13"/>
        <v>DQ</v>
      </c>
      <c r="M64" s="321">
        <f>'LIGHT GUN'!U67+'HEAVY GUN'!U67</f>
        <v>0</v>
      </c>
      <c r="N64" s="115" t="str">
        <f xml:space="preserve"> IF(AND('Competitor List'!D46="Y",ISNUMBER(H64),ISNUMBER(L64)),H64+L64,"DQ")</f>
        <v>DQ</v>
      </c>
      <c r="O64" s="29" t="str">
        <f t="shared" si="15"/>
        <v>DQ</v>
      </c>
      <c r="P64" s="446">
        <f t="shared" si="14"/>
        <v>0</v>
      </c>
      <c r="Q64" s="16"/>
      <c r="R64" s="355"/>
      <c r="S64" s="332"/>
    </row>
    <row r="65" spans="1:19" ht="14.25" customHeight="1" thickBot="1" x14ac:dyDescent="0.35">
      <c r="A65" s="69">
        <f>'Competitor List'!O47</f>
        <v>302</v>
      </c>
      <c r="B65" s="490" t="str">
        <f>IF('Competitor List'!D47="Y",'Competitor List'!B47," ")</f>
        <v xml:space="preserve"> </v>
      </c>
      <c r="C65" s="72" t="str">
        <f>IF('Competitor List'!H47="Y","Y","N")</f>
        <v>N</v>
      </c>
      <c r="D65" s="119" t="str">
        <f xml:space="preserve"> T('Competitor List'!F47)</f>
        <v/>
      </c>
      <c r="E65" s="70" t="str">
        <f>'LIGHT GUN'!V68</f>
        <v>DQ</v>
      </c>
      <c r="F65" s="70" t="str">
        <f>'HEAVY GUN'!V68</f>
        <v>DQ</v>
      </c>
      <c r="G65" s="71" t="str">
        <f xml:space="preserve"> IF(AND('Competitor List'!D47="Y",ISNUMBER(E65),ISNUMBER(F65)),(SUM(E65:F65))/2,"DQ")</f>
        <v>DQ</v>
      </c>
      <c r="H65" s="338" t="str">
        <f t="shared" si="12"/>
        <v>DQ</v>
      </c>
      <c r="I65" s="72" t="str">
        <f>'LIGHT GUN'!S68</f>
        <v>DQ</v>
      </c>
      <c r="J65" s="72" t="str">
        <f>'HEAVY GUN'!S68</f>
        <v>DQ</v>
      </c>
      <c r="K65" s="72" t="str">
        <f xml:space="preserve"> IF(AND('Competitor List'!D47="Y",ISNUMBER(I65),ISNUMBER(J65)),(SUM(I65:J65)),"DQ")</f>
        <v>DQ</v>
      </c>
      <c r="L65" s="338" t="str">
        <f t="shared" si="13"/>
        <v>DQ</v>
      </c>
      <c r="M65" s="339">
        <f>'LIGHT GUN'!U68+'HEAVY GUN'!U68</f>
        <v>0</v>
      </c>
      <c r="N65" s="120" t="str">
        <f xml:space="preserve"> IF(AND('Competitor List'!D47="Y",ISNUMBER(H65),ISNUMBER(L65)),H65+L65,"DQ")</f>
        <v>DQ</v>
      </c>
      <c r="O65" s="72" t="str">
        <f t="shared" si="15"/>
        <v>DQ</v>
      </c>
      <c r="P65" s="447">
        <f t="shared" si="14"/>
        <v>0</v>
      </c>
      <c r="Q65" s="16"/>
      <c r="R65" s="355"/>
      <c r="S65" s="332"/>
    </row>
    <row r="66" spans="1:19" ht="14.25" customHeight="1" x14ac:dyDescent="0.3">
      <c r="A66" s="80">
        <f>'Competitor List'!O48</f>
        <v>303</v>
      </c>
      <c r="B66" s="65" t="str">
        <f>IF('Competitor List'!D48="Y",'Competitor List'!B48," ")</f>
        <v xml:space="preserve"> </v>
      </c>
      <c r="C66" s="79" t="str">
        <f>IF('Competitor List'!H48="Y","Y","N")</f>
        <v>N</v>
      </c>
      <c r="D66" s="106" t="str">
        <f xml:space="preserve"> T('Competitor List'!F48)</f>
        <v/>
      </c>
      <c r="E66" s="77" t="str">
        <f>'LIGHT GUN'!V69</f>
        <v>DQ</v>
      </c>
      <c r="F66" s="77" t="str">
        <f>'HEAVY GUN'!V69</f>
        <v>DQ</v>
      </c>
      <c r="G66" s="87" t="str">
        <f xml:space="preserve"> IF(AND('Competitor List'!D48="Y",ISNUMBER(E66),ISNUMBER(F66)),(SUM(E66:F66))/2,"DQ")</f>
        <v>DQ</v>
      </c>
      <c r="H66" s="340" t="str">
        <f t="shared" si="12"/>
        <v>DQ</v>
      </c>
      <c r="I66" s="79" t="str">
        <f>'LIGHT GUN'!S69</f>
        <v>DQ</v>
      </c>
      <c r="J66" s="79" t="str">
        <f>'HEAVY GUN'!S69</f>
        <v>DQ</v>
      </c>
      <c r="K66" s="67" t="str">
        <f xml:space="preserve"> IF(AND('Competitor List'!D48="Y",ISNUMBER(I66),ISNUMBER(J66)),(SUM(I66:J66)),"DQ")</f>
        <v>DQ</v>
      </c>
      <c r="L66" s="340" t="str">
        <f t="shared" si="13"/>
        <v>DQ</v>
      </c>
      <c r="M66" s="341">
        <f>'LIGHT GUN'!U69+'HEAVY GUN'!U69</f>
        <v>0</v>
      </c>
      <c r="N66" s="118" t="str">
        <f xml:space="preserve"> IF(AND('Competitor List'!D48="Y",ISNUMBER(H66),ISNUMBER(L66)),(H66+L66),"DQ")</f>
        <v>DQ</v>
      </c>
      <c r="O66" s="79" t="str">
        <f t="shared" si="15"/>
        <v>DQ</v>
      </c>
      <c r="P66" s="445">
        <f t="shared" si="14"/>
        <v>0</v>
      </c>
      <c r="Q66" s="16"/>
      <c r="R66" s="355"/>
      <c r="S66" s="332"/>
    </row>
    <row r="67" spans="1:19" ht="14.25" customHeight="1" x14ac:dyDescent="0.3">
      <c r="A67" s="68">
        <f>'Competitor List'!O49</f>
        <v>304</v>
      </c>
      <c r="B67" s="30" t="str">
        <f>IF('Competitor List'!D49="Y",'Competitor List'!B49," ")</f>
        <v xml:space="preserve"> </v>
      </c>
      <c r="C67" s="29" t="str">
        <f>IF('Competitor List'!H49="Y","Y","N")</f>
        <v>N</v>
      </c>
      <c r="D67" s="114" t="str">
        <f xml:space="preserve"> T('Competitor List'!F49)</f>
        <v/>
      </c>
      <c r="E67" s="31" t="str">
        <f>'LIGHT GUN'!V70</f>
        <v>DQ</v>
      </c>
      <c r="F67" s="31" t="str">
        <f>'HEAVY GUN'!V70</f>
        <v>DQ</v>
      </c>
      <c r="G67" s="32" t="str">
        <f xml:space="preserve"> IF(AND('Competitor List'!D49="Y",ISNUMBER(E67),ISNUMBER(F67)),(SUM(E67:F67))/2,"DQ")</f>
        <v>DQ</v>
      </c>
      <c r="H67" s="335" t="str">
        <f t="shared" si="12"/>
        <v>DQ</v>
      </c>
      <c r="I67" s="29" t="str">
        <f>'LIGHT GUN'!S70</f>
        <v>DQ</v>
      </c>
      <c r="J67" s="29" t="str">
        <f>'HEAVY GUN'!S70</f>
        <v>DQ</v>
      </c>
      <c r="K67" s="29" t="str">
        <f xml:space="preserve"> IF(AND('Competitor List'!D49="Y",ISNUMBER(I67),ISNUMBER(J67)),(SUM(I67:J67)),"DQ")</f>
        <v>DQ</v>
      </c>
      <c r="L67" s="335" t="str">
        <f t="shared" si="13"/>
        <v>DQ</v>
      </c>
      <c r="M67" s="321">
        <f>'LIGHT GUN'!U70+'HEAVY GUN'!U70</f>
        <v>0</v>
      </c>
      <c r="N67" s="115" t="str">
        <f xml:space="preserve"> IF(AND('Competitor List'!D49="Y",ISNUMBER(H67),ISNUMBER(L67)),H67+L67,"DQ")</f>
        <v>DQ</v>
      </c>
      <c r="O67" s="29" t="str">
        <f t="shared" si="15"/>
        <v>DQ</v>
      </c>
      <c r="P67" s="446">
        <f t="shared" si="14"/>
        <v>0</v>
      </c>
      <c r="Q67" s="16"/>
      <c r="R67" s="355"/>
      <c r="S67" s="332"/>
    </row>
    <row r="68" spans="1:19" ht="14.25" customHeight="1" thickBot="1" x14ac:dyDescent="0.35">
      <c r="A68" s="82">
        <f>'Competitor List'!O50</f>
        <v>305</v>
      </c>
      <c r="B68" s="73" t="str">
        <f>IF('Competitor List'!D50="Y",'Competitor List'!B50," ")</f>
        <v xml:space="preserve"> </v>
      </c>
      <c r="C68" s="76" t="str">
        <f>IF('Competitor List'!H50="Y","Y","N")</f>
        <v>N</v>
      </c>
      <c r="D68" s="121" t="str">
        <f xml:space="preserve"> T('Competitor List'!F50)</f>
        <v/>
      </c>
      <c r="E68" s="74" t="str">
        <f>'LIGHT GUN'!V71</f>
        <v>DQ</v>
      </c>
      <c r="F68" s="74" t="str">
        <f>'HEAVY GUN'!V71</f>
        <v>DQ</v>
      </c>
      <c r="G68" s="75" t="str">
        <f xml:space="preserve"> IF(AND('Competitor List'!D50="Y",ISNUMBER(E68),ISNUMBER(F68)),(SUM(E68:F68))/2,"DQ")</f>
        <v>DQ</v>
      </c>
      <c r="H68" s="342" t="str">
        <f t="shared" si="12"/>
        <v>DQ</v>
      </c>
      <c r="I68" s="76" t="str">
        <f>'LIGHT GUN'!S71</f>
        <v>DQ</v>
      </c>
      <c r="J68" s="76" t="str">
        <f>'HEAVY GUN'!S71</f>
        <v>DQ</v>
      </c>
      <c r="K68" s="72" t="str">
        <f xml:space="preserve"> IF(AND('Competitor List'!D50="Y",ISNUMBER(I68),ISNUMBER(J68)),(SUM(I68:J68)),"DQ")</f>
        <v>DQ</v>
      </c>
      <c r="L68" s="342" t="str">
        <f t="shared" si="13"/>
        <v>DQ</v>
      </c>
      <c r="M68" s="343">
        <f>'LIGHT GUN'!U71+'HEAVY GUN'!U71</f>
        <v>0</v>
      </c>
      <c r="N68" s="120" t="str">
        <f xml:space="preserve"> IF(AND('Competitor List'!D50="Y",ISNUMBER(H68),ISNUMBER(L68)),H68+L68,"DQ")</f>
        <v>DQ</v>
      </c>
      <c r="O68" s="76" t="str">
        <f t="shared" si="15"/>
        <v>DQ</v>
      </c>
      <c r="P68" s="447">
        <f t="shared" si="14"/>
        <v>0</v>
      </c>
      <c r="Q68" s="16"/>
      <c r="R68" s="355"/>
      <c r="S68" s="332"/>
    </row>
    <row r="69" spans="1:19" ht="14.25" customHeight="1" x14ac:dyDescent="0.3">
      <c r="A69" s="81">
        <f>'Competitor List'!O51</f>
        <v>306</v>
      </c>
      <c r="B69" s="65" t="str">
        <f>IF('Competitor List'!D51="Y",'Competitor List'!B51," ")</f>
        <v xml:space="preserve"> </v>
      </c>
      <c r="C69" s="67" t="str">
        <f>IF('Competitor List'!H51="Y","Y","N")</f>
        <v>N</v>
      </c>
      <c r="D69" s="105" t="str">
        <f xml:space="preserve"> T('Competitor List'!F51)</f>
        <v/>
      </c>
      <c r="E69" s="66" t="str">
        <f>'LIGHT GUN'!V72</f>
        <v>DQ</v>
      </c>
      <c r="F69" s="66" t="str">
        <f>'HEAVY GUN'!V72</f>
        <v>DQ</v>
      </c>
      <c r="G69" s="87" t="str">
        <f xml:space="preserve"> IF(AND('Competitor List'!D51="Y",ISNUMBER(E69),ISNUMBER(F69)),(SUM(E69:F69))/2,"DQ")</f>
        <v>DQ</v>
      </c>
      <c r="H69" s="336" t="str">
        <f t="shared" si="12"/>
        <v>DQ</v>
      </c>
      <c r="I69" s="67" t="str">
        <f>'LIGHT GUN'!S72</f>
        <v>DQ</v>
      </c>
      <c r="J69" s="67" t="str">
        <f>'HEAVY GUN'!S72</f>
        <v>DQ</v>
      </c>
      <c r="K69" s="67" t="str">
        <f xml:space="preserve"> IF(AND('Competitor List'!D51="Y",ISNUMBER(I69),ISNUMBER(J69)),(SUM(I69:J69)),"DQ")</f>
        <v>DQ</v>
      </c>
      <c r="L69" s="336" t="str">
        <f t="shared" si="13"/>
        <v>DQ</v>
      </c>
      <c r="M69" s="337">
        <f>'LIGHT GUN'!U72+'HEAVY GUN'!U72</f>
        <v>0</v>
      </c>
      <c r="N69" s="118" t="str">
        <f xml:space="preserve"> IF(AND('Competitor List'!D51="Y",ISNUMBER(H69),ISNUMBER(L69)),(H69+L69),"DQ")</f>
        <v>DQ</v>
      </c>
      <c r="O69" s="67" t="str">
        <f t="shared" si="15"/>
        <v>DQ</v>
      </c>
      <c r="P69" s="445">
        <f t="shared" si="14"/>
        <v>0</v>
      </c>
      <c r="Q69" s="16"/>
      <c r="R69" s="355"/>
      <c r="S69" s="332"/>
    </row>
    <row r="70" spans="1:19" ht="14.25" customHeight="1" x14ac:dyDescent="0.3">
      <c r="A70" s="68">
        <f>'Competitor List'!O52</f>
        <v>307</v>
      </c>
      <c r="B70" s="30" t="str">
        <f>IF('Competitor List'!D52="Y",'Competitor List'!B52," ")</f>
        <v xml:space="preserve"> </v>
      </c>
      <c r="C70" s="29" t="str">
        <f>IF('Competitor List'!H52="Y","Y","N")</f>
        <v>N</v>
      </c>
      <c r="D70" s="114" t="str">
        <f xml:space="preserve"> T('Competitor List'!F52)</f>
        <v/>
      </c>
      <c r="E70" s="31" t="str">
        <f>'LIGHT GUN'!V73</f>
        <v>DQ</v>
      </c>
      <c r="F70" s="31" t="str">
        <f>'HEAVY GUN'!V73</f>
        <v>DQ</v>
      </c>
      <c r="G70" s="32" t="str">
        <f xml:space="preserve"> IF(AND('Competitor List'!D52="Y",ISNUMBER(E70),ISNUMBER(F70)),(SUM(E70:F70))/2,"DQ")</f>
        <v>DQ</v>
      </c>
      <c r="H70" s="335" t="str">
        <f t="shared" si="12"/>
        <v>DQ</v>
      </c>
      <c r="I70" s="29" t="str">
        <f>'LIGHT GUN'!S73</f>
        <v>DQ</v>
      </c>
      <c r="J70" s="29" t="str">
        <f>'HEAVY GUN'!S73</f>
        <v>DQ</v>
      </c>
      <c r="K70" s="29" t="str">
        <f xml:space="preserve"> IF(AND('Competitor List'!D52="Y",ISNUMBER(I70),ISNUMBER(J70)),(SUM(I70:J70)),"DQ")</f>
        <v>DQ</v>
      </c>
      <c r="L70" s="335" t="str">
        <f t="shared" si="13"/>
        <v>DQ</v>
      </c>
      <c r="M70" s="321">
        <f>'LIGHT GUN'!U73+'HEAVY GUN'!U73</f>
        <v>0</v>
      </c>
      <c r="N70" s="115" t="str">
        <f xml:space="preserve"> IF(AND('Competitor List'!D52="Y",ISNUMBER(H70),ISNUMBER(L70)),H70+L70,"DQ")</f>
        <v>DQ</v>
      </c>
      <c r="O70" s="29" t="str">
        <f t="shared" si="15"/>
        <v>DQ</v>
      </c>
      <c r="P70" s="446">
        <f t="shared" si="14"/>
        <v>0</v>
      </c>
      <c r="Q70" s="16"/>
      <c r="R70" s="355"/>
      <c r="S70" s="332"/>
    </row>
    <row r="71" spans="1:19" ht="14.25" customHeight="1" thickBot="1" x14ac:dyDescent="0.35">
      <c r="A71" s="69">
        <f>'Competitor List'!O53</f>
        <v>308</v>
      </c>
      <c r="B71" s="73" t="str">
        <f>IF('Competitor List'!D53="Y",'Competitor List'!B53," ")</f>
        <v xml:space="preserve"> </v>
      </c>
      <c r="C71" s="72" t="str">
        <f>IF('Competitor List'!H53="Y","Y","N")</f>
        <v>N</v>
      </c>
      <c r="D71" s="119" t="str">
        <f xml:space="preserve"> T('Competitor List'!F53)</f>
        <v/>
      </c>
      <c r="E71" s="70" t="str">
        <f>'LIGHT GUN'!V74</f>
        <v>DQ</v>
      </c>
      <c r="F71" s="70" t="str">
        <f>'HEAVY GUN'!V74</f>
        <v>DQ</v>
      </c>
      <c r="G71" s="75" t="str">
        <f xml:space="preserve"> IF(AND('Competitor List'!D53="Y",ISNUMBER(E71),ISNUMBER(F71)),(SUM(E71:F71))/2,"DQ")</f>
        <v>DQ</v>
      </c>
      <c r="H71" s="338" t="str">
        <f t="shared" si="12"/>
        <v>DQ</v>
      </c>
      <c r="I71" s="72" t="str">
        <f>'LIGHT GUN'!S74</f>
        <v>DQ</v>
      </c>
      <c r="J71" s="72" t="str">
        <f>'HEAVY GUN'!S74</f>
        <v>DQ</v>
      </c>
      <c r="K71" s="72" t="str">
        <f xml:space="preserve"> IF(AND('Competitor List'!D53="Y",ISNUMBER(I71),ISNUMBER(J71)),(SUM(I71:J71)),"DQ")</f>
        <v>DQ</v>
      </c>
      <c r="L71" s="338" t="str">
        <f t="shared" si="13"/>
        <v>DQ</v>
      </c>
      <c r="M71" s="339">
        <f>'LIGHT GUN'!U74+'HEAVY GUN'!U74</f>
        <v>0</v>
      </c>
      <c r="N71" s="120" t="str">
        <f xml:space="preserve"> IF(AND('Competitor List'!D53="Y",ISNUMBER(H71),ISNUMBER(L71)),H71+L71,"DQ")</f>
        <v>DQ</v>
      </c>
      <c r="O71" s="72" t="str">
        <f t="shared" si="15"/>
        <v>DQ</v>
      </c>
      <c r="P71" s="447">
        <f t="shared" si="14"/>
        <v>0</v>
      </c>
      <c r="Q71" s="16"/>
      <c r="R71" s="355"/>
      <c r="S71" s="332"/>
    </row>
    <row r="72" spans="1:19" ht="14.25" customHeight="1" x14ac:dyDescent="0.3">
      <c r="A72" s="80">
        <f>'Competitor List'!O54</f>
        <v>309</v>
      </c>
      <c r="B72" s="65" t="str">
        <f>IF('Competitor List'!D54="Y",'Competitor List'!B54," ")</f>
        <v xml:space="preserve"> </v>
      </c>
      <c r="C72" s="79" t="str">
        <f>IF('Competitor List'!H54="Y","Y","N")</f>
        <v>N</v>
      </c>
      <c r="D72" s="106" t="str">
        <f xml:space="preserve"> T('Competitor List'!F54)</f>
        <v/>
      </c>
      <c r="E72" s="77" t="str">
        <f>'LIGHT GUN'!V75</f>
        <v>DQ</v>
      </c>
      <c r="F72" s="77" t="str">
        <f>'HEAVY GUN'!V75</f>
        <v>DQ</v>
      </c>
      <c r="G72" s="87" t="str">
        <f xml:space="preserve"> IF(AND('Competitor List'!D54="Y",ISNUMBER(E72),ISNUMBER(F72)),(SUM(E72:F72))/2,"DQ")</f>
        <v>DQ</v>
      </c>
      <c r="H72" s="340" t="str">
        <f t="shared" si="12"/>
        <v>DQ</v>
      </c>
      <c r="I72" s="79" t="str">
        <f>'LIGHT GUN'!S75</f>
        <v>DQ</v>
      </c>
      <c r="J72" s="79" t="str">
        <f>'HEAVY GUN'!S75</f>
        <v>DQ</v>
      </c>
      <c r="K72" s="67" t="str">
        <f xml:space="preserve"> IF(AND('Competitor List'!D54="Y",ISNUMBER(I72),ISNUMBER(J72)),(SUM(I72:J72)),"DQ")</f>
        <v>DQ</v>
      </c>
      <c r="L72" s="340" t="str">
        <f t="shared" si="13"/>
        <v>DQ</v>
      </c>
      <c r="M72" s="341">
        <f>'LIGHT GUN'!U75+'HEAVY GUN'!U75</f>
        <v>0</v>
      </c>
      <c r="N72" s="118" t="str">
        <f xml:space="preserve"> IF(AND('Competitor List'!D54="Y",ISNUMBER(H72),ISNUMBER(L72)),(H72+L72),"DQ")</f>
        <v>DQ</v>
      </c>
      <c r="O72" s="79" t="str">
        <f t="shared" si="15"/>
        <v>DQ</v>
      </c>
      <c r="P72" s="445">
        <f t="shared" si="14"/>
        <v>0</v>
      </c>
      <c r="Q72" s="16"/>
      <c r="R72" s="355"/>
      <c r="S72" s="332"/>
    </row>
    <row r="73" spans="1:19" ht="14.25" customHeight="1" x14ac:dyDescent="0.3">
      <c r="A73" s="68">
        <f>'Competitor List'!O55</f>
        <v>310</v>
      </c>
      <c r="B73" s="30" t="str">
        <f>IF('Competitor List'!D55="Y",'Competitor List'!B55," ")</f>
        <v xml:space="preserve"> </v>
      </c>
      <c r="C73" s="29" t="str">
        <f>IF('Competitor List'!H55="Y","Y","N")</f>
        <v>N</v>
      </c>
      <c r="D73" s="114" t="str">
        <f xml:space="preserve"> T('Competitor List'!F55)</f>
        <v/>
      </c>
      <c r="E73" s="31" t="str">
        <f>'LIGHT GUN'!V76</f>
        <v>DQ</v>
      </c>
      <c r="F73" s="31" t="str">
        <f>'HEAVY GUN'!V76</f>
        <v>DQ</v>
      </c>
      <c r="G73" s="32" t="str">
        <f xml:space="preserve"> IF(AND('Competitor List'!D55="Y",ISNUMBER(E73),ISNUMBER(F73)),(SUM(E73:F73))/2,"DQ")</f>
        <v>DQ</v>
      </c>
      <c r="H73" s="335" t="str">
        <f t="shared" si="12"/>
        <v>DQ</v>
      </c>
      <c r="I73" s="29" t="str">
        <f>'LIGHT GUN'!S76</f>
        <v>DQ</v>
      </c>
      <c r="J73" s="29" t="str">
        <f>'HEAVY GUN'!S76</f>
        <v>DQ</v>
      </c>
      <c r="K73" s="29" t="str">
        <f xml:space="preserve"> IF(AND('Competitor List'!D55="Y",ISNUMBER(I73),ISNUMBER(J73)),(SUM(I73:J73)),"DQ")</f>
        <v>DQ</v>
      </c>
      <c r="L73" s="335" t="str">
        <f t="shared" si="13"/>
        <v>DQ</v>
      </c>
      <c r="M73" s="321">
        <f>'LIGHT GUN'!U76+'HEAVY GUN'!U76</f>
        <v>0</v>
      </c>
      <c r="N73" s="115" t="str">
        <f xml:space="preserve"> IF(AND('Competitor List'!D55="Y",ISNUMBER(H73),ISNUMBER(L73)),H73+L73,"DQ")</f>
        <v>DQ</v>
      </c>
      <c r="O73" s="29" t="str">
        <f t="shared" si="15"/>
        <v>DQ</v>
      </c>
      <c r="P73" s="446">
        <f t="shared" si="14"/>
        <v>0</v>
      </c>
      <c r="Q73" s="16"/>
      <c r="R73" s="355"/>
      <c r="S73" s="332"/>
    </row>
    <row r="74" spans="1:19" ht="14.25" customHeight="1" thickBot="1" x14ac:dyDescent="0.35">
      <c r="A74" s="82">
        <f>'Competitor List'!O56</f>
        <v>311</v>
      </c>
      <c r="B74" s="73" t="str">
        <f>IF('Competitor List'!D56="Y",'Competitor List'!B56," ")</f>
        <v xml:space="preserve"> </v>
      </c>
      <c r="C74" s="76" t="str">
        <f>IF('Competitor List'!H56="Y","Y","N")</f>
        <v>N</v>
      </c>
      <c r="D74" s="121" t="str">
        <f xml:space="preserve"> T('Competitor List'!F56)</f>
        <v/>
      </c>
      <c r="E74" s="74" t="str">
        <f>'LIGHT GUN'!V77</f>
        <v>DQ</v>
      </c>
      <c r="F74" s="74" t="str">
        <f>'HEAVY GUN'!V77</f>
        <v>DQ</v>
      </c>
      <c r="G74" s="75" t="str">
        <f xml:space="preserve"> IF(AND('Competitor List'!D56="Y",ISNUMBER(E74),ISNUMBER(F74)),(SUM(E74:F74))/2,"DQ")</f>
        <v>DQ</v>
      </c>
      <c r="H74" s="342" t="str">
        <f t="shared" si="12"/>
        <v>DQ</v>
      </c>
      <c r="I74" s="76" t="str">
        <f>'LIGHT GUN'!S77</f>
        <v>DQ</v>
      </c>
      <c r="J74" s="76" t="str">
        <f>'HEAVY GUN'!S77</f>
        <v>DQ</v>
      </c>
      <c r="K74" s="72" t="str">
        <f xml:space="preserve"> IF(AND('Competitor List'!D56="Y",ISNUMBER(I74),ISNUMBER(J74)),(SUM(I74:J74)),"DQ")</f>
        <v>DQ</v>
      </c>
      <c r="L74" s="342" t="str">
        <f t="shared" si="13"/>
        <v>DQ</v>
      </c>
      <c r="M74" s="343">
        <f>'LIGHT GUN'!U77+'HEAVY GUN'!U77</f>
        <v>0</v>
      </c>
      <c r="N74" s="120" t="str">
        <f xml:space="preserve"> IF(AND('Competitor List'!D56="Y",ISNUMBER(H74),ISNUMBER(L74)),H74+L74,"DQ")</f>
        <v>DQ</v>
      </c>
      <c r="O74" s="76" t="str">
        <f t="shared" si="15"/>
        <v>DQ</v>
      </c>
      <c r="P74" s="447">
        <f t="shared" si="14"/>
        <v>0</v>
      </c>
      <c r="Q74" s="16"/>
      <c r="R74" s="355"/>
      <c r="S74" s="332"/>
    </row>
    <row r="75" spans="1:19" ht="14.25" customHeight="1" x14ac:dyDescent="0.3">
      <c r="A75" s="81">
        <f>'Competitor List'!O57</f>
        <v>312</v>
      </c>
      <c r="B75" s="65" t="str">
        <f>IF('Competitor List'!D57="Y",'Competitor List'!B57," ")</f>
        <v xml:space="preserve"> </v>
      </c>
      <c r="C75" s="67" t="str">
        <f>IF('Competitor List'!H57="Y","Y","N")</f>
        <v>N</v>
      </c>
      <c r="D75" s="105" t="str">
        <f xml:space="preserve"> T('Competitor List'!F57)</f>
        <v/>
      </c>
      <c r="E75" s="66" t="str">
        <f>'LIGHT GUN'!V78</f>
        <v>DQ</v>
      </c>
      <c r="F75" s="66" t="str">
        <f>'HEAVY GUN'!V78</f>
        <v>DQ</v>
      </c>
      <c r="G75" s="87" t="str">
        <f xml:space="preserve"> IF(AND('Competitor List'!D57="Y",ISNUMBER(E75),ISNUMBER(F75)),(SUM(E75:F75))/2,"DQ")</f>
        <v>DQ</v>
      </c>
      <c r="H75" s="336" t="str">
        <f t="shared" si="12"/>
        <v>DQ</v>
      </c>
      <c r="I75" s="67" t="str">
        <f>'LIGHT GUN'!S78</f>
        <v>DQ</v>
      </c>
      <c r="J75" s="67" t="str">
        <f>'HEAVY GUN'!S78</f>
        <v>DQ</v>
      </c>
      <c r="K75" s="67" t="str">
        <f xml:space="preserve"> IF(AND('Competitor List'!D57="Y",ISNUMBER(I75),ISNUMBER(J75)),(SUM(I75:J75)),"DQ")</f>
        <v>DQ</v>
      </c>
      <c r="L75" s="336" t="str">
        <f t="shared" si="13"/>
        <v>DQ</v>
      </c>
      <c r="M75" s="337">
        <f>'LIGHT GUN'!U78+'HEAVY GUN'!U78</f>
        <v>0</v>
      </c>
      <c r="N75" s="118" t="str">
        <f xml:space="preserve"> IF(AND('Competitor List'!D57="Y",ISNUMBER(H75),ISNUMBER(L75)),(H75+L75),"DQ")</f>
        <v>DQ</v>
      </c>
      <c r="O75" s="67" t="str">
        <f t="shared" si="15"/>
        <v>DQ</v>
      </c>
      <c r="P75" s="445">
        <f t="shared" si="14"/>
        <v>0</v>
      </c>
      <c r="Q75" s="16"/>
      <c r="R75" s="355"/>
      <c r="S75" s="332"/>
    </row>
    <row r="76" spans="1:19" ht="14.25" customHeight="1" x14ac:dyDescent="0.3">
      <c r="A76" s="68">
        <f>'Competitor List'!O58</f>
        <v>313</v>
      </c>
      <c r="B76" s="30" t="str">
        <f>IF('Competitor List'!D58="Y",'Competitor List'!B58," ")</f>
        <v xml:space="preserve"> </v>
      </c>
      <c r="C76" s="29" t="str">
        <f>IF('Competitor List'!H58="Y","Y","N")</f>
        <v>N</v>
      </c>
      <c r="D76" s="114" t="str">
        <f xml:space="preserve"> T('Competitor List'!F58)</f>
        <v/>
      </c>
      <c r="E76" s="31" t="str">
        <f>'LIGHT GUN'!V79</f>
        <v>DQ</v>
      </c>
      <c r="F76" s="31" t="str">
        <f>'HEAVY GUN'!V79</f>
        <v>DQ</v>
      </c>
      <c r="G76" s="32" t="str">
        <f xml:space="preserve"> IF(AND('Competitor List'!D58="Y",ISNUMBER(E76),ISNUMBER(F76)),(SUM(E76:F76))/2,"DQ")</f>
        <v>DQ</v>
      </c>
      <c r="H76" s="335" t="str">
        <f t="shared" si="12"/>
        <v>DQ</v>
      </c>
      <c r="I76" s="29" t="str">
        <f>'LIGHT GUN'!S79</f>
        <v>DQ</v>
      </c>
      <c r="J76" s="29" t="str">
        <f>'HEAVY GUN'!S79</f>
        <v>DQ</v>
      </c>
      <c r="K76" s="29" t="str">
        <f xml:space="preserve"> IF(AND('Competitor List'!D58="Y",ISNUMBER(I76),ISNUMBER(J76)),(SUM(I76:J76)),"DQ")</f>
        <v>DQ</v>
      </c>
      <c r="L76" s="335" t="str">
        <f t="shared" si="13"/>
        <v>DQ</v>
      </c>
      <c r="M76" s="321">
        <f>'LIGHT GUN'!U79+'HEAVY GUN'!U79</f>
        <v>0</v>
      </c>
      <c r="N76" s="115" t="str">
        <f xml:space="preserve"> IF(AND('Competitor List'!D58="Y",ISNUMBER(H76),ISNUMBER(L76)),H76+L76,"DQ")</f>
        <v>DQ</v>
      </c>
      <c r="O76" s="29" t="str">
        <f t="shared" si="15"/>
        <v>DQ</v>
      </c>
      <c r="P76" s="446">
        <f t="shared" si="14"/>
        <v>0</v>
      </c>
      <c r="Q76" s="16"/>
      <c r="R76" s="355"/>
      <c r="S76" s="332"/>
    </row>
    <row r="77" spans="1:19" ht="14.25" customHeight="1" thickBot="1" x14ac:dyDescent="0.35">
      <c r="A77" s="69">
        <f>'Competitor List'!O59</f>
        <v>314</v>
      </c>
      <c r="B77" s="73" t="str">
        <f>IF('Competitor List'!D59="Y",'Competitor List'!B59," ")</f>
        <v xml:space="preserve"> </v>
      </c>
      <c r="C77" s="72" t="str">
        <f>IF('Competitor List'!H59="Y","Y","N")</f>
        <v>N</v>
      </c>
      <c r="D77" s="119" t="str">
        <f xml:space="preserve"> T('Competitor List'!F59)</f>
        <v/>
      </c>
      <c r="E77" s="70" t="str">
        <f>'LIGHT GUN'!V80</f>
        <v>DQ</v>
      </c>
      <c r="F77" s="70" t="str">
        <f>'HEAVY GUN'!V80</f>
        <v>DQ</v>
      </c>
      <c r="G77" s="75" t="str">
        <f xml:space="preserve"> IF(AND('Competitor List'!D59="Y",ISNUMBER(E77),ISNUMBER(F77)),(SUM(E77:F77))/2,"DQ")</f>
        <v>DQ</v>
      </c>
      <c r="H77" s="338" t="str">
        <f t="shared" si="12"/>
        <v>DQ</v>
      </c>
      <c r="I77" s="72" t="str">
        <f>'LIGHT GUN'!S80</f>
        <v>DQ</v>
      </c>
      <c r="J77" s="72" t="str">
        <f>'HEAVY GUN'!S80</f>
        <v>DQ</v>
      </c>
      <c r="K77" s="72" t="str">
        <f xml:space="preserve"> IF(AND('Competitor List'!D59="Y",ISNUMBER(I77),ISNUMBER(J77)),(SUM(I77:J77)),"DQ")</f>
        <v>DQ</v>
      </c>
      <c r="L77" s="338" t="str">
        <f t="shared" si="13"/>
        <v>DQ</v>
      </c>
      <c r="M77" s="339">
        <f>'LIGHT GUN'!U80+'HEAVY GUN'!U80</f>
        <v>0</v>
      </c>
      <c r="N77" s="120" t="str">
        <f xml:space="preserve"> IF(AND('Competitor List'!D59="Y",ISNUMBER(H77),ISNUMBER(L77)),H77+L77,"DQ")</f>
        <v>DQ</v>
      </c>
      <c r="O77" s="72" t="str">
        <f t="shared" si="15"/>
        <v>DQ</v>
      </c>
      <c r="P77" s="447">
        <f t="shared" si="14"/>
        <v>0</v>
      </c>
      <c r="Q77" s="16"/>
      <c r="R77" s="355"/>
      <c r="S77" s="332"/>
    </row>
    <row r="78" spans="1:19" ht="14.25" customHeight="1" x14ac:dyDescent="0.3">
      <c r="A78" s="80">
        <f>'Competitor List'!O60</f>
        <v>315</v>
      </c>
      <c r="B78" s="65" t="str">
        <f>IF('Competitor List'!D60="Y",'Competitor List'!B60," ")</f>
        <v xml:space="preserve"> </v>
      </c>
      <c r="C78" s="79" t="str">
        <f>IF('Competitor List'!H60="Y","Y","N")</f>
        <v>N</v>
      </c>
      <c r="D78" s="106" t="str">
        <f xml:space="preserve"> T('Competitor List'!F60)</f>
        <v/>
      </c>
      <c r="E78" s="77" t="str">
        <f>'LIGHT GUN'!V81</f>
        <v>DQ</v>
      </c>
      <c r="F78" s="77" t="str">
        <f>'HEAVY GUN'!V81</f>
        <v>DQ</v>
      </c>
      <c r="G78" s="87" t="str">
        <f xml:space="preserve"> IF(AND('Competitor List'!D60="Y",ISNUMBER(E78),ISNUMBER(F78)),(SUM(E78:F78))/2,"DQ")</f>
        <v>DQ</v>
      </c>
      <c r="H78" s="340" t="str">
        <f t="shared" si="12"/>
        <v>DQ</v>
      </c>
      <c r="I78" s="79" t="str">
        <f>'LIGHT GUN'!S81</f>
        <v>DQ</v>
      </c>
      <c r="J78" s="79" t="str">
        <f>'HEAVY GUN'!S81</f>
        <v>DQ</v>
      </c>
      <c r="K78" s="67" t="str">
        <f xml:space="preserve"> IF(AND('Competitor List'!D60="Y",ISNUMBER(I78),ISNUMBER(J78)),(SUM(I78:J78)),"DQ")</f>
        <v>DQ</v>
      </c>
      <c r="L78" s="340" t="str">
        <f t="shared" si="13"/>
        <v>DQ</v>
      </c>
      <c r="M78" s="341">
        <f>'LIGHT GUN'!U81+'HEAVY GUN'!U81</f>
        <v>0</v>
      </c>
      <c r="N78" s="118" t="str">
        <f xml:space="preserve"> IF(AND('Competitor List'!D60="Y",ISNUMBER(H78),ISNUMBER(L78)),(H78+L78),"DQ")</f>
        <v>DQ</v>
      </c>
      <c r="O78" s="79" t="str">
        <f t="shared" si="15"/>
        <v>DQ</v>
      </c>
      <c r="P78" s="445">
        <f t="shared" si="14"/>
        <v>0</v>
      </c>
      <c r="Q78" s="16"/>
      <c r="R78" s="355"/>
      <c r="S78" s="332"/>
    </row>
    <row r="79" spans="1:19" ht="14.25" customHeight="1" x14ac:dyDescent="0.3">
      <c r="A79" s="68">
        <f>'Competitor List'!O61</f>
        <v>316</v>
      </c>
      <c r="B79" s="30" t="str">
        <f>IF('Competitor List'!D61="Y",'Competitor List'!B61," ")</f>
        <v xml:space="preserve"> </v>
      </c>
      <c r="C79" s="29" t="str">
        <f>IF('Competitor List'!H61="Y","Y","N")</f>
        <v>N</v>
      </c>
      <c r="D79" s="114" t="str">
        <f xml:space="preserve"> T('Competitor List'!F61)</f>
        <v/>
      </c>
      <c r="E79" s="31" t="str">
        <f>'LIGHT GUN'!V82</f>
        <v>DQ</v>
      </c>
      <c r="F79" s="31" t="str">
        <f>'HEAVY GUN'!V82</f>
        <v>DQ</v>
      </c>
      <c r="G79" s="32" t="str">
        <f xml:space="preserve"> IF(AND('Competitor List'!D61="Y",ISNUMBER(E79),ISNUMBER(F79)),(SUM(E79:F79))/2,"DQ")</f>
        <v>DQ</v>
      </c>
      <c r="H79" s="335" t="str">
        <f t="shared" si="12"/>
        <v>DQ</v>
      </c>
      <c r="I79" s="29" t="str">
        <f>'LIGHT GUN'!S82</f>
        <v>DQ</v>
      </c>
      <c r="J79" s="29" t="str">
        <f>'HEAVY GUN'!S82</f>
        <v>DQ</v>
      </c>
      <c r="K79" s="29" t="str">
        <f xml:space="preserve"> IF(AND('Competitor List'!D61="Y",ISNUMBER(I79),ISNUMBER(J79)),(SUM(I79:J79)),"DQ")</f>
        <v>DQ</v>
      </c>
      <c r="L79" s="335" t="str">
        <f t="shared" si="13"/>
        <v>DQ</v>
      </c>
      <c r="M79" s="321">
        <f>'LIGHT GUN'!U82+'HEAVY GUN'!U82</f>
        <v>0</v>
      </c>
      <c r="N79" s="115" t="str">
        <f xml:space="preserve"> IF(AND('Competitor List'!D61="Y",ISNUMBER(H79),ISNUMBER(L79)),H79+L79,"DQ")</f>
        <v>DQ</v>
      </c>
      <c r="O79" s="29" t="str">
        <f t="shared" si="15"/>
        <v>DQ</v>
      </c>
      <c r="P79" s="446">
        <f t="shared" si="14"/>
        <v>0</v>
      </c>
      <c r="Q79" s="16"/>
      <c r="R79" s="355"/>
      <c r="S79" s="332"/>
    </row>
    <row r="80" spans="1:19" ht="14.25" customHeight="1" thickBot="1" x14ac:dyDescent="0.35">
      <c r="A80" s="82">
        <f>'Competitor List'!O62</f>
        <v>317</v>
      </c>
      <c r="B80" s="73" t="str">
        <f>IF('Competitor List'!D62="Y",'Competitor List'!B62," ")</f>
        <v xml:space="preserve"> </v>
      </c>
      <c r="C80" s="76" t="str">
        <f>IF('Competitor List'!H62="Y","Y","N")</f>
        <v>N</v>
      </c>
      <c r="D80" s="121" t="str">
        <f xml:space="preserve"> T('Competitor List'!F62)</f>
        <v/>
      </c>
      <c r="E80" s="74" t="str">
        <f>'LIGHT GUN'!V83</f>
        <v>DQ</v>
      </c>
      <c r="F80" s="74" t="str">
        <f>'HEAVY GUN'!V83</f>
        <v>DQ</v>
      </c>
      <c r="G80" s="75" t="str">
        <f xml:space="preserve"> IF(AND('Competitor List'!D62="Y",ISNUMBER(E80),ISNUMBER(F80)),(SUM(E80:F80))/2,"DQ")</f>
        <v>DQ</v>
      </c>
      <c r="H80" s="342" t="str">
        <f t="shared" si="12"/>
        <v>DQ</v>
      </c>
      <c r="I80" s="76" t="str">
        <f>'LIGHT GUN'!S83</f>
        <v>DQ</v>
      </c>
      <c r="J80" s="76" t="str">
        <f>'HEAVY GUN'!S83</f>
        <v>DQ</v>
      </c>
      <c r="K80" s="72" t="str">
        <f xml:space="preserve"> IF(AND('Competitor List'!D62="Y",ISNUMBER(I80),ISNUMBER(J80)),(SUM(I80:J80)),"DQ")</f>
        <v>DQ</v>
      </c>
      <c r="L80" s="342" t="str">
        <f t="shared" si="13"/>
        <v>DQ</v>
      </c>
      <c r="M80" s="343">
        <f>'LIGHT GUN'!U83+'HEAVY GUN'!U83</f>
        <v>0</v>
      </c>
      <c r="N80" s="120" t="str">
        <f xml:space="preserve"> IF(AND('Competitor List'!D62="Y",ISNUMBER(H80),ISNUMBER(L80)),H80+L80,"DQ")</f>
        <v>DQ</v>
      </c>
      <c r="O80" s="76" t="str">
        <f t="shared" si="15"/>
        <v>DQ</v>
      </c>
      <c r="P80" s="447">
        <f t="shared" si="14"/>
        <v>0</v>
      </c>
      <c r="Q80" s="16"/>
      <c r="R80" s="355"/>
      <c r="S80" s="332"/>
    </row>
    <row r="81" spans="1:19" ht="14.25" customHeight="1" x14ac:dyDescent="0.3">
      <c r="A81" s="81">
        <f>'Competitor List'!O63</f>
        <v>318</v>
      </c>
      <c r="B81" s="65" t="str">
        <f>IF('Competitor List'!D63="Y",'Competitor List'!B63," ")</f>
        <v xml:space="preserve"> </v>
      </c>
      <c r="C81" s="67" t="str">
        <f>IF('Competitor List'!H63="Y","Y","N")</f>
        <v>N</v>
      </c>
      <c r="D81" s="105" t="str">
        <f xml:space="preserve"> T('Competitor List'!F63)</f>
        <v/>
      </c>
      <c r="E81" s="66" t="str">
        <f>'LIGHT GUN'!V84</f>
        <v>DQ</v>
      </c>
      <c r="F81" s="66" t="str">
        <f>'HEAVY GUN'!V84</f>
        <v>DQ</v>
      </c>
      <c r="G81" s="87" t="str">
        <f xml:space="preserve"> IF(AND('Competitor List'!D63="Y",ISNUMBER(E81),ISNUMBER(F81)),(SUM(E81:F81))/2,"DQ")</f>
        <v>DQ</v>
      </c>
      <c r="H81" s="336" t="str">
        <f t="shared" si="12"/>
        <v>DQ</v>
      </c>
      <c r="I81" s="67" t="str">
        <f>'LIGHT GUN'!S84</f>
        <v>DQ</v>
      </c>
      <c r="J81" s="67" t="str">
        <f>'HEAVY GUN'!S84</f>
        <v>DQ</v>
      </c>
      <c r="K81" s="67" t="str">
        <f xml:space="preserve"> IF(AND('Competitor List'!D63="Y",ISNUMBER(I81),ISNUMBER(J81)),(SUM(I81:J81)),"DQ")</f>
        <v>DQ</v>
      </c>
      <c r="L81" s="336" t="str">
        <f t="shared" si="13"/>
        <v>DQ</v>
      </c>
      <c r="M81" s="337">
        <f>'LIGHT GUN'!U84+'HEAVY GUN'!U84</f>
        <v>0</v>
      </c>
      <c r="N81" s="118" t="str">
        <f xml:space="preserve"> IF(AND('Competitor List'!D63="Y",ISNUMBER(H81),ISNUMBER(L81)),(H81+L81),"DQ")</f>
        <v>DQ</v>
      </c>
      <c r="O81" s="67" t="str">
        <f t="shared" si="15"/>
        <v>DQ</v>
      </c>
      <c r="P81" s="445">
        <f t="shared" si="14"/>
        <v>0</v>
      </c>
      <c r="Q81" s="16"/>
      <c r="R81" s="355"/>
      <c r="S81" s="332"/>
    </row>
    <row r="82" spans="1:19" ht="14.25" customHeight="1" x14ac:dyDescent="0.3">
      <c r="A82" s="68">
        <f>'Competitor List'!O64</f>
        <v>319</v>
      </c>
      <c r="B82" s="30" t="str">
        <f>IF('Competitor List'!D64="Y",'Competitor List'!B64," ")</f>
        <v xml:space="preserve"> </v>
      </c>
      <c r="C82" s="29" t="str">
        <f>IF('Competitor List'!H64="Y","Y","N")</f>
        <v>N</v>
      </c>
      <c r="D82" s="114" t="str">
        <f xml:space="preserve"> T('Competitor List'!F64)</f>
        <v/>
      </c>
      <c r="E82" s="31" t="str">
        <f>'LIGHT GUN'!V85</f>
        <v>DQ</v>
      </c>
      <c r="F82" s="31" t="str">
        <f>'HEAVY GUN'!V85</f>
        <v>DQ</v>
      </c>
      <c r="G82" s="32" t="str">
        <f xml:space="preserve"> IF(AND('Competitor List'!D64="Y",ISNUMBER(E82),ISNUMBER(F82)),(SUM(E82:F82))/2,"DQ")</f>
        <v>DQ</v>
      </c>
      <c r="H82" s="335" t="str">
        <f t="shared" si="12"/>
        <v>DQ</v>
      </c>
      <c r="I82" s="29" t="str">
        <f>'LIGHT GUN'!S85</f>
        <v>DQ</v>
      </c>
      <c r="J82" s="29" t="str">
        <f>'HEAVY GUN'!S85</f>
        <v>DQ</v>
      </c>
      <c r="K82" s="29" t="str">
        <f xml:space="preserve"> IF(AND('Competitor List'!D64="Y",ISNUMBER(I82),ISNUMBER(J82)),(SUM(I82:J82)),"DQ")</f>
        <v>DQ</v>
      </c>
      <c r="L82" s="335" t="str">
        <f t="shared" si="13"/>
        <v>DQ</v>
      </c>
      <c r="M82" s="321">
        <f>'LIGHT GUN'!U85+'HEAVY GUN'!U85</f>
        <v>0</v>
      </c>
      <c r="N82" s="115" t="str">
        <f xml:space="preserve"> IF(AND('Competitor List'!D64="Y",ISNUMBER(H82),ISNUMBER(L82)),H82+L82,"DQ")</f>
        <v>DQ</v>
      </c>
      <c r="O82" s="29" t="str">
        <f t="shared" si="15"/>
        <v>DQ</v>
      </c>
      <c r="P82" s="446">
        <f t="shared" si="14"/>
        <v>0</v>
      </c>
      <c r="Q82" s="16"/>
      <c r="R82" s="355"/>
      <c r="S82" s="332"/>
    </row>
    <row r="83" spans="1:19" ht="14.25" customHeight="1" thickBot="1" x14ac:dyDescent="0.35">
      <c r="A83" s="69">
        <f>'Competitor List'!O65</f>
        <v>320</v>
      </c>
      <c r="B83" s="73" t="str">
        <f>IF('Competitor List'!D65="Y",'Competitor List'!B65," ")</f>
        <v xml:space="preserve"> </v>
      </c>
      <c r="C83" s="72" t="str">
        <f>IF('Competitor List'!H65="Y","Y","N")</f>
        <v>N</v>
      </c>
      <c r="D83" s="119" t="str">
        <f xml:space="preserve"> T('Competitor List'!F65)</f>
        <v/>
      </c>
      <c r="E83" s="70" t="str">
        <f>'LIGHT GUN'!V86</f>
        <v>DQ</v>
      </c>
      <c r="F83" s="70" t="str">
        <f>'HEAVY GUN'!V86</f>
        <v>DQ</v>
      </c>
      <c r="G83" s="75" t="str">
        <f xml:space="preserve"> IF(AND('Competitor List'!D65="Y",ISNUMBER(E83),ISNUMBER(F83)),(SUM(E83:F83))/2,"DQ")</f>
        <v>DQ</v>
      </c>
      <c r="H83" s="338" t="str">
        <f t="shared" si="12"/>
        <v>DQ</v>
      </c>
      <c r="I83" s="72" t="str">
        <f>'LIGHT GUN'!S86</f>
        <v>DQ</v>
      </c>
      <c r="J83" s="72" t="str">
        <f>'HEAVY GUN'!S86</f>
        <v>DQ</v>
      </c>
      <c r="K83" s="72" t="str">
        <f xml:space="preserve"> IF(AND('Competitor List'!D65="Y",ISNUMBER(I83),ISNUMBER(J83)),(SUM(I83:J83)),"DQ")</f>
        <v>DQ</v>
      </c>
      <c r="L83" s="338" t="str">
        <f t="shared" si="13"/>
        <v>DQ</v>
      </c>
      <c r="M83" s="339">
        <f>'LIGHT GUN'!U86+'HEAVY GUN'!U86</f>
        <v>0</v>
      </c>
      <c r="N83" s="120" t="str">
        <f xml:space="preserve"> IF(AND('Competitor List'!D65="Y",ISNUMBER(H83),ISNUMBER(L83)),H83+L83,"DQ")</f>
        <v>DQ</v>
      </c>
      <c r="O83" s="72" t="str">
        <f t="shared" si="15"/>
        <v>DQ</v>
      </c>
      <c r="P83" s="447">
        <f t="shared" si="14"/>
        <v>0</v>
      </c>
      <c r="Q83" s="16"/>
      <c r="R83" s="355"/>
      <c r="S83" s="332"/>
    </row>
    <row r="84" spans="1:19" ht="14.25" customHeight="1" x14ac:dyDescent="0.3">
      <c r="A84" s="80">
        <f>'Competitor List'!O66</f>
        <v>401</v>
      </c>
      <c r="B84" s="65" t="str">
        <f>IF('Competitor List'!D66="Y",'Competitor List'!B66," ")</f>
        <v xml:space="preserve"> </v>
      </c>
      <c r="C84" s="79" t="str">
        <f>IF('Competitor List'!H66="Y","Y","N")</f>
        <v>N</v>
      </c>
      <c r="D84" s="106" t="str">
        <f xml:space="preserve"> T('Competitor List'!F66)</f>
        <v/>
      </c>
      <c r="E84" s="77" t="str">
        <f>'LIGHT GUN'!V87</f>
        <v>DQ</v>
      </c>
      <c r="F84" s="77" t="str">
        <f>'HEAVY GUN'!V87</f>
        <v>DQ</v>
      </c>
      <c r="G84" s="87" t="str">
        <f xml:space="preserve"> IF(AND('Competitor List'!D66="Y",ISNUMBER(E84),ISNUMBER(F84)),(SUM(E84:F84))/2,"DQ")</f>
        <v>DQ</v>
      </c>
      <c r="H84" s="340" t="str">
        <f t="shared" si="12"/>
        <v>DQ</v>
      </c>
      <c r="I84" s="79" t="str">
        <f>'LIGHT GUN'!S87</f>
        <v>DQ</v>
      </c>
      <c r="J84" s="79" t="str">
        <f>'HEAVY GUN'!S87</f>
        <v>DQ</v>
      </c>
      <c r="K84" s="67" t="str">
        <f xml:space="preserve"> IF(AND('Competitor List'!D66="Y",ISNUMBER(I84),ISNUMBER(J84)),(SUM(I84:J84)),"DQ")</f>
        <v>DQ</v>
      </c>
      <c r="L84" s="340" t="str">
        <f t="shared" si="13"/>
        <v>DQ</v>
      </c>
      <c r="M84" s="341">
        <f>'LIGHT GUN'!U87+'HEAVY GUN'!U87</f>
        <v>0</v>
      </c>
      <c r="N84" s="118" t="str">
        <f xml:space="preserve"> IF(AND('Competitor List'!D66="Y",ISNUMBER(H84),ISNUMBER(L84)),(H84+L84),"DQ")</f>
        <v>DQ</v>
      </c>
      <c r="O84" s="79" t="str">
        <f t="shared" si="15"/>
        <v>DQ</v>
      </c>
      <c r="P84" s="445">
        <f t="shared" si="14"/>
        <v>0</v>
      </c>
      <c r="Q84" s="16"/>
      <c r="R84" s="355"/>
      <c r="S84" s="332"/>
    </row>
    <row r="85" spans="1:19" ht="14.25" customHeight="1" x14ac:dyDescent="0.3">
      <c r="A85" s="68">
        <f>'Competitor List'!O67</f>
        <v>402</v>
      </c>
      <c r="B85" s="30" t="str">
        <f>IF('Competitor List'!D67="Y",'Competitor List'!B67," ")</f>
        <v xml:space="preserve"> </v>
      </c>
      <c r="C85" s="29" t="str">
        <f>IF('Competitor List'!H67="Y","Y","N")</f>
        <v>N</v>
      </c>
      <c r="D85" s="114" t="str">
        <f xml:space="preserve"> T('Competitor List'!F67)</f>
        <v/>
      </c>
      <c r="E85" s="31" t="str">
        <f>'LIGHT GUN'!V88</f>
        <v>DQ</v>
      </c>
      <c r="F85" s="31" t="str">
        <f>'HEAVY GUN'!V88</f>
        <v>DQ</v>
      </c>
      <c r="G85" s="32" t="str">
        <f xml:space="preserve"> IF(AND('Competitor List'!D67="Y",ISNUMBER(E85),ISNUMBER(F85)),(SUM(E85:F85))/2,"DQ")</f>
        <v>DQ</v>
      </c>
      <c r="H85" s="335" t="str">
        <f t="shared" si="12"/>
        <v>DQ</v>
      </c>
      <c r="I85" s="29" t="str">
        <f>'LIGHT GUN'!S88</f>
        <v>DQ</v>
      </c>
      <c r="J85" s="29" t="str">
        <f>'HEAVY GUN'!S88</f>
        <v>DQ</v>
      </c>
      <c r="K85" s="29" t="str">
        <f xml:space="preserve"> IF(AND('Competitor List'!D67="Y",ISNUMBER(I85),ISNUMBER(J85)),(SUM(I85:J85)),"DQ")</f>
        <v>DQ</v>
      </c>
      <c r="L85" s="335" t="str">
        <f t="shared" si="13"/>
        <v>DQ</v>
      </c>
      <c r="M85" s="321">
        <f>'LIGHT GUN'!U88+'HEAVY GUN'!U88</f>
        <v>0</v>
      </c>
      <c r="N85" s="115" t="str">
        <f xml:space="preserve"> IF(AND('Competitor List'!D67="Y",ISNUMBER(H85),ISNUMBER(L85)),H85+L85,"DQ")</f>
        <v>DQ</v>
      </c>
      <c r="O85" s="29" t="str">
        <f t="shared" si="15"/>
        <v>DQ</v>
      </c>
      <c r="P85" s="446">
        <f t="shared" si="14"/>
        <v>0</v>
      </c>
      <c r="Q85" s="16"/>
      <c r="R85" s="355"/>
      <c r="S85" s="332"/>
    </row>
    <row r="86" spans="1:19" ht="14.25" customHeight="1" thickBot="1" x14ac:dyDescent="0.35">
      <c r="A86" s="82">
        <f>'Competitor List'!O68</f>
        <v>403</v>
      </c>
      <c r="B86" s="73" t="str">
        <f>IF('Competitor List'!D68="Y",'Competitor List'!B68," ")</f>
        <v xml:space="preserve"> </v>
      </c>
      <c r="C86" s="76" t="str">
        <f>IF('Competitor List'!H68="Y","Y","N")</f>
        <v>N</v>
      </c>
      <c r="D86" s="121" t="str">
        <f xml:space="preserve"> T('Competitor List'!F68)</f>
        <v/>
      </c>
      <c r="E86" s="74" t="str">
        <f>'LIGHT GUN'!V89</f>
        <v>DQ</v>
      </c>
      <c r="F86" s="74" t="str">
        <f>'HEAVY GUN'!V89</f>
        <v>DQ</v>
      </c>
      <c r="G86" s="75" t="str">
        <f xml:space="preserve"> IF(AND('Competitor List'!D68="Y",ISNUMBER(E86),ISNUMBER(F86)),(SUM(E86:F86))/2,"DQ")</f>
        <v>DQ</v>
      </c>
      <c r="H86" s="342" t="str">
        <f t="shared" si="12"/>
        <v>DQ</v>
      </c>
      <c r="I86" s="76" t="str">
        <f>'LIGHT GUN'!S89</f>
        <v>DQ</v>
      </c>
      <c r="J86" s="76" t="str">
        <f>'HEAVY GUN'!S89</f>
        <v>DQ</v>
      </c>
      <c r="K86" s="72" t="str">
        <f xml:space="preserve"> IF(AND('Competitor List'!D68="Y",ISNUMBER(I86),ISNUMBER(J86)),(SUM(I86:J86)),"DQ")</f>
        <v>DQ</v>
      </c>
      <c r="L86" s="342" t="str">
        <f t="shared" si="13"/>
        <v>DQ</v>
      </c>
      <c r="M86" s="343">
        <f>'LIGHT GUN'!U89+'HEAVY GUN'!U89</f>
        <v>0</v>
      </c>
      <c r="N86" s="120" t="str">
        <f xml:space="preserve"> IF(AND('Competitor List'!D68="Y",ISNUMBER(H86),ISNUMBER(L86)),H86+L86,"DQ")</f>
        <v>DQ</v>
      </c>
      <c r="O86" s="76" t="str">
        <f t="shared" si="15"/>
        <v>DQ</v>
      </c>
      <c r="P86" s="447">
        <f t="shared" si="14"/>
        <v>0</v>
      </c>
      <c r="Q86" s="16"/>
      <c r="R86" s="355"/>
      <c r="S86" s="332"/>
    </row>
    <row r="87" spans="1:19" ht="14.25" customHeight="1" x14ac:dyDescent="0.3">
      <c r="A87" s="81">
        <f>'Competitor List'!O69</f>
        <v>404</v>
      </c>
      <c r="B87" s="65" t="str">
        <f>IF('Competitor List'!D69="Y",'Competitor List'!B69," ")</f>
        <v xml:space="preserve"> </v>
      </c>
      <c r="C87" s="67" t="str">
        <f>IF('Competitor List'!H69="Y","Y","N")</f>
        <v>N</v>
      </c>
      <c r="D87" s="105" t="str">
        <f xml:space="preserve"> T('Competitor List'!F69)</f>
        <v/>
      </c>
      <c r="E87" s="66" t="str">
        <f>'LIGHT GUN'!V90</f>
        <v>DQ</v>
      </c>
      <c r="F87" s="66" t="str">
        <f>'HEAVY GUN'!V90</f>
        <v>DQ</v>
      </c>
      <c r="G87" s="87" t="str">
        <f xml:space="preserve"> IF(AND('Competitor List'!D69="Y",ISNUMBER(E87),ISNUMBER(F87)),(SUM(E87:F87))/2,"DQ")</f>
        <v>DQ</v>
      </c>
      <c r="H87" s="336" t="str">
        <f t="shared" si="12"/>
        <v>DQ</v>
      </c>
      <c r="I87" s="67" t="str">
        <f>'LIGHT GUN'!S90</f>
        <v>DQ</v>
      </c>
      <c r="J87" s="67" t="str">
        <f>'HEAVY GUN'!S90</f>
        <v>DQ</v>
      </c>
      <c r="K87" s="67" t="str">
        <f xml:space="preserve"> IF(AND('Competitor List'!D69="Y",ISNUMBER(I87),ISNUMBER(J87)),(SUM(I87:J87)),"DQ")</f>
        <v>DQ</v>
      </c>
      <c r="L87" s="336" t="str">
        <f t="shared" si="13"/>
        <v>DQ</v>
      </c>
      <c r="M87" s="337">
        <f>'LIGHT GUN'!U90+'HEAVY GUN'!U90</f>
        <v>0</v>
      </c>
      <c r="N87" s="118" t="str">
        <f xml:space="preserve"> IF(AND('Competitor List'!D69="Y",ISNUMBER(H87),ISNUMBER(L87)),(H87+L87),"DQ")</f>
        <v>DQ</v>
      </c>
      <c r="O87" s="67" t="str">
        <f t="shared" si="15"/>
        <v>DQ</v>
      </c>
      <c r="P87" s="445">
        <f t="shared" si="14"/>
        <v>0</v>
      </c>
      <c r="Q87" s="16"/>
      <c r="R87" s="355"/>
      <c r="S87" s="332"/>
    </row>
    <row r="88" spans="1:19" ht="14.25" customHeight="1" x14ac:dyDescent="0.3">
      <c r="A88" s="68">
        <f>'Competitor List'!O70</f>
        <v>405</v>
      </c>
      <c r="B88" s="30" t="str">
        <f>IF('Competitor List'!D70="Y",'Competitor List'!B70," ")</f>
        <v xml:space="preserve"> </v>
      </c>
      <c r="C88" s="29" t="str">
        <f>IF('Competitor List'!H70="Y","Y","N")</f>
        <v>N</v>
      </c>
      <c r="D88" s="114" t="str">
        <f xml:space="preserve"> T('Competitor List'!F70)</f>
        <v/>
      </c>
      <c r="E88" s="31" t="str">
        <f>'LIGHT GUN'!V91</f>
        <v>DQ</v>
      </c>
      <c r="F88" s="31" t="str">
        <f>'HEAVY GUN'!V91</f>
        <v>DQ</v>
      </c>
      <c r="G88" s="32" t="str">
        <f xml:space="preserve"> IF(AND('Competitor List'!D70="Y",ISNUMBER(E88),ISNUMBER(F88)),(SUM(E88:F88))/2,"DQ")</f>
        <v>DQ</v>
      </c>
      <c r="H88" s="335" t="str">
        <f t="shared" si="12"/>
        <v>DQ</v>
      </c>
      <c r="I88" s="29" t="str">
        <f>'LIGHT GUN'!S91</f>
        <v>DQ</v>
      </c>
      <c r="J88" s="29" t="str">
        <f>'HEAVY GUN'!S91</f>
        <v>DQ</v>
      </c>
      <c r="K88" s="29" t="str">
        <f xml:space="preserve"> IF(AND('Competitor List'!D70="Y",ISNUMBER(I88),ISNUMBER(J88)),(SUM(I88:J88)),"DQ")</f>
        <v>DQ</v>
      </c>
      <c r="L88" s="335" t="str">
        <f t="shared" si="13"/>
        <v>DQ</v>
      </c>
      <c r="M88" s="321">
        <f>'LIGHT GUN'!U91+'HEAVY GUN'!U91</f>
        <v>0</v>
      </c>
      <c r="N88" s="115" t="str">
        <f xml:space="preserve"> IF(AND('Competitor List'!D70="Y",ISNUMBER(H88),ISNUMBER(L88)),H88+L88,"DQ")</f>
        <v>DQ</v>
      </c>
      <c r="O88" s="29" t="str">
        <f t="shared" ref="O88:O119" si="16" xml:space="preserve"> IF(AND(ISNUMBER(N88)),RANK(N88,$N$24:$N$173,1)+SUMPRODUCT(($N$24:$N$173=N88)*($G$24:$G$173&lt;G88))+SUMPRODUCT(($N$24:$N$173=N88)*($G$24:$G$173=G88)*($K$24:$K$173&gt;K88))+SUMPRODUCT(($N$24:$N$173=N88)*($G$24:$G$173=G88)*($K$24:$K$173=K88)*($M$24:$M$173&gt;M88))+SUMPRODUCT(($N$24:$N$173=N88)*($G$24:$G$173=G88)*($K$24:$K$173=K88)*($M$24:$M$173=M88)*($R$24:$R$173&lt;R88)),"DQ")</f>
        <v>DQ</v>
      </c>
      <c r="P88" s="446">
        <f t="shared" si="14"/>
        <v>0</v>
      </c>
      <c r="Q88" s="16"/>
      <c r="R88" s="355"/>
      <c r="S88" s="332"/>
    </row>
    <row r="89" spans="1:19" ht="14.25" customHeight="1" thickBot="1" x14ac:dyDescent="0.35">
      <c r="A89" s="69">
        <f>'Competitor List'!O71</f>
        <v>406</v>
      </c>
      <c r="B89" s="73" t="str">
        <f>IF('Competitor List'!D71="Y",'Competitor List'!B71," ")</f>
        <v xml:space="preserve"> </v>
      </c>
      <c r="C89" s="72" t="str">
        <f>IF('Competitor List'!H71="Y","Y","N")</f>
        <v>N</v>
      </c>
      <c r="D89" s="119" t="str">
        <f xml:space="preserve"> T('Competitor List'!F71)</f>
        <v/>
      </c>
      <c r="E89" s="70" t="str">
        <f>'LIGHT GUN'!V92</f>
        <v>DQ</v>
      </c>
      <c r="F89" s="70" t="str">
        <f>'HEAVY GUN'!V92</f>
        <v>DQ</v>
      </c>
      <c r="G89" s="75" t="str">
        <f xml:space="preserve"> IF(AND('Competitor List'!D71="Y",ISNUMBER(E89),ISNUMBER(F89)),(SUM(E89:F89))/2,"DQ")</f>
        <v>DQ</v>
      </c>
      <c r="H89" s="338" t="str">
        <f t="shared" ref="H89:H152" si="17" xml:space="preserve"> IF(AND(ISNUMBER(G89)),RANK(G89,$G$24:$G$173,1)+SUMPRODUCT(($G$24:$G$173=G89)*($K$24:$K$173&gt;K89))+SUMPRODUCT(($G$24:$G$173=G89)*($K$24:$K$173=K89)*($M$24:$M$173&gt;M89))+SUMPRODUCT(($G$24:$G$173=G89)*($K$24:$K$173=K89)*($M$24:$M$173=M89)*($A$24:$A$173&lt;A89)),"DQ")</f>
        <v>DQ</v>
      </c>
      <c r="I89" s="72" t="str">
        <f>'LIGHT GUN'!S92</f>
        <v>DQ</v>
      </c>
      <c r="J89" s="72" t="str">
        <f>'HEAVY GUN'!S92</f>
        <v>DQ</v>
      </c>
      <c r="K89" s="72" t="str">
        <f xml:space="preserve"> IF(AND('Competitor List'!D71="Y",ISNUMBER(I89),ISNUMBER(J89)),(SUM(I89:J89)),"DQ")</f>
        <v>DQ</v>
      </c>
      <c r="L89" s="338" t="str">
        <f t="shared" ref="L89:L152" si="18" xml:space="preserve"> IF(AND(ISNUMBER(K89)),RANK(K89,$K$24:$K$173,0)+SUMPRODUCT(($K$24:$K$173=K89)*($G$24:$G$173&lt;G89))+SUMPRODUCT(($K$24:$K$173=K89)*($G$24:$G$173=G89)*($M$24:$M$173&gt;M89))+SUMPRODUCT(($K$24:$K$173=K89)*($G$24:$G$173=G89)*($M$24:$M$173=M89)*($A$24:$A$173&lt;A89)),"DQ")</f>
        <v>DQ</v>
      </c>
      <c r="M89" s="339">
        <f>'LIGHT GUN'!U92+'HEAVY GUN'!U92</f>
        <v>0</v>
      </c>
      <c r="N89" s="120" t="str">
        <f xml:space="preserve"> IF(AND('Competitor List'!D71="Y",ISNUMBER(H89),ISNUMBER(L89)),H89+L89,"DQ")</f>
        <v>DQ</v>
      </c>
      <c r="O89" s="72" t="str">
        <f t="shared" si="16"/>
        <v>DQ</v>
      </c>
      <c r="P89" s="447">
        <f t="shared" si="14"/>
        <v>0</v>
      </c>
      <c r="Q89" s="16"/>
      <c r="R89" s="355"/>
      <c r="S89" s="332"/>
    </row>
    <row r="90" spans="1:19" ht="14.25" customHeight="1" x14ac:dyDescent="0.3">
      <c r="A90" s="80">
        <f>'Competitor List'!O72</f>
        <v>407</v>
      </c>
      <c r="B90" s="65" t="str">
        <f>IF('Competitor List'!D72="Y",'Competitor List'!B72," ")</f>
        <v xml:space="preserve"> </v>
      </c>
      <c r="C90" s="79" t="str">
        <f>IF('Competitor List'!H72="Y","Y","N")</f>
        <v>N</v>
      </c>
      <c r="D90" s="106" t="str">
        <f xml:space="preserve"> T('Competitor List'!F72)</f>
        <v/>
      </c>
      <c r="E90" s="77" t="str">
        <f>'LIGHT GUN'!V93</f>
        <v>DQ</v>
      </c>
      <c r="F90" s="77" t="str">
        <f>'HEAVY GUN'!V93</f>
        <v>DQ</v>
      </c>
      <c r="G90" s="87" t="str">
        <f xml:space="preserve"> IF(AND('Competitor List'!D72="Y",ISNUMBER(E90),ISNUMBER(F90)),(SUM(E90:F90))/2,"DQ")</f>
        <v>DQ</v>
      </c>
      <c r="H90" s="340" t="str">
        <f t="shared" si="17"/>
        <v>DQ</v>
      </c>
      <c r="I90" s="79" t="str">
        <f>'LIGHT GUN'!S93</f>
        <v>DQ</v>
      </c>
      <c r="J90" s="79" t="str">
        <f>'HEAVY GUN'!S93</f>
        <v>DQ</v>
      </c>
      <c r="K90" s="67" t="str">
        <f xml:space="preserve"> IF(AND('Competitor List'!D72="Y",ISNUMBER(I90),ISNUMBER(J90)),(SUM(I90:J90)),"DQ")</f>
        <v>DQ</v>
      </c>
      <c r="L90" s="340" t="str">
        <f t="shared" si="18"/>
        <v>DQ</v>
      </c>
      <c r="M90" s="341">
        <f>'LIGHT GUN'!U93+'HEAVY GUN'!U93</f>
        <v>0</v>
      </c>
      <c r="N90" s="118" t="str">
        <f xml:space="preserve"> IF(AND('Competitor List'!D72="Y",ISNUMBER(H90),ISNUMBER(L90)),(H90+L90),"DQ")</f>
        <v>DQ</v>
      </c>
      <c r="O90" s="79" t="str">
        <f t="shared" si="16"/>
        <v>DQ</v>
      </c>
      <c r="P90" s="445">
        <f t="shared" si="14"/>
        <v>0</v>
      </c>
      <c r="Q90" s="16"/>
      <c r="R90" s="355"/>
      <c r="S90" s="332"/>
    </row>
    <row r="91" spans="1:19" ht="14.25" customHeight="1" x14ac:dyDescent="0.3">
      <c r="A91" s="68">
        <f>'Competitor List'!O73</f>
        <v>408</v>
      </c>
      <c r="B91" s="30" t="str">
        <f>IF('Competitor List'!D73="Y",'Competitor List'!B73," ")</f>
        <v xml:space="preserve"> </v>
      </c>
      <c r="C91" s="29" t="str">
        <f>IF('Competitor List'!H73="Y","Y","N")</f>
        <v>N</v>
      </c>
      <c r="D91" s="114" t="str">
        <f xml:space="preserve"> T('Competitor List'!F73)</f>
        <v/>
      </c>
      <c r="E91" s="31" t="str">
        <f>'LIGHT GUN'!V94</f>
        <v>DQ</v>
      </c>
      <c r="F91" s="31" t="str">
        <f>'HEAVY GUN'!V94</f>
        <v>DQ</v>
      </c>
      <c r="G91" s="32" t="str">
        <f xml:space="preserve"> IF(AND('Competitor List'!D73="Y",ISNUMBER(E91),ISNUMBER(F91)),(SUM(E91:F91))/2,"DQ")</f>
        <v>DQ</v>
      </c>
      <c r="H91" s="335" t="str">
        <f t="shared" si="17"/>
        <v>DQ</v>
      </c>
      <c r="I91" s="29" t="str">
        <f>'LIGHT GUN'!S94</f>
        <v>DQ</v>
      </c>
      <c r="J91" s="29" t="str">
        <f>'HEAVY GUN'!S94</f>
        <v>DQ</v>
      </c>
      <c r="K91" s="29" t="str">
        <f xml:space="preserve"> IF(AND('Competitor List'!D73="Y",ISNUMBER(I91),ISNUMBER(J91)),(SUM(I91:J91)),"DQ")</f>
        <v>DQ</v>
      </c>
      <c r="L91" s="335" t="str">
        <f t="shared" si="18"/>
        <v>DQ</v>
      </c>
      <c r="M91" s="321">
        <f>'LIGHT GUN'!U94+'HEAVY GUN'!U94</f>
        <v>0</v>
      </c>
      <c r="N91" s="115" t="str">
        <f xml:space="preserve"> IF(AND('Competitor List'!D73="Y",ISNUMBER(H91),ISNUMBER(L91)),H91+L91,"DQ")</f>
        <v>DQ</v>
      </c>
      <c r="O91" s="29" t="str">
        <f t="shared" si="16"/>
        <v>DQ</v>
      </c>
      <c r="P91" s="446">
        <f t="shared" ref="P91:P154" si="19">IF(O91=1,$U$23,IF(O91=2,$U$24,IF(O91=3,$U$25,IF(O91=4,$U$26,IF(O91=5,$U$27,IF(O91=6,$U$28,IF(O91=7,$U$29,IF(O91=8,$U$30,IF(O91=9,$U$31,IF(O91=10,$U$32,0))))))))))</f>
        <v>0</v>
      </c>
      <c r="Q91" s="16"/>
      <c r="R91" s="355"/>
      <c r="S91" s="332"/>
    </row>
    <row r="92" spans="1:19" ht="14.25" customHeight="1" thickBot="1" x14ac:dyDescent="0.35">
      <c r="A92" s="82">
        <f>'Competitor List'!O74</f>
        <v>409</v>
      </c>
      <c r="B92" s="73" t="str">
        <f>IF('Competitor List'!D74="Y",'Competitor List'!B74," ")</f>
        <v xml:space="preserve"> </v>
      </c>
      <c r="C92" s="76" t="str">
        <f>IF('Competitor List'!H74="Y","Y","N")</f>
        <v>N</v>
      </c>
      <c r="D92" s="121" t="str">
        <f xml:space="preserve"> T('Competitor List'!F74)</f>
        <v/>
      </c>
      <c r="E92" s="74" t="str">
        <f>'LIGHT GUN'!V95</f>
        <v>DQ</v>
      </c>
      <c r="F92" s="74" t="str">
        <f>'HEAVY GUN'!V95</f>
        <v>DQ</v>
      </c>
      <c r="G92" s="75" t="str">
        <f xml:space="preserve"> IF(AND('Competitor List'!D74="Y",ISNUMBER(E92),ISNUMBER(F92)),(SUM(E92:F92))/2,"DQ")</f>
        <v>DQ</v>
      </c>
      <c r="H92" s="342" t="str">
        <f t="shared" si="17"/>
        <v>DQ</v>
      </c>
      <c r="I92" s="76" t="str">
        <f>'LIGHT GUN'!S95</f>
        <v>DQ</v>
      </c>
      <c r="J92" s="76" t="str">
        <f>'HEAVY GUN'!S95</f>
        <v>DQ</v>
      </c>
      <c r="K92" s="72" t="str">
        <f xml:space="preserve"> IF(AND('Competitor List'!D74="Y",ISNUMBER(I92),ISNUMBER(J92)),(SUM(I92:J92)),"DQ")</f>
        <v>DQ</v>
      </c>
      <c r="L92" s="342" t="str">
        <f t="shared" si="18"/>
        <v>DQ</v>
      </c>
      <c r="M92" s="343">
        <f>'LIGHT GUN'!U95+'HEAVY GUN'!U95</f>
        <v>0</v>
      </c>
      <c r="N92" s="120" t="str">
        <f xml:space="preserve"> IF(AND('Competitor List'!D74="Y",ISNUMBER(H92),ISNUMBER(L92)),H92+L92,"DQ")</f>
        <v>DQ</v>
      </c>
      <c r="O92" s="76" t="str">
        <f t="shared" si="16"/>
        <v>DQ</v>
      </c>
      <c r="P92" s="447">
        <f t="shared" si="19"/>
        <v>0</v>
      </c>
      <c r="Q92" s="16"/>
      <c r="R92" s="355"/>
      <c r="S92" s="332"/>
    </row>
    <row r="93" spans="1:19" ht="14.25" customHeight="1" x14ac:dyDescent="0.3">
      <c r="A93" s="81">
        <f>'Competitor List'!O75</f>
        <v>410</v>
      </c>
      <c r="B93" s="65" t="str">
        <f>IF('Competitor List'!D75="Y",'Competitor List'!B75," ")</f>
        <v xml:space="preserve"> </v>
      </c>
      <c r="C93" s="67" t="str">
        <f>IF('Competitor List'!H75="Y","Y","N")</f>
        <v>N</v>
      </c>
      <c r="D93" s="105" t="str">
        <f xml:space="preserve"> T('Competitor List'!F75)</f>
        <v/>
      </c>
      <c r="E93" s="66" t="str">
        <f>'LIGHT GUN'!V96</f>
        <v>DQ</v>
      </c>
      <c r="F93" s="66" t="str">
        <f>'HEAVY GUN'!V96</f>
        <v>DQ</v>
      </c>
      <c r="G93" s="87" t="str">
        <f xml:space="preserve"> IF(AND('Competitor List'!D75="Y",ISNUMBER(E93),ISNUMBER(F93)),(SUM(E93:F93))/2,"DQ")</f>
        <v>DQ</v>
      </c>
      <c r="H93" s="336" t="str">
        <f t="shared" si="17"/>
        <v>DQ</v>
      </c>
      <c r="I93" s="67" t="str">
        <f>'LIGHT GUN'!S96</f>
        <v>DQ</v>
      </c>
      <c r="J93" s="67" t="str">
        <f>'HEAVY GUN'!S96</f>
        <v>DQ</v>
      </c>
      <c r="K93" s="67" t="str">
        <f xml:space="preserve"> IF(AND('Competitor List'!D75="Y",ISNUMBER(I93),ISNUMBER(J93)),(SUM(I93:J93)),"DQ")</f>
        <v>DQ</v>
      </c>
      <c r="L93" s="336" t="str">
        <f t="shared" si="18"/>
        <v>DQ</v>
      </c>
      <c r="M93" s="337">
        <f>'LIGHT GUN'!U96+'HEAVY GUN'!U96</f>
        <v>0</v>
      </c>
      <c r="N93" s="118" t="str">
        <f xml:space="preserve"> IF(AND('Competitor List'!D75="Y",ISNUMBER(H93),ISNUMBER(L93)),(H93+L93),"DQ")</f>
        <v>DQ</v>
      </c>
      <c r="O93" s="67" t="str">
        <f t="shared" si="16"/>
        <v>DQ</v>
      </c>
      <c r="P93" s="445">
        <f t="shared" si="19"/>
        <v>0</v>
      </c>
      <c r="Q93" s="16"/>
      <c r="R93" s="355"/>
      <c r="S93" s="332"/>
    </row>
    <row r="94" spans="1:19" ht="14.25" customHeight="1" x14ac:dyDescent="0.3">
      <c r="A94" s="68">
        <f>'Competitor List'!O76</f>
        <v>411</v>
      </c>
      <c r="B94" s="30" t="str">
        <f>IF('Competitor List'!D76="Y",'Competitor List'!B76," ")</f>
        <v xml:space="preserve"> </v>
      </c>
      <c r="C94" s="29" t="str">
        <f>IF('Competitor List'!H76="Y","Y","N")</f>
        <v>N</v>
      </c>
      <c r="D94" s="114" t="str">
        <f xml:space="preserve"> T('Competitor List'!F76)</f>
        <v/>
      </c>
      <c r="E94" s="31" t="str">
        <f>'LIGHT GUN'!V97</f>
        <v>DQ</v>
      </c>
      <c r="F94" s="31" t="str">
        <f>'HEAVY GUN'!V97</f>
        <v>DQ</v>
      </c>
      <c r="G94" s="32" t="str">
        <f xml:space="preserve"> IF(AND('Competitor List'!D76="Y",ISNUMBER(E94),ISNUMBER(F94)),(SUM(E94:F94))/2,"DQ")</f>
        <v>DQ</v>
      </c>
      <c r="H94" s="335" t="str">
        <f t="shared" si="17"/>
        <v>DQ</v>
      </c>
      <c r="I94" s="29" t="str">
        <f>'LIGHT GUN'!S97</f>
        <v>DQ</v>
      </c>
      <c r="J94" s="29" t="str">
        <f>'HEAVY GUN'!S97</f>
        <v>DQ</v>
      </c>
      <c r="K94" s="29" t="str">
        <f xml:space="preserve"> IF(AND('Competitor List'!D76="Y",ISNUMBER(I94),ISNUMBER(J94)),(SUM(I94:J94)),"DQ")</f>
        <v>DQ</v>
      </c>
      <c r="L94" s="335" t="str">
        <f t="shared" si="18"/>
        <v>DQ</v>
      </c>
      <c r="M94" s="321">
        <f>'LIGHT GUN'!U97+'HEAVY GUN'!U97</f>
        <v>0</v>
      </c>
      <c r="N94" s="115" t="str">
        <f xml:space="preserve"> IF(AND('Competitor List'!D76="Y",ISNUMBER(H94),ISNUMBER(L94)),H94+L94,"DQ")</f>
        <v>DQ</v>
      </c>
      <c r="O94" s="29" t="str">
        <f t="shared" si="16"/>
        <v>DQ</v>
      </c>
      <c r="P94" s="446">
        <f t="shared" si="19"/>
        <v>0</v>
      </c>
      <c r="Q94" s="16"/>
      <c r="R94" s="355"/>
      <c r="S94" s="332"/>
    </row>
    <row r="95" spans="1:19" ht="14.25" customHeight="1" thickBot="1" x14ac:dyDescent="0.35">
      <c r="A95" s="69">
        <f>'Competitor List'!O77</f>
        <v>412</v>
      </c>
      <c r="B95" s="73" t="str">
        <f>IF('Competitor List'!D77="Y",'Competitor List'!B77," ")</f>
        <v xml:space="preserve"> </v>
      </c>
      <c r="C95" s="72" t="str">
        <f>IF('Competitor List'!H77="Y","Y","N")</f>
        <v>N</v>
      </c>
      <c r="D95" s="119" t="str">
        <f xml:space="preserve"> T('Competitor List'!F77)</f>
        <v/>
      </c>
      <c r="E95" s="70" t="str">
        <f>'LIGHT GUN'!V98</f>
        <v>DQ</v>
      </c>
      <c r="F95" s="70" t="str">
        <f>'HEAVY GUN'!V98</f>
        <v>DQ</v>
      </c>
      <c r="G95" s="75" t="str">
        <f xml:space="preserve"> IF(AND('Competitor List'!D77="Y",ISNUMBER(E95),ISNUMBER(F95)),(SUM(E95:F95))/2,"DQ")</f>
        <v>DQ</v>
      </c>
      <c r="H95" s="338" t="str">
        <f t="shared" si="17"/>
        <v>DQ</v>
      </c>
      <c r="I95" s="72" t="str">
        <f>'LIGHT GUN'!S98</f>
        <v>DQ</v>
      </c>
      <c r="J95" s="72" t="str">
        <f>'HEAVY GUN'!S98</f>
        <v>DQ</v>
      </c>
      <c r="K95" s="72" t="str">
        <f xml:space="preserve"> IF(AND('Competitor List'!D77="Y",ISNUMBER(I95),ISNUMBER(J95)),(SUM(I95:J95)),"DQ")</f>
        <v>DQ</v>
      </c>
      <c r="L95" s="338" t="str">
        <f t="shared" si="18"/>
        <v>DQ</v>
      </c>
      <c r="M95" s="339">
        <f>'LIGHT GUN'!U98+'HEAVY GUN'!U98</f>
        <v>0</v>
      </c>
      <c r="N95" s="120" t="str">
        <f xml:space="preserve"> IF(AND('Competitor List'!D77="Y",ISNUMBER(H95),ISNUMBER(L95)),H95+L95,"DQ")</f>
        <v>DQ</v>
      </c>
      <c r="O95" s="72" t="str">
        <f t="shared" si="16"/>
        <v>DQ</v>
      </c>
      <c r="P95" s="447">
        <f t="shared" si="19"/>
        <v>0</v>
      </c>
      <c r="Q95" s="16"/>
      <c r="R95" s="355"/>
      <c r="S95" s="332"/>
    </row>
    <row r="96" spans="1:19" ht="14.25" customHeight="1" x14ac:dyDescent="0.3">
      <c r="A96" s="80">
        <f>'Competitor List'!O78</f>
        <v>413</v>
      </c>
      <c r="B96" s="65" t="str">
        <f>IF('Competitor List'!D78="Y",'Competitor List'!B78," ")</f>
        <v xml:space="preserve"> </v>
      </c>
      <c r="C96" s="79" t="str">
        <f>IF('Competitor List'!H78="Y","Y","N")</f>
        <v>N</v>
      </c>
      <c r="D96" s="106" t="str">
        <f xml:space="preserve"> T('Competitor List'!F78)</f>
        <v/>
      </c>
      <c r="E96" s="77" t="str">
        <f>'LIGHT GUN'!V99</f>
        <v>DQ</v>
      </c>
      <c r="F96" s="77" t="str">
        <f>'HEAVY GUN'!V99</f>
        <v>DQ</v>
      </c>
      <c r="G96" s="87" t="str">
        <f xml:space="preserve"> IF(AND('Competitor List'!D78="Y",ISNUMBER(E96),ISNUMBER(F96)),(SUM(E96:F96))/2,"DQ")</f>
        <v>DQ</v>
      </c>
      <c r="H96" s="340" t="str">
        <f t="shared" si="17"/>
        <v>DQ</v>
      </c>
      <c r="I96" s="79" t="str">
        <f>'LIGHT GUN'!S99</f>
        <v>DQ</v>
      </c>
      <c r="J96" s="79" t="str">
        <f>'HEAVY GUN'!S99</f>
        <v>DQ</v>
      </c>
      <c r="K96" s="67" t="str">
        <f xml:space="preserve"> IF(AND('Competitor List'!D78="Y",ISNUMBER(I96),ISNUMBER(J96)),(SUM(I96:J96)),"DQ")</f>
        <v>DQ</v>
      </c>
      <c r="L96" s="340" t="str">
        <f t="shared" si="18"/>
        <v>DQ</v>
      </c>
      <c r="M96" s="341">
        <f>'LIGHT GUN'!U99+'HEAVY GUN'!U99</f>
        <v>0</v>
      </c>
      <c r="N96" s="118" t="str">
        <f xml:space="preserve"> IF(AND('Competitor List'!D78="Y",ISNUMBER(H96),ISNUMBER(L96)),(H96+L96),"DQ")</f>
        <v>DQ</v>
      </c>
      <c r="O96" s="79" t="str">
        <f t="shared" si="16"/>
        <v>DQ</v>
      </c>
      <c r="P96" s="445">
        <f t="shared" si="19"/>
        <v>0</v>
      </c>
      <c r="Q96" s="16"/>
      <c r="R96" s="355"/>
      <c r="S96" s="332"/>
    </row>
    <row r="97" spans="1:19" ht="14.25" customHeight="1" x14ac:dyDescent="0.3">
      <c r="A97" s="68">
        <f>'Competitor List'!O79</f>
        <v>414</v>
      </c>
      <c r="B97" s="30" t="str">
        <f>IF('Competitor List'!D79="Y",'Competitor List'!B79," ")</f>
        <v xml:space="preserve"> </v>
      </c>
      <c r="C97" s="29" t="str">
        <f>IF('Competitor List'!H79="Y","Y","N")</f>
        <v>N</v>
      </c>
      <c r="D97" s="114" t="str">
        <f xml:space="preserve"> T('Competitor List'!F79)</f>
        <v/>
      </c>
      <c r="E97" s="31" t="str">
        <f>'LIGHT GUN'!V100</f>
        <v>DQ</v>
      </c>
      <c r="F97" s="31" t="str">
        <f>'HEAVY GUN'!V100</f>
        <v>DQ</v>
      </c>
      <c r="G97" s="32" t="str">
        <f xml:space="preserve"> IF(AND('Competitor List'!D79="Y",ISNUMBER(E97),ISNUMBER(F97)),(SUM(E97:F97))/2,"DQ")</f>
        <v>DQ</v>
      </c>
      <c r="H97" s="335" t="str">
        <f t="shared" si="17"/>
        <v>DQ</v>
      </c>
      <c r="I97" s="29" t="str">
        <f>'LIGHT GUN'!S100</f>
        <v>DQ</v>
      </c>
      <c r="J97" s="29" t="str">
        <f>'HEAVY GUN'!S100</f>
        <v>DQ</v>
      </c>
      <c r="K97" s="29" t="str">
        <f xml:space="preserve"> IF(AND('Competitor List'!D79="Y",ISNUMBER(I97),ISNUMBER(J97)),(SUM(I97:J97)),"DQ")</f>
        <v>DQ</v>
      </c>
      <c r="L97" s="335" t="str">
        <f t="shared" si="18"/>
        <v>DQ</v>
      </c>
      <c r="M97" s="321">
        <f>'LIGHT GUN'!U100+'HEAVY GUN'!U100</f>
        <v>0</v>
      </c>
      <c r="N97" s="115" t="str">
        <f xml:space="preserve"> IF(AND('Competitor List'!D79="Y",ISNUMBER(H97),ISNUMBER(L97)),H97+L97,"DQ")</f>
        <v>DQ</v>
      </c>
      <c r="O97" s="29" t="str">
        <f t="shared" si="16"/>
        <v>DQ</v>
      </c>
      <c r="P97" s="446">
        <f t="shared" si="19"/>
        <v>0</v>
      </c>
      <c r="Q97" s="16"/>
      <c r="R97" s="355"/>
      <c r="S97" s="332"/>
    </row>
    <row r="98" spans="1:19" ht="14.25" customHeight="1" thickBot="1" x14ac:dyDescent="0.35">
      <c r="A98" s="82">
        <f>'Competitor List'!O80</f>
        <v>415</v>
      </c>
      <c r="B98" s="73" t="str">
        <f>IF('Competitor List'!D80="Y",'Competitor List'!B80," ")</f>
        <v xml:space="preserve"> </v>
      </c>
      <c r="C98" s="76" t="str">
        <f>IF('Competitor List'!H80="Y","Y","N")</f>
        <v>N</v>
      </c>
      <c r="D98" s="121" t="str">
        <f xml:space="preserve"> T('Competitor List'!F80)</f>
        <v/>
      </c>
      <c r="E98" s="74" t="str">
        <f>'LIGHT GUN'!V101</f>
        <v>DQ</v>
      </c>
      <c r="F98" s="74" t="str">
        <f>'HEAVY GUN'!V101</f>
        <v>DQ</v>
      </c>
      <c r="G98" s="75" t="str">
        <f xml:space="preserve"> IF(AND('Competitor List'!D80="Y",ISNUMBER(E98),ISNUMBER(F98)),(SUM(E98:F98))/2,"DQ")</f>
        <v>DQ</v>
      </c>
      <c r="H98" s="342" t="str">
        <f t="shared" si="17"/>
        <v>DQ</v>
      </c>
      <c r="I98" s="76" t="str">
        <f>'LIGHT GUN'!S101</f>
        <v>DQ</v>
      </c>
      <c r="J98" s="76" t="str">
        <f>'HEAVY GUN'!S101</f>
        <v>DQ</v>
      </c>
      <c r="K98" s="72" t="str">
        <f xml:space="preserve"> IF(AND('Competitor List'!D80="Y",ISNUMBER(I98),ISNUMBER(J98)),(SUM(I98:J98)),"DQ")</f>
        <v>DQ</v>
      </c>
      <c r="L98" s="342" t="str">
        <f t="shared" si="18"/>
        <v>DQ</v>
      </c>
      <c r="M98" s="343">
        <f>'LIGHT GUN'!U101+'HEAVY GUN'!U101</f>
        <v>0</v>
      </c>
      <c r="N98" s="120" t="str">
        <f xml:space="preserve"> IF(AND('Competitor List'!D80="Y",ISNUMBER(H98),ISNUMBER(L98)),H98+L98,"DQ")</f>
        <v>DQ</v>
      </c>
      <c r="O98" s="76" t="str">
        <f t="shared" si="16"/>
        <v>DQ</v>
      </c>
      <c r="P98" s="447">
        <f t="shared" si="19"/>
        <v>0</v>
      </c>
      <c r="Q98" s="16"/>
      <c r="R98" s="355"/>
      <c r="S98" s="332"/>
    </row>
    <row r="99" spans="1:19" ht="14.25" customHeight="1" x14ac:dyDescent="0.3">
      <c r="A99" s="81">
        <f>'Competitor List'!O81</f>
        <v>416</v>
      </c>
      <c r="B99" s="65" t="str">
        <f>IF('Competitor List'!D81="Y",'Competitor List'!B81," ")</f>
        <v xml:space="preserve"> </v>
      </c>
      <c r="C99" s="67" t="str">
        <f>IF('Competitor List'!H81="Y","Y","N")</f>
        <v>N</v>
      </c>
      <c r="D99" s="105" t="str">
        <f xml:space="preserve"> T('Competitor List'!F81)</f>
        <v/>
      </c>
      <c r="E99" s="66" t="str">
        <f>'LIGHT GUN'!V102</f>
        <v>DQ</v>
      </c>
      <c r="F99" s="66" t="str">
        <f>'HEAVY GUN'!V102</f>
        <v>DQ</v>
      </c>
      <c r="G99" s="87" t="str">
        <f xml:space="preserve"> IF(AND('Competitor List'!D81="Y",ISNUMBER(E99),ISNUMBER(F99)),(SUM(E99:F99))/2,"DQ")</f>
        <v>DQ</v>
      </c>
      <c r="H99" s="336" t="str">
        <f t="shared" si="17"/>
        <v>DQ</v>
      </c>
      <c r="I99" s="67" t="str">
        <f>'LIGHT GUN'!S102</f>
        <v>DQ</v>
      </c>
      <c r="J99" s="67" t="str">
        <f>'HEAVY GUN'!S102</f>
        <v>DQ</v>
      </c>
      <c r="K99" s="67" t="str">
        <f xml:space="preserve"> IF(AND('Competitor List'!D81="Y",ISNUMBER(I99),ISNUMBER(J99)),(SUM(I99:J99)),"DQ")</f>
        <v>DQ</v>
      </c>
      <c r="L99" s="336" t="str">
        <f t="shared" si="18"/>
        <v>DQ</v>
      </c>
      <c r="M99" s="337">
        <f>'LIGHT GUN'!U102+'HEAVY GUN'!U102</f>
        <v>0</v>
      </c>
      <c r="N99" s="118" t="str">
        <f xml:space="preserve"> IF(AND('Competitor List'!D81="Y",ISNUMBER(H99),ISNUMBER(L99)),(H99+L99),"DQ")</f>
        <v>DQ</v>
      </c>
      <c r="O99" s="67" t="str">
        <f t="shared" si="16"/>
        <v>DQ</v>
      </c>
      <c r="P99" s="445">
        <f t="shared" si="19"/>
        <v>0</v>
      </c>
      <c r="Q99" s="16"/>
      <c r="R99" s="355"/>
      <c r="S99" s="332"/>
    </row>
    <row r="100" spans="1:19" ht="14.25" customHeight="1" x14ac:dyDescent="0.3">
      <c r="A100" s="68">
        <f>'Competitor List'!O82</f>
        <v>417</v>
      </c>
      <c r="B100" s="30" t="str">
        <f>IF('Competitor List'!D82="Y",'Competitor List'!B82," ")</f>
        <v xml:space="preserve"> </v>
      </c>
      <c r="C100" s="29" t="str">
        <f>IF('Competitor List'!H82="Y","Y","N")</f>
        <v>N</v>
      </c>
      <c r="D100" s="114" t="str">
        <f xml:space="preserve"> T('Competitor List'!F82)</f>
        <v/>
      </c>
      <c r="E100" s="31" t="str">
        <f>'LIGHT GUN'!V103</f>
        <v>DQ</v>
      </c>
      <c r="F100" s="31" t="str">
        <f>'HEAVY GUN'!V103</f>
        <v>DQ</v>
      </c>
      <c r="G100" s="32" t="str">
        <f xml:space="preserve"> IF(AND('Competitor List'!D82="Y",ISNUMBER(E100),ISNUMBER(F100)),(SUM(E100:F100))/2,"DQ")</f>
        <v>DQ</v>
      </c>
      <c r="H100" s="335" t="str">
        <f t="shared" si="17"/>
        <v>DQ</v>
      </c>
      <c r="I100" s="29" t="str">
        <f>'LIGHT GUN'!S103</f>
        <v>DQ</v>
      </c>
      <c r="J100" s="29" t="str">
        <f>'HEAVY GUN'!S103</f>
        <v>DQ</v>
      </c>
      <c r="K100" s="29" t="str">
        <f xml:space="preserve"> IF(AND('Competitor List'!D82="Y",ISNUMBER(I100),ISNUMBER(J100)),(SUM(I100:J100)),"DQ")</f>
        <v>DQ</v>
      </c>
      <c r="L100" s="335" t="str">
        <f t="shared" si="18"/>
        <v>DQ</v>
      </c>
      <c r="M100" s="321">
        <f>'LIGHT GUN'!U103+'HEAVY GUN'!U103</f>
        <v>0</v>
      </c>
      <c r="N100" s="115" t="str">
        <f xml:space="preserve"> IF(AND('Competitor List'!D82="Y",ISNUMBER(H100),ISNUMBER(L100)),H100+L100,"DQ")</f>
        <v>DQ</v>
      </c>
      <c r="O100" s="29" t="str">
        <f t="shared" si="16"/>
        <v>DQ</v>
      </c>
      <c r="P100" s="446">
        <f t="shared" si="19"/>
        <v>0</v>
      </c>
      <c r="Q100" s="16"/>
      <c r="R100" s="355"/>
      <c r="S100" s="332"/>
    </row>
    <row r="101" spans="1:19" ht="14.25" customHeight="1" thickBot="1" x14ac:dyDescent="0.35">
      <c r="A101" s="69">
        <f>'Competitor List'!O83</f>
        <v>418</v>
      </c>
      <c r="B101" s="73" t="str">
        <f>IF('Competitor List'!D83="Y",'Competitor List'!B83," ")</f>
        <v xml:space="preserve"> </v>
      </c>
      <c r="C101" s="72" t="str">
        <f>IF('Competitor List'!H83="Y","Y","N")</f>
        <v>N</v>
      </c>
      <c r="D101" s="119" t="str">
        <f xml:space="preserve"> T('Competitor List'!F83)</f>
        <v/>
      </c>
      <c r="E101" s="70" t="str">
        <f>'LIGHT GUN'!V104</f>
        <v>DQ</v>
      </c>
      <c r="F101" s="70" t="str">
        <f>'HEAVY GUN'!V104</f>
        <v>DQ</v>
      </c>
      <c r="G101" s="75" t="str">
        <f xml:space="preserve"> IF(AND('Competitor List'!D83="Y",ISNUMBER(E101),ISNUMBER(F101)),(SUM(E101:F101))/2,"DQ")</f>
        <v>DQ</v>
      </c>
      <c r="H101" s="338" t="str">
        <f t="shared" si="17"/>
        <v>DQ</v>
      </c>
      <c r="I101" s="72" t="str">
        <f>'LIGHT GUN'!S104</f>
        <v>DQ</v>
      </c>
      <c r="J101" s="72" t="str">
        <f>'HEAVY GUN'!S104</f>
        <v>DQ</v>
      </c>
      <c r="K101" s="72" t="str">
        <f xml:space="preserve"> IF(AND('Competitor List'!D83="Y",ISNUMBER(I101),ISNUMBER(J101)),(SUM(I101:J101)),"DQ")</f>
        <v>DQ</v>
      </c>
      <c r="L101" s="338" t="str">
        <f t="shared" si="18"/>
        <v>DQ</v>
      </c>
      <c r="M101" s="339">
        <f>'LIGHT GUN'!U104+'HEAVY GUN'!U104</f>
        <v>0</v>
      </c>
      <c r="N101" s="120" t="str">
        <f xml:space="preserve"> IF(AND('Competitor List'!D83="Y",ISNUMBER(H101),ISNUMBER(L101)),H101+L101,"DQ")</f>
        <v>DQ</v>
      </c>
      <c r="O101" s="72" t="str">
        <f t="shared" si="16"/>
        <v>DQ</v>
      </c>
      <c r="P101" s="447">
        <f t="shared" si="19"/>
        <v>0</v>
      </c>
      <c r="Q101" s="16"/>
      <c r="R101" s="355"/>
      <c r="S101" s="332"/>
    </row>
    <row r="102" spans="1:19" ht="14.25" customHeight="1" x14ac:dyDescent="0.3">
      <c r="A102" s="80">
        <f>'Competitor List'!O84</f>
        <v>419</v>
      </c>
      <c r="B102" s="65" t="str">
        <f>IF('Competitor List'!D84="Y",'Competitor List'!B84," ")</f>
        <v xml:space="preserve"> </v>
      </c>
      <c r="C102" s="79" t="str">
        <f>IF('Competitor List'!H84="Y","Y","N")</f>
        <v>N</v>
      </c>
      <c r="D102" s="106" t="str">
        <f xml:space="preserve"> T('Competitor List'!F84)</f>
        <v/>
      </c>
      <c r="E102" s="77" t="str">
        <f>'LIGHT GUN'!V105</f>
        <v>DQ</v>
      </c>
      <c r="F102" s="77" t="str">
        <f>'HEAVY GUN'!V105</f>
        <v>DQ</v>
      </c>
      <c r="G102" s="87" t="str">
        <f xml:space="preserve"> IF(AND('Competitor List'!D84="Y",ISNUMBER(E102),ISNUMBER(F102)),(SUM(E102:F102))/2,"DQ")</f>
        <v>DQ</v>
      </c>
      <c r="H102" s="340" t="str">
        <f t="shared" si="17"/>
        <v>DQ</v>
      </c>
      <c r="I102" s="79" t="str">
        <f>'LIGHT GUN'!S105</f>
        <v>DQ</v>
      </c>
      <c r="J102" s="79" t="str">
        <f>'HEAVY GUN'!S105</f>
        <v>DQ</v>
      </c>
      <c r="K102" s="67" t="str">
        <f xml:space="preserve"> IF(AND('Competitor List'!D84="Y",ISNUMBER(I102),ISNUMBER(J102)),(SUM(I102:J102)),"DQ")</f>
        <v>DQ</v>
      </c>
      <c r="L102" s="340" t="str">
        <f t="shared" si="18"/>
        <v>DQ</v>
      </c>
      <c r="M102" s="341">
        <f>'LIGHT GUN'!U105+'HEAVY GUN'!U105</f>
        <v>0</v>
      </c>
      <c r="N102" s="118" t="str">
        <f xml:space="preserve"> IF(AND('Competitor List'!D84="Y",ISNUMBER(H102),ISNUMBER(L102)),(H102+L102),"DQ")</f>
        <v>DQ</v>
      </c>
      <c r="O102" s="79" t="str">
        <f t="shared" si="16"/>
        <v>DQ</v>
      </c>
      <c r="P102" s="445">
        <f t="shared" si="19"/>
        <v>0</v>
      </c>
      <c r="Q102" s="16"/>
      <c r="R102" s="355"/>
      <c r="S102" s="332"/>
    </row>
    <row r="103" spans="1:19" ht="14.25" customHeight="1" x14ac:dyDescent="0.3">
      <c r="A103" s="68">
        <f>'Competitor List'!O85</f>
        <v>420</v>
      </c>
      <c r="B103" s="30" t="str">
        <f>IF('Competitor List'!D85="Y",'Competitor List'!B85," ")</f>
        <v xml:space="preserve"> </v>
      </c>
      <c r="C103" s="29" t="str">
        <f>IF('Competitor List'!H85="Y","Y","N")</f>
        <v>N</v>
      </c>
      <c r="D103" s="114" t="str">
        <f xml:space="preserve"> T('Competitor List'!F85)</f>
        <v/>
      </c>
      <c r="E103" s="31" t="str">
        <f>'LIGHT GUN'!V106</f>
        <v>DQ</v>
      </c>
      <c r="F103" s="31" t="str">
        <f>'HEAVY GUN'!V106</f>
        <v>DQ</v>
      </c>
      <c r="G103" s="32" t="str">
        <f xml:space="preserve"> IF(AND('Competitor List'!D85="Y",ISNUMBER(E103),ISNUMBER(F103)),(SUM(E103:F103))/2,"DQ")</f>
        <v>DQ</v>
      </c>
      <c r="H103" s="335" t="str">
        <f t="shared" si="17"/>
        <v>DQ</v>
      </c>
      <c r="I103" s="29" t="str">
        <f>'LIGHT GUN'!S106</f>
        <v>DQ</v>
      </c>
      <c r="J103" s="29" t="str">
        <f>'HEAVY GUN'!S106</f>
        <v>DQ</v>
      </c>
      <c r="K103" s="29" t="str">
        <f xml:space="preserve"> IF(AND('Competitor List'!D85="Y",ISNUMBER(I103),ISNUMBER(J103)),(SUM(I103:J103)),"DQ")</f>
        <v>DQ</v>
      </c>
      <c r="L103" s="335" t="str">
        <f t="shared" si="18"/>
        <v>DQ</v>
      </c>
      <c r="M103" s="321">
        <f>'LIGHT GUN'!U106+'HEAVY GUN'!U106</f>
        <v>0</v>
      </c>
      <c r="N103" s="115" t="str">
        <f xml:space="preserve"> IF(AND('Competitor List'!D85="Y",ISNUMBER(H103),ISNUMBER(L103)),H103+L103,"DQ")</f>
        <v>DQ</v>
      </c>
      <c r="O103" s="29" t="str">
        <f t="shared" si="16"/>
        <v>DQ</v>
      </c>
      <c r="P103" s="446">
        <f t="shared" si="19"/>
        <v>0</v>
      </c>
      <c r="Q103" s="16"/>
      <c r="R103" s="355"/>
      <c r="S103" s="332"/>
    </row>
    <row r="104" spans="1:19" ht="14.25" customHeight="1" thickBot="1" x14ac:dyDescent="0.35">
      <c r="A104" s="82">
        <f>'Competitor List'!O86</f>
        <v>501</v>
      </c>
      <c r="B104" s="73" t="str">
        <f>IF('Competitor List'!D86="Y",'Competitor List'!B86," ")</f>
        <v xml:space="preserve"> </v>
      </c>
      <c r="C104" s="76" t="str">
        <f>IF('Competitor List'!H86="Y","Y","N")</f>
        <v>N</v>
      </c>
      <c r="D104" s="121" t="str">
        <f xml:space="preserve"> T('Competitor List'!F86)</f>
        <v/>
      </c>
      <c r="E104" s="74" t="str">
        <f>'LIGHT GUN'!V107</f>
        <v>DQ</v>
      </c>
      <c r="F104" s="74" t="str">
        <f>'HEAVY GUN'!V107</f>
        <v>DQ</v>
      </c>
      <c r="G104" s="75" t="str">
        <f xml:space="preserve"> IF(AND('Competitor List'!D86="Y",ISNUMBER(E104),ISNUMBER(F104)),(SUM(E104:F104))/2,"DQ")</f>
        <v>DQ</v>
      </c>
      <c r="H104" s="342" t="str">
        <f t="shared" si="17"/>
        <v>DQ</v>
      </c>
      <c r="I104" s="76" t="str">
        <f>'LIGHT GUN'!S107</f>
        <v>DQ</v>
      </c>
      <c r="J104" s="76" t="str">
        <f>'HEAVY GUN'!S107</f>
        <v>DQ</v>
      </c>
      <c r="K104" s="72" t="str">
        <f xml:space="preserve"> IF(AND('Competitor List'!D86="Y",ISNUMBER(I104),ISNUMBER(J104)),(SUM(I104:J104)),"DQ")</f>
        <v>DQ</v>
      </c>
      <c r="L104" s="342" t="str">
        <f t="shared" si="18"/>
        <v>DQ</v>
      </c>
      <c r="M104" s="343">
        <f>'LIGHT GUN'!U107+'HEAVY GUN'!U107</f>
        <v>0</v>
      </c>
      <c r="N104" s="120" t="str">
        <f xml:space="preserve"> IF(AND('Competitor List'!D86="Y",ISNUMBER(H104),ISNUMBER(L104)),H104+L104,"DQ")</f>
        <v>DQ</v>
      </c>
      <c r="O104" s="76" t="str">
        <f t="shared" si="16"/>
        <v>DQ</v>
      </c>
      <c r="P104" s="447">
        <f t="shared" si="19"/>
        <v>0</v>
      </c>
      <c r="Q104" s="16"/>
      <c r="R104" s="355"/>
      <c r="S104" s="332"/>
    </row>
    <row r="105" spans="1:19" ht="14.25" customHeight="1" x14ac:dyDescent="0.3">
      <c r="A105" s="81">
        <f>'Competitor List'!O87</f>
        <v>502</v>
      </c>
      <c r="B105" s="65" t="str">
        <f>IF('Competitor List'!D87="Y",'Competitor List'!B87," ")</f>
        <v xml:space="preserve"> </v>
      </c>
      <c r="C105" s="67" t="str">
        <f>IF('Competitor List'!H87="Y","Y","N")</f>
        <v>N</v>
      </c>
      <c r="D105" s="105" t="str">
        <f xml:space="preserve"> T('Competitor List'!F87)</f>
        <v/>
      </c>
      <c r="E105" s="66" t="str">
        <f>'LIGHT GUN'!V108</f>
        <v>DQ</v>
      </c>
      <c r="F105" s="66" t="str">
        <f>'HEAVY GUN'!V108</f>
        <v>DQ</v>
      </c>
      <c r="G105" s="87" t="str">
        <f xml:space="preserve"> IF(AND('Competitor List'!D87="Y",ISNUMBER(E105),ISNUMBER(F105)),(SUM(E105:F105))/2,"DQ")</f>
        <v>DQ</v>
      </c>
      <c r="H105" s="336" t="str">
        <f t="shared" si="17"/>
        <v>DQ</v>
      </c>
      <c r="I105" s="67" t="str">
        <f>'LIGHT GUN'!S108</f>
        <v>DQ</v>
      </c>
      <c r="J105" s="67" t="str">
        <f>'HEAVY GUN'!S108</f>
        <v>DQ</v>
      </c>
      <c r="K105" s="67" t="str">
        <f xml:space="preserve"> IF(AND('Competitor List'!D87="Y",ISNUMBER(I105),ISNUMBER(J105)),(SUM(I105:J105)),"DQ")</f>
        <v>DQ</v>
      </c>
      <c r="L105" s="336" t="str">
        <f t="shared" si="18"/>
        <v>DQ</v>
      </c>
      <c r="M105" s="337">
        <f>'LIGHT GUN'!U108+'HEAVY GUN'!U108</f>
        <v>0</v>
      </c>
      <c r="N105" s="118" t="str">
        <f xml:space="preserve"> IF(AND('Competitor List'!D87="Y",ISNUMBER(H105),ISNUMBER(L105)),(H105+L105),"DQ")</f>
        <v>DQ</v>
      </c>
      <c r="O105" s="67" t="str">
        <f t="shared" si="16"/>
        <v>DQ</v>
      </c>
      <c r="P105" s="445">
        <f t="shared" si="19"/>
        <v>0</v>
      </c>
      <c r="Q105" s="16"/>
      <c r="R105" s="355"/>
      <c r="S105" s="332"/>
    </row>
    <row r="106" spans="1:19" ht="14.25" customHeight="1" x14ac:dyDescent="0.3">
      <c r="A106" s="68">
        <f>'Competitor List'!O88</f>
        <v>503</v>
      </c>
      <c r="B106" s="30" t="str">
        <f>IF('Competitor List'!D88="Y",'Competitor List'!B88," ")</f>
        <v xml:space="preserve"> </v>
      </c>
      <c r="C106" s="29" t="str">
        <f>IF('Competitor List'!H88="Y","Y","N")</f>
        <v>N</v>
      </c>
      <c r="D106" s="114" t="str">
        <f xml:space="preserve"> T('Competitor List'!F88)</f>
        <v/>
      </c>
      <c r="E106" s="31" t="str">
        <f>'LIGHT GUN'!V109</f>
        <v>DQ</v>
      </c>
      <c r="F106" s="31" t="str">
        <f>'HEAVY GUN'!V109</f>
        <v>DQ</v>
      </c>
      <c r="G106" s="32" t="str">
        <f xml:space="preserve"> IF(AND('Competitor List'!D88="Y",ISNUMBER(E106),ISNUMBER(F106)),(SUM(E106:F106))/2,"DQ")</f>
        <v>DQ</v>
      </c>
      <c r="H106" s="335" t="str">
        <f t="shared" si="17"/>
        <v>DQ</v>
      </c>
      <c r="I106" s="29" t="str">
        <f>'LIGHT GUN'!S109</f>
        <v>DQ</v>
      </c>
      <c r="J106" s="29" t="str">
        <f>'HEAVY GUN'!S109</f>
        <v>DQ</v>
      </c>
      <c r="K106" s="29" t="str">
        <f xml:space="preserve"> IF(AND('Competitor List'!D88="Y",ISNUMBER(I106),ISNUMBER(J106)),(SUM(I106:J106)),"DQ")</f>
        <v>DQ</v>
      </c>
      <c r="L106" s="335" t="str">
        <f t="shared" si="18"/>
        <v>DQ</v>
      </c>
      <c r="M106" s="321">
        <f>'LIGHT GUN'!U109+'HEAVY GUN'!U109</f>
        <v>0</v>
      </c>
      <c r="N106" s="115" t="str">
        <f xml:space="preserve"> IF(AND('Competitor List'!D88="Y",ISNUMBER(H106),ISNUMBER(L106)),H106+L106,"DQ")</f>
        <v>DQ</v>
      </c>
      <c r="O106" s="29" t="str">
        <f t="shared" si="16"/>
        <v>DQ</v>
      </c>
      <c r="P106" s="446">
        <f t="shared" si="19"/>
        <v>0</v>
      </c>
      <c r="Q106" s="16"/>
      <c r="R106" s="355"/>
      <c r="S106" s="332"/>
    </row>
    <row r="107" spans="1:19" ht="14.25" customHeight="1" thickBot="1" x14ac:dyDescent="0.35">
      <c r="A107" s="69">
        <f>'Competitor List'!O89</f>
        <v>504</v>
      </c>
      <c r="B107" s="73" t="str">
        <f>IF('Competitor List'!D89="Y",'Competitor List'!B89," ")</f>
        <v xml:space="preserve"> </v>
      </c>
      <c r="C107" s="72" t="str">
        <f>IF('Competitor List'!H89="Y","Y","N")</f>
        <v>N</v>
      </c>
      <c r="D107" s="119" t="str">
        <f xml:space="preserve"> T('Competitor List'!F89)</f>
        <v/>
      </c>
      <c r="E107" s="70" t="str">
        <f>'LIGHT GUN'!V110</f>
        <v>DQ</v>
      </c>
      <c r="F107" s="70" t="str">
        <f>'HEAVY GUN'!V110</f>
        <v>DQ</v>
      </c>
      <c r="G107" s="75" t="str">
        <f xml:space="preserve"> IF(AND('Competitor List'!D89="Y",ISNUMBER(E107),ISNUMBER(F107)),(SUM(E107:F107))/2,"DQ")</f>
        <v>DQ</v>
      </c>
      <c r="H107" s="338" t="str">
        <f t="shared" si="17"/>
        <v>DQ</v>
      </c>
      <c r="I107" s="72" t="str">
        <f>'LIGHT GUN'!S110</f>
        <v>DQ</v>
      </c>
      <c r="J107" s="72" t="str">
        <f>'HEAVY GUN'!S110</f>
        <v>DQ</v>
      </c>
      <c r="K107" s="72" t="str">
        <f xml:space="preserve"> IF(AND('Competitor List'!D89="Y",ISNUMBER(I107),ISNUMBER(J107)),(SUM(I107:J107)),"DQ")</f>
        <v>DQ</v>
      </c>
      <c r="L107" s="338" t="str">
        <f t="shared" si="18"/>
        <v>DQ</v>
      </c>
      <c r="M107" s="339">
        <f>'LIGHT GUN'!U110+'HEAVY GUN'!U110</f>
        <v>0</v>
      </c>
      <c r="N107" s="120" t="str">
        <f xml:space="preserve"> IF(AND('Competitor List'!D89="Y",ISNUMBER(H107),ISNUMBER(L107)),H107+L107,"DQ")</f>
        <v>DQ</v>
      </c>
      <c r="O107" s="72" t="str">
        <f t="shared" si="16"/>
        <v>DQ</v>
      </c>
      <c r="P107" s="447">
        <f t="shared" si="19"/>
        <v>0</v>
      </c>
      <c r="Q107" s="16"/>
      <c r="R107" s="355"/>
      <c r="S107" s="332"/>
    </row>
    <row r="108" spans="1:19" ht="14.25" customHeight="1" x14ac:dyDescent="0.3">
      <c r="A108" s="80">
        <f>'Competitor List'!O90</f>
        <v>505</v>
      </c>
      <c r="B108" s="65" t="str">
        <f>IF('Competitor List'!D90="Y",'Competitor List'!B90," ")</f>
        <v xml:space="preserve"> </v>
      </c>
      <c r="C108" s="79" t="str">
        <f>IF('Competitor List'!H90="Y","Y","N")</f>
        <v>N</v>
      </c>
      <c r="D108" s="106" t="str">
        <f xml:space="preserve"> T('Competitor List'!F90)</f>
        <v/>
      </c>
      <c r="E108" s="77" t="str">
        <f>'LIGHT GUN'!V111</f>
        <v>DQ</v>
      </c>
      <c r="F108" s="77" t="str">
        <f>'HEAVY GUN'!V111</f>
        <v>DQ</v>
      </c>
      <c r="G108" s="87" t="str">
        <f xml:space="preserve"> IF(AND('Competitor List'!D90="Y",ISNUMBER(E108),ISNUMBER(F108)),(SUM(E108:F108))/2,"DQ")</f>
        <v>DQ</v>
      </c>
      <c r="H108" s="340" t="str">
        <f t="shared" si="17"/>
        <v>DQ</v>
      </c>
      <c r="I108" s="79" t="str">
        <f>'LIGHT GUN'!S111</f>
        <v>DQ</v>
      </c>
      <c r="J108" s="79" t="str">
        <f>'HEAVY GUN'!S111</f>
        <v>DQ</v>
      </c>
      <c r="K108" s="67" t="str">
        <f xml:space="preserve"> IF(AND('Competitor List'!D90="Y",ISNUMBER(I108),ISNUMBER(J108)),(SUM(I108:J108)),"DQ")</f>
        <v>DQ</v>
      </c>
      <c r="L108" s="340" t="str">
        <f t="shared" si="18"/>
        <v>DQ</v>
      </c>
      <c r="M108" s="341">
        <f>'LIGHT GUN'!U111+'HEAVY GUN'!U111</f>
        <v>0</v>
      </c>
      <c r="N108" s="118" t="str">
        <f xml:space="preserve"> IF(AND('Competitor List'!D90="Y",ISNUMBER(H108),ISNUMBER(L108)),(H108+L108),"DQ")</f>
        <v>DQ</v>
      </c>
      <c r="O108" s="79" t="str">
        <f t="shared" si="16"/>
        <v>DQ</v>
      </c>
      <c r="P108" s="445">
        <f t="shared" si="19"/>
        <v>0</v>
      </c>
      <c r="Q108" s="16"/>
      <c r="R108" s="355"/>
      <c r="S108" s="332"/>
    </row>
    <row r="109" spans="1:19" ht="14.25" customHeight="1" x14ac:dyDescent="0.3">
      <c r="A109" s="68">
        <f>'Competitor List'!O91</f>
        <v>506</v>
      </c>
      <c r="B109" s="30" t="str">
        <f>IF('Competitor List'!D91="Y",'Competitor List'!B91," ")</f>
        <v xml:space="preserve"> </v>
      </c>
      <c r="C109" s="29" t="str">
        <f>IF('Competitor List'!H91="Y","Y","N")</f>
        <v>N</v>
      </c>
      <c r="D109" s="114" t="str">
        <f xml:space="preserve"> T('Competitor List'!F91)</f>
        <v/>
      </c>
      <c r="E109" s="31" t="str">
        <f>'LIGHT GUN'!V112</f>
        <v>DQ</v>
      </c>
      <c r="F109" s="31" t="str">
        <f>'HEAVY GUN'!V112</f>
        <v>DQ</v>
      </c>
      <c r="G109" s="32" t="str">
        <f xml:space="preserve"> IF(AND('Competitor List'!D91="Y",ISNUMBER(E109),ISNUMBER(F109)),(SUM(E109:F109))/2,"DQ")</f>
        <v>DQ</v>
      </c>
      <c r="H109" s="335" t="str">
        <f t="shared" si="17"/>
        <v>DQ</v>
      </c>
      <c r="I109" s="29" t="str">
        <f>'LIGHT GUN'!S112</f>
        <v>DQ</v>
      </c>
      <c r="J109" s="29" t="str">
        <f>'HEAVY GUN'!S112</f>
        <v>DQ</v>
      </c>
      <c r="K109" s="29" t="str">
        <f xml:space="preserve"> IF(AND('Competitor List'!D91="Y",ISNUMBER(I109),ISNUMBER(J109)),(SUM(I109:J109)),"DQ")</f>
        <v>DQ</v>
      </c>
      <c r="L109" s="335" t="str">
        <f t="shared" si="18"/>
        <v>DQ</v>
      </c>
      <c r="M109" s="321">
        <f>'LIGHT GUN'!U112+'HEAVY GUN'!U112</f>
        <v>0</v>
      </c>
      <c r="N109" s="115" t="str">
        <f xml:space="preserve"> IF(AND('Competitor List'!D91="Y",ISNUMBER(H109),ISNUMBER(L109)),H109+L109,"DQ")</f>
        <v>DQ</v>
      </c>
      <c r="O109" s="29" t="str">
        <f t="shared" si="16"/>
        <v>DQ</v>
      </c>
      <c r="P109" s="446">
        <f t="shared" si="19"/>
        <v>0</v>
      </c>
      <c r="Q109" s="16"/>
      <c r="R109" s="355"/>
      <c r="S109" s="332"/>
    </row>
    <row r="110" spans="1:19" ht="14.25" customHeight="1" thickBot="1" x14ac:dyDescent="0.35">
      <c r="A110" s="82">
        <f>'Competitor List'!O92</f>
        <v>507</v>
      </c>
      <c r="B110" s="73" t="str">
        <f>IF('Competitor List'!D92="Y",'Competitor List'!B92," ")</f>
        <v xml:space="preserve"> </v>
      </c>
      <c r="C110" s="76" t="str">
        <f>IF('Competitor List'!H92="Y","Y","N")</f>
        <v>N</v>
      </c>
      <c r="D110" s="121" t="str">
        <f xml:space="preserve"> T('Competitor List'!F92)</f>
        <v/>
      </c>
      <c r="E110" s="74" t="str">
        <f>'LIGHT GUN'!V113</f>
        <v>DQ</v>
      </c>
      <c r="F110" s="74" t="str">
        <f>'HEAVY GUN'!V113</f>
        <v>DQ</v>
      </c>
      <c r="G110" s="75" t="str">
        <f xml:space="preserve"> IF(AND('Competitor List'!D92="Y",ISNUMBER(E110),ISNUMBER(F110)),(SUM(E110:F110))/2,"DQ")</f>
        <v>DQ</v>
      </c>
      <c r="H110" s="342" t="str">
        <f t="shared" si="17"/>
        <v>DQ</v>
      </c>
      <c r="I110" s="76" t="str">
        <f>'LIGHT GUN'!S113</f>
        <v>DQ</v>
      </c>
      <c r="J110" s="76" t="str">
        <f>'HEAVY GUN'!S113</f>
        <v>DQ</v>
      </c>
      <c r="K110" s="72" t="str">
        <f xml:space="preserve"> IF(AND('Competitor List'!D92="Y",ISNUMBER(I110),ISNUMBER(J110)),(SUM(I110:J110)),"DQ")</f>
        <v>DQ</v>
      </c>
      <c r="L110" s="342" t="str">
        <f t="shared" si="18"/>
        <v>DQ</v>
      </c>
      <c r="M110" s="343">
        <f>'LIGHT GUN'!U113+'HEAVY GUN'!U113</f>
        <v>0</v>
      </c>
      <c r="N110" s="120" t="str">
        <f xml:space="preserve"> IF(AND('Competitor List'!D92="Y",ISNUMBER(H110),ISNUMBER(L110)),H110+L110,"DQ")</f>
        <v>DQ</v>
      </c>
      <c r="O110" s="76" t="str">
        <f t="shared" si="16"/>
        <v>DQ</v>
      </c>
      <c r="P110" s="447">
        <f t="shared" si="19"/>
        <v>0</v>
      </c>
      <c r="Q110" s="16"/>
      <c r="R110" s="355"/>
      <c r="S110" s="332"/>
    </row>
    <row r="111" spans="1:19" ht="14.25" customHeight="1" x14ac:dyDescent="0.3">
      <c r="A111" s="81">
        <f>'Competitor List'!O93</f>
        <v>508</v>
      </c>
      <c r="B111" s="65" t="str">
        <f>IF('Competitor List'!D93="Y",'Competitor List'!B93," ")</f>
        <v xml:space="preserve"> </v>
      </c>
      <c r="C111" s="67" t="str">
        <f>IF('Competitor List'!H93="Y","Y","N")</f>
        <v>N</v>
      </c>
      <c r="D111" s="105" t="str">
        <f xml:space="preserve"> T('Competitor List'!F93)</f>
        <v/>
      </c>
      <c r="E111" s="66" t="str">
        <f>'LIGHT GUN'!V114</f>
        <v>DQ</v>
      </c>
      <c r="F111" s="66" t="str">
        <f>'HEAVY GUN'!V114</f>
        <v>DQ</v>
      </c>
      <c r="G111" s="87" t="str">
        <f xml:space="preserve"> IF(AND('Competitor List'!D93="Y",ISNUMBER(E111),ISNUMBER(F111)),(SUM(E111:F111))/2,"DQ")</f>
        <v>DQ</v>
      </c>
      <c r="H111" s="336" t="str">
        <f t="shared" si="17"/>
        <v>DQ</v>
      </c>
      <c r="I111" s="67" t="str">
        <f>'LIGHT GUN'!S114</f>
        <v>DQ</v>
      </c>
      <c r="J111" s="67" t="str">
        <f>'HEAVY GUN'!S114</f>
        <v>DQ</v>
      </c>
      <c r="K111" s="67" t="str">
        <f xml:space="preserve"> IF(AND('Competitor List'!D93="Y",ISNUMBER(I111),ISNUMBER(J111)),(SUM(I111:J111)),"DQ")</f>
        <v>DQ</v>
      </c>
      <c r="L111" s="336" t="str">
        <f t="shared" si="18"/>
        <v>DQ</v>
      </c>
      <c r="M111" s="337">
        <f>'LIGHT GUN'!U114+'HEAVY GUN'!U114</f>
        <v>0</v>
      </c>
      <c r="N111" s="118" t="str">
        <f xml:space="preserve"> IF(AND('Competitor List'!D93="Y",ISNUMBER(H111),ISNUMBER(L111)),(H111+L111),"DQ")</f>
        <v>DQ</v>
      </c>
      <c r="O111" s="67" t="str">
        <f t="shared" si="16"/>
        <v>DQ</v>
      </c>
      <c r="P111" s="445">
        <f t="shared" si="19"/>
        <v>0</v>
      </c>
      <c r="Q111" s="16"/>
      <c r="R111" s="355"/>
      <c r="S111" s="332"/>
    </row>
    <row r="112" spans="1:19" ht="14.25" customHeight="1" x14ac:dyDescent="0.3">
      <c r="A112" s="68">
        <f>'Competitor List'!O94</f>
        <v>509</v>
      </c>
      <c r="B112" s="30" t="str">
        <f>IF('Competitor List'!D94="Y",'Competitor List'!B94," ")</f>
        <v xml:space="preserve"> </v>
      </c>
      <c r="C112" s="29" t="str">
        <f>IF('Competitor List'!H94="Y","Y","N")</f>
        <v>N</v>
      </c>
      <c r="D112" s="114" t="str">
        <f xml:space="preserve"> T('Competitor List'!F94)</f>
        <v/>
      </c>
      <c r="E112" s="31" t="str">
        <f>'LIGHT GUN'!V115</f>
        <v>DQ</v>
      </c>
      <c r="F112" s="31" t="str">
        <f>'HEAVY GUN'!V115</f>
        <v>DQ</v>
      </c>
      <c r="G112" s="32" t="str">
        <f xml:space="preserve"> IF(AND('Competitor List'!D94="Y",ISNUMBER(E112),ISNUMBER(F112)),(SUM(E112:F112))/2,"DQ")</f>
        <v>DQ</v>
      </c>
      <c r="H112" s="335" t="str">
        <f t="shared" si="17"/>
        <v>DQ</v>
      </c>
      <c r="I112" s="29" t="str">
        <f>'LIGHT GUN'!S115</f>
        <v>DQ</v>
      </c>
      <c r="J112" s="29" t="str">
        <f>'HEAVY GUN'!S115</f>
        <v>DQ</v>
      </c>
      <c r="K112" s="29" t="str">
        <f xml:space="preserve"> IF(AND('Competitor List'!D94="Y",ISNUMBER(I112),ISNUMBER(J112)),(SUM(I112:J112)),"DQ")</f>
        <v>DQ</v>
      </c>
      <c r="L112" s="335" t="str">
        <f t="shared" si="18"/>
        <v>DQ</v>
      </c>
      <c r="M112" s="321">
        <f>'LIGHT GUN'!U115+'HEAVY GUN'!U115</f>
        <v>0</v>
      </c>
      <c r="N112" s="115" t="str">
        <f xml:space="preserve"> IF(AND('Competitor List'!D94="Y",ISNUMBER(H112),ISNUMBER(L112)),H112+L112,"DQ")</f>
        <v>DQ</v>
      </c>
      <c r="O112" s="29" t="str">
        <f t="shared" si="16"/>
        <v>DQ</v>
      </c>
      <c r="P112" s="446">
        <f t="shared" si="19"/>
        <v>0</v>
      </c>
      <c r="Q112" s="16"/>
      <c r="R112" s="355"/>
      <c r="S112" s="332"/>
    </row>
    <row r="113" spans="1:19" ht="14.25" customHeight="1" thickBot="1" x14ac:dyDescent="0.35">
      <c r="A113" s="69">
        <f>'Competitor List'!O95</f>
        <v>510</v>
      </c>
      <c r="B113" s="73" t="str">
        <f>IF('Competitor List'!D95="Y",'Competitor List'!B95," ")</f>
        <v xml:space="preserve"> </v>
      </c>
      <c r="C113" s="72" t="str">
        <f>IF('Competitor List'!H95="Y","Y","N")</f>
        <v>N</v>
      </c>
      <c r="D113" s="119" t="str">
        <f xml:space="preserve"> T('Competitor List'!F95)</f>
        <v/>
      </c>
      <c r="E113" s="70" t="str">
        <f>'LIGHT GUN'!V116</f>
        <v>DQ</v>
      </c>
      <c r="F113" s="70" t="str">
        <f>'HEAVY GUN'!V116</f>
        <v>DQ</v>
      </c>
      <c r="G113" s="75" t="str">
        <f xml:space="preserve"> IF(AND('Competitor List'!D95="Y",ISNUMBER(E113),ISNUMBER(F113)),(SUM(E113:F113))/2,"DQ")</f>
        <v>DQ</v>
      </c>
      <c r="H113" s="338" t="str">
        <f t="shared" si="17"/>
        <v>DQ</v>
      </c>
      <c r="I113" s="72" t="str">
        <f>'LIGHT GUN'!S116</f>
        <v>DQ</v>
      </c>
      <c r="J113" s="72" t="str">
        <f>'HEAVY GUN'!S116</f>
        <v>DQ</v>
      </c>
      <c r="K113" s="72" t="str">
        <f xml:space="preserve"> IF(AND('Competitor List'!D95="Y",ISNUMBER(I113),ISNUMBER(J113)),(SUM(I113:J113)),"DQ")</f>
        <v>DQ</v>
      </c>
      <c r="L113" s="338" t="str">
        <f t="shared" si="18"/>
        <v>DQ</v>
      </c>
      <c r="M113" s="339">
        <f>'LIGHT GUN'!U116+'HEAVY GUN'!U116</f>
        <v>0</v>
      </c>
      <c r="N113" s="120" t="str">
        <f xml:space="preserve"> IF(AND('Competitor List'!D95="Y",ISNUMBER(H113),ISNUMBER(L113)),H113+L113,"DQ")</f>
        <v>DQ</v>
      </c>
      <c r="O113" s="72" t="str">
        <f t="shared" si="16"/>
        <v>DQ</v>
      </c>
      <c r="P113" s="447">
        <f t="shared" si="19"/>
        <v>0</v>
      </c>
      <c r="Q113" s="16"/>
      <c r="R113" s="355"/>
      <c r="S113" s="332"/>
    </row>
    <row r="114" spans="1:19" ht="14.25" customHeight="1" x14ac:dyDescent="0.3">
      <c r="A114" s="80">
        <f>'Competitor List'!O96</f>
        <v>511</v>
      </c>
      <c r="B114" s="65" t="str">
        <f>IF('Competitor List'!D96="Y",'Competitor List'!B96," ")</f>
        <v xml:space="preserve"> </v>
      </c>
      <c r="C114" s="79" t="str">
        <f>IF('Competitor List'!H96="Y","Y","N")</f>
        <v>N</v>
      </c>
      <c r="D114" s="106" t="str">
        <f xml:space="preserve"> T('Competitor List'!F96)</f>
        <v/>
      </c>
      <c r="E114" s="77" t="str">
        <f>'LIGHT GUN'!V117</f>
        <v>DQ</v>
      </c>
      <c r="F114" s="77" t="str">
        <f>'HEAVY GUN'!V117</f>
        <v>DQ</v>
      </c>
      <c r="G114" s="87" t="str">
        <f xml:space="preserve"> IF(AND('Competitor List'!D96="Y",ISNUMBER(E114),ISNUMBER(F114)),(SUM(E114:F114))/2,"DQ")</f>
        <v>DQ</v>
      </c>
      <c r="H114" s="340" t="str">
        <f t="shared" si="17"/>
        <v>DQ</v>
      </c>
      <c r="I114" s="79" t="str">
        <f>'LIGHT GUN'!S117</f>
        <v>DQ</v>
      </c>
      <c r="J114" s="79" t="str">
        <f>'HEAVY GUN'!S117</f>
        <v>DQ</v>
      </c>
      <c r="K114" s="67" t="str">
        <f xml:space="preserve"> IF(AND('Competitor List'!D96="Y",ISNUMBER(I114),ISNUMBER(J114)),(SUM(I114:J114)),"DQ")</f>
        <v>DQ</v>
      </c>
      <c r="L114" s="340" t="str">
        <f t="shared" si="18"/>
        <v>DQ</v>
      </c>
      <c r="M114" s="341">
        <f>'LIGHT GUN'!U117+'HEAVY GUN'!U117</f>
        <v>0</v>
      </c>
      <c r="N114" s="118" t="str">
        <f xml:space="preserve"> IF(AND('Competitor List'!D96="Y",ISNUMBER(H114),ISNUMBER(L114)),(H114+L114),"DQ")</f>
        <v>DQ</v>
      </c>
      <c r="O114" s="79" t="str">
        <f t="shared" si="16"/>
        <v>DQ</v>
      </c>
      <c r="P114" s="445">
        <f t="shared" si="19"/>
        <v>0</v>
      </c>
      <c r="Q114" s="16"/>
      <c r="R114" s="355"/>
      <c r="S114" s="332"/>
    </row>
    <row r="115" spans="1:19" ht="14.25" customHeight="1" x14ac:dyDescent="0.3">
      <c r="A115" s="68">
        <f>'Competitor List'!O97</f>
        <v>512</v>
      </c>
      <c r="B115" s="30" t="str">
        <f>IF('Competitor List'!D97="Y",'Competitor List'!B97," ")</f>
        <v xml:space="preserve"> </v>
      </c>
      <c r="C115" s="29" t="str">
        <f>IF('Competitor List'!H97="Y","Y","N")</f>
        <v>N</v>
      </c>
      <c r="D115" s="114" t="str">
        <f xml:space="preserve"> T('Competitor List'!F97)</f>
        <v/>
      </c>
      <c r="E115" s="31" t="str">
        <f>'LIGHT GUN'!V118</f>
        <v>DQ</v>
      </c>
      <c r="F115" s="31" t="str">
        <f>'HEAVY GUN'!V118</f>
        <v>DQ</v>
      </c>
      <c r="G115" s="32" t="str">
        <f xml:space="preserve"> IF(AND('Competitor List'!D97="Y",ISNUMBER(E115),ISNUMBER(F115)),(SUM(E115:F115))/2,"DQ")</f>
        <v>DQ</v>
      </c>
      <c r="H115" s="335" t="str">
        <f t="shared" si="17"/>
        <v>DQ</v>
      </c>
      <c r="I115" s="29" t="str">
        <f>'LIGHT GUN'!S118</f>
        <v>DQ</v>
      </c>
      <c r="J115" s="29" t="str">
        <f>'HEAVY GUN'!S118</f>
        <v>DQ</v>
      </c>
      <c r="K115" s="29" t="str">
        <f xml:space="preserve"> IF(AND('Competitor List'!D97="Y",ISNUMBER(I115),ISNUMBER(J115)),(SUM(I115:J115)),"DQ")</f>
        <v>DQ</v>
      </c>
      <c r="L115" s="335" t="str">
        <f t="shared" si="18"/>
        <v>DQ</v>
      </c>
      <c r="M115" s="321">
        <f>'LIGHT GUN'!U118+'HEAVY GUN'!U118</f>
        <v>0</v>
      </c>
      <c r="N115" s="115" t="str">
        <f xml:space="preserve"> IF(AND('Competitor List'!D97="Y",ISNUMBER(H115),ISNUMBER(L115)),H115+L115,"DQ")</f>
        <v>DQ</v>
      </c>
      <c r="O115" s="29" t="str">
        <f t="shared" si="16"/>
        <v>DQ</v>
      </c>
      <c r="P115" s="446">
        <f t="shared" si="19"/>
        <v>0</v>
      </c>
      <c r="Q115" s="16"/>
      <c r="R115" s="355"/>
      <c r="S115" s="332"/>
    </row>
    <row r="116" spans="1:19" ht="14.25" customHeight="1" thickBot="1" x14ac:dyDescent="0.35">
      <c r="A116" s="82">
        <f>'Competitor List'!O98</f>
        <v>513</v>
      </c>
      <c r="B116" s="73" t="str">
        <f>IF('Competitor List'!D98="Y",'Competitor List'!B98," ")</f>
        <v xml:space="preserve"> </v>
      </c>
      <c r="C116" s="76" t="str">
        <f>IF('Competitor List'!H98="Y","Y","N")</f>
        <v>N</v>
      </c>
      <c r="D116" s="121" t="str">
        <f xml:space="preserve"> T('Competitor List'!F98)</f>
        <v/>
      </c>
      <c r="E116" s="74" t="str">
        <f>'LIGHT GUN'!V119</f>
        <v>DQ</v>
      </c>
      <c r="F116" s="74" t="str">
        <f>'HEAVY GUN'!V119</f>
        <v>DQ</v>
      </c>
      <c r="G116" s="75" t="str">
        <f xml:space="preserve"> IF(AND('Competitor List'!D98="Y",ISNUMBER(E116),ISNUMBER(F116)),(SUM(E116:F116))/2,"DQ")</f>
        <v>DQ</v>
      </c>
      <c r="H116" s="342" t="str">
        <f t="shared" si="17"/>
        <v>DQ</v>
      </c>
      <c r="I116" s="76" t="str">
        <f>'LIGHT GUN'!S119</f>
        <v>DQ</v>
      </c>
      <c r="J116" s="76" t="str">
        <f>'HEAVY GUN'!S119</f>
        <v>DQ</v>
      </c>
      <c r="K116" s="72" t="str">
        <f xml:space="preserve"> IF(AND('Competitor List'!D98="Y",ISNUMBER(I116),ISNUMBER(J116)),(SUM(I116:J116)),"DQ")</f>
        <v>DQ</v>
      </c>
      <c r="L116" s="342" t="str">
        <f t="shared" si="18"/>
        <v>DQ</v>
      </c>
      <c r="M116" s="343">
        <f>'LIGHT GUN'!U119+'HEAVY GUN'!U119</f>
        <v>0</v>
      </c>
      <c r="N116" s="120" t="str">
        <f xml:space="preserve"> IF(AND('Competitor List'!D98="Y",ISNUMBER(H116),ISNUMBER(L116)),H116+L116,"DQ")</f>
        <v>DQ</v>
      </c>
      <c r="O116" s="76" t="str">
        <f t="shared" si="16"/>
        <v>DQ</v>
      </c>
      <c r="P116" s="447">
        <f t="shared" si="19"/>
        <v>0</v>
      </c>
      <c r="Q116" s="16"/>
      <c r="R116" s="355"/>
      <c r="S116" s="332"/>
    </row>
    <row r="117" spans="1:19" ht="14.25" customHeight="1" x14ac:dyDescent="0.3">
      <c r="A117" s="81">
        <f>'Competitor List'!O99</f>
        <v>514</v>
      </c>
      <c r="B117" s="65" t="str">
        <f>IF('Competitor List'!D99="Y",'Competitor List'!B99," ")</f>
        <v xml:space="preserve"> </v>
      </c>
      <c r="C117" s="67" t="str">
        <f>IF('Competitor List'!H99="Y","Y","N")</f>
        <v>N</v>
      </c>
      <c r="D117" s="105" t="str">
        <f xml:space="preserve"> T('Competitor List'!F99)</f>
        <v/>
      </c>
      <c r="E117" s="66" t="str">
        <f>'LIGHT GUN'!V120</f>
        <v>DQ</v>
      </c>
      <c r="F117" s="66" t="str">
        <f>'HEAVY GUN'!V120</f>
        <v>DQ</v>
      </c>
      <c r="G117" s="87" t="str">
        <f xml:space="preserve"> IF(AND('Competitor List'!D99="Y",ISNUMBER(E117),ISNUMBER(F117)),(SUM(E117:F117))/2,"DQ")</f>
        <v>DQ</v>
      </c>
      <c r="H117" s="336" t="str">
        <f t="shared" si="17"/>
        <v>DQ</v>
      </c>
      <c r="I117" s="67" t="str">
        <f>'LIGHT GUN'!S120</f>
        <v>DQ</v>
      </c>
      <c r="J117" s="67" t="str">
        <f>'HEAVY GUN'!S120</f>
        <v>DQ</v>
      </c>
      <c r="K117" s="67" t="str">
        <f xml:space="preserve"> IF(AND('Competitor List'!D99="Y",ISNUMBER(I117),ISNUMBER(J117)),(SUM(I117:J117)),"DQ")</f>
        <v>DQ</v>
      </c>
      <c r="L117" s="336" t="str">
        <f t="shared" si="18"/>
        <v>DQ</v>
      </c>
      <c r="M117" s="337">
        <f>'LIGHT GUN'!U120+'HEAVY GUN'!U120</f>
        <v>0</v>
      </c>
      <c r="N117" s="118" t="str">
        <f xml:space="preserve"> IF(AND('Competitor List'!D99="Y",ISNUMBER(H117),ISNUMBER(L117)),(H117+L117),"DQ")</f>
        <v>DQ</v>
      </c>
      <c r="O117" s="67" t="str">
        <f t="shared" si="16"/>
        <v>DQ</v>
      </c>
      <c r="P117" s="445">
        <f t="shared" si="19"/>
        <v>0</v>
      </c>
      <c r="Q117" s="16"/>
      <c r="R117" s="355"/>
      <c r="S117" s="332"/>
    </row>
    <row r="118" spans="1:19" ht="14.25" customHeight="1" x14ac:dyDescent="0.3">
      <c r="A118" s="68">
        <f>'Competitor List'!O100</f>
        <v>515</v>
      </c>
      <c r="B118" s="30" t="str">
        <f>IF('Competitor List'!D100="Y",'Competitor List'!B100," ")</f>
        <v xml:space="preserve"> </v>
      </c>
      <c r="C118" s="29" t="str">
        <f>IF('Competitor List'!H100="Y","Y","N")</f>
        <v>N</v>
      </c>
      <c r="D118" s="114" t="str">
        <f xml:space="preserve"> T('Competitor List'!F100)</f>
        <v/>
      </c>
      <c r="E118" s="31" t="str">
        <f>'LIGHT GUN'!V121</f>
        <v>DQ</v>
      </c>
      <c r="F118" s="31" t="str">
        <f>'HEAVY GUN'!V121</f>
        <v>DQ</v>
      </c>
      <c r="G118" s="32" t="str">
        <f xml:space="preserve"> IF(AND('Competitor List'!D100="Y",ISNUMBER(E118),ISNUMBER(F118)),(SUM(E118:F118))/2,"DQ")</f>
        <v>DQ</v>
      </c>
      <c r="H118" s="335" t="str">
        <f t="shared" si="17"/>
        <v>DQ</v>
      </c>
      <c r="I118" s="29" t="str">
        <f>'LIGHT GUN'!S121</f>
        <v>DQ</v>
      </c>
      <c r="J118" s="29" t="str">
        <f>'HEAVY GUN'!S121</f>
        <v>DQ</v>
      </c>
      <c r="K118" s="29" t="str">
        <f xml:space="preserve"> IF(AND('Competitor List'!D100="Y",ISNUMBER(I118),ISNUMBER(J118)),(SUM(I118:J118)),"DQ")</f>
        <v>DQ</v>
      </c>
      <c r="L118" s="335" t="str">
        <f t="shared" si="18"/>
        <v>DQ</v>
      </c>
      <c r="M118" s="321">
        <f>'LIGHT GUN'!U121+'HEAVY GUN'!U121</f>
        <v>0</v>
      </c>
      <c r="N118" s="115" t="str">
        <f xml:space="preserve"> IF(AND('Competitor List'!D100="Y",ISNUMBER(H118),ISNUMBER(L118)),H118+L118,"DQ")</f>
        <v>DQ</v>
      </c>
      <c r="O118" s="29" t="str">
        <f t="shared" si="16"/>
        <v>DQ</v>
      </c>
      <c r="P118" s="446">
        <f t="shared" si="19"/>
        <v>0</v>
      </c>
      <c r="Q118" s="16"/>
      <c r="R118" s="355"/>
      <c r="S118" s="332"/>
    </row>
    <row r="119" spans="1:19" ht="14.25" customHeight="1" thickBot="1" x14ac:dyDescent="0.35">
      <c r="A119" s="69">
        <f>'Competitor List'!O101</f>
        <v>516</v>
      </c>
      <c r="B119" s="73" t="str">
        <f>IF('Competitor List'!D101="Y",'Competitor List'!B101," ")</f>
        <v xml:space="preserve"> </v>
      </c>
      <c r="C119" s="72" t="str">
        <f>IF('Competitor List'!H101="Y","Y","N")</f>
        <v>N</v>
      </c>
      <c r="D119" s="119" t="str">
        <f xml:space="preserve"> T('Competitor List'!F101)</f>
        <v/>
      </c>
      <c r="E119" s="70" t="str">
        <f>'LIGHT GUN'!V122</f>
        <v>DQ</v>
      </c>
      <c r="F119" s="70" t="str">
        <f>'HEAVY GUN'!V122</f>
        <v>DQ</v>
      </c>
      <c r="G119" s="75" t="str">
        <f xml:space="preserve"> IF(AND('Competitor List'!D101="Y",ISNUMBER(E119),ISNUMBER(F119)),(SUM(E119:F119))/2,"DQ")</f>
        <v>DQ</v>
      </c>
      <c r="H119" s="338" t="str">
        <f t="shared" si="17"/>
        <v>DQ</v>
      </c>
      <c r="I119" s="72" t="str">
        <f>'LIGHT GUN'!S122</f>
        <v>DQ</v>
      </c>
      <c r="J119" s="72" t="str">
        <f>'HEAVY GUN'!S122</f>
        <v>DQ</v>
      </c>
      <c r="K119" s="72" t="str">
        <f xml:space="preserve"> IF(AND('Competitor List'!D101="Y",ISNUMBER(I119),ISNUMBER(J119)),(SUM(I119:J119)),"DQ")</f>
        <v>DQ</v>
      </c>
      <c r="L119" s="338" t="str">
        <f t="shared" si="18"/>
        <v>DQ</v>
      </c>
      <c r="M119" s="339">
        <f>'LIGHT GUN'!U122+'HEAVY GUN'!U122</f>
        <v>0</v>
      </c>
      <c r="N119" s="120" t="str">
        <f xml:space="preserve"> IF(AND('Competitor List'!D101="Y",ISNUMBER(H119),ISNUMBER(L119)),H119+L119,"DQ")</f>
        <v>DQ</v>
      </c>
      <c r="O119" s="72" t="str">
        <f t="shared" si="16"/>
        <v>DQ</v>
      </c>
      <c r="P119" s="447">
        <f t="shared" si="19"/>
        <v>0</v>
      </c>
      <c r="Q119" s="16"/>
      <c r="R119" s="355"/>
      <c r="S119" s="332"/>
    </row>
    <row r="120" spans="1:19" ht="14.25" customHeight="1" x14ac:dyDescent="0.3">
      <c r="A120" s="80">
        <f>'Competitor List'!O102</f>
        <v>517</v>
      </c>
      <c r="B120" s="65" t="str">
        <f>IF('Competitor List'!D102="Y",'Competitor List'!B102," ")</f>
        <v xml:space="preserve"> </v>
      </c>
      <c r="C120" s="79" t="str">
        <f>IF('Competitor List'!H102="Y","Y","N")</f>
        <v>N</v>
      </c>
      <c r="D120" s="106" t="str">
        <f xml:space="preserve"> T('Competitor List'!F102)</f>
        <v/>
      </c>
      <c r="E120" s="77" t="str">
        <f>'LIGHT GUN'!V123</f>
        <v>DQ</v>
      </c>
      <c r="F120" s="77" t="str">
        <f>'HEAVY GUN'!V123</f>
        <v>DQ</v>
      </c>
      <c r="G120" s="87" t="str">
        <f xml:space="preserve"> IF(AND('Competitor List'!D102="Y",ISNUMBER(E120),ISNUMBER(F120)),(SUM(E120:F120))/2,"DQ")</f>
        <v>DQ</v>
      </c>
      <c r="H120" s="340" t="str">
        <f t="shared" si="17"/>
        <v>DQ</v>
      </c>
      <c r="I120" s="79" t="str">
        <f>'LIGHT GUN'!S123</f>
        <v>DQ</v>
      </c>
      <c r="J120" s="79" t="str">
        <f>'HEAVY GUN'!S123</f>
        <v>DQ</v>
      </c>
      <c r="K120" s="67" t="str">
        <f xml:space="preserve"> IF(AND('Competitor List'!D102="Y",ISNUMBER(I120),ISNUMBER(J120)),(SUM(I120:J120)),"DQ")</f>
        <v>DQ</v>
      </c>
      <c r="L120" s="340" t="str">
        <f t="shared" si="18"/>
        <v>DQ</v>
      </c>
      <c r="M120" s="341">
        <f>'LIGHT GUN'!U123+'HEAVY GUN'!U123</f>
        <v>0</v>
      </c>
      <c r="N120" s="118" t="str">
        <f xml:space="preserve"> IF(AND('Competitor List'!D102="Y",ISNUMBER(H120),ISNUMBER(L120)),(H120+L120),"DQ")</f>
        <v>DQ</v>
      </c>
      <c r="O120" s="79" t="str">
        <f t="shared" ref="O120:O151" si="20" xml:space="preserve"> IF(AND(ISNUMBER(N120)),RANK(N120,$N$24:$N$173,1)+SUMPRODUCT(($N$24:$N$173=N120)*($G$24:$G$173&lt;G120))+SUMPRODUCT(($N$24:$N$173=N120)*($G$24:$G$173=G120)*($K$24:$K$173&gt;K120))+SUMPRODUCT(($N$24:$N$173=N120)*($G$24:$G$173=G120)*($K$24:$K$173=K120)*($M$24:$M$173&gt;M120))+SUMPRODUCT(($N$24:$N$173=N120)*($G$24:$G$173=G120)*($K$24:$K$173=K120)*($M$24:$M$173=M120)*($R$24:$R$173&lt;R120)),"DQ")</f>
        <v>DQ</v>
      </c>
      <c r="P120" s="445">
        <f t="shared" si="19"/>
        <v>0</v>
      </c>
      <c r="Q120" s="16"/>
      <c r="R120" s="355"/>
      <c r="S120" s="332"/>
    </row>
    <row r="121" spans="1:19" ht="14.25" customHeight="1" x14ac:dyDescent="0.3">
      <c r="A121" s="68">
        <f>'Competitor List'!O103</f>
        <v>518</v>
      </c>
      <c r="B121" s="30" t="str">
        <f>IF('Competitor List'!D103="Y",'Competitor List'!B103," ")</f>
        <v xml:space="preserve"> </v>
      </c>
      <c r="C121" s="29" t="str">
        <f>IF('Competitor List'!H103="Y","Y","N")</f>
        <v>N</v>
      </c>
      <c r="D121" s="114" t="str">
        <f xml:space="preserve"> T('Competitor List'!F103)</f>
        <v/>
      </c>
      <c r="E121" s="31" t="str">
        <f>'LIGHT GUN'!V124</f>
        <v>DQ</v>
      </c>
      <c r="F121" s="31" t="str">
        <f>'HEAVY GUN'!V124</f>
        <v>DQ</v>
      </c>
      <c r="G121" s="32" t="str">
        <f xml:space="preserve"> IF(AND('Competitor List'!D103="Y",ISNUMBER(E121),ISNUMBER(F121)),(SUM(E121:F121))/2,"DQ")</f>
        <v>DQ</v>
      </c>
      <c r="H121" s="335" t="str">
        <f t="shared" si="17"/>
        <v>DQ</v>
      </c>
      <c r="I121" s="29" t="str">
        <f>'LIGHT GUN'!S124</f>
        <v>DQ</v>
      </c>
      <c r="J121" s="29" t="str">
        <f>'HEAVY GUN'!S124</f>
        <v>DQ</v>
      </c>
      <c r="K121" s="29" t="str">
        <f xml:space="preserve"> IF(AND('Competitor List'!D103="Y",ISNUMBER(I121),ISNUMBER(J121)),(SUM(I121:J121)),"DQ")</f>
        <v>DQ</v>
      </c>
      <c r="L121" s="335" t="str">
        <f t="shared" si="18"/>
        <v>DQ</v>
      </c>
      <c r="M121" s="321">
        <f>'LIGHT GUN'!U124+'HEAVY GUN'!U124</f>
        <v>0</v>
      </c>
      <c r="N121" s="115" t="str">
        <f xml:space="preserve"> IF(AND('Competitor List'!D103="Y",ISNUMBER(H121),ISNUMBER(L121)),H121+L121,"DQ")</f>
        <v>DQ</v>
      </c>
      <c r="O121" s="29" t="str">
        <f t="shared" si="20"/>
        <v>DQ</v>
      </c>
      <c r="P121" s="446">
        <f t="shared" si="19"/>
        <v>0</v>
      </c>
      <c r="Q121" s="16"/>
      <c r="R121" s="355"/>
      <c r="S121" s="332"/>
    </row>
    <row r="122" spans="1:19" ht="14.25" customHeight="1" thickBot="1" x14ac:dyDescent="0.35">
      <c r="A122" s="82">
        <f>'Competitor List'!O104</f>
        <v>519</v>
      </c>
      <c r="B122" s="73" t="str">
        <f>IF('Competitor List'!D104="Y",'Competitor List'!B104," ")</f>
        <v xml:space="preserve"> </v>
      </c>
      <c r="C122" s="76" t="str">
        <f>IF('Competitor List'!H104="Y","Y","N")</f>
        <v>N</v>
      </c>
      <c r="D122" s="121" t="str">
        <f xml:space="preserve"> T('Competitor List'!F104)</f>
        <v/>
      </c>
      <c r="E122" s="74" t="str">
        <f>'LIGHT GUN'!V125</f>
        <v>DQ</v>
      </c>
      <c r="F122" s="74" t="str">
        <f>'HEAVY GUN'!V125</f>
        <v>DQ</v>
      </c>
      <c r="G122" s="75" t="str">
        <f xml:space="preserve"> IF(AND('Competitor List'!D104="Y",ISNUMBER(E122),ISNUMBER(F122)),(SUM(E122:F122))/2,"DQ")</f>
        <v>DQ</v>
      </c>
      <c r="H122" s="342" t="str">
        <f t="shared" si="17"/>
        <v>DQ</v>
      </c>
      <c r="I122" s="76" t="str">
        <f>'LIGHT GUN'!S125</f>
        <v>DQ</v>
      </c>
      <c r="J122" s="76" t="str">
        <f>'HEAVY GUN'!S125</f>
        <v>DQ</v>
      </c>
      <c r="K122" s="72" t="str">
        <f xml:space="preserve"> IF(AND('Competitor List'!D104="Y",ISNUMBER(I122),ISNUMBER(J122)),(SUM(I122:J122)),"DQ")</f>
        <v>DQ</v>
      </c>
      <c r="L122" s="342" t="str">
        <f t="shared" si="18"/>
        <v>DQ</v>
      </c>
      <c r="M122" s="343">
        <f>'LIGHT GUN'!U125+'HEAVY GUN'!U125</f>
        <v>0</v>
      </c>
      <c r="N122" s="120" t="str">
        <f xml:space="preserve"> IF(AND('Competitor List'!D104="Y",ISNUMBER(H122),ISNUMBER(L122)),H122+L122,"DQ")</f>
        <v>DQ</v>
      </c>
      <c r="O122" s="76" t="str">
        <f t="shared" si="20"/>
        <v>DQ</v>
      </c>
      <c r="P122" s="447">
        <f t="shared" si="19"/>
        <v>0</v>
      </c>
      <c r="Q122" s="16"/>
      <c r="R122" s="355"/>
      <c r="S122" s="332"/>
    </row>
    <row r="123" spans="1:19" ht="14.25" customHeight="1" x14ac:dyDescent="0.3">
      <c r="A123" s="81">
        <f>'Competitor List'!O105</f>
        <v>520</v>
      </c>
      <c r="B123" s="65" t="str">
        <f>IF('Competitor List'!D105="Y",'Competitor List'!B105," ")</f>
        <v xml:space="preserve"> </v>
      </c>
      <c r="C123" s="67" t="str">
        <f>IF('Competitor List'!H105="Y","Y","N")</f>
        <v>N</v>
      </c>
      <c r="D123" s="105" t="str">
        <f xml:space="preserve"> T('Competitor List'!F105)</f>
        <v/>
      </c>
      <c r="E123" s="66" t="str">
        <f>'LIGHT GUN'!V126</f>
        <v>DQ</v>
      </c>
      <c r="F123" s="66" t="str">
        <f>'HEAVY GUN'!V126</f>
        <v>DQ</v>
      </c>
      <c r="G123" s="87" t="str">
        <f xml:space="preserve"> IF(AND('Competitor List'!D105="Y",ISNUMBER(E123),ISNUMBER(F123)),(SUM(E123:F123))/2,"DQ")</f>
        <v>DQ</v>
      </c>
      <c r="H123" s="336" t="str">
        <f t="shared" si="17"/>
        <v>DQ</v>
      </c>
      <c r="I123" s="67" t="str">
        <f>'LIGHT GUN'!S126</f>
        <v>DQ</v>
      </c>
      <c r="J123" s="67" t="str">
        <f>'HEAVY GUN'!S126</f>
        <v>DQ</v>
      </c>
      <c r="K123" s="67" t="str">
        <f xml:space="preserve"> IF(AND('Competitor List'!D105="Y",ISNUMBER(I123),ISNUMBER(J123)),(SUM(I123:J123)),"DQ")</f>
        <v>DQ</v>
      </c>
      <c r="L123" s="336" t="str">
        <f t="shared" si="18"/>
        <v>DQ</v>
      </c>
      <c r="M123" s="337">
        <f>'LIGHT GUN'!U126+'HEAVY GUN'!U126</f>
        <v>0</v>
      </c>
      <c r="N123" s="118" t="str">
        <f xml:space="preserve"> IF(AND('Competitor List'!D105="Y",ISNUMBER(H123),ISNUMBER(L123)),(H123+L123),"DQ")</f>
        <v>DQ</v>
      </c>
      <c r="O123" s="67" t="str">
        <f t="shared" si="20"/>
        <v>DQ</v>
      </c>
      <c r="P123" s="445">
        <f t="shared" si="19"/>
        <v>0</v>
      </c>
      <c r="Q123" s="16"/>
      <c r="R123" s="355"/>
      <c r="S123" s="332"/>
    </row>
    <row r="124" spans="1:19" ht="14.25" customHeight="1" x14ac:dyDescent="0.3">
      <c r="A124" s="68">
        <f>'Competitor List'!O106</f>
        <v>601</v>
      </c>
      <c r="B124" s="30" t="str">
        <f>IF('Competitor List'!D106="Y",'Competitor List'!B106," ")</f>
        <v xml:space="preserve"> </v>
      </c>
      <c r="C124" s="29" t="str">
        <f>IF('Competitor List'!H106="Y","Y","N")</f>
        <v>N</v>
      </c>
      <c r="D124" s="114" t="str">
        <f xml:space="preserve"> T('Competitor List'!F106)</f>
        <v/>
      </c>
      <c r="E124" s="31" t="str">
        <f>'LIGHT GUN'!V127</f>
        <v>DQ</v>
      </c>
      <c r="F124" s="31" t="str">
        <f>'HEAVY GUN'!V127</f>
        <v>DQ</v>
      </c>
      <c r="G124" s="32" t="str">
        <f xml:space="preserve"> IF(AND('Competitor List'!D106="Y",ISNUMBER(E124),ISNUMBER(F124)),(SUM(E124:F124))/2,"DQ")</f>
        <v>DQ</v>
      </c>
      <c r="H124" s="335" t="str">
        <f t="shared" si="17"/>
        <v>DQ</v>
      </c>
      <c r="I124" s="29" t="str">
        <f>'LIGHT GUN'!S127</f>
        <v>DQ</v>
      </c>
      <c r="J124" s="29" t="str">
        <f>'HEAVY GUN'!S127</f>
        <v>DQ</v>
      </c>
      <c r="K124" s="29" t="str">
        <f xml:space="preserve"> IF(AND('Competitor List'!D106="Y",ISNUMBER(I124),ISNUMBER(J124)),(SUM(I124:J124)),"DQ")</f>
        <v>DQ</v>
      </c>
      <c r="L124" s="335" t="str">
        <f t="shared" si="18"/>
        <v>DQ</v>
      </c>
      <c r="M124" s="321">
        <f>'LIGHT GUN'!U127+'HEAVY GUN'!U127</f>
        <v>0</v>
      </c>
      <c r="N124" s="115" t="str">
        <f xml:space="preserve"> IF(AND('Competitor List'!D106="Y",ISNUMBER(H124),ISNUMBER(L124)),H124+L124,"DQ")</f>
        <v>DQ</v>
      </c>
      <c r="O124" s="29" t="str">
        <f t="shared" si="20"/>
        <v>DQ</v>
      </c>
      <c r="P124" s="446">
        <f t="shared" si="19"/>
        <v>0</v>
      </c>
      <c r="Q124" s="16"/>
      <c r="R124" s="355"/>
      <c r="S124" s="332"/>
    </row>
    <row r="125" spans="1:19" ht="14.25" customHeight="1" thickBot="1" x14ac:dyDescent="0.35">
      <c r="A125" s="69">
        <f>'Competitor List'!O107</f>
        <v>602</v>
      </c>
      <c r="B125" s="73" t="str">
        <f>IF('Competitor List'!D107="Y",'Competitor List'!B107," ")</f>
        <v xml:space="preserve"> </v>
      </c>
      <c r="C125" s="72" t="str">
        <f>IF('Competitor List'!H107="Y","Y","N")</f>
        <v>N</v>
      </c>
      <c r="D125" s="119" t="str">
        <f xml:space="preserve"> T('Competitor List'!F107)</f>
        <v/>
      </c>
      <c r="E125" s="70" t="str">
        <f>'LIGHT GUN'!V128</f>
        <v>DQ</v>
      </c>
      <c r="F125" s="70" t="str">
        <f>'HEAVY GUN'!V128</f>
        <v>DQ</v>
      </c>
      <c r="G125" s="75" t="str">
        <f xml:space="preserve"> IF(AND('Competitor List'!D107="Y",ISNUMBER(E125),ISNUMBER(F125)),(SUM(E125:F125))/2,"DQ")</f>
        <v>DQ</v>
      </c>
      <c r="H125" s="338" t="str">
        <f t="shared" si="17"/>
        <v>DQ</v>
      </c>
      <c r="I125" s="72" t="str">
        <f>'LIGHT GUN'!S128</f>
        <v>DQ</v>
      </c>
      <c r="J125" s="72" t="str">
        <f>'HEAVY GUN'!S128</f>
        <v>DQ</v>
      </c>
      <c r="K125" s="72" t="str">
        <f xml:space="preserve"> IF(AND('Competitor List'!D107="Y",ISNUMBER(I125),ISNUMBER(J125)),(SUM(I125:J125)),"DQ")</f>
        <v>DQ</v>
      </c>
      <c r="L125" s="338" t="str">
        <f t="shared" si="18"/>
        <v>DQ</v>
      </c>
      <c r="M125" s="339">
        <f>'LIGHT GUN'!U128+'HEAVY GUN'!U128</f>
        <v>0</v>
      </c>
      <c r="N125" s="120" t="str">
        <f xml:space="preserve"> IF(AND('Competitor List'!D107="Y",ISNUMBER(H125),ISNUMBER(L125)),H125+L125,"DQ")</f>
        <v>DQ</v>
      </c>
      <c r="O125" s="72" t="str">
        <f t="shared" si="20"/>
        <v>DQ</v>
      </c>
      <c r="P125" s="447">
        <f t="shared" si="19"/>
        <v>0</v>
      </c>
      <c r="Q125" s="16"/>
      <c r="R125" s="355"/>
      <c r="S125" s="332"/>
    </row>
    <row r="126" spans="1:19" ht="14.25" customHeight="1" x14ac:dyDescent="0.3">
      <c r="A126" s="80">
        <f>'Competitor List'!O108</f>
        <v>603</v>
      </c>
      <c r="B126" s="65" t="str">
        <f>IF('Competitor List'!D108="Y",'Competitor List'!B108," ")</f>
        <v xml:space="preserve"> </v>
      </c>
      <c r="C126" s="79" t="str">
        <f>IF('Competitor List'!H108="Y","Y","N")</f>
        <v>N</v>
      </c>
      <c r="D126" s="106" t="str">
        <f xml:space="preserve"> T('Competitor List'!F108)</f>
        <v/>
      </c>
      <c r="E126" s="77" t="str">
        <f>'LIGHT GUN'!V129</f>
        <v>DQ</v>
      </c>
      <c r="F126" s="77" t="str">
        <f>'HEAVY GUN'!V129</f>
        <v>DQ</v>
      </c>
      <c r="G126" s="87" t="str">
        <f xml:space="preserve"> IF(AND('Competitor List'!D108="Y",ISNUMBER(E126),ISNUMBER(F126)),(SUM(E126:F126))/2,"DQ")</f>
        <v>DQ</v>
      </c>
      <c r="H126" s="340" t="str">
        <f t="shared" si="17"/>
        <v>DQ</v>
      </c>
      <c r="I126" s="79" t="str">
        <f>'LIGHT GUN'!S129</f>
        <v>DQ</v>
      </c>
      <c r="J126" s="79" t="str">
        <f>'HEAVY GUN'!S129</f>
        <v>DQ</v>
      </c>
      <c r="K126" s="67" t="str">
        <f xml:space="preserve"> IF(AND('Competitor List'!D108="Y",ISNUMBER(I126),ISNUMBER(J126)),(SUM(I126:J126)),"DQ")</f>
        <v>DQ</v>
      </c>
      <c r="L126" s="340" t="str">
        <f t="shared" si="18"/>
        <v>DQ</v>
      </c>
      <c r="M126" s="341">
        <f>'LIGHT GUN'!U129+'HEAVY GUN'!U129</f>
        <v>0</v>
      </c>
      <c r="N126" s="118" t="str">
        <f xml:space="preserve"> IF(AND('Competitor List'!D108="Y",ISNUMBER(H126),ISNUMBER(L126)),(H126+L126),"DQ")</f>
        <v>DQ</v>
      </c>
      <c r="O126" s="79" t="str">
        <f t="shared" si="20"/>
        <v>DQ</v>
      </c>
      <c r="P126" s="445">
        <f t="shared" si="19"/>
        <v>0</v>
      </c>
      <c r="Q126" s="16"/>
      <c r="R126" s="355"/>
      <c r="S126" s="332"/>
    </row>
    <row r="127" spans="1:19" ht="14.25" customHeight="1" x14ac:dyDescent="0.3">
      <c r="A127" s="68">
        <f>'Competitor List'!O109</f>
        <v>604</v>
      </c>
      <c r="B127" s="30" t="str">
        <f>IF('Competitor List'!D109="Y",'Competitor List'!B109," ")</f>
        <v xml:space="preserve"> </v>
      </c>
      <c r="C127" s="29" t="str">
        <f>IF('Competitor List'!H109="Y","Y","N")</f>
        <v>N</v>
      </c>
      <c r="D127" s="114" t="str">
        <f xml:space="preserve"> T('Competitor List'!F109)</f>
        <v/>
      </c>
      <c r="E127" s="31" t="str">
        <f>'LIGHT GUN'!V130</f>
        <v>DQ</v>
      </c>
      <c r="F127" s="31" t="str">
        <f>'HEAVY GUN'!V130</f>
        <v>DQ</v>
      </c>
      <c r="G127" s="32" t="str">
        <f xml:space="preserve"> IF(AND('Competitor List'!D109="Y",ISNUMBER(E127),ISNUMBER(F127)),(SUM(E127:F127))/2,"DQ")</f>
        <v>DQ</v>
      </c>
      <c r="H127" s="335" t="str">
        <f t="shared" si="17"/>
        <v>DQ</v>
      </c>
      <c r="I127" s="29" t="str">
        <f>'LIGHT GUN'!S130</f>
        <v>DQ</v>
      </c>
      <c r="J127" s="29" t="str">
        <f>'HEAVY GUN'!S130</f>
        <v>DQ</v>
      </c>
      <c r="K127" s="29" t="str">
        <f xml:space="preserve"> IF(AND('Competitor List'!D109="Y",ISNUMBER(I127),ISNUMBER(J127)),(SUM(I127:J127)),"DQ")</f>
        <v>DQ</v>
      </c>
      <c r="L127" s="335" t="str">
        <f t="shared" si="18"/>
        <v>DQ</v>
      </c>
      <c r="M127" s="321">
        <f>'LIGHT GUN'!U130+'HEAVY GUN'!U130</f>
        <v>0</v>
      </c>
      <c r="N127" s="115" t="str">
        <f xml:space="preserve"> IF(AND('Competitor List'!D109="Y",ISNUMBER(H127),ISNUMBER(L127)),H127+L127,"DQ")</f>
        <v>DQ</v>
      </c>
      <c r="O127" s="29" t="str">
        <f t="shared" si="20"/>
        <v>DQ</v>
      </c>
      <c r="P127" s="446">
        <f t="shared" si="19"/>
        <v>0</v>
      </c>
      <c r="Q127" s="16"/>
      <c r="R127" s="355"/>
      <c r="S127" s="332"/>
    </row>
    <row r="128" spans="1:19" ht="14.25" customHeight="1" thickBot="1" x14ac:dyDescent="0.35">
      <c r="A128" s="82">
        <f>'Competitor List'!O110</f>
        <v>605</v>
      </c>
      <c r="B128" s="73" t="str">
        <f>IF('Competitor List'!D110="Y",'Competitor List'!B110," ")</f>
        <v xml:space="preserve"> </v>
      </c>
      <c r="C128" s="76" t="str">
        <f>IF('Competitor List'!H110="Y","Y","N")</f>
        <v>N</v>
      </c>
      <c r="D128" s="121" t="str">
        <f xml:space="preserve"> T('Competitor List'!F110)</f>
        <v/>
      </c>
      <c r="E128" s="74" t="str">
        <f>'LIGHT GUN'!V131</f>
        <v>DQ</v>
      </c>
      <c r="F128" s="74" t="str">
        <f>'HEAVY GUN'!V131</f>
        <v>DQ</v>
      </c>
      <c r="G128" s="75" t="str">
        <f xml:space="preserve"> IF(AND('Competitor List'!D110="Y",ISNUMBER(E128),ISNUMBER(F128)),(SUM(E128:F128))/2,"DQ")</f>
        <v>DQ</v>
      </c>
      <c r="H128" s="342" t="str">
        <f t="shared" si="17"/>
        <v>DQ</v>
      </c>
      <c r="I128" s="76" t="str">
        <f>'LIGHT GUN'!S131</f>
        <v>DQ</v>
      </c>
      <c r="J128" s="76" t="str">
        <f>'HEAVY GUN'!S131</f>
        <v>DQ</v>
      </c>
      <c r="K128" s="72" t="str">
        <f xml:space="preserve"> IF(AND('Competitor List'!D110="Y",ISNUMBER(I128),ISNUMBER(J128)),(SUM(I128:J128)),"DQ")</f>
        <v>DQ</v>
      </c>
      <c r="L128" s="342" t="str">
        <f t="shared" si="18"/>
        <v>DQ</v>
      </c>
      <c r="M128" s="343">
        <f>'LIGHT GUN'!U131+'HEAVY GUN'!U131</f>
        <v>0</v>
      </c>
      <c r="N128" s="120" t="str">
        <f xml:space="preserve"> IF(AND('Competitor List'!D110="Y",ISNUMBER(H128),ISNUMBER(L128)),H128+L128,"DQ")</f>
        <v>DQ</v>
      </c>
      <c r="O128" s="76" t="str">
        <f t="shared" si="20"/>
        <v>DQ</v>
      </c>
      <c r="P128" s="447">
        <f t="shared" si="19"/>
        <v>0</v>
      </c>
      <c r="Q128" s="16"/>
      <c r="R128" s="355"/>
      <c r="S128" s="332"/>
    </row>
    <row r="129" spans="1:19" ht="14.25" customHeight="1" x14ac:dyDescent="0.3">
      <c r="A129" s="81">
        <f>'Competitor List'!O111</f>
        <v>606</v>
      </c>
      <c r="B129" s="65" t="str">
        <f>IF('Competitor List'!D111="Y",'Competitor List'!B111," ")</f>
        <v xml:space="preserve"> </v>
      </c>
      <c r="C129" s="67" t="str">
        <f>IF('Competitor List'!H111="Y","Y","N")</f>
        <v>N</v>
      </c>
      <c r="D129" s="105" t="str">
        <f xml:space="preserve"> T('Competitor List'!F111)</f>
        <v/>
      </c>
      <c r="E129" s="66" t="str">
        <f>'LIGHT GUN'!V132</f>
        <v>DQ</v>
      </c>
      <c r="F129" s="66" t="str">
        <f>'HEAVY GUN'!V132</f>
        <v>DQ</v>
      </c>
      <c r="G129" s="87" t="str">
        <f xml:space="preserve"> IF(AND('Competitor List'!D111="Y",ISNUMBER(E129),ISNUMBER(F129)),(SUM(E129:F129))/2,"DQ")</f>
        <v>DQ</v>
      </c>
      <c r="H129" s="336" t="str">
        <f t="shared" si="17"/>
        <v>DQ</v>
      </c>
      <c r="I129" s="67" t="str">
        <f>'LIGHT GUN'!S132</f>
        <v>DQ</v>
      </c>
      <c r="J129" s="67" t="str">
        <f>'HEAVY GUN'!S132</f>
        <v>DQ</v>
      </c>
      <c r="K129" s="67" t="str">
        <f xml:space="preserve"> IF(AND('Competitor List'!D111="Y",ISNUMBER(I129),ISNUMBER(J129)),(SUM(I129:J129)),"DQ")</f>
        <v>DQ</v>
      </c>
      <c r="L129" s="336" t="str">
        <f t="shared" si="18"/>
        <v>DQ</v>
      </c>
      <c r="M129" s="337">
        <f>'LIGHT GUN'!U132+'HEAVY GUN'!U132</f>
        <v>0</v>
      </c>
      <c r="N129" s="118" t="str">
        <f xml:space="preserve"> IF(AND('Competitor List'!D111="Y",ISNUMBER(H129),ISNUMBER(L129)),(H129+L129),"DQ")</f>
        <v>DQ</v>
      </c>
      <c r="O129" s="67" t="str">
        <f t="shared" si="20"/>
        <v>DQ</v>
      </c>
      <c r="P129" s="445">
        <f t="shared" si="19"/>
        <v>0</v>
      </c>
      <c r="Q129" s="16"/>
      <c r="R129" s="355"/>
      <c r="S129" s="332"/>
    </row>
    <row r="130" spans="1:19" ht="14.25" customHeight="1" x14ac:dyDescent="0.3">
      <c r="A130" s="68">
        <f>'Competitor List'!O112</f>
        <v>607</v>
      </c>
      <c r="B130" s="30" t="str">
        <f>IF('Competitor List'!D112="Y",'Competitor List'!B112," ")</f>
        <v xml:space="preserve"> </v>
      </c>
      <c r="C130" s="29" t="str">
        <f>IF('Competitor List'!H112="Y","Y","N")</f>
        <v>N</v>
      </c>
      <c r="D130" s="114" t="str">
        <f xml:space="preserve"> T('Competitor List'!F112)</f>
        <v/>
      </c>
      <c r="E130" s="31" t="str">
        <f>'LIGHT GUN'!V133</f>
        <v>DQ</v>
      </c>
      <c r="F130" s="31" t="str">
        <f>'HEAVY GUN'!V133</f>
        <v>DQ</v>
      </c>
      <c r="G130" s="32" t="str">
        <f xml:space="preserve"> IF(AND('Competitor List'!D112="Y",ISNUMBER(E130),ISNUMBER(F130)),(SUM(E130:F130))/2,"DQ")</f>
        <v>DQ</v>
      </c>
      <c r="H130" s="335" t="str">
        <f t="shared" si="17"/>
        <v>DQ</v>
      </c>
      <c r="I130" s="29" t="str">
        <f>'LIGHT GUN'!S133</f>
        <v>DQ</v>
      </c>
      <c r="J130" s="29" t="str">
        <f>'HEAVY GUN'!S133</f>
        <v>DQ</v>
      </c>
      <c r="K130" s="29" t="str">
        <f xml:space="preserve"> IF(AND('Competitor List'!D112="Y",ISNUMBER(I130),ISNUMBER(J130)),(SUM(I130:J130)),"DQ")</f>
        <v>DQ</v>
      </c>
      <c r="L130" s="335" t="str">
        <f t="shared" si="18"/>
        <v>DQ</v>
      </c>
      <c r="M130" s="321">
        <f>'LIGHT GUN'!U133+'HEAVY GUN'!U133</f>
        <v>0</v>
      </c>
      <c r="N130" s="115" t="str">
        <f xml:space="preserve"> IF(AND('Competitor List'!D112="Y",ISNUMBER(H130),ISNUMBER(L130)),H130+L130,"DQ")</f>
        <v>DQ</v>
      </c>
      <c r="O130" s="29" t="str">
        <f t="shared" si="20"/>
        <v>DQ</v>
      </c>
      <c r="P130" s="446">
        <f t="shared" si="19"/>
        <v>0</v>
      </c>
      <c r="Q130" s="16"/>
      <c r="R130" s="355"/>
      <c r="S130" s="332"/>
    </row>
    <row r="131" spans="1:19" ht="14.25" customHeight="1" thickBot="1" x14ac:dyDescent="0.35">
      <c r="A131" s="69">
        <f>'Competitor List'!O113</f>
        <v>608</v>
      </c>
      <c r="B131" s="73" t="str">
        <f>IF('Competitor List'!D113="Y",'Competitor List'!B113," ")</f>
        <v xml:space="preserve"> </v>
      </c>
      <c r="C131" s="72" t="str">
        <f>IF('Competitor List'!H113="Y","Y","N")</f>
        <v>N</v>
      </c>
      <c r="D131" s="119" t="str">
        <f xml:space="preserve"> T('Competitor List'!F113)</f>
        <v/>
      </c>
      <c r="E131" s="70" t="str">
        <f>'LIGHT GUN'!V134</f>
        <v>DQ</v>
      </c>
      <c r="F131" s="70" t="str">
        <f>'HEAVY GUN'!V134</f>
        <v>DQ</v>
      </c>
      <c r="G131" s="75" t="str">
        <f xml:space="preserve"> IF(AND('Competitor List'!D113="Y",ISNUMBER(E131),ISNUMBER(F131)),(SUM(E131:F131))/2,"DQ")</f>
        <v>DQ</v>
      </c>
      <c r="H131" s="338" t="str">
        <f t="shared" si="17"/>
        <v>DQ</v>
      </c>
      <c r="I131" s="72" t="str">
        <f>'LIGHT GUN'!S134</f>
        <v>DQ</v>
      </c>
      <c r="J131" s="72" t="str">
        <f>'HEAVY GUN'!S134</f>
        <v>DQ</v>
      </c>
      <c r="K131" s="72" t="str">
        <f xml:space="preserve"> IF(AND('Competitor List'!D113="Y",ISNUMBER(I131),ISNUMBER(J131)),(SUM(I131:J131)),"DQ")</f>
        <v>DQ</v>
      </c>
      <c r="L131" s="338" t="str">
        <f t="shared" si="18"/>
        <v>DQ</v>
      </c>
      <c r="M131" s="339">
        <f>'LIGHT GUN'!U134+'HEAVY GUN'!U134</f>
        <v>0</v>
      </c>
      <c r="N131" s="120" t="str">
        <f xml:space="preserve"> IF(AND('Competitor List'!D113="Y",ISNUMBER(H131),ISNUMBER(L131)),H131+L131,"DQ")</f>
        <v>DQ</v>
      </c>
      <c r="O131" s="72" t="str">
        <f t="shared" si="20"/>
        <v>DQ</v>
      </c>
      <c r="P131" s="447">
        <f t="shared" si="19"/>
        <v>0</v>
      </c>
      <c r="Q131" s="16"/>
      <c r="R131" s="355"/>
      <c r="S131" s="332"/>
    </row>
    <row r="132" spans="1:19" ht="14.25" customHeight="1" x14ac:dyDescent="0.3">
      <c r="A132" s="80">
        <f>'Competitor List'!O114</f>
        <v>609</v>
      </c>
      <c r="B132" s="65" t="str">
        <f>IF('Competitor List'!D114="Y",'Competitor List'!B114," ")</f>
        <v xml:space="preserve"> </v>
      </c>
      <c r="C132" s="79" t="str">
        <f>IF('Competitor List'!H114="Y","Y","N")</f>
        <v>N</v>
      </c>
      <c r="D132" s="106" t="str">
        <f xml:space="preserve"> T('Competitor List'!F114)</f>
        <v/>
      </c>
      <c r="E132" s="77" t="str">
        <f>'LIGHT GUN'!V135</f>
        <v>DQ</v>
      </c>
      <c r="F132" s="77" t="str">
        <f>'HEAVY GUN'!V135</f>
        <v>DQ</v>
      </c>
      <c r="G132" s="87" t="str">
        <f xml:space="preserve"> IF(AND('Competitor List'!D114="Y",ISNUMBER(E132),ISNUMBER(F132)),(SUM(E132:F132))/2,"DQ")</f>
        <v>DQ</v>
      </c>
      <c r="H132" s="340" t="str">
        <f t="shared" si="17"/>
        <v>DQ</v>
      </c>
      <c r="I132" s="79" t="str">
        <f>'LIGHT GUN'!S135</f>
        <v>DQ</v>
      </c>
      <c r="J132" s="79" t="str">
        <f>'HEAVY GUN'!S135</f>
        <v>DQ</v>
      </c>
      <c r="K132" s="67" t="str">
        <f xml:space="preserve"> IF(AND('Competitor List'!D114="Y",ISNUMBER(I132),ISNUMBER(J132)),(SUM(I132:J132)),"DQ")</f>
        <v>DQ</v>
      </c>
      <c r="L132" s="340" t="str">
        <f t="shared" si="18"/>
        <v>DQ</v>
      </c>
      <c r="M132" s="341">
        <f>'LIGHT GUN'!U135+'HEAVY GUN'!U135</f>
        <v>0</v>
      </c>
      <c r="N132" s="118" t="str">
        <f xml:space="preserve"> IF(AND('Competitor List'!D114="Y",ISNUMBER(H132),ISNUMBER(L132)),(H132+L132),"DQ")</f>
        <v>DQ</v>
      </c>
      <c r="O132" s="79" t="str">
        <f t="shared" si="20"/>
        <v>DQ</v>
      </c>
      <c r="P132" s="445">
        <f t="shared" si="19"/>
        <v>0</v>
      </c>
      <c r="Q132" s="16"/>
      <c r="R132" s="355"/>
      <c r="S132" s="332"/>
    </row>
    <row r="133" spans="1:19" ht="14.25" customHeight="1" x14ac:dyDescent="0.3">
      <c r="A133" s="68">
        <f>'Competitor List'!O115</f>
        <v>610</v>
      </c>
      <c r="B133" s="30" t="str">
        <f>IF('Competitor List'!D115="Y",'Competitor List'!B115," ")</f>
        <v xml:space="preserve"> </v>
      </c>
      <c r="C133" s="29" t="str">
        <f>IF('Competitor List'!H115="Y","Y","N")</f>
        <v>N</v>
      </c>
      <c r="D133" s="114" t="str">
        <f xml:space="preserve"> T('Competitor List'!F115)</f>
        <v/>
      </c>
      <c r="E133" s="31" t="str">
        <f>'LIGHT GUN'!V136</f>
        <v>DQ</v>
      </c>
      <c r="F133" s="31" t="str">
        <f>'HEAVY GUN'!V136</f>
        <v>DQ</v>
      </c>
      <c r="G133" s="32" t="str">
        <f xml:space="preserve"> IF(AND('Competitor List'!D115="Y",ISNUMBER(E133),ISNUMBER(F133)),(SUM(E133:F133))/2,"DQ")</f>
        <v>DQ</v>
      </c>
      <c r="H133" s="335" t="str">
        <f t="shared" si="17"/>
        <v>DQ</v>
      </c>
      <c r="I133" s="29" t="str">
        <f>'LIGHT GUN'!S136</f>
        <v>DQ</v>
      </c>
      <c r="J133" s="29" t="str">
        <f>'HEAVY GUN'!S136</f>
        <v>DQ</v>
      </c>
      <c r="K133" s="29" t="str">
        <f xml:space="preserve"> IF(AND('Competitor List'!D115="Y",ISNUMBER(I133),ISNUMBER(J133)),(SUM(I133:J133)),"DQ")</f>
        <v>DQ</v>
      </c>
      <c r="L133" s="335" t="str">
        <f t="shared" si="18"/>
        <v>DQ</v>
      </c>
      <c r="M133" s="321">
        <f>'LIGHT GUN'!U136+'HEAVY GUN'!U136</f>
        <v>0</v>
      </c>
      <c r="N133" s="115" t="str">
        <f xml:space="preserve"> IF(AND('Competitor List'!D115="Y",ISNUMBER(H133),ISNUMBER(L133)),H133+L133,"DQ")</f>
        <v>DQ</v>
      </c>
      <c r="O133" s="29" t="str">
        <f t="shared" si="20"/>
        <v>DQ</v>
      </c>
      <c r="P133" s="446">
        <f t="shared" si="19"/>
        <v>0</v>
      </c>
      <c r="Q133" s="16"/>
      <c r="R133" s="355"/>
      <c r="S133" s="332"/>
    </row>
    <row r="134" spans="1:19" ht="14.25" customHeight="1" thickBot="1" x14ac:dyDescent="0.35">
      <c r="A134" s="82">
        <f>'Competitor List'!O116</f>
        <v>611</v>
      </c>
      <c r="B134" s="73" t="str">
        <f>IF('Competitor List'!D116="Y",'Competitor List'!B116," ")</f>
        <v xml:space="preserve"> </v>
      </c>
      <c r="C134" s="76" t="str">
        <f>IF('Competitor List'!H116="Y","Y","N")</f>
        <v>N</v>
      </c>
      <c r="D134" s="121" t="str">
        <f xml:space="preserve"> T('Competitor List'!F116)</f>
        <v/>
      </c>
      <c r="E134" s="74" t="str">
        <f>'LIGHT GUN'!V137</f>
        <v>DQ</v>
      </c>
      <c r="F134" s="74" t="str">
        <f>'HEAVY GUN'!V137</f>
        <v>DQ</v>
      </c>
      <c r="G134" s="75" t="str">
        <f xml:space="preserve"> IF(AND('Competitor List'!D116="Y",ISNUMBER(E134),ISNUMBER(F134)),(SUM(E134:F134))/2,"DQ")</f>
        <v>DQ</v>
      </c>
      <c r="H134" s="342" t="str">
        <f t="shared" si="17"/>
        <v>DQ</v>
      </c>
      <c r="I134" s="76" t="str">
        <f>'LIGHT GUN'!S137</f>
        <v>DQ</v>
      </c>
      <c r="J134" s="76" t="str">
        <f>'HEAVY GUN'!S137</f>
        <v>DQ</v>
      </c>
      <c r="K134" s="72" t="str">
        <f xml:space="preserve"> IF(AND('Competitor List'!D116="Y",ISNUMBER(I134),ISNUMBER(J134)),(SUM(I134:J134)),"DQ")</f>
        <v>DQ</v>
      </c>
      <c r="L134" s="342" t="str">
        <f t="shared" si="18"/>
        <v>DQ</v>
      </c>
      <c r="M134" s="343">
        <f>'LIGHT GUN'!U137+'HEAVY GUN'!U137</f>
        <v>0</v>
      </c>
      <c r="N134" s="120" t="str">
        <f xml:space="preserve"> IF(AND('Competitor List'!D116="Y",ISNUMBER(H134),ISNUMBER(L134)),H134+L134,"DQ")</f>
        <v>DQ</v>
      </c>
      <c r="O134" s="76" t="str">
        <f t="shared" si="20"/>
        <v>DQ</v>
      </c>
      <c r="P134" s="447">
        <f t="shared" si="19"/>
        <v>0</v>
      </c>
      <c r="Q134" s="16"/>
      <c r="R134" s="355"/>
      <c r="S134" s="332"/>
    </row>
    <row r="135" spans="1:19" ht="14.25" customHeight="1" x14ac:dyDescent="0.3">
      <c r="A135" s="81">
        <f>'Competitor List'!O117</f>
        <v>612</v>
      </c>
      <c r="B135" s="65" t="str">
        <f>IF('Competitor List'!D117="Y",'Competitor List'!B117," ")</f>
        <v xml:space="preserve"> </v>
      </c>
      <c r="C135" s="67" t="str">
        <f>IF('Competitor List'!H117="Y","Y","N")</f>
        <v>N</v>
      </c>
      <c r="D135" s="105" t="str">
        <f xml:space="preserve"> T('Competitor List'!F117)</f>
        <v/>
      </c>
      <c r="E135" s="66" t="str">
        <f>'LIGHT GUN'!V138</f>
        <v>DQ</v>
      </c>
      <c r="F135" s="66" t="str">
        <f>'HEAVY GUN'!V138</f>
        <v>DQ</v>
      </c>
      <c r="G135" s="87" t="str">
        <f xml:space="preserve"> IF(AND('Competitor List'!D117="Y",ISNUMBER(E135),ISNUMBER(F135)),(SUM(E135:F135))/2,"DQ")</f>
        <v>DQ</v>
      </c>
      <c r="H135" s="336" t="str">
        <f t="shared" si="17"/>
        <v>DQ</v>
      </c>
      <c r="I135" s="67" t="str">
        <f>'LIGHT GUN'!S138</f>
        <v>DQ</v>
      </c>
      <c r="J135" s="67" t="str">
        <f>'HEAVY GUN'!S138</f>
        <v>DQ</v>
      </c>
      <c r="K135" s="67" t="str">
        <f xml:space="preserve"> IF(AND('Competitor List'!D117="Y",ISNUMBER(I135),ISNUMBER(J135)),(SUM(I135:J135)),"DQ")</f>
        <v>DQ</v>
      </c>
      <c r="L135" s="336" t="str">
        <f t="shared" si="18"/>
        <v>DQ</v>
      </c>
      <c r="M135" s="337">
        <f>'LIGHT GUN'!U138+'HEAVY GUN'!U138</f>
        <v>0</v>
      </c>
      <c r="N135" s="118" t="str">
        <f xml:space="preserve"> IF(AND('Competitor List'!D117="Y",ISNUMBER(H135),ISNUMBER(L135)),(H135+L135),"DQ")</f>
        <v>DQ</v>
      </c>
      <c r="O135" s="67" t="str">
        <f t="shared" si="20"/>
        <v>DQ</v>
      </c>
      <c r="P135" s="445">
        <f t="shared" si="19"/>
        <v>0</v>
      </c>
      <c r="Q135" s="16"/>
      <c r="R135" s="355"/>
      <c r="S135" s="332"/>
    </row>
    <row r="136" spans="1:19" ht="14.25" customHeight="1" x14ac:dyDescent="0.3">
      <c r="A136" s="68">
        <f>'Competitor List'!O118</f>
        <v>613</v>
      </c>
      <c r="B136" s="30" t="str">
        <f>IF('Competitor List'!D118="Y",'Competitor List'!B118," ")</f>
        <v xml:space="preserve"> </v>
      </c>
      <c r="C136" s="29" t="str">
        <f>IF('Competitor List'!H118="Y","Y","N")</f>
        <v>N</v>
      </c>
      <c r="D136" s="114" t="str">
        <f xml:space="preserve"> T('Competitor List'!F118)</f>
        <v/>
      </c>
      <c r="E136" s="31" t="str">
        <f>'LIGHT GUN'!V139</f>
        <v>DQ</v>
      </c>
      <c r="F136" s="31" t="str">
        <f>'HEAVY GUN'!V139</f>
        <v>DQ</v>
      </c>
      <c r="G136" s="32" t="str">
        <f xml:space="preserve"> IF(AND('Competitor List'!D118="Y",ISNUMBER(E136),ISNUMBER(F136)),(SUM(E136:F136))/2,"DQ")</f>
        <v>DQ</v>
      </c>
      <c r="H136" s="335" t="str">
        <f t="shared" si="17"/>
        <v>DQ</v>
      </c>
      <c r="I136" s="29" t="str">
        <f>'LIGHT GUN'!S139</f>
        <v>DQ</v>
      </c>
      <c r="J136" s="29" t="str">
        <f>'HEAVY GUN'!S139</f>
        <v>DQ</v>
      </c>
      <c r="K136" s="29" t="str">
        <f xml:space="preserve"> IF(AND('Competitor List'!D118="Y",ISNUMBER(I136),ISNUMBER(J136)),(SUM(I136:J136)),"DQ")</f>
        <v>DQ</v>
      </c>
      <c r="L136" s="335" t="str">
        <f t="shared" si="18"/>
        <v>DQ</v>
      </c>
      <c r="M136" s="321">
        <f>'LIGHT GUN'!U139+'HEAVY GUN'!U139</f>
        <v>0</v>
      </c>
      <c r="N136" s="115" t="str">
        <f xml:space="preserve"> IF(AND('Competitor List'!D118="Y",ISNUMBER(H136),ISNUMBER(L136)),H136+L136,"DQ")</f>
        <v>DQ</v>
      </c>
      <c r="O136" s="29" t="str">
        <f t="shared" si="20"/>
        <v>DQ</v>
      </c>
      <c r="P136" s="446">
        <f t="shared" si="19"/>
        <v>0</v>
      </c>
      <c r="Q136" s="16"/>
      <c r="R136" s="355"/>
      <c r="S136" s="332"/>
    </row>
    <row r="137" spans="1:19" ht="14.25" customHeight="1" thickBot="1" x14ac:dyDescent="0.35">
      <c r="A137" s="69">
        <f>'Competitor List'!O119</f>
        <v>614</v>
      </c>
      <c r="B137" s="73" t="str">
        <f>IF('Competitor List'!D119="Y",'Competitor List'!B119," ")</f>
        <v xml:space="preserve"> </v>
      </c>
      <c r="C137" s="72" t="str">
        <f>IF('Competitor List'!H119="Y","Y","N")</f>
        <v>N</v>
      </c>
      <c r="D137" s="119" t="str">
        <f xml:space="preserve"> T('Competitor List'!F119)</f>
        <v/>
      </c>
      <c r="E137" s="70" t="str">
        <f>'LIGHT GUN'!V140</f>
        <v>DQ</v>
      </c>
      <c r="F137" s="70" t="str">
        <f>'HEAVY GUN'!V140</f>
        <v>DQ</v>
      </c>
      <c r="G137" s="75" t="str">
        <f xml:space="preserve"> IF(AND('Competitor List'!D119="Y",ISNUMBER(E137),ISNUMBER(F137)),(SUM(E137:F137))/2,"DQ")</f>
        <v>DQ</v>
      </c>
      <c r="H137" s="338" t="str">
        <f t="shared" si="17"/>
        <v>DQ</v>
      </c>
      <c r="I137" s="72" t="str">
        <f>'LIGHT GUN'!S140</f>
        <v>DQ</v>
      </c>
      <c r="J137" s="72" t="str">
        <f>'HEAVY GUN'!S140</f>
        <v>DQ</v>
      </c>
      <c r="K137" s="72" t="str">
        <f xml:space="preserve"> IF(AND('Competitor List'!D119="Y",ISNUMBER(I137),ISNUMBER(J137)),(SUM(I137:J137)),"DQ")</f>
        <v>DQ</v>
      </c>
      <c r="L137" s="338" t="str">
        <f t="shared" si="18"/>
        <v>DQ</v>
      </c>
      <c r="M137" s="339">
        <f>'LIGHT GUN'!U140+'HEAVY GUN'!U140</f>
        <v>0</v>
      </c>
      <c r="N137" s="120" t="str">
        <f xml:space="preserve"> IF(AND('Competitor List'!D119="Y",ISNUMBER(H137),ISNUMBER(L137)),H137+L137,"DQ")</f>
        <v>DQ</v>
      </c>
      <c r="O137" s="72" t="str">
        <f t="shared" si="20"/>
        <v>DQ</v>
      </c>
      <c r="P137" s="447">
        <f t="shared" si="19"/>
        <v>0</v>
      </c>
      <c r="Q137" s="16"/>
      <c r="R137" s="355"/>
      <c r="S137" s="332"/>
    </row>
    <row r="138" spans="1:19" ht="14.25" customHeight="1" x14ac:dyDescent="0.3">
      <c r="A138" s="80">
        <f>'Competitor List'!O120</f>
        <v>615</v>
      </c>
      <c r="B138" s="65" t="str">
        <f>IF('Competitor List'!D120="Y",'Competitor List'!B120," ")</f>
        <v xml:space="preserve"> </v>
      </c>
      <c r="C138" s="79" t="str">
        <f>IF('Competitor List'!H120="Y","Y","N")</f>
        <v>N</v>
      </c>
      <c r="D138" s="106" t="str">
        <f xml:space="preserve"> T('Competitor List'!F120)</f>
        <v/>
      </c>
      <c r="E138" s="77" t="str">
        <f>'LIGHT GUN'!V141</f>
        <v>DQ</v>
      </c>
      <c r="F138" s="77" t="str">
        <f>'HEAVY GUN'!V141</f>
        <v>DQ</v>
      </c>
      <c r="G138" s="87" t="str">
        <f xml:space="preserve"> IF(AND('Competitor List'!D120="Y",ISNUMBER(E138),ISNUMBER(F138)),(SUM(E138:F138))/2,"DQ")</f>
        <v>DQ</v>
      </c>
      <c r="H138" s="340" t="str">
        <f t="shared" si="17"/>
        <v>DQ</v>
      </c>
      <c r="I138" s="79" t="str">
        <f>'LIGHT GUN'!S141</f>
        <v>DQ</v>
      </c>
      <c r="J138" s="79" t="str">
        <f>'HEAVY GUN'!S141</f>
        <v>DQ</v>
      </c>
      <c r="K138" s="67" t="str">
        <f xml:space="preserve"> IF(AND('Competitor List'!D120="Y",ISNUMBER(I138),ISNUMBER(J138)),(SUM(I138:J138)),"DQ")</f>
        <v>DQ</v>
      </c>
      <c r="L138" s="340" t="str">
        <f t="shared" si="18"/>
        <v>DQ</v>
      </c>
      <c r="M138" s="341">
        <f>'LIGHT GUN'!U141+'HEAVY GUN'!U141</f>
        <v>0</v>
      </c>
      <c r="N138" s="118" t="str">
        <f xml:space="preserve"> IF(AND('Competitor List'!D120="Y",ISNUMBER(H138),ISNUMBER(L138)),(H138+L138),"DQ")</f>
        <v>DQ</v>
      </c>
      <c r="O138" s="79" t="str">
        <f t="shared" si="20"/>
        <v>DQ</v>
      </c>
      <c r="P138" s="445">
        <f t="shared" si="19"/>
        <v>0</v>
      </c>
      <c r="Q138" s="16"/>
      <c r="R138" s="355"/>
      <c r="S138" s="332"/>
    </row>
    <row r="139" spans="1:19" ht="14.25" customHeight="1" x14ac:dyDescent="0.3">
      <c r="A139" s="68">
        <f>'Competitor List'!O121</f>
        <v>616</v>
      </c>
      <c r="B139" s="30" t="str">
        <f>IF('Competitor List'!D121="Y",'Competitor List'!B121," ")</f>
        <v xml:space="preserve"> </v>
      </c>
      <c r="C139" s="29" t="str">
        <f>IF('Competitor List'!H121="Y","Y","N")</f>
        <v>N</v>
      </c>
      <c r="D139" s="114" t="str">
        <f xml:space="preserve"> T('Competitor List'!F121)</f>
        <v/>
      </c>
      <c r="E139" s="31" t="str">
        <f>'LIGHT GUN'!V142</f>
        <v>DQ</v>
      </c>
      <c r="F139" s="31" t="str">
        <f>'HEAVY GUN'!V142</f>
        <v>DQ</v>
      </c>
      <c r="G139" s="32" t="str">
        <f xml:space="preserve"> IF(AND('Competitor List'!D121="Y",ISNUMBER(E139),ISNUMBER(F139)),(SUM(E139:F139))/2,"DQ")</f>
        <v>DQ</v>
      </c>
      <c r="H139" s="335" t="str">
        <f t="shared" si="17"/>
        <v>DQ</v>
      </c>
      <c r="I139" s="29" t="str">
        <f>'LIGHT GUN'!S142</f>
        <v>DQ</v>
      </c>
      <c r="J139" s="29" t="str">
        <f>'HEAVY GUN'!S142</f>
        <v>DQ</v>
      </c>
      <c r="K139" s="29" t="str">
        <f xml:space="preserve"> IF(AND('Competitor List'!D121="Y",ISNUMBER(I139),ISNUMBER(J139)),(SUM(I139:J139)),"DQ")</f>
        <v>DQ</v>
      </c>
      <c r="L139" s="335" t="str">
        <f t="shared" si="18"/>
        <v>DQ</v>
      </c>
      <c r="M139" s="321">
        <f>'LIGHT GUN'!U142+'HEAVY GUN'!U142</f>
        <v>0</v>
      </c>
      <c r="N139" s="115" t="str">
        <f xml:space="preserve"> IF(AND('Competitor List'!D121="Y",ISNUMBER(H139),ISNUMBER(L139)),H139+L139,"DQ")</f>
        <v>DQ</v>
      </c>
      <c r="O139" s="29" t="str">
        <f t="shared" si="20"/>
        <v>DQ</v>
      </c>
      <c r="P139" s="446">
        <f t="shared" si="19"/>
        <v>0</v>
      </c>
      <c r="Q139" s="16"/>
      <c r="R139" s="355"/>
      <c r="S139" s="332"/>
    </row>
    <row r="140" spans="1:19" ht="14.25" customHeight="1" thickBot="1" x14ac:dyDescent="0.35">
      <c r="A140" s="82">
        <f>'Competitor List'!O122</f>
        <v>617</v>
      </c>
      <c r="B140" s="73" t="str">
        <f>IF('Competitor List'!D122="Y",'Competitor List'!B122," ")</f>
        <v xml:space="preserve"> </v>
      </c>
      <c r="C140" s="76" t="str">
        <f>IF('Competitor List'!H122="Y","Y","N")</f>
        <v>N</v>
      </c>
      <c r="D140" s="121" t="str">
        <f xml:space="preserve"> T('Competitor List'!F122)</f>
        <v/>
      </c>
      <c r="E140" s="74" t="str">
        <f>'LIGHT GUN'!V143</f>
        <v>DQ</v>
      </c>
      <c r="F140" s="74" t="str">
        <f>'HEAVY GUN'!V143</f>
        <v>DQ</v>
      </c>
      <c r="G140" s="75" t="str">
        <f xml:space="preserve"> IF(AND('Competitor List'!D122="Y",ISNUMBER(E140),ISNUMBER(F140)),(SUM(E140:F140))/2,"DQ")</f>
        <v>DQ</v>
      </c>
      <c r="H140" s="342" t="str">
        <f t="shared" si="17"/>
        <v>DQ</v>
      </c>
      <c r="I140" s="76" t="str">
        <f>'LIGHT GUN'!S143</f>
        <v>DQ</v>
      </c>
      <c r="J140" s="76" t="str">
        <f>'HEAVY GUN'!S143</f>
        <v>DQ</v>
      </c>
      <c r="K140" s="72" t="str">
        <f xml:space="preserve"> IF(AND('Competitor List'!D122="Y",ISNUMBER(I140),ISNUMBER(J140)),(SUM(I140:J140)),"DQ")</f>
        <v>DQ</v>
      </c>
      <c r="L140" s="342" t="str">
        <f t="shared" si="18"/>
        <v>DQ</v>
      </c>
      <c r="M140" s="343">
        <f>'LIGHT GUN'!U143+'HEAVY GUN'!U143</f>
        <v>0</v>
      </c>
      <c r="N140" s="120" t="str">
        <f xml:space="preserve"> IF(AND('Competitor List'!D122="Y",ISNUMBER(H140),ISNUMBER(L140)),H140+L140,"DQ")</f>
        <v>DQ</v>
      </c>
      <c r="O140" s="76" t="str">
        <f t="shared" si="20"/>
        <v>DQ</v>
      </c>
      <c r="P140" s="447">
        <f t="shared" si="19"/>
        <v>0</v>
      </c>
      <c r="Q140" s="16"/>
      <c r="R140" s="355"/>
      <c r="S140" s="332"/>
    </row>
    <row r="141" spans="1:19" ht="14.25" customHeight="1" x14ac:dyDescent="0.3">
      <c r="A141" s="81">
        <f>'Competitor List'!O123</f>
        <v>618</v>
      </c>
      <c r="B141" s="65" t="str">
        <f>IF('Competitor List'!D123="Y",'Competitor List'!B123," ")</f>
        <v xml:space="preserve"> </v>
      </c>
      <c r="C141" s="67" t="str">
        <f>IF('Competitor List'!H123="Y","Y","N")</f>
        <v>N</v>
      </c>
      <c r="D141" s="105" t="str">
        <f xml:space="preserve"> T('Competitor List'!F123)</f>
        <v/>
      </c>
      <c r="E141" s="66" t="str">
        <f>'LIGHT GUN'!V144</f>
        <v>DQ</v>
      </c>
      <c r="F141" s="66" t="str">
        <f>'HEAVY GUN'!V144</f>
        <v>DQ</v>
      </c>
      <c r="G141" s="87" t="str">
        <f xml:space="preserve"> IF(AND('Competitor List'!D123="Y",ISNUMBER(E141),ISNUMBER(F141)),(SUM(E141:F141))/2,"DQ")</f>
        <v>DQ</v>
      </c>
      <c r="H141" s="336" t="str">
        <f t="shared" si="17"/>
        <v>DQ</v>
      </c>
      <c r="I141" s="67" t="str">
        <f>'LIGHT GUN'!S144</f>
        <v>DQ</v>
      </c>
      <c r="J141" s="67" t="str">
        <f>'HEAVY GUN'!S144</f>
        <v>DQ</v>
      </c>
      <c r="K141" s="67" t="str">
        <f xml:space="preserve"> IF(AND('Competitor List'!D123="Y",ISNUMBER(I141),ISNUMBER(J141)),(SUM(I141:J141)),"DQ")</f>
        <v>DQ</v>
      </c>
      <c r="L141" s="336" t="str">
        <f t="shared" si="18"/>
        <v>DQ</v>
      </c>
      <c r="M141" s="337">
        <f>'LIGHT GUN'!U144+'HEAVY GUN'!U144</f>
        <v>0</v>
      </c>
      <c r="N141" s="118" t="str">
        <f xml:space="preserve"> IF(AND('Competitor List'!D123="Y",ISNUMBER(H141),ISNUMBER(L141)),(H141+L141),"DQ")</f>
        <v>DQ</v>
      </c>
      <c r="O141" s="67" t="str">
        <f t="shared" si="20"/>
        <v>DQ</v>
      </c>
      <c r="P141" s="445">
        <f t="shared" si="19"/>
        <v>0</v>
      </c>
      <c r="Q141" s="16"/>
      <c r="R141" s="355"/>
      <c r="S141" s="332"/>
    </row>
    <row r="142" spans="1:19" ht="14.25" customHeight="1" x14ac:dyDescent="0.3">
      <c r="A142" s="68">
        <f>'Competitor List'!O124</f>
        <v>619</v>
      </c>
      <c r="B142" s="30" t="str">
        <f>IF('Competitor List'!D124="Y",'Competitor List'!B124," ")</f>
        <v xml:space="preserve"> </v>
      </c>
      <c r="C142" s="29" t="str">
        <f>IF('Competitor List'!H124="Y","Y","N")</f>
        <v>N</v>
      </c>
      <c r="D142" s="114" t="str">
        <f xml:space="preserve"> T('Competitor List'!F124)</f>
        <v/>
      </c>
      <c r="E142" s="31" t="str">
        <f>'LIGHT GUN'!V145</f>
        <v>DQ</v>
      </c>
      <c r="F142" s="31" t="str">
        <f>'HEAVY GUN'!V145</f>
        <v>DQ</v>
      </c>
      <c r="G142" s="32" t="str">
        <f xml:space="preserve"> IF(AND('Competitor List'!D124="Y",ISNUMBER(E142),ISNUMBER(F142)),(SUM(E142:F142))/2,"DQ")</f>
        <v>DQ</v>
      </c>
      <c r="H142" s="335" t="str">
        <f t="shared" si="17"/>
        <v>DQ</v>
      </c>
      <c r="I142" s="29" t="str">
        <f>'LIGHT GUN'!S145</f>
        <v>DQ</v>
      </c>
      <c r="J142" s="29" t="str">
        <f>'HEAVY GUN'!S145</f>
        <v>DQ</v>
      </c>
      <c r="K142" s="29" t="str">
        <f xml:space="preserve"> IF(AND('Competitor List'!D124="Y",ISNUMBER(I142),ISNUMBER(J142)),(SUM(I142:J142)),"DQ")</f>
        <v>DQ</v>
      </c>
      <c r="L142" s="335" t="str">
        <f t="shared" si="18"/>
        <v>DQ</v>
      </c>
      <c r="M142" s="321">
        <f>'LIGHT GUN'!U145+'HEAVY GUN'!U145</f>
        <v>0</v>
      </c>
      <c r="N142" s="115" t="str">
        <f xml:space="preserve"> IF(AND('Competitor List'!D124="Y",ISNUMBER(H142),ISNUMBER(L142)),H142+L142,"DQ")</f>
        <v>DQ</v>
      </c>
      <c r="O142" s="29" t="str">
        <f t="shared" si="20"/>
        <v>DQ</v>
      </c>
      <c r="P142" s="446">
        <f t="shared" si="19"/>
        <v>0</v>
      </c>
      <c r="Q142" s="16"/>
      <c r="R142" s="355"/>
      <c r="S142" s="332"/>
    </row>
    <row r="143" spans="1:19" ht="14.25" customHeight="1" thickBot="1" x14ac:dyDescent="0.35">
      <c r="A143" s="69">
        <f>'Competitor List'!O125</f>
        <v>620</v>
      </c>
      <c r="B143" s="73" t="str">
        <f>IF('Competitor List'!D125="Y",'Competitor List'!B125," ")</f>
        <v xml:space="preserve"> </v>
      </c>
      <c r="C143" s="72" t="str">
        <f>IF('Competitor List'!H125="Y","Y","N")</f>
        <v>N</v>
      </c>
      <c r="D143" s="119" t="str">
        <f xml:space="preserve"> T('Competitor List'!F125)</f>
        <v/>
      </c>
      <c r="E143" s="70" t="str">
        <f>'LIGHT GUN'!V146</f>
        <v>DQ</v>
      </c>
      <c r="F143" s="70" t="str">
        <f>'HEAVY GUN'!V146</f>
        <v>DQ</v>
      </c>
      <c r="G143" s="75" t="str">
        <f xml:space="preserve"> IF(AND('Competitor List'!D125="Y",ISNUMBER(E143),ISNUMBER(F143)),(SUM(E143:F143))/2,"DQ")</f>
        <v>DQ</v>
      </c>
      <c r="H143" s="338" t="str">
        <f t="shared" si="17"/>
        <v>DQ</v>
      </c>
      <c r="I143" s="72" t="str">
        <f>'LIGHT GUN'!S146</f>
        <v>DQ</v>
      </c>
      <c r="J143" s="72" t="str">
        <f>'HEAVY GUN'!S146</f>
        <v>DQ</v>
      </c>
      <c r="K143" s="72" t="str">
        <f xml:space="preserve"> IF(AND('Competitor List'!D125="Y",ISNUMBER(I143),ISNUMBER(J143)),(SUM(I143:J143)),"DQ")</f>
        <v>DQ</v>
      </c>
      <c r="L143" s="338" t="str">
        <f t="shared" si="18"/>
        <v>DQ</v>
      </c>
      <c r="M143" s="339">
        <f>'LIGHT GUN'!U146+'HEAVY GUN'!U146</f>
        <v>0</v>
      </c>
      <c r="N143" s="120" t="str">
        <f xml:space="preserve"> IF(AND('Competitor List'!D125="Y",ISNUMBER(H143),ISNUMBER(L143)),H143+L143,"DQ")</f>
        <v>DQ</v>
      </c>
      <c r="O143" s="72" t="str">
        <f t="shared" si="20"/>
        <v>DQ</v>
      </c>
      <c r="P143" s="447">
        <f t="shared" si="19"/>
        <v>0</v>
      </c>
      <c r="Q143" s="16"/>
      <c r="R143" s="355"/>
      <c r="S143" s="332"/>
    </row>
    <row r="144" spans="1:19" ht="14.25" customHeight="1" x14ac:dyDescent="0.3">
      <c r="A144" s="80">
        <f>'Competitor List'!O126</f>
        <v>701</v>
      </c>
      <c r="B144" s="65" t="str">
        <f>IF('Competitor List'!D126="Y",'Competitor List'!B126," ")</f>
        <v xml:space="preserve"> </v>
      </c>
      <c r="C144" s="79" t="str">
        <f>IF('Competitor List'!H126="Y","Y","N")</f>
        <v>N</v>
      </c>
      <c r="D144" s="106" t="str">
        <f xml:space="preserve"> T('Competitor List'!F126)</f>
        <v/>
      </c>
      <c r="E144" s="77" t="str">
        <f>'LIGHT GUN'!V147</f>
        <v>DQ</v>
      </c>
      <c r="F144" s="77" t="str">
        <f>'HEAVY GUN'!V147</f>
        <v>DQ</v>
      </c>
      <c r="G144" s="87" t="str">
        <f xml:space="preserve"> IF(AND('Competitor List'!D126="Y",ISNUMBER(E144),ISNUMBER(F144)),(SUM(E144:F144))/2,"DQ")</f>
        <v>DQ</v>
      </c>
      <c r="H144" s="340" t="str">
        <f t="shared" si="17"/>
        <v>DQ</v>
      </c>
      <c r="I144" s="79" t="str">
        <f>'LIGHT GUN'!S147</f>
        <v>DQ</v>
      </c>
      <c r="J144" s="79" t="str">
        <f>'HEAVY GUN'!S147</f>
        <v>DQ</v>
      </c>
      <c r="K144" s="67" t="str">
        <f xml:space="preserve"> IF(AND('Competitor List'!D126="Y",ISNUMBER(I144),ISNUMBER(J144)),(SUM(I144:J144)),"DQ")</f>
        <v>DQ</v>
      </c>
      <c r="L144" s="340" t="str">
        <f t="shared" si="18"/>
        <v>DQ</v>
      </c>
      <c r="M144" s="341">
        <f>'LIGHT GUN'!U147+'HEAVY GUN'!U147</f>
        <v>0</v>
      </c>
      <c r="N144" s="118" t="str">
        <f xml:space="preserve"> IF(AND('Competitor List'!D126="Y",ISNUMBER(H144),ISNUMBER(L144)),(H144+L144),"DQ")</f>
        <v>DQ</v>
      </c>
      <c r="O144" s="79" t="str">
        <f t="shared" si="20"/>
        <v>DQ</v>
      </c>
      <c r="P144" s="445">
        <f t="shared" si="19"/>
        <v>0</v>
      </c>
      <c r="Q144" s="16"/>
      <c r="R144" s="355"/>
      <c r="S144" s="332"/>
    </row>
    <row r="145" spans="1:19" ht="14.25" customHeight="1" x14ac:dyDescent="0.3">
      <c r="A145" s="68">
        <f>'Competitor List'!O127</f>
        <v>702</v>
      </c>
      <c r="B145" s="30" t="str">
        <f>IF('Competitor List'!D127="Y",'Competitor List'!B127," ")</f>
        <v xml:space="preserve"> </v>
      </c>
      <c r="C145" s="29" t="str">
        <f>IF('Competitor List'!H127="Y","Y","N")</f>
        <v>N</v>
      </c>
      <c r="D145" s="114" t="str">
        <f xml:space="preserve"> T('Competitor List'!F127)</f>
        <v/>
      </c>
      <c r="E145" s="31" t="str">
        <f>'LIGHT GUN'!V148</f>
        <v>DQ</v>
      </c>
      <c r="F145" s="31" t="str">
        <f>'HEAVY GUN'!V148</f>
        <v>DQ</v>
      </c>
      <c r="G145" s="32" t="str">
        <f xml:space="preserve"> IF(AND('Competitor List'!D127="Y",ISNUMBER(E145),ISNUMBER(F145)),(SUM(E145:F145))/2,"DQ")</f>
        <v>DQ</v>
      </c>
      <c r="H145" s="335" t="str">
        <f t="shared" si="17"/>
        <v>DQ</v>
      </c>
      <c r="I145" s="29" t="str">
        <f>'LIGHT GUN'!S148</f>
        <v>DQ</v>
      </c>
      <c r="J145" s="29" t="str">
        <f>'HEAVY GUN'!S148</f>
        <v>DQ</v>
      </c>
      <c r="K145" s="29" t="str">
        <f xml:space="preserve"> IF(AND('Competitor List'!D127="Y",ISNUMBER(I145),ISNUMBER(J145)),(SUM(I145:J145)),"DQ")</f>
        <v>DQ</v>
      </c>
      <c r="L145" s="335" t="str">
        <f t="shared" si="18"/>
        <v>DQ</v>
      </c>
      <c r="M145" s="321">
        <f>'LIGHT GUN'!U148+'HEAVY GUN'!U148</f>
        <v>0</v>
      </c>
      <c r="N145" s="115" t="str">
        <f xml:space="preserve"> IF(AND('Competitor List'!D127="Y",ISNUMBER(H145),ISNUMBER(L145)),H145+L145,"DQ")</f>
        <v>DQ</v>
      </c>
      <c r="O145" s="29" t="str">
        <f t="shared" si="20"/>
        <v>DQ</v>
      </c>
      <c r="P145" s="446">
        <f t="shared" si="19"/>
        <v>0</v>
      </c>
      <c r="Q145" s="16"/>
      <c r="R145" s="355"/>
      <c r="S145" s="332"/>
    </row>
    <row r="146" spans="1:19" ht="14.25" customHeight="1" thickBot="1" x14ac:dyDescent="0.35">
      <c r="A146" s="82">
        <f>'Competitor List'!O128</f>
        <v>703</v>
      </c>
      <c r="B146" s="73" t="str">
        <f>IF('Competitor List'!D128="Y",'Competitor List'!B128," ")</f>
        <v xml:space="preserve"> </v>
      </c>
      <c r="C146" s="76" t="str">
        <f>IF('Competitor List'!H128="Y","Y","N")</f>
        <v>N</v>
      </c>
      <c r="D146" s="121" t="str">
        <f xml:space="preserve"> T('Competitor List'!F128)</f>
        <v/>
      </c>
      <c r="E146" s="74" t="str">
        <f>'LIGHT GUN'!V149</f>
        <v>DQ</v>
      </c>
      <c r="F146" s="74" t="str">
        <f>'HEAVY GUN'!V149</f>
        <v>DQ</v>
      </c>
      <c r="G146" s="75" t="str">
        <f xml:space="preserve"> IF(AND('Competitor List'!D128="Y",ISNUMBER(E146),ISNUMBER(F146)),(SUM(E146:F146))/2,"DQ")</f>
        <v>DQ</v>
      </c>
      <c r="H146" s="342" t="str">
        <f t="shared" si="17"/>
        <v>DQ</v>
      </c>
      <c r="I146" s="76" t="str">
        <f>'LIGHT GUN'!S149</f>
        <v>DQ</v>
      </c>
      <c r="J146" s="76" t="str">
        <f>'HEAVY GUN'!S149</f>
        <v>DQ</v>
      </c>
      <c r="K146" s="72" t="str">
        <f xml:space="preserve"> IF(AND('Competitor List'!D128="Y",ISNUMBER(I146),ISNUMBER(J146)),(SUM(I146:J146)),"DQ")</f>
        <v>DQ</v>
      </c>
      <c r="L146" s="342" t="str">
        <f t="shared" si="18"/>
        <v>DQ</v>
      </c>
      <c r="M146" s="343">
        <f>'LIGHT GUN'!U149+'HEAVY GUN'!U149</f>
        <v>0</v>
      </c>
      <c r="N146" s="120" t="str">
        <f xml:space="preserve"> IF(AND('Competitor List'!D128="Y",ISNUMBER(H146),ISNUMBER(L146)),H146+L146,"DQ")</f>
        <v>DQ</v>
      </c>
      <c r="O146" s="76" t="str">
        <f t="shared" si="20"/>
        <v>DQ</v>
      </c>
      <c r="P146" s="447">
        <f t="shared" si="19"/>
        <v>0</v>
      </c>
      <c r="Q146" s="16"/>
      <c r="R146" s="355"/>
      <c r="S146" s="332"/>
    </row>
    <row r="147" spans="1:19" ht="14.25" customHeight="1" x14ac:dyDescent="0.3">
      <c r="A147" s="81">
        <f>'Competitor List'!O129</f>
        <v>704</v>
      </c>
      <c r="B147" s="65" t="str">
        <f>IF('Competitor List'!D129="Y",'Competitor List'!B129," ")</f>
        <v xml:space="preserve"> </v>
      </c>
      <c r="C147" s="67" t="str">
        <f>IF('Competitor List'!H129="Y","Y","N")</f>
        <v>N</v>
      </c>
      <c r="D147" s="105" t="str">
        <f xml:space="preserve"> T('Competitor List'!F129)</f>
        <v/>
      </c>
      <c r="E147" s="66" t="str">
        <f>'LIGHT GUN'!V150</f>
        <v>DQ</v>
      </c>
      <c r="F147" s="66" t="str">
        <f>'HEAVY GUN'!V150</f>
        <v>DQ</v>
      </c>
      <c r="G147" s="87" t="str">
        <f xml:space="preserve"> IF(AND('Competitor List'!D129="Y",ISNUMBER(E147),ISNUMBER(F147)),(SUM(E147:F147))/2,"DQ")</f>
        <v>DQ</v>
      </c>
      <c r="H147" s="336" t="str">
        <f t="shared" si="17"/>
        <v>DQ</v>
      </c>
      <c r="I147" s="67" t="str">
        <f>'LIGHT GUN'!S150</f>
        <v>DQ</v>
      </c>
      <c r="J147" s="67" t="str">
        <f>'HEAVY GUN'!S150</f>
        <v>DQ</v>
      </c>
      <c r="K147" s="67" t="str">
        <f xml:space="preserve"> IF(AND('Competitor List'!D129="Y",ISNUMBER(I147),ISNUMBER(J147)),(SUM(I147:J147)),"DQ")</f>
        <v>DQ</v>
      </c>
      <c r="L147" s="336" t="str">
        <f t="shared" si="18"/>
        <v>DQ</v>
      </c>
      <c r="M147" s="337">
        <f>'LIGHT GUN'!U150+'HEAVY GUN'!U150</f>
        <v>0</v>
      </c>
      <c r="N147" s="118" t="str">
        <f xml:space="preserve"> IF(AND('Competitor List'!D129="Y",ISNUMBER(H147),ISNUMBER(L147)),(H147+L147),"DQ")</f>
        <v>DQ</v>
      </c>
      <c r="O147" s="67" t="str">
        <f t="shared" si="20"/>
        <v>DQ</v>
      </c>
      <c r="P147" s="445">
        <f t="shared" si="19"/>
        <v>0</v>
      </c>
      <c r="Q147" s="16"/>
      <c r="R147" s="355"/>
      <c r="S147" s="332"/>
    </row>
    <row r="148" spans="1:19" ht="14.25" customHeight="1" x14ac:dyDescent="0.3">
      <c r="A148" s="68">
        <f>'Competitor List'!O130</f>
        <v>705</v>
      </c>
      <c r="B148" s="30" t="str">
        <f>IF('Competitor List'!D130="Y",'Competitor List'!B130," ")</f>
        <v xml:space="preserve"> </v>
      </c>
      <c r="C148" s="29" t="str">
        <f>IF('Competitor List'!H130="Y","Y","N")</f>
        <v>N</v>
      </c>
      <c r="D148" s="114" t="str">
        <f xml:space="preserve"> T('Competitor List'!F130)</f>
        <v/>
      </c>
      <c r="E148" s="31" t="str">
        <f>'LIGHT GUN'!V151</f>
        <v>DQ</v>
      </c>
      <c r="F148" s="31" t="str">
        <f>'HEAVY GUN'!V151</f>
        <v>DQ</v>
      </c>
      <c r="G148" s="32" t="str">
        <f xml:space="preserve"> IF(AND('Competitor List'!D130="Y",ISNUMBER(E148),ISNUMBER(F148)),(SUM(E148:F148))/2,"DQ")</f>
        <v>DQ</v>
      </c>
      <c r="H148" s="335" t="str">
        <f t="shared" si="17"/>
        <v>DQ</v>
      </c>
      <c r="I148" s="29" t="str">
        <f>'LIGHT GUN'!S151</f>
        <v>DQ</v>
      </c>
      <c r="J148" s="29" t="str">
        <f>'HEAVY GUN'!S151</f>
        <v>DQ</v>
      </c>
      <c r="K148" s="29" t="str">
        <f xml:space="preserve"> IF(AND('Competitor List'!D130="Y",ISNUMBER(I148),ISNUMBER(J148)),(SUM(I148:J148)),"DQ")</f>
        <v>DQ</v>
      </c>
      <c r="L148" s="335" t="str">
        <f t="shared" si="18"/>
        <v>DQ</v>
      </c>
      <c r="M148" s="321">
        <f>'LIGHT GUN'!U151+'HEAVY GUN'!U151</f>
        <v>0</v>
      </c>
      <c r="N148" s="115" t="str">
        <f xml:space="preserve"> IF(AND('Competitor List'!D130="Y",ISNUMBER(H148),ISNUMBER(L148)),H148+L148,"DQ")</f>
        <v>DQ</v>
      </c>
      <c r="O148" s="29" t="str">
        <f t="shared" si="20"/>
        <v>DQ</v>
      </c>
      <c r="P148" s="446">
        <f t="shared" si="19"/>
        <v>0</v>
      </c>
      <c r="Q148" s="16"/>
      <c r="R148" s="355"/>
      <c r="S148" s="332"/>
    </row>
    <row r="149" spans="1:19" ht="14.25" customHeight="1" thickBot="1" x14ac:dyDescent="0.35">
      <c r="A149" s="69">
        <f>'Competitor List'!O131</f>
        <v>706</v>
      </c>
      <c r="B149" s="73" t="str">
        <f>IF('Competitor List'!D131="Y",'Competitor List'!B131," ")</f>
        <v xml:space="preserve"> </v>
      </c>
      <c r="C149" s="72" t="str">
        <f>IF('Competitor List'!H131="Y","Y","N")</f>
        <v>N</v>
      </c>
      <c r="D149" s="119" t="str">
        <f xml:space="preserve"> T('Competitor List'!F131)</f>
        <v/>
      </c>
      <c r="E149" s="70" t="str">
        <f>'LIGHT GUN'!V152</f>
        <v>DQ</v>
      </c>
      <c r="F149" s="70" t="str">
        <f>'HEAVY GUN'!V152</f>
        <v>DQ</v>
      </c>
      <c r="G149" s="75" t="str">
        <f xml:space="preserve"> IF(AND('Competitor List'!D131="Y",ISNUMBER(E149),ISNUMBER(F149)),(SUM(E149:F149))/2,"DQ")</f>
        <v>DQ</v>
      </c>
      <c r="H149" s="338" t="str">
        <f t="shared" si="17"/>
        <v>DQ</v>
      </c>
      <c r="I149" s="72" t="str">
        <f>'LIGHT GUN'!S152</f>
        <v>DQ</v>
      </c>
      <c r="J149" s="72" t="str">
        <f>'HEAVY GUN'!S152</f>
        <v>DQ</v>
      </c>
      <c r="K149" s="72" t="str">
        <f xml:space="preserve"> IF(AND('Competitor List'!D131="Y",ISNUMBER(I149),ISNUMBER(J149)),(SUM(I149:J149)),"DQ")</f>
        <v>DQ</v>
      </c>
      <c r="L149" s="338" t="str">
        <f t="shared" si="18"/>
        <v>DQ</v>
      </c>
      <c r="M149" s="339">
        <f>'LIGHT GUN'!U152+'HEAVY GUN'!U152</f>
        <v>0</v>
      </c>
      <c r="N149" s="120" t="str">
        <f xml:space="preserve"> IF(AND('Competitor List'!D131="Y",ISNUMBER(H149),ISNUMBER(L149)),H149+L149,"DQ")</f>
        <v>DQ</v>
      </c>
      <c r="O149" s="72" t="str">
        <f t="shared" si="20"/>
        <v>DQ</v>
      </c>
      <c r="P149" s="447">
        <f t="shared" si="19"/>
        <v>0</v>
      </c>
      <c r="Q149" s="16"/>
      <c r="R149" s="355"/>
      <c r="S149" s="332"/>
    </row>
    <row r="150" spans="1:19" ht="14.25" customHeight="1" x14ac:dyDescent="0.3">
      <c r="A150" s="80">
        <f>'Competitor List'!O132</f>
        <v>707</v>
      </c>
      <c r="B150" s="65" t="str">
        <f>IF('Competitor List'!D132="Y",'Competitor List'!B132," ")</f>
        <v xml:space="preserve"> </v>
      </c>
      <c r="C150" s="79" t="str">
        <f>IF('Competitor List'!H132="Y","Y","N")</f>
        <v>N</v>
      </c>
      <c r="D150" s="106" t="str">
        <f xml:space="preserve"> T('Competitor List'!F132)</f>
        <v/>
      </c>
      <c r="E150" s="77" t="str">
        <f>'LIGHT GUN'!V153</f>
        <v>DQ</v>
      </c>
      <c r="F150" s="77" t="str">
        <f>'HEAVY GUN'!V153</f>
        <v>DQ</v>
      </c>
      <c r="G150" s="87" t="str">
        <f xml:space="preserve"> IF(AND('Competitor List'!D132="Y",ISNUMBER(E150),ISNUMBER(F150)),(SUM(E150:F150))/2,"DQ")</f>
        <v>DQ</v>
      </c>
      <c r="H150" s="340" t="str">
        <f t="shared" si="17"/>
        <v>DQ</v>
      </c>
      <c r="I150" s="79" t="str">
        <f>'LIGHT GUN'!S153</f>
        <v>DQ</v>
      </c>
      <c r="J150" s="79" t="str">
        <f>'HEAVY GUN'!S153</f>
        <v>DQ</v>
      </c>
      <c r="K150" s="67" t="str">
        <f xml:space="preserve"> IF(AND('Competitor List'!D132="Y",ISNUMBER(I150),ISNUMBER(J150)),(SUM(I150:J150)),"DQ")</f>
        <v>DQ</v>
      </c>
      <c r="L150" s="340" t="str">
        <f t="shared" si="18"/>
        <v>DQ</v>
      </c>
      <c r="M150" s="341">
        <f>'LIGHT GUN'!U153+'HEAVY GUN'!U153</f>
        <v>0</v>
      </c>
      <c r="N150" s="118" t="str">
        <f xml:space="preserve"> IF(AND('Competitor List'!D132="Y",ISNUMBER(H150),ISNUMBER(L150)),(H150+L150),"DQ")</f>
        <v>DQ</v>
      </c>
      <c r="O150" s="79" t="str">
        <f t="shared" si="20"/>
        <v>DQ</v>
      </c>
      <c r="P150" s="445">
        <f t="shared" si="19"/>
        <v>0</v>
      </c>
      <c r="Q150" s="16"/>
      <c r="R150" s="355"/>
      <c r="S150" s="332"/>
    </row>
    <row r="151" spans="1:19" ht="14.25" customHeight="1" x14ac:dyDescent="0.3">
      <c r="A151" s="68">
        <f>'Competitor List'!O133</f>
        <v>708</v>
      </c>
      <c r="B151" s="30" t="str">
        <f>IF('Competitor List'!D133="Y",'Competitor List'!B133," ")</f>
        <v xml:space="preserve"> </v>
      </c>
      <c r="C151" s="29" t="str">
        <f>IF('Competitor List'!H133="Y","Y","N")</f>
        <v>N</v>
      </c>
      <c r="D151" s="114" t="str">
        <f xml:space="preserve"> T('Competitor List'!F133)</f>
        <v/>
      </c>
      <c r="E151" s="31" t="str">
        <f>'LIGHT GUN'!V154</f>
        <v>DQ</v>
      </c>
      <c r="F151" s="31" t="str">
        <f>'HEAVY GUN'!V154</f>
        <v>DQ</v>
      </c>
      <c r="G151" s="32" t="str">
        <f xml:space="preserve"> IF(AND('Competitor List'!D133="Y",ISNUMBER(E151),ISNUMBER(F151)),(SUM(E151:F151))/2,"DQ")</f>
        <v>DQ</v>
      </c>
      <c r="H151" s="335" t="str">
        <f t="shared" si="17"/>
        <v>DQ</v>
      </c>
      <c r="I151" s="29" t="str">
        <f>'LIGHT GUN'!S154</f>
        <v>DQ</v>
      </c>
      <c r="J151" s="29" t="str">
        <f>'HEAVY GUN'!S154</f>
        <v>DQ</v>
      </c>
      <c r="K151" s="29" t="str">
        <f xml:space="preserve"> IF(AND('Competitor List'!D133="Y",ISNUMBER(I151),ISNUMBER(J151)),(SUM(I151:J151)),"DQ")</f>
        <v>DQ</v>
      </c>
      <c r="L151" s="335" t="str">
        <f t="shared" si="18"/>
        <v>DQ</v>
      </c>
      <c r="M151" s="321">
        <f>'LIGHT GUN'!U154+'HEAVY GUN'!U154</f>
        <v>0</v>
      </c>
      <c r="N151" s="115" t="str">
        <f xml:space="preserve"> IF(AND('Competitor List'!D133="Y",ISNUMBER(H151),ISNUMBER(L151)),H151+L151,"DQ")</f>
        <v>DQ</v>
      </c>
      <c r="O151" s="29" t="str">
        <f t="shared" si="20"/>
        <v>DQ</v>
      </c>
      <c r="P151" s="446">
        <f t="shared" si="19"/>
        <v>0</v>
      </c>
      <c r="Q151" s="16"/>
      <c r="R151" s="355"/>
      <c r="S151" s="332"/>
    </row>
    <row r="152" spans="1:19" ht="14.25" customHeight="1" thickBot="1" x14ac:dyDescent="0.35">
      <c r="A152" s="82">
        <f>'Competitor List'!O134</f>
        <v>709</v>
      </c>
      <c r="B152" s="73" t="str">
        <f>IF('Competitor List'!D134="Y",'Competitor List'!B134," ")</f>
        <v xml:space="preserve"> </v>
      </c>
      <c r="C152" s="76" t="str">
        <f>IF('Competitor List'!H134="Y","Y","N")</f>
        <v>N</v>
      </c>
      <c r="D152" s="121" t="str">
        <f xml:space="preserve"> T('Competitor List'!F134)</f>
        <v/>
      </c>
      <c r="E152" s="74" t="str">
        <f>'LIGHT GUN'!V155</f>
        <v>DQ</v>
      </c>
      <c r="F152" s="74" t="str">
        <f>'HEAVY GUN'!V155</f>
        <v>DQ</v>
      </c>
      <c r="G152" s="75" t="str">
        <f xml:space="preserve"> IF(AND('Competitor List'!D134="Y",ISNUMBER(E152),ISNUMBER(F152)),(SUM(E152:F152))/2,"DQ")</f>
        <v>DQ</v>
      </c>
      <c r="H152" s="342" t="str">
        <f t="shared" si="17"/>
        <v>DQ</v>
      </c>
      <c r="I152" s="76" t="str">
        <f>'LIGHT GUN'!S155</f>
        <v>DQ</v>
      </c>
      <c r="J152" s="76" t="str">
        <f>'HEAVY GUN'!S155</f>
        <v>DQ</v>
      </c>
      <c r="K152" s="72" t="str">
        <f xml:space="preserve"> IF(AND('Competitor List'!D134="Y",ISNUMBER(I152),ISNUMBER(J152)),(SUM(I152:J152)),"DQ")</f>
        <v>DQ</v>
      </c>
      <c r="L152" s="342" t="str">
        <f t="shared" si="18"/>
        <v>DQ</v>
      </c>
      <c r="M152" s="343">
        <f>'LIGHT GUN'!U155+'HEAVY GUN'!U155</f>
        <v>0</v>
      </c>
      <c r="N152" s="120" t="str">
        <f xml:space="preserve"> IF(AND('Competitor List'!D134="Y",ISNUMBER(H152),ISNUMBER(L152)),H152+L152,"DQ")</f>
        <v>DQ</v>
      </c>
      <c r="O152" s="76" t="str">
        <f t="shared" ref="O152:O173" si="21" xml:space="preserve"> IF(AND(ISNUMBER(N152)),RANK(N152,$N$24:$N$173,1)+SUMPRODUCT(($N$24:$N$173=N152)*($G$24:$G$173&lt;G152))+SUMPRODUCT(($N$24:$N$173=N152)*($G$24:$G$173=G152)*($K$24:$K$173&gt;K152))+SUMPRODUCT(($N$24:$N$173=N152)*($G$24:$G$173=G152)*($K$24:$K$173=K152)*($M$24:$M$173&gt;M152))+SUMPRODUCT(($N$24:$N$173=N152)*($G$24:$G$173=G152)*($K$24:$K$173=K152)*($M$24:$M$173=M152)*($R$24:$R$173&lt;R152)),"DQ")</f>
        <v>DQ</v>
      </c>
      <c r="P152" s="447">
        <f t="shared" si="19"/>
        <v>0</v>
      </c>
      <c r="Q152" s="16"/>
      <c r="R152" s="355"/>
      <c r="S152" s="332"/>
    </row>
    <row r="153" spans="1:19" ht="14.25" customHeight="1" x14ac:dyDescent="0.3">
      <c r="A153" s="81">
        <f>'Competitor List'!O135</f>
        <v>710</v>
      </c>
      <c r="B153" s="65" t="str">
        <f>IF('Competitor List'!D135="Y",'Competitor List'!B135," ")</f>
        <v xml:space="preserve"> </v>
      </c>
      <c r="C153" s="67" t="str">
        <f>IF('Competitor List'!H135="Y","Y","N")</f>
        <v>N</v>
      </c>
      <c r="D153" s="105" t="str">
        <f xml:space="preserve"> T('Competitor List'!F135)</f>
        <v/>
      </c>
      <c r="E153" s="66" t="str">
        <f>'LIGHT GUN'!V156</f>
        <v>DQ</v>
      </c>
      <c r="F153" s="66" t="str">
        <f>'HEAVY GUN'!V156</f>
        <v>DQ</v>
      </c>
      <c r="G153" s="87" t="str">
        <f xml:space="preserve"> IF(AND('Competitor List'!D135="Y",ISNUMBER(E153),ISNUMBER(F153)),(SUM(E153:F153))/2,"DQ")</f>
        <v>DQ</v>
      </c>
      <c r="H153" s="336" t="str">
        <f t="shared" ref="H153:H173" si="22" xml:space="preserve"> IF(AND(ISNUMBER(G153)),RANK(G153,$G$24:$G$173,1)+SUMPRODUCT(($G$24:$G$173=G153)*($K$24:$K$173&gt;K153))+SUMPRODUCT(($G$24:$G$173=G153)*($K$24:$K$173=K153)*($M$24:$M$173&gt;M153))+SUMPRODUCT(($G$24:$G$173=G153)*($K$24:$K$173=K153)*($M$24:$M$173=M153)*($A$24:$A$173&lt;A153)),"DQ")</f>
        <v>DQ</v>
      </c>
      <c r="I153" s="67" t="str">
        <f>'LIGHT GUN'!S156</f>
        <v>DQ</v>
      </c>
      <c r="J153" s="67" t="str">
        <f>'HEAVY GUN'!S156</f>
        <v>DQ</v>
      </c>
      <c r="K153" s="67" t="str">
        <f xml:space="preserve"> IF(AND('Competitor List'!D135="Y",ISNUMBER(I153),ISNUMBER(J153)),(SUM(I153:J153)),"DQ")</f>
        <v>DQ</v>
      </c>
      <c r="L153" s="336" t="str">
        <f t="shared" ref="L153:L173" si="23" xml:space="preserve"> IF(AND(ISNUMBER(K153)),RANK(K153,$K$24:$K$173,0)+SUMPRODUCT(($K$24:$K$173=K153)*($G$24:$G$173&lt;G153))+SUMPRODUCT(($K$24:$K$173=K153)*($G$24:$G$173=G153)*($M$24:$M$173&gt;M153))+SUMPRODUCT(($K$24:$K$173=K153)*($G$24:$G$173=G153)*($M$24:$M$173=M153)*($A$24:$A$173&lt;A153)),"DQ")</f>
        <v>DQ</v>
      </c>
      <c r="M153" s="337">
        <f>'LIGHT GUN'!U156+'HEAVY GUN'!U156</f>
        <v>0</v>
      </c>
      <c r="N153" s="118" t="str">
        <f xml:space="preserve"> IF(AND('Competitor List'!D135="Y",ISNUMBER(H153),ISNUMBER(L153)),(H153+L153),"DQ")</f>
        <v>DQ</v>
      </c>
      <c r="O153" s="67" t="str">
        <f t="shared" si="21"/>
        <v>DQ</v>
      </c>
      <c r="P153" s="445">
        <f t="shared" si="19"/>
        <v>0</v>
      </c>
      <c r="Q153" s="16"/>
      <c r="R153" s="355"/>
      <c r="S153" s="332"/>
    </row>
    <row r="154" spans="1:19" ht="14.25" customHeight="1" x14ac:dyDescent="0.3">
      <c r="A154" s="68">
        <f>'Competitor List'!O136</f>
        <v>711</v>
      </c>
      <c r="B154" s="30" t="str">
        <f>IF('Competitor List'!D136="Y",'Competitor List'!B136," ")</f>
        <v xml:space="preserve"> </v>
      </c>
      <c r="C154" s="29" t="str">
        <f>IF('Competitor List'!H136="Y","Y","N")</f>
        <v>N</v>
      </c>
      <c r="D154" s="114" t="str">
        <f xml:space="preserve"> T('Competitor List'!F136)</f>
        <v/>
      </c>
      <c r="E154" s="31" t="str">
        <f>'LIGHT GUN'!V157</f>
        <v>DQ</v>
      </c>
      <c r="F154" s="31" t="str">
        <f>'HEAVY GUN'!V157</f>
        <v>DQ</v>
      </c>
      <c r="G154" s="32" t="str">
        <f xml:space="preserve"> IF(AND('Competitor List'!D136="Y",ISNUMBER(E154),ISNUMBER(F154)),(SUM(E154:F154))/2,"DQ")</f>
        <v>DQ</v>
      </c>
      <c r="H154" s="335" t="str">
        <f t="shared" si="22"/>
        <v>DQ</v>
      </c>
      <c r="I154" s="29" t="str">
        <f>'LIGHT GUN'!S157</f>
        <v>DQ</v>
      </c>
      <c r="J154" s="29" t="str">
        <f>'HEAVY GUN'!S157</f>
        <v>DQ</v>
      </c>
      <c r="K154" s="29" t="str">
        <f xml:space="preserve"> IF(AND('Competitor List'!D136="Y",ISNUMBER(I154),ISNUMBER(J154)),(SUM(I154:J154)),"DQ")</f>
        <v>DQ</v>
      </c>
      <c r="L154" s="335" t="str">
        <f t="shared" si="23"/>
        <v>DQ</v>
      </c>
      <c r="M154" s="321">
        <f>'LIGHT GUN'!U157+'HEAVY GUN'!U157</f>
        <v>0</v>
      </c>
      <c r="N154" s="115" t="str">
        <f xml:space="preserve"> IF(AND('Competitor List'!D136="Y",ISNUMBER(H154),ISNUMBER(L154)),H154+L154,"DQ")</f>
        <v>DQ</v>
      </c>
      <c r="O154" s="29" t="str">
        <f t="shared" si="21"/>
        <v>DQ</v>
      </c>
      <c r="P154" s="446">
        <f t="shared" si="19"/>
        <v>0</v>
      </c>
      <c r="Q154" s="16"/>
      <c r="R154" s="355"/>
      <c r="S154" s="332"/>
    </row>
    <row r="155" spans="1:19" ht="14.25" customHeight="1" thickBot="1" x14ac:dyDescent="0.35">
      <c r="A155" s="69">
        <f>'Competitor List'!O137</f>
        <v>712</v>
      </c>
      <c r="B155" s="73" t="str">
        <f>IF('Competitor List'!D137="Y",'Competitor List'!B137," ")</f>
        <v xml:space="preserve"> </v>
      </c>
      <c r="C155" s="72" t="str">
        <f>IF('Competitor List'!H137="Y","Y","N")</f>
        <v>N</v>
      </c>
      <c r="D155" s="119" t="str">
        <f xml:space="preserve"> T('Competitor List'!F137)</f>
        <v/>
      </c>
      <c r="E155" s="70" t="str">
        <f>'LIGHT GUN'!V158</f>
        <v>DQ</v>
      </c>
      <c r="F155" s="70" t="str">
        <f>'HEAVY GUN'!V158</f>
        <v>DQ</v>
      </c>
      <c r="G155" s="75" t="str">
        <f xml:space="preserve"> IF(AND('Competitor List'!D137="Y",ISNUMBER(E155),ISNUMBER(F155)),(SUM(E155:F155))/2,"DQ")</f>
        <v>DQ</v>
      </c>
      <c r="H155" s="338" t="str">
        <f t="shared" si="22"/>
        <v>DQ</v>
      </c>
      <c r="I155" s="72" t="str">
        <f>'LIGHT GUN'!S158</f>
        <v>DQ</v>
      </c>
      <c r="J155" s="72" t="str">
        <f>'HEAVY GUN'!S158</f>
        <v>DQ</v>
      </c>
      <c r="K155" s="72" t="str">
        <f xml:space="preserve"> IF(AND('Competitor List'!D137="Y",ISNUMBER(I155),ISNUMBER(J155)),(SUM(I155:J155)),"DQ")</f>
        <v>DQ</v>
      </c>
      <c r="L155" s="338" t="str">
        <f t="shared" si="23"/>
        <v>DQ</v>
      </c>
      <c r="M155" s="339">
        <f>'LIGHT GUN'!U158+'HEAVY GUN'!U158</f>
        <v>0</v>
      </c>
      <c r="N155" s="120" t="str">
        <f xml:space="preserve"> IF(AND('Competitor List'!D137="Y",ISNUMBER(H155),ISNUMBER(L155)),H155+L155,"DQ")</f>
        <v>DQ</v>
      </c>
      <c r="O155" s="72" t="str">
        <f t="shared" si="21"/>
        <v>DQ</v>
      </c>
      <c r="P155" s="447">
        <f t="shared" ref="P155:P173" si="24">IF(O155=1,$U$23,IF(O155=2,$U$24,IF(O155=3,$U$25,IF(O155=4,$U$26,IF(O155=5,$U$27,IF(O155=6,$U$28,IF(O155=7,$U$29,IF(O155=8,$U$30,IF(O155=9,$U$31,IF(O155=10,$U$32,0))))))))))</f>
        <v>0</v>
      </c>
      <c r="Q155" s="16"/>
      <c r="R155" s="355"/>
      <c r="S155" s="332"/>
    </row>
    <row r="156" spans="1:19" ht="14.25" customHeight="1" x14ac:dyDescent="0.3">
      <c r="A156" s="80">
        <f>'Competitor List'!O138</f>
        <v>713</v>
      </c>
      <c r="B156" s="65" t="str">
        <f>IF('Competitor List'!D138="Y",'Competitor List'!B138," ")</f>
        <v xml:space="preserve"> </v>
      </c>
      <c r="C156" s="79" t="str">
        <f>IF('Competitor List'!H138="Y","Y","N")</f>
        <v>N</v>
      </c>
      <c r="D156" s="106" t="str">
        <f xml:space="preserve"> T('Competitor List'!F138)</f>
        <v/>
      </c>
      <c r="E156" s="77" t="str">
        <f>'LIGHT GUN'!V159</f>
        <v>DQ</v>
      </c>
      <c r="F156" s="77" t="str">
        <f>'HEAVY GUN'!V159</f>
        <v>DQ</v>
      </c>
      <c r="G156" s="87" t="str">
        <f xml:space="preserve"> IF(AND('Competitor List'!D138="Y",ISNUMBER(E156),ISNUMBER(F156)),(SUM(E156:F156))/2,"DQ")</f>
        <v>DQ</v>
      </c>
      <c r="H156" s="340" t="str">
        <f t="shared" si="22"/>
        <v>DQ</v>
      </c>
      <c r="I156" s="79" t="str">
        <f>'LIGHT GUN'!S159</f>
        <v>DQ</v>
      </c>
      <c r="J156" s="79" t="str">
        <f>'HEAVY GUN'!S159</f>
        <v>DQ</v>
      </c>
      <c r="K156" s="67" t="str">
        <f xml:space="preserve"> IF(AND('Competitor List'!D138="Y",ISNUMBER(I156),ISNUMBER(J156)),(SUM(I156:J156)),"DQ")</f>
        <v>DQ</v>
      </c>
      <c r="L156" s="340" t="str">
        <f t="shared" si="23"/>
        <v>DQ</v>
      </c>
      <c r="M156" s="341">
        <f>'LIGHT GUN'!U159+'HEAVY GUN'!U159</f>
        <v>0</v>
      </c>
      <c r="N156" s="118" t="str">
        <f xml:space="preserve"> IF(AND('Competitor List'!D138="Y",ISNUMBER(H156),ISNUMBER(L156)),(H156+L156),"DQ")</f>
        <v>DQ</v>
      </c>
      <c r="O156" s="79" t="str">
        <f t="shared" si="21"/>
        <v>DQ</v>
      </c>
      <c r="P156" s="445">
        <f t="shared" si="24"/>
        <v>0</v>
      </c>
      <c r="Q156" s="16"/>
      <c r="R156" s="355"/>
      <c r="S156" s="332"/>
    </row>
    <row r="157" spans="1:19" ht="14.25" customHeight="1" x14ac:dyDescent="0.3">
      <c r="A157" s="68">
        <f>'Competitor List'!O139</f>
        <v>714</v>
      </c>
      <c r="B157" s="30" t="str">
        <f>IF('Competitor List'!D139="Y",'Competitor List'!B139," ")</f>
        <v xml:space="preserve"> </v>
      </c>
      <c r="C157" s="29" t="str">
        <f>IF('Competitor List'!H139="Y","Y","N")</f>
        <v>N</v>
      </c>
      <c r="D157" s="114" t="str">
        <f xml:space="preserve"> T('Competitor List'!F139)</f>
        <v/>
      </c>
      <c r="E157" s="31" t="str">
        <f>'LIGHT GUN'!V160</f>
        <v>DQ</v>
      </c>
      <c r="F157" s="31" t="str">
        <f>'HEAVY GUN'!V160</f>
        <v>DQ</v>
      </c>
      <c r="G157" s="32" t="str">
        <f xml:space="preserve"> IF(AND('Competitor List'!D139="Y",ISNUMBER(E157),ISNUMBER(F157)),(SUM(E157:F157))/2,"DQ")</f>
        <v>DQ</v>
      </c>
      <c r="H157" s="335" t="str">
        <f t="shared" si="22"/>
        <v>DQ</v>
      </c>
      <c r="I157" s="29" t="str">
        <f>'LIGHT GUN'!S160</f>
        <v>DQ</v>
      </c>
      <c r="J157" s="29" t="str">
        <f>'HEAVY GUN'!S160</f>
        <v>DQ</v>
      </c>
      <c r="K157" s="29" t="str">
        <f xml:space="preserve"> IF(AND('Competitor List'!D139="Y",ISNUMBER(I157),ISNUMBER(J157)),(SUM(I157:J157)),"DQ")</f>
        <v>DQ</v>
      </c>
      <c r="L157" s="335" t="str">
        <f t="shared" si="23"/>
        <v>DQ</v>
      </c>
      <c r="M157" s="321">
        <f>'LIGHT GUN'!U160+'HEAVY GUN'!U160</f>
        <v>0</v>
      </c>
      <c r="N157" s="115" t="str">
        <f xml:space="preserve"> IF(AND('Competitor List'!D139="Y",ISNUMBER(H157),ISNUMBER(L157)),H157+L157,"DQ")</f>
        <v>DQ</v>
      </c>
      <c r="O157" s="29" t="str">
        <f t="shared" si="21"/>
        <v>DQ</v>
      </c>
      <c r="P157" s="446">
        <f t="shared" si="24"/>
        <v>0</v>
      </c>
      <c r="Q157" s="16"/>
      <c r="R157" s="355"/>
      <c r="S157" s="332"/>
    </row>
    <row r="158" spans="1:19" ht="14.25" customHeight="1" thickBot="1" x14ac:dyDescent="0.35">
      <c r="A158" s="82">
        <f>'Competitor List'!O140</f>
        <v>715</v>
      </c>
      <c r="B158" s="73" t="str">
        <f>IF('Competitor List'!D140="Y",'Competitor List'!B140," ")</f>
        <v xml:space="preserve"> </v>
      </c>
      <c r="C158" s="76" t="str">
        <f>IF('Competitor List'!H140="Y","Y","N")</f>
        <v>N</v>
      </c>
      <c r="D158" s="121" t="str">
        <f xml:space="preserve"> T('Competitor List'!F140)</f>
        <v/>
      </c>
      <c r="E158" s="74" t="str">
        <f>'LIGHT GUN'!V161</f>
        <v>DQ</v>
      </c>
      <c r="F158" s="74" t="str">
        <f>'HEAVY GUN'!V161</f>
        <v>DQ</v>
      </c>
      <c r="G158" s="75" t="str">
        <f xml:space="preserve"> IF(AND('Competitor List'!D140="Y",ISNUMBER(E158),ISNUMBER(F158)),(SUM(E158:F158))/2,"DQ")</f>
        <v>DQ</v>
      </c>
      <c r="H158" s="342" t="str">
        <f t="shared" si="22"/>
        <v>DQ</v>
      </c>
      <c r="I158" s="76" t="str">
        <f>'LIGHT GUN'!S161</f>
        <v>DQ</v>
      </c>
      <c r="J158" s="76" t="str">
        <f>'HEAVY GUN'!S161</f>
        <v>DQ</v>
      </c>
      <c r="K158" s="72" t="str">
        <f xml:space="preserve"> IF(AND('Competitor List'!D140="Y",ISNUMBER(I158),ISNUMBER(J158)),(SUM(I158:J158)),"DQ")</f>
        <v>DQ</v>
      </c>
      <c r="L158" s="342" t="str">
        <f t="shared" si="23"/>
        <v>DQ</v>
      </c>
      <c r="M158" s="343">
        <f>'LIGHT GUN'!U161+'HEAVY GUN'!U161</f>
        <v>0</v>
      </c>
      <c r="N158" s="120" t="str">
        <f xml:space="preserve"> IF(AND('Competitor List'!D140="Y",ISNUMBER(H158),ISNUMBER(L158)),H158+L158,"DQ")</f>
        <v>DQ</v>
      </c>
      <c r="O158" s="76" t="str">
        <f t="shared" si="21"/>
        <v>DQ</v>
      </c>
      <c r="P158" s="447">
        <f t="shared" si="24"/>
        <v>0</v>
      </c>
      <c r="Q158" s="16"/>
      <c r="R158" s="355"/>
      <c r="S158" s="332"/>
    </row>
    <row r="159" spans="1:19" ht="14.25" customHeight="1" x14ac:dyDescent="0.3">
      <c r="A159" s="81">
        <f>'Competitor List'!O141</f>
        <v>716</v>
      </c>
      <c r="B159" s="65" t="str">
        <f>IF('Competitor List'!D141="Y",'Competitor List'!B141," ")</f>
        <v xml:space="preserve"> </v>
      </c>
      <c r="C159" s="67" t="str">
        <f>IF('Competitor List'!H141="Y","Y","N")</f>
        <v>N</v>
      </c>
      <c r="D159" s="105" t="str">
        <f xml:space="preserve"> T('Competitor List'!F141)</f>
        <v/>
      </c>
      <c r="E159" s="66" t="str">
        <f>'LIGHT GUN'!V162</f>
        <v>DQ</v>
      </c>
      <c r="F159" s="66" t="str">
        <f>'HEAVY GUN'!V162</f>
        <v>DQ</v>
      </c>
      <c r="G159" s="87" t="str">
        <f xml:space="preserve"> IF(AND('Competitor List'!D141="Y",ISNUMBER(E159),ISNUMBER(F159)),(SUM(E159:F159))/2,"DQ")</f>
        <v>DQ</v>
      </c>
      <c r="H159" s="336" t="str">
        <f t="shared" si="22"/>
        <v>DQ</v>
      </c>
      <c r="I159" s="67" t="str">
        <f>'LIGHT GUN'!S162</f>
        <v>DQ</v>
      </c>
      <c r="J159" s="67" t="str">
        <f>'HEAVY GUN'!S162</f>
        <v>DQ</v>
      </c>
      <c r="K159" s="67" t="str">
        <f xml:space="preserve"> IF(AND('Competitor List'!D141="Y",ISNUMBER(I159),ISNUMBER(J159)),(SUM(I159:J159)),"DQ")</f>
        <v>DQ</v>
      </c>
      <c r="L159" s="336" t="str">
        <f t="shared" si="23"/>
        <v>DQ</v>
      </c>
      <c r="M159" s="337">
        <f>'LIGHT GUN'!U162+'HEAVY GUN'!U162</f>
        <v>0</v>
      </c>
      <c r="N159" s="118" t="str">
        <f xml:space="preserve"> IF(AND('Competitor List'!D141="Y",ISNUMBER(H159),ISNUMBER(L159)),(H159+L159),"DQ")</f>
        <v>DQ</v>
      </c>
      <c r="O159" s="67" t="str">
        <f t="shared" si="21"/>
        <v>DQ</v>
      </c>
      <c r="P159" s="445">
        <f t="shared" si="24"/>
        <v>0</v>
      </c>
      <c r="Q159" s="16"/>
      <c r="R159" s="355"/>
      <c r="S159" s="332"/>
    </row>
    <row r="160" spans="1:19" ht="14.25" customHeight="1" x14ac:dyDescent="0.3">
      <c r="A160" s="68">
        <f>'Competitor List'!O142</f>
        <v>717</v>
      </c>
      <c r="B160" s="30" t="str">
        <f>IF('Competitor List'!D142="Y",'Competitor List'!B142," ")</f>
        <v xml:space="preserve"> </v>
      </c>
      <c r="C160" s="29" t="str">
        <f>IF('Competitor List'!H142="Y","Y","N")</f>
        <v>N</v>
      </c>
      <c r="D160" s="114" t="str">
        <f xml:space="preserve"> T('Competitor List'!F142)</f>
        <v/>
      </c>
      <c r="E160" s="31" t="str">
        <f>'LIGHT GUN'!V163</f>
        <v>DQ</v>
      </c>
      <c r="F160" s="31" t="str">
        <f>'HEAVY GUN'!V163</f>
        <v>DQ</v>
      </c>
      <c r="G160" s="32" t="str">
        <f xml:space="preserve"> IF(AND('Competitor List'!D142="Y",ISNUMBER(E160),ISNUMBER(F160)),(SUM(E160:F160))/2,"DQ")</f>
        <v>DQ</v>
      </c>
      <c r="H160" s="335" t="str">
        <f t="shared" si="22"/>
        <v>DQ</v>
      </c>
      <c r="I160" s="29" t="str">
        <f>'LIGHT GUN'!S163</f>
        <v>DQ</v>
      </c>
      <c r="J160" s="29" t="str">
        <f>'HEAVY GUN'!S163</f>
        <v>DQ</v>
      </c>
      <c r="K160" s="29" t="str">
        <f xml:space="preserve"> IF(AND('Competitor List'!D142="Y",ISNUMBER(I160),ISNUMBER(J160)),(SUM(I160:J160)),"DQ")</f>
        <v>DQ</v>
      </c>
      <c r="L160" s="335" t="str">
        <f t="shared" si="23"/>
        <v>DQ</v>
      </c>
      <c r="M160" s="321">
        <f>'LIGHT GUN'!U163+'HEAVY GUN'!U163</f>
        <v>0</v>
      </c>
      <c r="N160" s="115" t="str">
        <f xml:space="preserve"> IF(AND('Competitor List'!D142="Y",ISNUMBER(H160),ISNUMBER(L160)),H160+L160,"DQ")</f>
        <v>DQ</v>
      </c>
      <c r="O160" s="29" t="str">
        <f t="shared" si="21"/>
        <v>DQ</v>
      </c>
      <c r="P160" s="446">
        <f t="shared" si="24"/>
        <v>0</v>
      </c>
      <c r="Q160" s="16"/>
      <c r="R160" s="355"/>
      <c r="S160" s="332"/>
    </row>
    <row r="161" spans="1:19" ht="14.25" customHeight="1" thickBot="1" x14ac:dyDescent="0.35">
      <c r="A161" s="69">
        <f>'Competitor List'!O143</f>
        <v>718</v>
      </c>
      <c r="B161" s="73" t="str">
        <f>IF('Competitor List'!D143="Y",'Competitor List'!B143," ")</f>
        <v xml:space="preserve"> </v>
      </c>
      <c r="C161" s="72" t="str">
        <f>IF('Competitor List'!H143="Y","Y","N")</f>
        <v>N</v>
      </c>
      <c r="D161" s="119" t="str">
        <f xml:space="preserve"> T('Competitor List'!F143)</f>
        <v/>
      </c>
      <c r="E161" s="70" t="str">
        <f>'LIGHT GUN'!V164</f>
        <v>DQ</v>
      </c>
      <c r="F161" s="70" t="str">
        <f>'HEAVY GUN'!V164</f>
        <v>DQ</v>
      </c>
      <c r="G161" s="75" t="str">
        <f xml:space="preserve"> IF(AND('Competitor List'!D143="Y",ISNUMBER(E161),ISNUMBER(F161)),(SUM(E161:F161))/2,"DQ")</f>
        <v>DQ</v>
      </c>
      <c r="H161" s="338" t="str">
        <f t="shared" si="22"/>
        <v>DQ</v>
      </c>
      <c r="I161" s="72" t="str">
        <f>'LIGHT GUN'!S164</f>
        <v>DQ</v>
      </c>
      <c r="J161" s="72" t="str">
        <f>'HEAVY GUN'!S164</f>
        <v>DQ</v>
      </c>
      <c r="K161" s="72" t="str">
        <f xml:space="preserve"> IF(AND('Competitor List'!D143="Y",ISNUMBER(I161),ISNUMBER(J161)),(SUM(I161:J161)),"DQ")</f>
        <v>DQ</v>
      </c>
      <c r="L161" s="338" t="str">
        <f t="shared" si="23"/>
        <v>DQ</v>
      </c>
      <c r="M161" s="339">
        <f>'LIGHT GUN'!U164+'HEAVY GUN'!U164</f>
        <v>0</v>
      </c>
      <c r="N161" s="120" t="str">
        <f xml:space="preserve"> IF(AND('Competitor List'!D143="Y",ISNUMBER(H161),ISNUMBER(L161)),H161+L161,"DQ")</f>
        <v>DQ</v>
      </c>
      <c r="O161" s="72" t="str">
        <f t="shared" si="21"/>
        <v>DQ</v>
      </c>
      <c r="P161" s="447">
        <f t="shared" si="24"/>
        <v>0</v>
      </c>
      <c r="Q161" s="16"/>
      <c r="R161" s="355"/>
      <c r="S161" s="332"/>
    </row>
    <row r="162" spans="1:19" ht="14.25" customHeight="1" x14ac:dyDescent="0.3">
      <c r="A162" s="80">
        <f>'Competitor List'!O144</f>
        <v>719</v>
      </c>
      <c r="B162" s="65" t="str">
        <f>IF('Competitor List'!D144="Y",'Competitor List'!B144," ")</f>
        <v xml:space="preserve"> </v>
      </c>
      <c r="C162" s="79" t="str">
        <f>IF('Competitor List'!H144="Y","Y","N")</f>
        <v>N</v>
      </c>
      <c r="D162" s="106" t="str">
        <f xml:space="preserve"> T('Competitor List'!F144)</f>
        <v/>
      </c>
      <c r="E162" s="77" t="str">
        <f>'LIGHT GUN'!V165</f>
        <v>DQ</v>
      </c>
      <c r="F162" s="77" t="str">
        <f>'HEAVY GUN'!V165</f>
        <v>DQ</v>
      </c>
      <c r="G162" s="87" t="str">
        <f xml:space="preserve"> IF(AND('Competitor List'!D144="Y",ISNUMBER(E162),ISNUMBER(F162)),(SUM(E162:F162))/2,"DQ")</f>
        <v>DQ</v>
      </c>
      <c r="H162" s="340" t="str">
        <f t="shared" si="22"/>
        <v>DQ</v>
      </c>
      <c r="I162" s="79" t="str">
        <f>'LIGHT GUN'!S165</f>
        <v>DQ</v>
      </c>
      <c r="J162" s="79" t="str">
        <f>'HEAVY GUN'!S165</f>
        <v>DQ</v>
      </c>
      <c r="K162" s="67" t="str">
        <f xml:space="preserve"> IF(AND('Competitor List'!D144="Y",ISNUMBER(I162),ISNUMBER(J162)),(SUM(I162:J162)),"DQ")</f>
        <v>DQ</v>
      </c>
      <c r="L162" s="340" t="str">
        <f t="shared" si="23"/>
        <v>DQ</v>
      </c>
      <c r="M162" s="341">
        <f>'LIGHT GUN'!U165+'HEAVY GUN'!U165</f>
        <v>0</v>
      </c>
      <c r="N162" s="118" t="str">
        <f xml:space="preserve"> IF(AND('Competitor List'!D144="Y",ISNUMBER(H162),ISNUMBER(L162)),(H162+L162),"DQ")</f>
        <v>DQ</v>
      </c>
      <c r="O162" s="79" t="str">
        <f t="shared" si="21"/>
        <v>DQ</v>
      </c>
      <c r="P162" s="445">
        <f t="shared" si="24"/>
        <v>0</v>
      </c>
      <c r="Q162" s="16"/>
      <c r="R162" s="355"/>
      <c r="S162" s="332"/>
    </row>
    <row r="163" spans="1:19" ht="14.25" customHeight="1" x14ac:dyDescent="0.3">
      <c r="A163" s="68">
        <f>'Competitor List'!O145</f>
        <v>720</v>
      </c>
      <c r="B163" s="30" t="str">
        <f>IF('Competitor List'!D145="Y",'Competitor List'!B145," ")</f>
        <v xml:space="preserve"> </v>
      </c>
      <c r="C163" s="29" t="str">
        <f>IF('Competitor List'!H145="Y","Y","N")</f>
        <v>N</v>
      </c>
      <c r="D163" s="114" t="str">
        <f xml:space="preserve"> T('Competitor List'!F145)</f>
        <v/>
      </c>
      <c r="E163" s="31" t="str">
        <f>'LIGHT GUN'!V166</f>
        <v>DQ</v>
      </c>
      <c r="F163" s="31" t="str">
        <f>'HEAVY GUN'!V166</f>
        <v>DQ</v>
      </c>
      <c r="G163" s="32" t="str">
        <f xml:space="preserve"> IF(AND('Competitor List'!D145="Y",ISNUMBER(E163),ISNUMBER(F163)),(SUM(E163:F163))/2,"DQ")</f>
        <v>DQ</v>
      </c>
      <c r="H163" s="335" t="str">
        <f t="shared" si="22"/>
        <v>DQ</v>
      </c>
      <c r="I163" s="29" t="str">
        <f>'LIGHT GUN'!S166</f>
        <v>DQ</v>
      </c>
      <c r="J163" s="29" t="str">
        <f>'HEAVY GUN'!S166</f>
        <v>DQ</v>
      </c>
      <c r="K163" s="29" t="str">
        <f xml:space="preserve"> IF(AND('Competitor List'!D145="Y",ISNUMBER(I163),ISNUMBER(J163)),(SUM(I163:J163)),"DQ")</f>
        <v>DQ</v>
      </c>
      <c r="L163" s="335" t="str">
        <f t="shared" si="23"/>
        <v>DQ</v>
      </c>
      <c r="M163" s="321">
        <f>'LIGHT GUN'!U166+'HEAVY GUN'!U166</f>
        <v>0</v>
      </c>
      <c r="N163" s="115" t="str">
        <f xml:space="preserve"> IF(AND('Competitor List'!D145="Y",ISNUMBER(H163),ISNUMBER(L163)),H163+L163,"DQ")</f>
        <v>DQ</v>
      </c>
      <c r="O163" s="29" t="str">
        <f t="shared" si="21"/>
        <v>DQ</v>
      </c>
      <c r="P163" s="446">
        <f t="shared" si="24"/>
        <v>0</v>
      </c>
      <c r="Q163" s="16"/>
      <c r="R163" s="355"/>
      <c r="S163" s="332"/>
    </row>
    <row r="164" spans="1:19" ht="14.25" customHeight="1" thickBot="1" x14ac:dyDescent="0.35">
      <c r="A164" s="82">
        <f>'Competitor List'!O146</f>
        <v>801</v>
      </c>
      <c r="B164" s="73" t="str">
        <f>IF('Competitor List'!D146="Y",'Competitor List'!B146," ")</f>
        <v xml:space="preserve"> </v>
      </c>
      <c r="C164" s="76" t="str">
        <f>IF('Competitor List'!H146="Y","Y","N")</f>
        <v>N</v>
      </c>
      <c r="D164" s="121" t="str">
        <f xml:space="preserve"> T('Competitor List'!F146)</f>
        <v/>
      </c>
      <c r="E164" s="74" t="str">
        <f>'LIGHT GUN'!V167</f>
        <v>DQ</v>
      </c>
      <c r="F164" s="74" t="str">
        <f>'HEAVY GUN'!V167</f>
        <v>DQ</v>
      </c>
      <c r="G164" s="75" t="str">
        <f xml:space="preserve"> IF(AND('Competitor List'!D146="Y",ISNUMBER(E164),ISNUMBER(F164)),(SUM(E164:F164))/2,"DQ")</f>
        <v>DQ</v>
      </c>
      <c r="H164" s="342" t="str">
        <f t="shared" si="22"/>
        <v>DQ</v>
      </c>
      <c r="I164" s="76" t="str">
        <f>'LIGHT GUN'!S167</f>
        <v>DQ</v>
      </c>
      <c r="J164" s="76" t="str">
        <f>'HEAVY GUN'!S167</f>
        <v>DQ</v>
      </c>
      <c r="K164" s="72" t="str">
        <f xml:space="preserve"> IF(AND('Competitor List'!D146="Y",ISNUMBER(I164),ISNUMBER(J164)),(SUM(I164:J164)),"DQ")</f>
        <v>DQ</v>
      </c>
      <c r="L164" s="342" t="str">
        <f t="shared" si="23"/>
        <v>DQ</v>
      </c>
      <c r="M164" s="343">
        <f>'LIGHT GUN'!U167+'HEAVY GUN'!U167</f>
        <v>0</v>
      </c>
      <c r="N164" s="120" t="str">
        <f xml:space="preserve"> IF(AND('Competitor List'!D146="Y",ISNUMBER(H164),ISNUMBER(L164)),H164+L164,"DQ")</f>
        <v>DQ</v>
      </c>
      <c r="O164" s="76" t="str">
        <f t="shared" si="21"/>
        <v>DQ</v>
      </c>
      <c r="P164" s="447">
        <f t="shared" si="24"/>
        <v>0</v>
      </c>
      <c r="Q164" s="16"/>
      <c r="R164" s="355"/>
      <c r="S164" s="332"/>
    </row>
    <row r="165" spans="1:19" ht="14.25" customHeight="1" x14ac:dyDescent="0.3">
      <c r="A165" s="81">
        <f>'Competitor List'!O147</f>
        <v>802</v>
      </c>
      <c r="B165" s="65" t="str">
        <f>IF('Competitor List'!D147="Y",'Competitor List'!B147," ")</f>
        <v xml:space="preserve"> </v>
      </c>
      <c r="C165" s="67" t="str">
        <f>IF('Competitor List'!H147="Y","Y","N")</f>
        <v>N</v>
      </c>
      <c r="D165" s="105" t="str">
        <f xml:space="preserve"> T('Competitor List'!F147)</f>
        <v/>
      </c>
      <c r="E165" s="66" t="str">
        <f>'LIGHT GUN'!V168</f>
        <v>DQ</v>
      </c>
      <c r="F165" s="66" t="str">
        <f>'HEAVY GUN'!V168</f>
        <v>DQ</v>
      </c>
      <c r="G165" s="87" t="str">
        <f xml:space="preserve"> IF(AND('Competitor List'!D147="Y",ISNUMBER(E165),ISNUMBER(F165)),(SUM(E165:F165))/2,"DQ")</f>
        <v>DQ</v>
      </c>
      <c r="H165" s="336" t="str">
        <f t="shared" si="22"/>
        <v>DQ</v>
      </c>
      <c r="I165" s="67" t="str">
        <f>'LIGHT GUN'!S168</f>
        <v>DQ</v>
      </c>
      <c r="J165" s="67" t="str">
        <f>'HEAVY GUN'!S168</f>
        <v>DQ</v>
      </c>
      <c r="K165" s="67" t="str">
        <f xml:space="preserve"> IF(AND('Competitor List'!D147="Y",ISNUMBER(I165),ISNUMBER(J165)),(SUM(I165:J165)),"DQ")</f>
        <v>DQ</v>
      </c>
      <c r="L165" s="336" t="str">
        <f t="shared" si="23"/>
        <v>DQ</v>
      </c>
      <c r="M165" s="337">
        <f>'LIGHT GUN'!U168+'HEAVY GUN'!U168</f>
        <v>0</v>
      </c>
      <c r="N165" s="118" t="str">
        <f xml:space="preserve"> IF(AND('Competitor List'!D147="Y",ISNUMBER(H165),ISNUMBER(L165)),(H165+L165),"DQ")</f>
        <v>DQ</v>
      </c>
      <c r="O165" s="67" t="str">
        <f t="shared" si="21"/>
        <v>DQ</v>
      </c>
      <c r="P165" s="445">
        <f t="shared" si="24"/>
        <v>0</v>
      </c>
      <c r="Q165" s="16"/>
      <c r="R165" s="355"/>
      <c r="S165" s="332"/>
    </row>
    <row r="166" spans="1:19" ht="14.25" customHeight="1" x14ac:dyDescent="0.3">
      <c r="A166" s="68">
        <f>'Competitor List'!O148</f>
        <v>803</v>
      </c>
      <c r="B166" s="30" t="str">
        <f>IF('Competitor List'!D148="Y",'Competitor List'!B148," ")</f>
        <v xml:space="preserve"> </v>
      </c>
      <c r="C166" s="29" t="str">
        <f>IF('Competitor List'!H148="Y","Y","N")</f>
        <v>N</v>
      </c>
      <c r="D166" s="114" t="str">
        <f xml:space="preserve"> T('Competitor List'!F148)</f>
        <v/>
      </c>
      <c r="E166" s="31" t="str">
        <f>'LIGHT GUN'!V169</f>
        <v>DQ</v>
      </c>
      <c r="F166" s="31" t="str">
        <f>'HEAVY GUN'!V169</f>
        <v>DQ</v>
      </c>
      <c r="G166" s="32" t="str">
        <f xml:space="preserve"> IF(AND('Competitor List'!D148="Y",ISNUMBER(E166),ISNUMBER(F166)),(SUM(E166:F166))/2,"DQ")</f>
        <v>DQ</v>
      </c>
      <c r="H166" s="335" t="str">
        <f t="shared" si="22"/>
        <v>DQ</v>
      </c>
      <c r="I166" s="29" t="str">
        <f>'LIGHT GUN'!S169</f>
        <v>DQ</v>
      </c>
      <c r="J166" s="29" t="str">
        <f>'HEAVY GUN'!S169</f>
        <v>DQ</v>
      </c>
      <c r="K166" s="29" t="str">
        <f xml:space="preserve"> IF(AND('Competitor List'!D148="Y",ISNUMBER(I166),ISNUMBER(J166)),(SUM(I166:J166)),"DQ")</f>
        <v>DQ</v>
      </c>
      <c r="L166" s="335" t="str">
        <f t="shared" si="23"/>
        <v>DQ</v>
      </c>
      <c r="M166" s="321">
        <f>'LIGHT GUN'!U169+'HEAVY GUN'!U169</f>
        <v>0</v>
      </c>
      <c r="N166" s="115" t="str">
        <f xml:space="preserve"> IF(AND('Competitor List'!D148="Y",ISNUMBER(H166),ISNUMBER(L166)),H166+L166,"DQ")</f>
        <v>DQ</v>
      </c>
      <c r="O166" s="29" t="str">
        <f t="shared" si="21"/>
        <v>DQ</v>
      </c>
      <c r="P166" s="446">
        <f t="shared" si="24"/>
        <v>0</v>
      </c>
      <c r="Q166" s="16"/>
      <c r="R166" s="355"/>
      <c r="S166" s="332"/>
    </row>
    <row r="167" spans="1:19" ht="14.25" customHeight="1" thickBot="1" x14ac:dyDescent="0.35">
      <c r="A167" s="69">
        <f>'Competitor List'!O149</f>
        <v>804</v>
      </c>
      <c r="B167" s="73" t="str">
        <f>IF('Competitor List'!D149="Y",'Competitor List'!B149," ")</f>
        <v xml:space="preserve"> </v>
      </c>
      <c r="C167" s="72" t="str">
        <f>IF('Competitor List'!H149="Y","Y","N")</f>
        <v>N</v>
      </c>
      <c r="D167" s="119" t="str">
        <f xml:space="preserve"> T('Competitor List'!F149)</f>
        <v/>
      </c>
      <c r="E167" s="70" t="str">
        <f>'LIGHT GUN'!V170</f>
        <v>DQ</v>
      </c>
      <c r="F167" s="70" t="str">
        <f>'HEAVY GUN'!V170</f>
        <v>DQ</v>
      </c>
      <c r="G167" s="75" t="str">
        <f xml:space="preserve"> IF(AND('Competitor List'!D149="Y",ISNUMBER(E167),ISNUMBER(F167)),(SUM(E167:F167))/2,"DQ")</f>
        <v>DQ</v>
      </c>
      <c r="H167" s="338" t="str">
        <f t="shared" si="22"/>
        <v>DQ</v>
      </c>
      <c r="I167" s="72" t="str">
        <f>'LIGHT GUN'!S170</f>
        <v>DQ</v>
      </c>
      <c r="J167" s="72" t="str">
        <f>'HEAVY GUN'!S170</f>
        <v>DQ</v>
      </c>
      <c r="K167" s="72" t="str">
        <f xml:space="preserve"> IF(AND('Competitor List'!D149="Y",ISNUMBER(I167),ISNUMBER(J167)),(SUM(I167:J167)),"DQ")</f>
        <v>DQ</v>
      </c>
      <c r="L167" s="338" t="str">
        <f t="shared" si="23"/>
        <v>DQ</v>
      </c>
      <c r="M167" s="339">
        <f>'LIGHT GUN'!U170+'HEAVY GUN'!U170</f>
        <v>0</v>
      </c>
      <c r="N167" s="120" t="str">
        <f xml:space="preserve"> IF(AND('Competitor List'!D149="Y",ISNUMBER(H167),ISNUMBER(L167)),H167+L167,"DQ")</f>
        <v>DQ</v>
      </c>
      <c r="O167" s="72" t="str">
        <f t="shared" si="21"/>
        <v>DQ</v>
      </c>
      <c r="P167" s="447">
        <f t="shared" si="24"/>
        <v>0</v>
      </c>
      <c r="Q167" s="16"/>
      <c r="R167" s="355"/>
      <c r="S167" s="332"/>
    </row>
    <row r="168" spans="1:19" ht="14.25" customHeight="1" x14ac:dyDescent="0.3">
      <c r="A168" s="80">
        <f>'Competitor List'!O150</f>
        <v>805</v>
      </c>
      <c r="B168" s="65" t="str">
        <f>IF('Competitor List'!D150="Y",'Competitor List'!B150," ")</f>
        <v xml:space="preserve"> </v>
      </c>
      <c r="C168" s="79" t="str">
        <f>IF('Competitor List'!H150="Y","Y","N")</f>
        <v>N</v>
      </c>
      <c r="D168" s="106" t="str">
        <f xml:space="preserve"> T('Competitor List'!F150)</f>
        <v/>
      </c>
      <c r="E168" s="77" t="str">
        <f>'LIGHT GUN'!V171</f>
        <v>DQ</v>
      </c>
      <c r="F168" s="77" t="str">
        <f>'HEAVY GUN'!V171</f>
        <v>DQ</v>
      </c>
      <c r="G168" s="87" t="str">
        <f xml:space="preserve"> IF(AND('Competitor List'!D150="Y",ISNUMBER(E168),ISNUMBER(F168)),(SUM(E168:F168))/2,"DQ")</f>
        <v>DQ</v>
      </c>
      <c r="H168" s="340" t="str">
        <f t="shared" si="22"/>
        <v>DQ</v>
      </c>
      <c r="I168" s="79" t="str">
        <f>'LIGHT GUN'!S171</f>
        <v>DQ</v>
      </c>
      <c r="J168" s="79" t="str">
        <f>'HEAVY GUN'!S171</f>
        <v>DQ</v>
      </c>
      <c r="K168" s="67" t="str">
        <f xml:space="preserve"> IF(AND('Competitor List'!D150="Y",ISNUMBER(I168),ISNUMBER(J168)),(SUM(I168:J168)),"DQ")</f>
        <v>DQ</v>
      </c>
      <c r="L168" s="340" t="str">
        <f t="shared" si="23"/>
        <v>DQ</v>
      </c>
      <c r="M168" s="341">
        <f>'LIGHT GUN'!U171+'HEAVY GUN'!U171</f>
        <v>0</v>
      </c>
      <c r="N168" s="118" t="str">
        <f xml:space="preserve"> IF(AND('Competitor List'!D150="Y",ISNUMBER(H168),ISNUMBER(L168)),(H168+L168),"DQ")</f>
        <v>DQ</v>
      </c>
      <c r="O168" s="79" t="str">
        <f t="shared" si="21"/>
        <v>DQ</v>
      </c>
      <c r="P168" s="445">
        <f t="shared" si="24"/>
        <v>0</v>
      </c>
      <c r="Q168" s="16"/>
      <c r="R168" s="355"/>
      <c r="S168" s="332"/>
    </row>
    <row r="169" spans="1:19" ht="14.25" customHeight="1" x14ac:dyDescent="0.3">
      <c r="A169" s="68">
        <f>'Competitor List'!O151</f>
        <v>806</v>
      </c>
      <c r="B169" s="30" t="str">
        <f>IF('Competitor List'!D151="Y",'Competitor List'!B151," ")</f>
        <v xml:space="preserve"> </v>
      </c>
      <c r="C169" s="29" t="str">
        <f>IF('Competitor List'!H151="Y","Y","N")</f>
        <v>N</v>
      </c>
      <c r="D169" s="114" t="str">
        <f xml:space="preserve"> T('Competitor List'!F151)</f>
        <v/>
      </c>
      <c r="E169" s="31" t="str">
        <f>'LIGHT GUN'!V172</f>
        <v>DQ</v>
      </c>
      <c r="F169" s="31" t="str">
        <f>'HEAVY GUN'!V172</f>
        <v>DQ</v>
      </c>
      <c r="G169" s="32" t="str">
        <f xml:space="preserve"> IF(AND('Competitor List'!D151="Y",ISNUMBER(E169),ISNUMBER(F169)),(SUM(E169:F169))/2,"DQ")</f>
        <v>DQ</v>
      </c>
      <c r="H169" s="335" t="str">
        <f t="shared" si="22"/>
        <v>DQ</v>
      </c>
      <c r="I169" s="29" t="str">
        <f>'LIGHT GUN'!S172</f>
        <v>DQ</v>
      </c>
      <c r="J169" s="29" t="str">
        <f>'HEAVY GUN'!S172</f>
        <v>DQ</v>
      </c>
      <c r="K169" s="29" t="str">
        <f xml:space="preserve"> IF(AND('Competitor List'!D151="Y",ISNUMBER(I169),ISNUMBER(J169)),(SUM(I169:J169)),"DQ")</f>
        <v>DQ</v>
      </c>
      <c r="L169" s="335" t="str">
        <f t="shared" si="23"/>
        <v>DQ</v>
      </c>
      <c r="M169" s="321">
        <f>'LIGHT GUN'!U172+'HEAVY GUN'!U172</f>
        <v>0</v>
      </c>
      <c r="N169" s="115" t="str">
        <f xml:space="preserve"> IF(AND('Competitor List'!D151="Y",ISNUMBER(H169),ISNUMBER(L169)),H169+L169,"DQ")</f>
        <v>DQ</v>
      </c>
      <c r="O169" s="29" t="str">
        <f t="shared" si="21"/>
        <v>DQ</v>
      </c>
      <c r="P169" s="446">
        <f t="shared" si="24"/>
        <v>0</v>
      </c>
      <c r="Q169" s="16"/>
      <c r="R169" s="355"/>
      <c r="S169" s="332"/>
    </row>
    <row r="170" spans="1:19" ht="14.25" customHeight="1" thickBot="1" x14ac:dyDescent="0.35">
      <c r="A170" s="82">
        <f>'Competitor List'!O152</f>
        <v>807</v>
      </c>
      <c r="B170" s="73" t="str">
        <f>IF('Competitor List'!D152="Y",'Competitor List'!B152," ")</f>
        <v xml:space="preserve"> </v>
      </c>
      <c r="C170" s="76" t="str">
        <f>IF('Competitor List'!H152="Y","Y","N")</f>
        <v>N</v>
      </c>
      <c r="D170" s="121" t="str">
        <f xml:space="preserve"> T('Competitor List'!F152)</f>
        <v/>
      </c>
      <c r="E170" s="74" t="str">
        <f>'LIGHT GUN'!V173</f>
        <v>DQ</v>
      </c>
      <c r="F170" s="74" t="str">
        <f>'HEAVY GUN'!V173</f>
        <v>DQ</v>
      </c>
      <c r="G170" s="75" t="str">
        <f xml:space="preserve"> IF(AND('Competitor List'!D152="Y",ISNUMBER(E170),ISNUMBER(F170)),(SUM(E170:F170))/2,"DQ")</f>
        <v>DQ</v>
      </c>
      <c r="H170" s="342" t="str">
        <f t="shared" si="22"/>
        <v>DQ</v>
      </c>
      <c r="I170" s="76" t="str">
        <f>'LIGHT GUN'!S173</f>
        <v>DQ</v>
      </c>
      <c r="J170" s="76" t="str">
        <f>'HEAVY GUN'!S173</f>
        <v>DQ</v>
      </c>
      <c r="K170" s="72" t="str">
        <f xml:space="preserve"> IF(AND('Competitor List'!D152="Y",ISNUMBER(I170),ISNUMBER(J170)),(SUM(I170:J170)),"DQ")</f>
        <v>DQ</v>
      </c>
      <c r="L170" s="342" t="str">
        <f t="shared" si="23"/>
        <v>DQ</v>
      </c>
      <c r="M170" s="343">
        <f>'LIGHT GUN'!U173+'HEAVY GUN'!U173</f>
        <v>0</v>
      </c>
      <c r="N170" s="120" t="str">
        <f xml:space="preserve"> IF(AND('Competitor List'!D152="Y",ISNUMBER(H170),ISNUMBER(L170)),H170+L170,"DQ")</f>
        <v>DQ</v>
      </c>
      <c r="O170" s="76" t="str">
        <f t="shared" si="21"/>
        <v>DQ</v>
      </c>
      <c r="P170" s="447">
        <f t="shared" si="24"/>
        <v>0</v>
      </c>
      <c r="Q170" s="16"/>
      <c r="R170" s="355"/>
      <c r="S170" s="332"/>
    </row>
    <row r="171" spans="1:19" ht="14.25" customHeight="1" x14ac:dyDescent="0.3">
      <c r="A171" s="81">
        <f>'Competitor List'!O153</f>
        <v>808</v>
      </c>
      <c r="B171" s="65" t="str">
        <f>IF('Competitor List'!D153="Y",'Competitor List'!B153," ")</f>
        <v xml:space="preserve"> </v>
      </c>
      <c r="C171" s="67" t="str">
        <f>IF('Competitor List'!H153="Y","Y","N")</f>
        <v>N</v>
      </c>
      <c r="D171" s="105" t="str">
        <f xml:space="preserve"> T('Competitor List'!F153)</f>
        <v/>
      </c>
      <c r="E171" s="66" t="str">
        <f>'LIGHT GUN'!V174</f>
        <v>DQ</v>
      </c>
      <c r="F171" s="66" t="str">
        <f>'HEAVY GUN'!V174</f>
        <v>DQ</v>
      </c>
      <c r="G171" s="87" t="str">
        <f xml:space="preserve"> IF(AND('Competitor List'!D153="Y",ISNUMBER(E171),ISNUMBER(F171)),(SUM(E171:F171))/2,"DQ")</f>
        <v>DQ</v>
      </c>
      <c r="H171" s="336" t="str">
        <f t="shared" si="22"/>
        <v>DQ</v>
      </c>
      <c r="I171" s="67" t="str">
        <f>'LIGHT GUN'!S174</f>
        <v>DQ</v>
      </c>
      <c r="J171" s="67" t="str">
        <f>'HEAVY GUN'!S174</f>
        <v>DQ</v>
      </c>
      <c r="K171" s="67" t="str">
        <f xml:space="preserve"> IF(AND('Competitor List'!D153="Y",ISNUMBER(I171),ISNUMBER(J171)),(SUM(I171:J171)),"DQ")</f>
        <v>DQ</v>
      </c>
      <c r="L171" s="336" t="str">
        <f t="shared" si="23"/>
        <v>DQ</v>
      </c>
      <c r="M171" s="337">
        <f>'LIGHT GUN'!U174+'HEAVY GUN'!U174</f>
        <v>0</v>
      </c>
      <c r="N171" s="118" t="str">
        <f xml:space="preserve"> IF(AND('Competitor List'!D153="Y",ISNUMBER(H171),ISNUMBER(L171)),(H171+L171),"DQ")</f>
        <v>DQ</v>
      </c>
      <c r="O171" s="67" t="str">
        <f t="shared" si="21"/>
        <v>DQ</v>
      </c>
      <c r="P171" s="445">
        <f t="shared" si="24"/>
        <v>0</v>
      </c>
      <c r="Q171" s="16"/>
      <c r="R171" s="355"/>
      <c r="S171" s="332"/>
    </row>
    <row r="172" spans="1:19" ht="14.25" customHeight="1" x14ac:dyDescent="0.3">
      <c r="A172" s="68">
        <f>'Competitor List'!O154</f>
        <v>809</v>
      </c>
      <c r="B172" s="30" t="str">
        <f>IF('Competitor List'!D154="Y",'Competitor List'!B154," ")</f>
        <v xml:space="preserve"> </v>
      </c>
      <c r="C172" s="29" t="str">
        <f>IF('Competitor List'!H154="Y","Y","N")</f>
        <v>N</v>
      </c>
      <c r="D172" s="114" t="str">
        <f xml:space="preserve"> T('Competitor List'!F154)</f>
        <v/>
      </c>
      <c r="E172" s="31" t="str">
        <f>'LIGHT GUN'!V175</f>
        <v>DQ</v>
      </c>
      <c r="F172" s="31" t="str">
        <f>'HEAVY GUN'!V175</f>
        <v>DQ</v>
      </c>
      <c r="G172" s="32" t="str">
        <f xml:space="preserve"> IF(AND('Competitor List'!D154="Y",ISNUMBER(E172),ISNUMBER(F172)),(SUM(E172:F172))/2,"DQ")</f>
        <v>DQ</v>
      </c>
      <c r="H172" s="335" t="str">
        <f t="shared" si="22"/>
        <v>DQ</v>
      </c>
      <c r="I172" s="29" t="str">
        <f>'LIGHT GUN'!S175</f>
        <v>DQ</v>
      </c>
      <c r="J172" s="29" t="str">
        <f>'HEAVY GUN'!S175</f>
        <v>DQ</v>
      </c>
      <c r="K172" s="29" t="str">
        <f xml:space="preserve"> IF(AND('Competitor List'!D154="Y",ISNUMBER(I172),ISNUMBER(J172)),(SUM(I172:J172)),"DQ")</f>
        <v>DQ</v>
      </c>
      <c r="L172" s="335" t="str">
        <f t="shared" si="23"/>
        <v>DQ</v>
      </c>
      <c r="M172" s="321">
        <f>'LIGHT GUN'!U175+'HEAVY GUN'!U175</f>
        <v>0</v>
      </c>
      <c r="N172" s="115" t="str">
        <f xml:space="preserve"> IF(AND('Competitor List'!D154="Y",ISNUMBER(H172),ISNUMBER(L172)),H172+L172,"DQ")</f>
        <v>DQ</v>
      </c>
      <c r="O172" s="29" t="str">
        <f t="shared" si="21"/>
        <v>DQ</v>
      </c>
      <c r="P172" s="446">
        <f t="shared" si="24"/>
        <v>0</v>
      </c>
      <c r="Q172" s="16"/>
      <c r="R172" s="355"/>
      <c r="S172" s="332"/>
    </row>
    <row r="173" spans="1:19" ht="14.25" customHeight="1" thickBot="1" x14ac:dyDescent="0.35">
      <c r="A173" s="69">
        <f>'Competitor List'!O155</f>
        <v>810</v>
      </c>
      <c r="B173" s="73" t="str">
        <f>IF('Competitor List'!D155="Y",'Competitor List'!B155," ")</f>
        <v xml:space="preserve"> </v>
      </c>
      <c r="C173" s="72" t="str">
        <f>IF('Competitor List'!H155="Y","Y","N")</f>
        <v>N</v>
      </c>
      <c r="D173" s="119" t="str">
        <f xml:space="preserve"> T('Competitor List'!F155)</f>
        <v/>
      </c>
      <c r="E173" s="70" t="str">
        <f>'LIGHT GUN'!V176</f>
        <v>DQ</v>
      </c>
      <c r="F173" s="70" t="str">
        <f>'HEAVY GUN'!V176</f>
        <v>DQ</v>
      </c>
      <c r="G173" s="75" t="str">
        <f xml:space="preserve"> IF(AND('Competitor List'!D155="Y",ISNUMBER(E173),ISNUMBER(F173)),(SUM(E173:F173))/2,"DQ")</f>
        <v>DQ</v>
      </c>
      <c r="H173" s="338" t="str">
        <f t="shared" si="22"/>
        <v>DQ</v>
      </c>
      <c r="I173" s="72" t="str">
        <f>'LIGHT GUN'!S176</f>
        <v>DQ</v>
      </c>
      <c r="J173" s="72" t="str">
        <f>'HEAVY GUN'!S176</f>
        <v>DQ</v>
      </c>
      <c r="K173" s="72" t="str">
        <f xml:space="preserve"> IF(AND('Competitor List'!D155="Y",ISNUMBER(I173),ISNUMBER(J173)),(SUM(I173:J173)),"DQ")</f>
        <v>DQ</v>
      </c>
      <c r="L173" s="338" t="str">
        <f t="shared" si="23"/>
        <v>DQ</v>
      </c>
      <c r="M173" s="339">
        <f>'LIGHT GUN'!U176+'HEAVY GUN'!U176</f>
        <v>0</v>
      </c>
      <c r="N173" s="120" t="str">
        <f xml:space="preserve"> IF(AND('Competitor List'!D155="Y",ISNUMBER(H173),ISNUMBER(L173)),H173+L173,"DQ")</f>
        <v>DQ</v>
      </c>
      <c r="O173" s="72" t="str">
        <f t="shared" si="21"/>
        <v>DQ</v>
      </c>
      <c r="P173" s="447">
        <f t="shared" si="24"/>
        <v>0</v>
      </c>
      <c r="Q173" s="16"/>
      <c r="R173" s="355"/>
      <c r="S173" s="332"/>
    </row>
  </sheetData>
  <sheetProtection sheet="1" objects="1" scenarios="1"/>
  <mergeCells count="55">
    <mergeCell ref="C22:C23"/>
    <mergeCell ref="B22:B23"/>
    <mergeCell ref="P22:P23"/>
    <mergeCell ref="L22:L23"/>
    <mergeCell ref="M22:M23"/>
    <mergeCell ref="N22:N23"/>
    <mergeCell ref="K22:K23"/>
    <mergeCell ref="J22:J23"/>
    <mergeCell ref="G16:I16"/>
    <mergeCell ref="G17:I17"/>
    <mergeCell ref="G18:I18"/>
    <mergeCell ref="E22:E23"/>
    <mergeCell ref="F22:F23"/>
    <mergeCell ref="G22:G23"/>
    <mergeCell ref="I22:I23"/>
    <mergeCell ref="H22:H23"/>
    <mergeCell ref="M12:O12"/>
    <mergeCell ref="M13:O13"/>
    <mergeCell ref="A1:P2"/>
    <mergeCell ref="A3:P3"/>
    <mergeCell ref="A6:P7"/>
    <mergeCell ref="A4:P4"/>
    <mergeCell ref="A8:D8"/>
    <mergeCell ref="F8:J8"/>
    <mergeCell ref="L8:P8"/>
    <mergeCell ref="T21:V21"/>
    <mergeCell ref="B9:C9"/>
    <mergeCell ref="B10:C10"/>
    <mergeCell ref="B11:C11"/>
    <mergeCell ref="B12:C12"/>
    <mergeCell ref="B13:C13"/>
    <mergeCell ref="B16:C16"/>
    <mergeCell ref="B17:C17"/>
    <mergeCell ref="B18:C18"/>
    <mergeCell ref="B19:C19"/>
    <mergeCell ref="B20:C20"/>
    <mergeCell ref="R21:R23"/>
    <mergeCell ref="D22:D23"/>
    <mergeCell ref="M9:O9"/>
    <mergeCell ref="M10:O10"/>
    <mergeCell ref="M11:O11"/>
    <mergeCell ref="B14:C14"/>
    <mergeCell ref="B15:C15"/>
    <mergeCell ref="G9:I9"/>
    <mergeCell ref="G10:I10"/>
    <mergeCell ref="G11:I11"/>
    <mergeCell ref="G12:I12"/>
    <mergeCell ref="G13:I13"/>
    <mergeCell ref="G14:I14"/>
    <mergeCell ref="G15:I15"/>
    <mergeCell ref="M14:O14"/>
    <mergeCell ref="M15:O15"/>
    <mergeCell ref="M16:O16"/>
    <mergeCell ref="M17:O17"/>
    <mergeCell ref="M18:O18"/>
  </mergeCells>
  <conditionalFormatting sqref="N24:O173">
    <cfRule type="cellIs" dxfId="816" priority="51" operator="between">
      <formula>1</formula>
      <formula>3</formula>
    </cfRule>
  </conditionalFormatting>
  <conditionalFormatting sqref="B24:C173">
    <cfRule type="containsBlanks" dxfId="815" priority="54">
      <formula>LEN(TRIM(B24))=0</formula>
    </cfRule>
  </conditionalFormatting>
  <conditionalFormatting sqref="U33:W34 U24:U32">
    <cfRule type="cellIs" dxfId="814" priority="10" operator="equal">
      <formula>0</formula>
    </cfRule>
  </conditionalFormatting>
  <conditionalFormatting sqref="V24:X32">
    <cfRule type="cellIs" dxfId="813" priority="7" operator="equal">
      <formula>0</formula>
    </cfRule>
  </conditionalFormatting>
  <conditionalFormatting sqref="M24:M173">
    <cfRule type="cellIs" dxfId="812" priority="5" operator="equal">
      <formula>0</formula>
    </cfRule>
  </conditionalFormatting>
  <conditionalFormatting sqref="H24:H173">
    <cfRule type="top10" dxfId="811" priority="4" bottom="1" rank="3"/>
  </conditionalFormatting>
  <conditionalFormatting sqref="L24:L173">
    <cfRule type="top10" dxfId="810" priority="3" bottom="1" rank="3"/>
  </conditionalFormatting>
  <conditionalFormatting sqref="P24:P173">
    <cfRule type="cellIs" dxfId="809" priority="1" operator="equal">
      <formula>0</formula>
    </cfRule>
  </conditionalFormatting>
  <printOptions horizontalCentered="1" verticalCentered="1"/>
  <pageMargins left="0.45" right="0.25" top="0.6" bottom="0.6" header="0" footer="0"/>
  <pageSetup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640"/>
  <sheetViews>
    <sheetView zoomScale="80" zoomScaleNormal="80" workbookViewId="0">
      <selection activeCell="C5" sqref="C5:C6"/>
    </sheetView>
  </sheetViews>
  <sheetFormatPr defaultColWidth="10.26953125" defaultRowHeight="18.75" customHeight="1" x14ac:dyDescent="0.35"/>
  <cols>
    <col min="1" max="20" width="10.26953125" style="542"/>
    <col min="21" max="21" width="2.453125" style="539" customWidth="1"/>
    <col min="22" max="22" width="47.81640625" style="539" customWidth="1"/>
    <col min="23" max="16384" width="10.26953125" style="539"/>
  </cols>
  <sheetData>
    <row r="1" spans="1:22" ht="18.75" customHeight="1" x14ac:dyDescent="0.35">
      <c r="A1" s="735" t="str">
        <f>'Competitor List'!$B$1</f>
        <v>IBS 600 YARD MATCH #1</v>
      </c>
      <c r="B1" s="736"/>
      <c r="C1" s="736"/>
      <c r="D1" s="736"/>
      <c r="E1" s="736"/>
      <c r="F1" s="735" t="str">
        <f>'Competitor List'!$B$1</f>
        <v>IBS 600 YARD MATCH #1</v>
      </c>
      <c r="G1" s="736"/>
      <c r="H1" s="736"/>
      <c r="I1" s="736"/>
      <c r="J1" s="736"/>
      <c r="K1" s="735" t="str">
        <f>'Competitor List'!$B$1</f>
        <v>IBS 600 YARD MATCH #1</v>
      </c>
      <c r="L1" s="736"/>
      <c r="M1" s="736"/>
      <c r="N1" s="736"/>
      <c r="O1" s="736"/>
      <c r="P1" s="735" t="str">
        <f>'Competitor List'!$B$1</f>
        <v>IBS 600 YARD MATCH #1</v>
      </c>
      <c r="Q1" s="736"/>
      <c r="R1" s="736"/>
      <c r="S1" s="736"/>
      <c r="T1" s="736"/>
    </row>
    <row r="2" spans="1:22" ht="18.75" customHeight="1" x14ac:dyDescent="0.35">
      <c r="A2" s="735" t="str">
        <f>'Competitor List'!$B$2</f>
        <v>Your range name, City State</v>
      </c>
      <c r="B2" s="736"/>
      <c r="C2" s="736"/>
      <c r="D2" s="736"/>
      <c r="E2" s="736"/>
      <c r="F2" s="735" t="str">
        <f>'Competitor List'!$B$2</f>
        <v>Your range name, City State</v>
      </c>
      <c r="G2" s="736"/>
      <c r="H2" s="736"/>
      <c r="I2" s="736"/>
      <c r="J2" s="736"/>
      <c r="K2" s="735" t="str">
        <f>'Competitor List'!$B$2</f>
        <v>Your range name, City State</v>
      </c>
      <c r="L2" s="736"/>
      <c r="M2" s="736"/>
      <c r="N2" s="736"/>
      <c r="O2" s="736"/>
      <c r="P2" s="735" t="str">
        <f>'Competitor List'!$B$2</f>
        <v>Your range name, City State</v>
      </c>
      <c r="Q2" s="736"/>
      <c r="R2" s="736"/>
      <c r="S2" s="736"/>
      <c r="T2" s="736"/>
      <c r="V2" s="547" t="s">
        <v>436</v>
      </c>
    </row>
    <row r="3" spans="1:22" ht="18.75" customHeight="1" x14ac:dyDescent="0.35">
      <c r="A3" s="737">
        <f>'Competitor List'!$B$3</f>
        <v>43499</v>
      </c>
      <c r="B3" s="736"/>
      <c r="C3" s="736"/>
      <c r="D3" s="736"/>
      <c r="E3" s="736"/>
      <c r="F3" s="737">
        <f>'Competitor List'!$B$3</f>
        <v>43499</v>
      </c>
      <c r="G3" s="736"/>
      <c r="H3" s="736"/>
      <c r="I3" s="736"/>
      <c r="J3" s="736"/>
      <c r="K3" s="737">
        <f>'Competitor List'!$B$3</f>
        <v>43499</v>
      </c>
      <c r="L3" s="736"/>
      <c r="M3" s="736"/>
      <c r="N3" s="736"/>
      <c r="O3" s="736"/>
      <c r="P3" s="737">
        <f>'Competitor List'!$B$3</f>
        <v>43499</v>
      </c>
      <c r="Q3" s="736"/>
      <c r="R3" s="736"/>
      <c r="S3" s="736"/>
      <c r="T3" s="736"/>
      <c r="V3" s="533"/>
    </row>
    <row r="4" spans="1:22" ht="18.75" customHeight="1" x14ac:dyDescent="0.35">
      <c r="A4" s="725" t="s">
        <v>423</v>
      </c>
      <c r="B4" s="726"/>
      <c r="C4" s="725" t="s">
        <v>424</v>
      </c>
      <c r="D4" s="727"/>
      <c r="E4" s="540">
        <v>1</v>
      </c>
      <c r="F4" s="725" t="s">
        <v>423</v>
      </c>
      <c r="G4" s="726"/>
      <c r="H4" s="725" t="s">
        <v>424</v>
      </c>
      <c r="I4" s="727"/>
      <c r="J4" s="540">
        <f>E4+1</f>
        <v>2</v>
      </c>
      <c r="K4" s="725" t="s">
        <v>423</v>
      </c>
      <c r="L4" s="726"/>
      <c r="M4" s="725" t="s">
        <v>424</v>
      </c>
      <c r="N4" s="727"/>
      <c r="O4" s="540">
        <f>J4+1</f>
        <v>3</v>
      </c>
      <c r="P4" s="725" t="s">
        <v>423</v>
      </c>
      <c r="Q4" s="726"/>
      <c r="R4" s="725" t="s">
        <v>424</v>
      </c>
      <c r="S4" s="727"/>
      <c r="T4" s="540">
        <f>O4+1</f>
        <v>4</v>
      </c>
      <c r="V4" s="532" t="s">
        <v>434</v>
      </c>
    </row>
    <row r="5" spans="1:22" ht="18.75" customHeight="1" x14ac:dyDescent="0.7">
      <c r="A5" s="728" t="s">
        <v>425</v>
      </c>
      <c r="B5" s="729"/>
      <c r="C5" s="730">
        <f>'Label data'!A3</f>
        <v>101</v>
      </c>
      <c r="D5" s="541"/>
      <c r="F5" s="728" t="s">
        <v>425</v>
      </c>
      <c r="G5" s="729"/>
      <c r="H5" s="730">
        <f>C5</f>
        <v>101</v>
      </c>
      <c r="I5" s="541"/>
      <c r="K5" s="728" t="s">
        <v>425</v>
      </c>
      <c r="L5" s="729"/>
      <c r="M5" s="730">
        <f>H5</f>
        <v>101</v>
      </c>
      <c r="N5" s="541"/>
      <c r="P5" s="728" t="s">
        <v>425</v>
      </c>
      <c r="Q5" s="729"/>
      <c r="R5" s="730">
        <f>M5</f>
        <v>101</v>
      </c>
      <c r="S5" s="541"/>
      <c r="V5" s="533"/>
    </row>
    <row r="6" spans="1:22" ht="18.75" customHeight="1" x14ac:dyDescent="0.35">
      <c r="A6" s="729"/>
      <c r="B6" s="729"/>
      <c r="C6" s="731"/>
      <c r="D6" s="732"/>
      <c r="E6" s="733"/>
      <c r="F6" s="729"/>
      <c r="G6" s="729"/>
      <c r="H6" s="731"/>
      <c r="I6" s="732"/>
      <c r="J6" s="733"/>
      <c r="K6" s="729"/>
      <c r="L6" s="729"/>
      <c r="M6" s="731"/>
      <c r="N6" s="732"/>
      <c r="O6" s="733"/>
      <c r="P6" s="729"/>
      <c r="Q6" s="729"/>
      <c r="R6" s="731"/>
      <c r="S6" s="732"/>
      <c r="T6" s="733"/>
      <c r="V6" s="533"/>
    </row>
    <row r="7" spans="1:22" ht="18.75" customHeight="1" x14ac:dyDescent="0.7">
      <c r="A7" s="543"/>
      <c r="B7" s="544"/>
      <c r="C7" s="545"/>
      <c r="D7" s="543" t="s">
        <v>426</v>
      </c>
      <c r="E7" s="546">
        <f>'Label data'!E3</f>
        <v>1</v>
      </c>
      <c r="G7" s="544"/>
      <c r="H7" s="545"/>
      <c r="I7" s="543" t="s">
        <v>426</v>
      </c>
      <c r="J7" s="546">
        <f>E7</f>
        <v>1</v>
      </c>
      <c r="L7" s="544"/>
      <c r="M7" s="545"/>
      <c r="N7" s="543" t="s">
        <v>426</v>
      </c>
      <c r="O7" s="546">
        <f ca="1">'Label data'!F3</f>
        <v>1</v>
      </c>
      <c r="Q7" s="544"/>
      <c r="R7" s="545"/>
      <c r="S7" s="543" t="s">
        <v>426</v>
      </c>
      <c r="T7" s="546">
        <f ca="1">O7</f>
        <v>1</v>
      </c>
      <c r="V7" s="533" t="s">
        <v>437</v>
      </c>
    </row>
    <row r="8" spans="1:22" ht="18.75" customHeight="1" x14ac:dyDescent="0.35">
      <c r="A8" s="543"/>
      <c r="B8" s="546"/>
      <c r="C8" s="546"/>
      <c r="D8" s="734" t="s">
        <v>427</v>
      </c>
      <c r="E8" s="731"/>
      <c r="F8" s="543"/>
      <c r="G8" s="546"/>
      <c r="H8" s="546"/>
      <c r="I8" s="734" t="s">
        <v>428</v>
      </c>
      <c r="J8" s="731"/>
      <c r="K8" s="543"/>
      <c r="L8" s="546"/>
      <c r="M8" s="546"/>
      <c r="N8" s="734" t="s">
        <v>427</v>
      </c>
      <c r="O8" s="731"/>
      <c r="P8" s="543"/>
      <c r="Q8" s="546"/>
      <c r="R8" s="546"/>
      <c r="S8" s="734" t="s">
        <v>428</v>
      </c>
      <c r="T8" s="731"/>
      <c r="V8" s="533"/>
    </row>
    <row r="9" spans="1:22" ht="18.75" customHeight="1" x14ac:dyDescent="0.35">
      <c r="A9" s="735" t="str">
        <f>'Competitor List'!$B$1</f>
        <v>IBS 600 YARD MATCH #1</v>
      </c>
      <c r="B9" s="736"/>
      <c r="C9" s="736"/>
      <c r="D9" s="736"/>
      <c r="E9" s="736"/>
      <c r="F9" s="735" t="str">
        <f>'Competitor List'!$B$1</f>
        <v>IBS 600 YARD MATCH #1</v>
      </c>
      <c r="G9" s="736"/>
      <c r="H9" s="736"/>
      <c r="I9" s="736"/>
      <c r="J9" s="736"/>
      <c r="K9" s="735" t="str">
        <f>'Competitor List'!$B$1</f>
        <v>IBS 600 YARD MATCH #1</v>
      </c>
      <c r="L9" s="736"/>
      <c r="M9" s="736"/>
      <c r="N9" s="736"/>
      <c r="O9" s="736"/>
      <c r="P9" s="735" t="str">
        <f>'Competitor List'!$B$1</f>
        <v>IBS 600 YARD MATCH #1</v>
      </c>
      <c r="Q9" s="736"/>
      <c r="R9" s="736"/>
      <c r="S9" s="736"/>
      <c r="T9" s="736"/>
      <c r="V9" s="533"/>
    </row>
    <row r="10" spans="1:22" ht="18.75" customHeight="1" x14ac:dyDescent="0.35">
      <c r="A10" s="735" t="str">
        <f>'Competitor List'!$B$2</f>
        <v>Your range name, City State</v>
      </c>
      <c r="B10" s="736"/>
      <c r="C10" s="736"/>
      <c r="D10" s="736"/>
      <c r="E10" s="736"/>
      <c r="F10" s="735" t="str">
        <f>'Competitor List'!$B$2</f>
        <v>Your range name, City State</v>
      </c>
      <c r="G10" s="736"/>
      <c r="H10" s="736"/>
      <c r="I10" s="736"/>
      <c r="J10" s="736"/>
      <c r="K10" s="735" t="str">
        <f>'Competitor List'!$B$2</f>
        <v>Your range name, City State</v>
      </c>
      <c r="L10" s="736"/>
      <c r="M10" s="736"/>
      <c r="N10" s="736"/>
      <c r="O10" s="736"/>
      <c r="P10" s="735" t="str">
        <f>'Competitor List'!$B$2</f>
        <v>Your range name, City State</v>
      </c>
      <c r="Q10" s="736"/>
      <c r="R10" s="736"/>
      <c r="S10" s="736"/>
      <c r="T10" s="736"/>
      <c r="V10" s="533"/>
    </row>
    <row r="11" spans="1:22" ht="18.75" customHeight="1" x14ac:dyDescent="0.35">
      <c r="A11" s="737">
        <f>'Competitor List'!$B$3</f>
        <v>43499</v>
      </c>
      <c r="B11" s="736"/>
      <c r="C11" s="736"/>
      <c r="D11" s="736"/>
      <c r="E11" s="736"/>
      <c r="F11" s="737">
        <f>'Competitor List'!$B$3</f>
        <v>43499</v>
      </c>
      <c r="G11" s="736"/>
      <c r="H11" s="736"/>
      <c r="I11" s="736"/>
      <c r="J11" s="736"/>
      <c r="K11" s="737">
        <f>'Competitor List'!$B$3</f>
        <v>43499</v>
      </c>
      <c r="L11" s="736"/>
      <c r="M11" s="736"/>
      <c r="N11" s="736"/>
      <c r="O11" s="736"/>
      <c r="P11" s="737">
        <f>'Competitor List'!$B$3</f>
        <v>43499</v>
      </c>
      <c r="Q11" s="736"/>
      <c r="R11" s="736"/>
      <c r="S11" s="736"/>
      <c r="T11" s="736"/>
      <c r="V11" s="533"/>
    </row>
    <row r="12" spans="1:22" ht="18.75" customHeight="1" x14ac:dyDescent="0.35">
      <c r="A12" s="725" t="s">
        <v>423</v>
      </c>
      <c r="B12" s="726"/>
      <c r="C12" s="725" t="s">
        <v>424</v>
      </c>
      <c r="D12" s="727"/>
      <c r="E12" s="540">
        <v>1</v>
      </c>
      <c r="F12" s="725" t="s">
        <v>423</v>
      </c>
      <c r="G12" s="726"/>
      <c r="H12" s="725" t="s">
        <v>424</v>
      </c>
      <c r="I12" s="727"/>
      <c r="J12" s="540">
        <f>E12+1</f>
        <v>2</v>
      </c>
      <c r="K12" s="725" t="s">
        <v>423</v>
      </c>
      <c r="L12" s="726"/>
      <c r="M12" s="725" t="s">
        <v>424</v>
      </c>
      <c r="N12" s="727"/>
      <c r="O12" s="540">
        <f>J12+1</f>
        <v>3</v>
      </c>
      <c r="P12" s="725" t="s">
        <v>423</v>
      </c>
      <c r="Q12" s="726"/>
      <c r="R12" s="725" t="s">
        <v>424</v>
      </c>
      <c r="S12" s="727"/>
      <c r="T12" s="540">
        <f>O12+1</f>
        <v>4</v>
      </c>
      <c r="V12" s="533"/>
    </row>
    <row r="13" spans="1:22" ht="18.75" customHeight="1" x14ac:dyDescent="0.7">
      <c r="A13" s="728" t="s">
        <v>425</v>
      </c>
      <c r="B13" s="729"/>
      <c r="C13" s="730">
        <f>'Label data'!A4</f>
        <v>102</v>
      </c>
      <c r="D13" s="541"/>
      <c r="F13" s="728" t="s">
        <v>425</v>
      </c>
      <c r="G13" s="729"/>
      <c r="H13" s="730">
        <f>C13</f>
        <v>102</v>
      </c>
      <c r="I13" s="541"/>
      <c r="K13" s="728" t="s">
        <v>425</v>
      </c>
      <c r="L13" s="729"/>
      <c r="M13" s="730">
        <f>H13</f>
        <v>102</v>
      </c>
      <c r="N13" s="541"/>
      <c r="P13" s="728" t="s">
        <v>425</v>
      </c>
      <c r="Q13" s="729"/>
      <c r="R13" s="730">
        <f>M13</f>
        <v>102</v>
      </c>
      <c r="S13" s="541"/>
      <c r="V13" s="533"/>
    </row>
    <row r="14" spans="1:22" ht="18.75" customHeight="1" x14ac:dyDescent="0.35">
      <c r="A14" s="729"/>
      <c r="B14" s="729"/>
      <c r="C14" s="731"/>
      <c r="D14" s="732"/>
      <c r="E14" s="733"/>
      <c r="F14" s="729"/>
      <c r="G14" s="729"/>
      <c r="H14" s="731"/>
      <c r="I14" s="732"/>
      <c r="J14" s="733"/>
      <c r="K14" s="729"/>
      <c r="L14" s="729"/>
      <c r="M14" s="731"/>
      <c r="N14" s="732"/>
      <c r="O14" s="733"/>
      <c r="P14" s="729"/>
      <c r="Q14" s="729"/>
      <c r="R14" s="731"/>
      <c r="S14" s="738" t="s">
        <v>435</v>
      </c>
      <c r="T14" s="733"/>
      <c r="V14" s="533"/>
    </row>
    <row r="15" spans="1:22" ht="18.75" customHeight="1" x14ac:dyDescent="0.7">
      <c r="A15" s="543"/>
      <c r="B15" s="544"/>
      <c r="C15" s="545"/>
      <c r="D15" s="543" t="s">
        <v>426</v>
      </c>
      <c r="E15" s="546">
        <f>'Label data'!E4</f>
        <v>2</v>
      </c>
      <c r="G15" s="544"/>
      <c r="H15" s="545"/>
      <c r="I15" s="543" t="s">
        <v>426</v>
      </c>
      <c r="J15" s="546">
        <f>E15</f>
        <v>2</v>
      </c>
      <c r="L15" s="544"/>
      <c r="M15" s="545"/>
      <c r="N15" s="543" t="s">
        <v>426</v>
      </c>
      <c r="O15" s="546">
        <f ca="1">'Label data'!F4</f>
        <v>2</v>
      </c>
      <c r="Q15" s="544"/>
      <c r="R15" s="545"/>
      <c r="S15" s="543" t="s">
        <v>426</v>
      </c>
      <c r="T15" s="546">
        <f ca="1">O15</f>
        <v>2</v>
      </c>
      <c r="V15" s="533"/>
    </row>
    <row r="16" spans="1:22" ht="18.75" customHeight="1" x14ac:dyDescent="0.35">
      <c r="A16" s="543"/>
      <c r="B16" s="546"/>
      <c r="C16" s="546"/>
      <c r="D16" s="734" t="s">
        <v>427</v>
      </c>
      <c r="E16" s="731"/>
      <c r="F16" s="543"/>
      <c r="G16" s="546"/>
      <c r="H16" s="546"/>
      <c r="I16" s="734" t="s">
        <v>428</v>
      </c>
      <c r="J16" s="731"/>
      <c r="K16" s="543"/>
      <c r="L16" s="546"/>
      <c r="M16" s="546"/>
      <c r="N16" s="734" t="s">
        <v>427</v>
      </c>
      <c r="O16" s="731"/>
      <c r="P16" s="543"/>
      <c r="Q16" s="546"/>
      <c r="R16" s="546"/>
      <c r="S16" s="734" t="s">
        <v>428</v>
      </c>
      <c r="T16" s="731"/>
      <c r="V16" s="533"/>
    </row>
    <row r="17" spans="1:22" ht="18.75" customHeight="1" x14ac:dyDescent="0.35">
      <c r="A17" s="735" t="str">
        <f>'Competitor List'!$B$1</f>
        <v>IBS 600 YARD MATCH #1</v>
      </c>
      <c r="B17" s="736"/>
      <c r="C17" s="736"/>
      <c r="D17" s="736"/>
      <c r="E17" s="736"/>
      <c r="F17" s="735" t="str">
        <f>'Competitor List'!$B$1</f>
        <v>IBS 600 YARD MATCH #1</v>
      </c>
      <c r="G17" s="736"/>
      <c r="H17" s="736"/>
      <c r="I17" s="736"/>
      <c r="J17" s="736"/>
      <c r="K17" s="735" t="str">
        <f>'Competitor List'!$B$1</f>
        <v>IBS 600 YARD MATCH #1</v>
      </c>
      <c r="L17" s="736"/>
      <c r="M17" s="736"/>
      <c r="N17" s="736"/>
      <c r="O17" s="736"/>
      <c r="P17" s="735" t="str">
        <f>'Competitor List'!$B$1</f>
        <v>IBS 600 YARD MATCH #1</v>
      </c>
      <c r="Q17" s="736"/>
      <c r="R17" s="736"/>
      <c r="S17" s="736"/>
      <c r="T17" s="736"/>
      <c r="V17" s="533"/>
    </row>
    <row r="18" spans="1:22" ht="18.75" customHeight="1" x14ac:dyDescent="0.35">
      <c r="A18" s="735" t="str">
        <f>'Competitor List'!$B$2</f>
        <v>Your range name, City State</v>
      </c>
      <c r="B18" s="736"/>
      <c r="C18" s="736"/>
      <c r="D18" s="736"/>
      <c r="E18" s="736"/>
      <c r="F18" s="735" t="str">
        <f>'Competitor List'!$B$2</f>
        <v>Your range name, City State</v>
      </c>
      <c r="G18" s="736"/>
      <c r="H18" s="736"/>
      <c r="I18" s="736"/>
      <c r="J18" s="736"/>
      <c r="K18" s="735" t="str">
        <f>'Competitor List'!$B$2</f>
        <v>Your range name, City State</v>
      </c>
      <c r="L18" s="736"/>
      <c r="M18" s="736"/>
      <c r="N18" s="736"/>
      <c r="O18" s="736"/>
      <c r="P18" s="735" t="str">
        <f>'Competitor List'!$B$2</f>
        <v>Your range name, City State</v>
      </c>
      <c r="Q18" s="736"/>
      <c r="R18" s="736"/>
      <c r="S18" s="736"/>
      <c r="T18" s="736"/>
      <c r="V18" s="533"/>
    </row>
    <row r="19" spans="1:22" ht="18.75" customHeight="1" x14ac:dyDescent="0.35">
      <c r="A19" s="737">
        <f>'Competitor List'!$B$3</f>
        <v>43499</v>
      </c>
      <c r="B19" s="736"/>
      <c r="C19" s="736"/>
      <c r="D19" s="736"/>
      <c r="E19" s="736"/>
      <c r="F19" s="737">
        <f>'Competitor List'!$B$3</f>
        <v>43499</v>
      </c>
      <c r="G19" s="736"/>
      <c r="H19" s="736"/>
      <c r="I19" s="736"/>
      <c r="J19" s="736"/>
      <c r="K19" s="737">
        <f>'Competitor List'!$B$3</f>
        <v>43499</v>
      </c>
      <c r="L19" s="736"/>
      <c r="M19" s="736"/>
      <c r="N19" s="736"/>
      <c r="O19" s="736"/>
      <c r="P19" s="737">
        <f>'Competitor List'!$B$3</f>
        <v>43499</v>
      </c>
      <c r="Q19" s="736"/>
      <c r="R19" s="736"/>
      <c r="S19" s="736"/>
      <c r="T19" s="736"/>
      <c r="V19" s="533"/>
    </row>
    <row r="20" spans="1:22" ht="18.75" customHeight="1" x14ac:dyDescent="0.35">
      <c r="A20" s="725" t="s">
        <v>423</v>
      </c>
      <c r="B20" s="726"/>
      <c r="C20" s="725" t="s">
        <v>424</v>
      </c>
      <c r="D20" s="727"/>
      <c r="E20" s="540">
        <v>1</v>
      </c>
      <c r="F20" s="725" t="s">
        <v>423</v>
      </c>
      <c r="G20" s="726"/>
      <c r="H20" s="725" t="s">
        <v>424</v>
      </c>
      <c r="I20" s="727"/>
      <c r="J20" s="540">
        <f>E20+1</f>
        <v>2</v>
      </c>
      <c r="K20" s="725" t="s">
        <v>423</v>
      </c>
      <c r="L20" s="726"/>
      <c r="M20" s="725" t="s">
        <v>424</v>
      </c>
      <c r="N20" s="727"/>
      <c r="O20" s="540">
        <f>J20+1</f>
        <v>3</v>
      </c>
      <c r="P20" s="725" t="s">
        <v>423</v>
      </c>
      <c r="Q20" s="726"/>
      <c r="R20" s="725" t="s">
        <v>424</v>
      </c>
      <c r="S20" s="727"/>
      <c r="T20" s="540">
        <f>O20+1</f>
        <v>4</v>
      </c>
      <c r="V20" s="533"/>
    </row>
    <row r="21" spans="1:22" ht="18.75" customHeight="1" x14ac:dyDescent="0.7">
      <c r="A21" s="728" t="s">
        <v>425</v>
      </c>
      <c r="B21" s="729"/>
      <c r="C21" s="730">
        <f>'Label data'!A5</f>
        <v>103</v>
      </c>
      <c r="D21" s="541"/>
      <c r="F21" s="728" t="s">
        <v>425</v>
      </c>
      <c r="G21" s="729"/>
      <c r="H21" s="730">
        <f>C21</f>
        <v>103</v>
      </c>
      <c r="I21" s="541"/>
      <c r="K21" s="728" t="s">
        <v>425</v>
      </c>
      <c r="L21" s="729"/>
      <c r="M21" s="730">
        <f>H21</f>
        <v>103</v>
      </c>
      <c r="N21" s="541"/>
      <c r="P21" s="728" t="s">
        <v>425</v>
      </c>
      <c r="Q21" s="729"/>
      <c r="R21" s="730">
        <f>M21</f>
        <v>103</v>
      </c>
      <c r="S21" s="541"/>
      <c r="V21" s="533"/>
    </row>
    <row r="22" spans="1:22" ht="18.75" customHeight="1" x14ac:dyDescent="0.35">
      <c r="A22" s="729"/>
      <c r="B22" s="729"/>
      <c r="C22" s="731"/>
      <c r="D22" s="732"/>
      <c r="E22" s="733"/>
      <c r="F22" s="729"/>
      <c r="G22" s="729"/>
      <c r="H22" s="731"/>
      <c r="I22" s="732"/>
      <c r="J22" s="733"/>
      <c r="K22" s="729"/>
      <c r="L22" s="729"/>
      <c r="M22" s="731"/>
      <c r="N22" s="732"/>
      <c r="O22" s="733"/>
      <c r="P22" s="729"/>
      <c r="Q22" s="729"/>
      <c r="R22" s="731"/>
      <c r="S22" s="732"/>
      <c r="T22" s="733"/>
      <c r="V22" s="533"/>
    </row>
    <row r="23" spans="1:22" ht="18.75" customHeight="1" x14ac:dyDescent="0.7">
      <c r="A23" s="543"/>
      <c r="B23" s="544"/>
      <c r="C23" s="545"/>
      <c r="D23" s="543" t="s">
        <v>426</v>
      </c>
      <c r="E23" s="546">
        <f>'Label data'!E5</f>
        <v>3</v>
      </c>
      <c r="G23" s="544"/>
      <c r="H23" s="545"/>
      <c r="I23" s="543" t="s">
        <v>426</v>
      </c>
      <c r="J23" s="546">
        <f>E23</f>
        <v>3</v>
      </c>
      <c r="L23" s="544"/>
      <c r="M23" s="545"/>
      <c r="N23" s="543" t="s">
        <v>426</v>
      </c>
      <c r="O23" s="546">
        <f ca="1">'Label data'!F5</f>
        <v>3</v>
      </c>
      <c r="Q23" s="544"/>
      <c r="R23" s="545"/>
      <c r="S23" s="543" t="s">
        <v>426</v>
      </c>
      <c r="T23" s="546">
        <f ca="1">O23</f>
        <v>3</v>
      </c>
      <c r="V23" s="533"/>
    </row>
    <row r="24" spans="1:22" ht="18.75" customHeight="1" x14ac:dyDescent="0.35">
      <c r="A24" s="543"/>
      <c r="B24" s="546"/>
      <c r="C24" s="546"/>
      <c r="D24" s="734" t="s">
        <v>427</v>
      </c>
      <c r="E24" s="731"/>
      <c r="F24" s="543"/>
      <c r="G24" s="546"/>
      <c r="H24" s="546"/>
      <c r="I24" s="734" t="s">
        <v>428</v>
      </c>
      <c r="J24" s="731"/>
      <c r="K24" s="543"/>
      <c r="L24" s="546"/>
      <c r="M24" s="546"/>
      <c r="N24" s="734" t="s">
        <v>427</v>
      </c>
      <c r="O24" s="731"/>
      <c r="P24" s="543"/>
      <c r="Q24" s="546"/>
      <c r="R24" s="546"/>
      <c r="S24" s="734" t="s">
        <v>428</v>
      </c>
      <c r="T24" s="731"/>
      <c r="V24" s="533"/>
    </row>
    <row r="25" spans="1:22" ht="18.75" customHeight="1" x14ac:dyDescent="0.35">
      <c r="A25" s="735" t="str">
        <f>'Competitor List'!$B$1</f>
        <v>IBS 600 YARD MATCH #1</v>
      </c>
      <c r="B25" s="736"/>
      <c r="C25" s="736"/>
      <c r="D25" s="736"/>
      <c r="E25" s="736"/>
      <c r="F25" s="735" t="str">
        <f>'Competitor List'!$B$1</f>
        <v>IBS 600 YARD MATCH #1</v>
      </c>
      <c r="G25" s="736"/>
      <c r="H25" s="736"/>
      <c r="I25" s="736"/>
      <c r="J25" s="736"/>
      <c r="K25" s="735" t="str">
        <f>'Competitor List'!$B$1</f>
        <v>IBS 600 YARD MATCH #1</v>
      </c>
      <c r="L25" s="736"/>
      <c r="M25" s="736"/>
      <c r="N25" s="736"/>
      <c r="O25" s="736"/>
      <c r="P25" s="735" t="str">
        <f>'Competitor List'!$B$1</f>
        <v>IBS 600 YARD MATCH #1</v>
      </c>
      <c r="Q25" s="736"/>
      <c r="R25" s="736"/>
      <c r="S25" s="736"/>
      <c r="T25" s="736"/>
      <c r="V25" s="533"/>
    </row>
    <row r="26" spans="1:22" ht="18.75" customHeight="1" x14ac:dyDescent="0.35">
      <c r="A26" s="735" t="str">
        <f>'Competitor List'!$B$2</f>
        <v>Your range name, City State</v>
      </c>
      <c r="B26" s="736"/>
      <c r="C26" s="736"/>
      <c r="D26" s="736"/>
      <c r="E26" s="736"/>
      <c r="F26" s="735" t="str">
        <f>'Competitor List'!$B$2</f>
        <v>Your range name, City State</v>
      </c>
      <c r="G26" s="736"/>
      <c r="H26" s="736"/>
      <c r="I26" s="736"/>
      <c r="J26" s="736"/>
      <c r="K26" s="735" t="str">
        <f>'Competitor List'!$B$2</f>
        <v>Your range name, City State</v>
      </c>
      <c r="L26" s="736"/>
      <c r="M26" s="736"/>
      <c r="N26" s="736"/>
      <c r="O26" s="736"/>
      <c r="P26" s="735" t="str">
        <f>'Competitor List'!$B$2</f>
        <v>Your range name, City State</v>
      </c>
      <c r="Q26" s="736"/>
      <c r="R26" s="736"/>
      <c r="S26" s="736"/>
      <c r="T26" s="736"/>
      <c r="V26" s="533"/>
    </row>
    <row r="27" spans="1:22" ht="18.75" customHeight="1" x14ac:dyDescent="0.35">
      <c r="A27" s="737">
        <f>'Competitor List'!$B$3</f>
        <v>43499</v>
      </c>
      <c r="B27" s="736"/>
      <c r="C27" s="736"/>
      <c r="D27" s="736"/>
      <c r="E27" s="736"/>
      <c r="F27" s="737">
        <f>'Competitor List'!$B$3</f>
        <v>43499</v>
      </c>
      <c r="G27" s="736"/>
      <c r="H27" s="736"/>
      <c r="I27" s="736"/>
      <c r="J27" s="736"/>
      <c r="K27" s="737">
        <f>'Competitor List'!$B$3</f>
        <v>43499</v>
      </c>
      <c r="L27" s="736"/>
      <c r="M27" s="736"/>
      <c r="N27" s="736"/>
      <c r="O27" s="736"/>
      <c r="P27" s="737">
        <f>'Competitor List'!$B$3</f>
        <v>43499</v>
      </c>
      <c r="Q27" s="736"/>
      <c r="R27" s="736"/>
      <c r="S27" s="736"/>
      <c r="T27" s="736"/>
      <c r="V27" s="533"/>
    </row>
    <row r="28" spans="1:22" ht="18.75" customHeight="1" x14ac:dyDescent="0.35">
      <c r="A28" s="725" t="s">
        <v>423</v>
      </c>
      <c r="B28" s="726"/>
      <c r="C28" s="725" t="s">
        <v>424</v>
      </c>
      <c r="D28" s="727"/>
      <c r="E28" s="540">
        <v>1</v>
      </c>
      <c r="F28" s="725" t="s">
        <v>423</v>
      </c>
      <c r="G28" s="726"/>
      <c r="H28" s="725" t="s">
        <v>424</v>
      </c>
      <c r="I28" s="727"/>
      <c r="J28" s="540">
        <f>E28+1</f>
        <v>2</v>
      </c>
      <c r="K28" s="725" t="s">
        <v>423</v>
      </c>
      <c r="L28" s="726"/>
      <c r="M28" s="725" t="s">
        <v>424</v>
      </c>
      <c r="N28" s="727"/>
      <c r="O28" s="540">
        <f>J28+1</f>
        <v>3</v>
      </c>
      <c r="P28" s="725" t="s">
        <v>423</v>
      </c>
      <c r="Q28" s="726"/>
      <c r="R28" s="725" t="s">
        <v>424</v>
      </c>
      <c r="S28" s="727"/>
      <c r="T28" s="540">
        <f>O28+1</f>
        <v>4</v>
      </c>
    </row>
    <row r="29" spans="1:22" ht="18.75" customHeight="1" x14ac:dyDescent="0.7">
      <c r="A29" s="728" t="s">
        <v>425</v>
      </c>
      <c r="B29" s="729"/>
      <c r="C29" s="730">
        <f>'Label data'!A6</f>
        <v>104</v>
      </c>
      <c r="D29" s="541"/>
      <c r="F29" s="728" t="s">
        <v>425</v>
      </c>
      <c r="G29" s="729"/>
      <c r="H29" s="730">
        <f>C29</f>
        <v>104</v>
      </c>
      <c r="I29" s="541"/>
      <c r="K29" s="728" t="s">
        <v>425</v>
      </c>
      <c r="L29" s="729"/>
      <c r="M29" s="730">
        <f>H29</f>
        <v>104</v>
      </c>
      <c r="N29" s="541"/>
      <c r="P29" s="728" t="s">
        <v>425</v>
      </c>
      <c r="Q29" s="729"/>
      <c r="R29" s="730">
        <f>M29</f>
        <v>104</v>
      </c>
      <c r="S29" s="541"/>
    </row>
    <row r="30" spans="1:22" ht="18.75" customHeight="1" x14ac:dyDescent="0.35">
      <c r="A30" s="729"/>
      <c r="B30" s="729"/>
      <c r="C30" s="731"/>
      <c r="D30" s="732"/>
      <c r="E30" s="733"/>
      <c r="F30" s="729"/>
      <c r="G30" s="729"/>
      <c r="H30" s="731"/>
      <c r="I30" s="732"/>
      <c r="J30" s="733"/>
      <c r="K30" s="729"/>
      <c r="L30" s="729"/>
      <c r="M30" s="731"/>
      <c r="N30" s="732"/>
      <c r="O30" s="733"/>
      <c r="P30" s="729"/>
      <c r="Q30" s="729"/>
      <c r="R30" s="731"/>
      <c r="S30" s="732"/>
      <c r="T30" s="733"/>
    </row>
    <row r="31" spans="1:22" ht="18.75" customHeight="1" x14ac:dyDescent="0.7">
      <c r="A31" s="543"/>
      <c r="B31" s="544"/>
      <c r="C31" s="545"/>
      <c r="D31" s="543" t="s">
        <v>426</v>
      </c>
      <c r="E31" s="546">
        <f>'Label data'!E6</f>
        <v>4</v>
      </c>
      <c r="G31" s="544"/>
      <c r="H31" s="545"/>
      <c r="I31" s="543" t="s">
        <v>426</v>
      </c>
      <c r="J31" s="546">
        <f>E31</f>
        <v>4</v>
      </c>
      <c r="L31" s="544"/>
      <c r="M31" s="545"/>
      <c r="N31" s="543" t="s">
        <v>426</v>
      </c>
      <c r="O31" s="546">
        <f ca="1">'Label data'!F6</f>
        <v>4</v>
      </c>
      <c r="Q31" s="544"/>
      <c r="R31" s="545"/>
      <c r="S31" s="543" t="s">
        <v>426</v>
      </c>
      <c r="T31" s="546">
        <f ca="1">O31</f>
        <v>4</v>
      </c>
    </row>
    <row r="32" spans="1:22" ht="18.75" customHeight="1" x14ac:dyDescent="0.35">
      <c r="A32" s="543"/>
      <c r="B32" s="546"/>
      <c r="C32" s="546"/>
      <c r="D32" s="734" t="s">
        <v>427</v>
      </c>
      <c r="E32" s="731"/>
      <c r="F32" s="543"/>
      <c r="G32" s="546"/>
      <c r="H32" s="546"/>
      <c r="I32" s="734" t="s">
        <v>428</v>
      </c>
      <c r="J32" s="731"/>
      <c r="K32" s="543"/>
      <c r="L32" s="546"/>
      <c r="M32" s="546"/>
      <c r="N32" s="734" t="s">
        <v>427</v>
      </c>
      <c r="O32" s="731"/>
      <c r="P32" s="543"/>
      <c r="Q32" s="546"/>
      <c r="R32" s="546"/>
      <c r="S32" s="734" t="s">
        <v>428</v>
      </c>
      <c r="T32" s="731"/>
    </row>
    <row r="33" spans="1:20" ht="18.75" customHeight="1" x14ac:dyDescent="0.35">
      <c r="A33" s="735" t="str">
        <f>'Competitor List'!$B$1</f>
        <v>IBS 600 YARD MATCH #1</v>
      </c>
      <c r="B33" s="736"/>
      <c r="C33" s="736"/>
      <c r="D33" s="736"/>
      <c r="E33" s="736"/>
      <c r="F33" s="735" t="str">
        <f>'Competitor List'!$B$1</f>
        <v>IBS 600 YARD MATCH #1</v>
      </c>
      <c r="G33" s="736"/>
      <c r="H33" s="736"/>
      <c r="I33" s="736"/>
      <c r="J33" s="736"/>
      <c r="K33" s="735" t="str">
        <f>'Competitor List'!$B$1</f>
        <v>IBS 600 YARD MATCH #1</v>
      </c>
      <c r="L33" s="736"/>
      <c r="M33" s="736"/>
      <c r="N33" s="736"/>
      <c r="O33" s="736"/>
      <c r="P33" s="735" t="str">
        <f>'Competitor List'!$B$1</f>
        <v>IBS 600 YARD MATCH #1</v>
      </c>
      <c r="Q33" s="736"/>
      <c r="R33" s="736"/>
      <c r="S33" s="736"/>
      <c r="T33" s="736"/>
    </row>
    <row r="34" spans="1:20" ht="18.75" customHeight="1" x14ac:dyDescent="0.35">
      <c r="A34" s="735" t="str">
        <f>'Competitor List'!$B$2</f>
        <v>Your range name, City State</v>
      </c>
      <c r="B34" s="736"/>
      <c r="C34" s="736"/>
      <c r="D34" s="736"/>
      <c r="E34" s="736"/>
      <c r="F34" s="735" t="str">
        <f>'Competitor List'!$B$2</f>
        <v>Your range name, City State</v>
      </c>
      <c r="G34" s="736"/>
      <c r="H34" s="736"/>
      <c r="I34" s="736"/>
      <c r="J34" s="736"/>
      <c r="K34" s="735" t="str">
        <f>'Competitor List'!$B$2</f>
        <v>Your range name, City State</v>
      </c>
      <c r="L34" s="736"/>
      <c r="M34" s="736"/>
      <c r="N34" s="736"/>
      <c r="O34" s="736"/>
      <c r="P34" s="735" t="str">
        <f>'Competitor List'!$B$2</f>
        <v>Your range name, City State</v>
      </c>
      <c r="Q34" s="736"/>
      <c r="R34" s="736"/>
      <c r="S34" s="736"/>
      <c r="T34" s="736"/>
    </row>
    <row r="35" spans="1:20" ht="18.75" customHeight="1" x14ac:dyDescent="0.35">
      <c r="A35" s="737">
        <f>'Competitor List'!$B$3</f>
        <v>43499</v>
      </c>
      <c r="B35" s="736"/>
      <c r="C35" s="736"/>
      <c r="D35" s="736"/>
      <c r="E35" s="736"/>
      <c r="F35" s="737">
        <f>'Competitor List'!$B$3</f>
        <v>43499</v>
      </c>
      <c r="G35" s="736"/>
      <c r="H35" s="736"/>
      <c r="I35" s="736"/>
      <c r="J35" s="736"/>
      <c r="K35" s="737">
        <f>'Competitor List'!$B$3</f>
        <v>43499</v>
      </c>
      <c r="L35" s="736"/>
      <c r="M35" s="736"/>
      <c r="N35" s="736"/>
      <c r="O35" s="736"/>
      <c r="P35" s="737">
        <f>'Competitor List'!$B$3</f>
        <v>43499</v>
      </c>
      <c r="Q35" s="736"/>
      <c r="R35" s="736"/>
      <c r="S35" s="736"/>
      <c r="T35" s="736"/>
    </row>
    <row r="36" spans="1:20" ht="18.75" customHeight="1" x14ac:dyDescent="0.35">
      <c r="A36" s="725" t="s">
        <v>423</v>
      </c>
      <c r="B36" s="726"/>
      <c r="C36" s="725" t="s">
        <v>424</v>
      </c>
      <c r="D36" s="727"/>
      <c r="E36" s="540">
        <v>1</v>
      </c>
      <c r="F36" s="725" t="s">
        <v>423</v>
      </c>
      <c r="G36" s="726"/>
      <c r="H36" s="725" t="s">
        <v>424</v>
      </c>
      <c r="I36" s="727"/>
      <c r="J36" s="540">
        <f>E36+1</f>
        <v>2</v>
      </c>
      <c r="K36" s="725" t="s">
        <v>423</v>
      </c>
      <c r="L36" s="726"/>
      <c r="M36" s="725" t="s">
        <v>424</v>
      </c>
      <c r="N36" s="727"/>
      <c r="O36" s="540">
        <f>J36+1</f>
        <v>3</v>
      </c>
      <c r="P36" s="725" t="s">
        <v>423</v>
      </c>
      <c r="Q36" s="726"/>
      <c r="R36" s="725" t="s">
        <v>424</v>
      </c>
      <c r="S36" s="727"/>
      <c r="T36" s="540">
        <f>O36+1</f>
        <v>4</v>
      </c>
    </row>
    <row r="37" spans="1:20" ht="18.75" customHeight="1" x14ac:dyDescent="0.7">
      <c r="A37" s="728" t="s">
        <v>425</v>
      </c>
      <c r="B37" s="729"/>
      <c r="C37" s="730">
        <f>'Label data'!A7</f>
        <v>105</v>
      </c>
      <c r="D37" s="541"/>
      <c r="F37" s="728" t="s">
        <v>425</v>
      </c>
      <c r="G37" s="729"/>
      <c r="H37" s="730">
        <f>C37</f>
        <v>105</v>
      </c>
      <c r="I37" s="541"/>
      <c r="K37" s="728" t="s">
        <v>425</v>
      </c>
      <c r="L37" s="729"/>
      <c r="M37" s="730">
        <f>H37</f>
        <v>105</v>
      </c>
      <c r="N37" s="541"/>
      <c r="P37" s="728" t="s">
        <v>425</v>
      </c>
      <c r="Q37" s="729"/>
      <c r="R37" s="730">
        <f>M37</f>
        <v>105</v>
      </c>
      <c r="S37" s="541"/>
    </row>
    <row r="38" spans="1:20" ht="18.75" customHeight="1" x14ac:dyDescent="0.35">
      <c r="A38" s="729"/>
      <c r="B38" s="729"/>
      <c r="C38" s="731"/>
      <c r="D38" s="732"/>
      <c r="E38" s="733"/>
      <c r="F38" s="729"/>
      <c r="G38" s="729"/>
      <c r="H38" s="731"/>
      <c r="I38" s="732"/>
      <c r="J38" s="733"/>
      <c r="K38" s="729"/>
      <c r="L38" s="729"/>
      <c r="M38" s="731"/>
      <c r="N38" s="732"/>
      <c r="O38" s="733"/>
      <c r="P38" s="729"/>
      <c r="Q38" s="729"/>
      <c r="R38" s="731"/>
      <c r="S38" s="732"/>
      <c r="T38" s="733"/>
    </row>
    <row r="39" spans="1:20" ht="18.75" customHeight="1" x14ac:dyDescent="0.7">
      <c r="A39" s="543"/>
      <c r="B39" s="544"/>
      <c r="C39" s="545"/>
      <c r="D39" s="543" t="s">
        <v>426</v>
      </c>
      <c r="E39" s="546">
        <f>'Label data'!E7</f>
        <v>5</v>
      </c>
      <c r="G39" s="544"/>
      <c r="H39" s="545"/>
      <c r="I39" s="543" t="s">
        <v>426</v>
      </c>
      <c r="J39" s="546">
        <f>E39</f>
        <v>5</v>
      </c>
      <c r="L39" s="544"/>
      <c r="M39" s="545"/>
      <c r="N39" s="543" t="s">
        <v>426</v>
      </c>
      <c r="O39" s="546">
        <f ca="1">'Label data'!F7</f>
        <v>5</v>
      </c>
      <c r="Q39" s="544"/>
      <c r="R39" s="545"/>
      <c r="S39" s="543" t="s">
        <v>426</v>
      </c>
      <c r="T39" s="546">
        <f ca="1">O39</f>
        <v>5</v>
      </c>
    </row>
    <row r="40" spans="1:20" ht="18.75" customHeight="1" x14ac:dyDescent="0.35">
      <c r="A40" s="543"/>
      <c r="B40" s="546"/>
      <c r="C40" s="546"/>
      <c r="D40" s="734" t="s">
        <v>427</v>
      </c>
      <c r="E40" s="731"/>
      <c r="F40" s="543"/>
      <c r="G40" s="546"/>
      <c r="H40" s="546"/>
      <c r="I40" s="734" t="s">
        <v>428</v>
      </c>
      <c r="J40" s="731"/>
      <c r="K40" s="543"/>
      <c r="L40" s="546"/>
      <c r="M40" s="546"/>
      <c r="N40" s="734" t="s">
        <v>427</v>
      </c>
      <c r="O40" s="731"/>
      <c r="P40" s="543"/>
      <c r="Q40" s="546"/>
      <c r="R40" s="546"/>
      <c r="S40" s="734" t="s">
        <v>428</v>
      </c>
      <c r="T40" s="731"/>
    </row>
    <row r="41" spans="1:20" ht="18.75" customHeight="1" x14ac:dyDescent="0.35">
      <c r="A41" s="735" t="str">
        <f>'Competitor List'!$B$1</f>
        <v>IBS 600 YARD MATCH #1</v>
      </c>
      <c r="B41" s="736"/>
      <c r="C41" s="736"/>
      <c r="D41" s="736"/>
      <c r="E41" s="736"/>
      <c r="F41" s="735" t="str">
        <f>'Competitor List'!$B$1</f>
        <v>IBS 600 YARD MATCH #1</v>
      </c>
      <c r="G41" s="736"/>
      <c r="H41" s="736"/>
      <c r="I41" s="736"/>
      <c r="J41" s="736"/>
      <c r="K41" s="735" t="str">
        <f>'Competitor List'!$B$1</f>
        <v>IBS 600 YARD MATCH #1</v>
      </c>
      <c r="L41" s="736"/>
      <c r="M41" s="736"/>
      <c r="N41" s="736"/>
      <c r="O41" s="736"/>
      <c r="P41" s="735" t="str">
        <f>'Competitor List'!$B$1</f>
        <v>IBS 600 YARD MATCH #1</v>
      </c>
      <c r="Q41" s="736"/>
      <c r="R41" s="736"/>
      <c r="S41" s="736"/>
      <c r="T41" s="736"/>
    </row>
    <row r="42" spans="1:20" ht="18.75" customHeight="1" x14ac:dyDescent="0.35">
      <c r="A42" s="735" t="str">
        <f>'Competitor List'!$B$2</f>
        <v>Your range name, City State</v>
      </c>
      <c r="B42" s="736"/>
      <c r="C42" s="736"/>
      <c r="D42" s="736"/>
      <c r="E42" s="736"/>
      <c r="F42" s="735" t="str">
        <f>'Competitor List'!$B$2</f>
        <v>Your range name, City State</v>
      </c>
      <c r="G42" s="736"/>
      <c r="H42" s="736"/>
      <c r="I42" s="736"/>
      <c r="J42" s="736"/>
      <c r="K42" s="735" t="str">
        <f>'Competitor List'!$B$2</f>
        <v>Your range name, City State</v>
      </c>
      <c r="L42" s="736"/>
      <c r="M42" s="736"/>
      <c r="N42" s="736"/>
      <c r="O42" s="736"/>
      <c r="P42" s="735" t="str">
        <f>'Competitor List'!$B$2</f>
        <v>Your range name, City State</v>
      </c>
      <c r="Q42" s="736"/>
      <c r="R42" s="736"/>
      <c r="S42" s="736"/>
      <c r="T42" s="736"/>
    </row>
    <row r="43" spans="1:20" ht="18.75" customHeight="1" x14ac:dyDescent="0.35">
      <c r="A43" s="737">
        <f>'Competitor List'!$B$3</f>
        <v>43499</v>
      </c>
      <c r="B43" s="736"/>
      <c r="C43" s="736"/>
      <c r="D43" s="736"/>
      <c r="E43" s="736"/>
      <c r="F43" s="737">
        <f>'Competitor List'!$B$3</f>
        <v>43499</v>
      </c>
      <c r="G43" s="736"/>
      <c r="H43" s="736"/>
      <c r="I43" s="736"/>
      <c r="J43" s="736"/>
      <c r="K43" s="737">
        <f>'Competitor List'!$B$3</f>
        <v>43499</v>
      </c>
      <c r="L43" s="736"/>
      <c r="M43" s="736"/>
      <c r="N43" s="736"/>
      <c r="O43" s="736"/>
      <c r="P43" s="737">
        <f>'Competitor List'!$B$3</f>
        <v>43499</v>
      </c>
      <c r="Q43" s="736"/>
      <c r="R43" s="736"/>
      <c r="S43" s="736"/>
      <c r="T43" s="736"/>
    </row>
    <row r="44" spans="1:20" ht="18.75" customHeight="1" x14ac:dyDescent="0.35">
      <c r="A44" s="725" t="s">
        <v>423</v>
      </c>
      <c r="B44" s="726"/>
      <c r="C44" s="725" t="s">
        <v>424</v>
      </c>
      <c r="D44" s="727"/>
      <c r="E44" s="540">
        <v>1</v>
      </c>
      <c r="F44" s="725" t="s">
        <v>423</v>
      </c>
      <c r="G44" s="726"/>
      <c r="H44" s="725" t="s">
        <v>424</v>
      </c>
      <c r="I44" s="727"/>
      <c r="J44" s="540">
        <f>E44+1</f>
        <v>2</v>
      </c>
      <c r="K44" s="725" t="s">
        <v>423</v>
      </c>
      <c r="L44" s="726"/>
      <c r="M44" s="725" t="s">
        <v>424</v>
      </c>
      <c r="N44" s="727"/>
      <c r="O44" s="540">
        <f>J44+1</f>
        <v>3</v>
      </c>
      <c r="P44" s="725" t="s">
        <v>423</v>
      </c>
      <c r="Q44" s="726"/>
      <c r="R44" s="725" t="s">
        <v>424</v>
      </c>
      <c r="S44" s="727"/>
      <c r="T44" s="540">
        <f>O44+1</f>
        <v>4</v>
      </c>
    </row>
    <row r="45" spans="1:20" ht="18.75" customHeight="1" x14ac:dyDescent="0.7">
      <c r="A45" s="728" t="s">
        <v>425</v>
      </c>
      <c r="B45" s="729"/>
      <c r="C45" s="730">
        <f>'Label data'!A8</f>
        <v>106</v>
      </c>
      <c r="D45" s="541"/>
      <c r="F45" s="728" t="s">
        <v>425</v>
      </c>
      <c r="G45" s="729"/>
      <c r="H45" s="730">
        <f>C45</f>
        <v>106</v>
      </c>
      <c r="I45" s="541"/>
      <c r="K45" s="728" t="s">
        <v>425</v>
      </c>
      <c r="L45" s="729"/>
      <c r="M45" s="730">
        <f>H45</f>
        <v>106</v>
      </c>
      <c r="N45" s="541"/>
      <c r="P45" s="728" t="s">
        <v>425</v>
      </c>
      <c r="Q45" s="729"/>
      <c r="R45" s="730">
        <f>M45</f>
        <v>106</v>
      </c>
      <c r="S45" s="541"/>
    </row>
    <row r="46" spans="1:20" ht="18.75" customHeight="1" x14ac:dyDescent="0.35">
      <c r="A46" s="729"/>
      <c r="B46" s="729"/>
      <c r="C46" s="731"/>
      <c r="D46" s="732"/>
      <c r="E46" s="733"/>
      <c r="F46" s="729"/>
      <c r="G46" s="729"/>
      <c r="H46" s="731"/>
      <c r="I46" s="732"/>
      <c r="J46" s="733"/>
      <c r="K46" s="729"/>
      <c r="L46" s="729"/>
      <c r="M46" s="731"/>
      <c r="N46" s="732"/>
      <c r="O46" s="733"/>
      <c r="P46" s="729"/>
      <c r="Q46" s="729"/>
      <c r="R46" s="731"/>
      <c r="S46" s="732"/>
      <c r="T46" s="733"/>
    </row>
    <row r="47" spans="1:20" ht="18.75" customHeight="1" x14ac:dyDescent="0.7">
      <c r="A47" s="543"/>
      <c r="B47" s="544"/>
      <c r="C47" s="545"/>
      <c r="D47" s="543" t="s">
        <v>426</v>
      </c>
      <c r="E47" s="546">
        <f>'Label data'!E8</f>
        <v>6</v>
      </c>
      <c r="G47" s="544"/>
      <c r="H47" s="545"/>
      <c r="I47" s="543" t="s">
        <v>426</v>
      </c>
      <c r="J47" s="546">
        <f>E47</f>
        <v>6</v>
      </c>
      <c r="L47" s="544"/>
      <c r="M47" s="545"/>
      <c r="N47" s="543" t="s">
        <v>426</v>
      </c>
      <c r="O47" s="546">
        <f ca="1">'Label data'!F8</f>
        <v>6</v>
      </c>
      <c r="Q47" s="544"/>
      <c r="R47" s="545"/>
      <c r="S47" s="543" t="s">
        <v>426</v>
      </c>
      <c r="T47" s="546">
        <f ca="1">O47</f>
        <v>6</v>
      </c>
    </row>
    <row r="48" spans="1:20" ht="18.75" customHeight="1" x14ac:dyDescent="0.35">
      <c r="A48" s="543"/>
      <c r="B48" s="546"/>
      <c r="C48" s="546"/>
      <c r="D48" s="734" t="s">
        <v>427</v>
      </c>
      <c r="E48" s="731"/>
      <c r="F48" s="543"/>
      <c r="G48" s="546"/>
      <c r="H48" s="546"/>
      <c r="I48" s="734" t="s">
        <v>428</v>
      </c>
      <c r="J48" s="731"/>
      <c r="K48" s="543"/>
      <c r="L48" s="546"/>
      <c r="M48" s="546"/>
      <c r="N48" s="734" t="s">
        <v>427</v>
      </c>
      <c r="O48" s="731"/>
      <c r="P48" s="543"/>
      <c r="Q48" s="546"/>
      <c r="R48" s="546"/>
      <c r="S48" s="734" t="s">
        <v>428</v>
      </c>
      <c r="T48" s="731"/>
    </row>
    <row r="49" spans="1:20" ht="18.75" customHeight="1" x14ac:dyDescent="0.35">
      <c r="A49" s="735" t="str">
        <f>'Competitor List'!$B$1</f>
        <v>IBS 600 YARD MATCH #1</v>
      </c>
      <c r="B49" s="736"/>
      <c r="C49" s="736"/>
      <c r="D49" s="736"/>
      <c r="E49" s="736"/>
      <c r="F49" s="735" t="str">
        <f>'Competitor List'!$B$1</f>
        <v>IBS 600 YARD MATCH #1</v>
      </c>
      <c r="G49" s="736"/>
      <c r="H49" s="736"/>
      <c r="I49" s="736"/>
      <c r="J49" s="736"/>
      <c r="K49" s="735" t="str">
        <f>'Competitor List'!$B$1</f>
        <v>IBS 600 YARD MATCH #1</v>
      </c>
      <c r="L49" s="736"/>
      <c r="M49" s="736"/>
      <c r="N49" s="736"/>
      <c r="O49" s="736"/>
      <c r="P49" s="735" t="str">
        <f>'Competitor List'!$B$1</f>
        <v>IBS 600 YARD MATCH #1</v>
      </c>
      <c r="Q49" s="736"/>
      <c r="R49" s="736"/>
      <c r="S49" s="736"/>
      <c r="T49" s="736"/>
    </row>
    <row r="50" spans="1:20" ht="18.75" customHeight="1" x14ac:dyDescent="0.35">
      <c r="A50" s="735" t="str">
        <f>'Competitor List'!$B$2</f>
        <v>Your range name, City State</v>
      </c>
      <c r="B50" s="736"/>
      <c r="C50" s="736"/>
      <c r="D50" s="736"/>
      <c r="E50" s="736"/>
      <c r="F50" s="735" t="str">
        <f>'Competitor List'!$B$2</f>
        <v>Your range name, City State</v>
      </c>
      <c r="G50" s="736"/>
      <c r="H50" s="736"/>
      <c r="I50" s="736"/>
      <c r="J50" s="736"/>
      <c r="K50" s="735" t="str">
        <f>'Competitor List'!$B$2</f>
        <v>Your range name, City State</v>
      </c>
      <c r="L50" s="736"/>
      <c r="M50" s="736"/>
      <c r="N50" s="736"/>
      <c r="O50" s="736"/>
      <c r="P50" s="735" t="str">
        <f>'Competitor List'!$B$2</f>
        <v>Your range name, City State</v>
      </c>
      <c r="Q50" s="736"/>
      <c r="R50" s="736"/>
      <c r="S50" s="736"/>
      <c r="T50" s="736"/>
    </row>
    <row r="51" spans="1:20" ht="18.75" customHeight="1" x14ac:dyDescent="0.35">
      <c r="A51" s="737">
        <f>'Competitor List'!$B$3</f>
        <v>43499</v>
      </c>
      <c r="B51" s="736"/>
      <c r="C51" s="736"/>
      <c r="D51" s="736"/>
      <c r="E51" s="736"/>
      <c r="F51" s="737">
        <f>'Competitor List'!$B$3</f>
        <v>43499</v>
      </c>
      <c r="G51" s="736"/>
      <c r="H51" s="736"/>
      <c r="I51" s="736"/>
      <c r="J51" s="736"/>
      <c r="K51" s="737">
        <f>'Competitor List'!$B$3</f>
        <v>43499</v>
      </c>
      <c r="L51" s="736"/>
      <c r="M51" s="736"/>
      <c r="N51" s="736"/>
      <c r="O51" s="736"/>
      <c r="P51" s="737">
        <f>'Competitor List'!$B$3</f>
        <v>43499</v>
      </c>
      <c r="Q51" s="736"/>
      <c r="R51" s="736"/>
      <c r="S51" s="736"/>
      <c r="T51" s="736"/>
    </row>
    <row r="52" spans="1:20" ht="18.75" customHeight="1" x14ac:dyDescent="0.35">
      <c r="A52" s="725" t="s">
        <v>423</v>
      </c>
      <c r="B52" s="726"/>
      <c r="C52" s="725" t="s">
        <v>424</v>
      </c>
      <c r="D52" s="727"/>
      <c r="E52" s="540">
        <v>1</v>
      </c>
      <c r="F52" s="725" t="s">
        <v>423</v>
      </c>
      <c r="G52" s="726"/>
      <c r="H52" s="725" t="s">
        <v>424</v>
      </c>
      <c r="I52" s="727"/>
      <c r="J52" s="540">
        <f>E52+1</f>
        <v>2</v>
      </c>
      <c r="K52" s="725" t="s">
        <v>423</v>
      </c>
      <c r="L52" s="726"/>
      <c r="M52" s="725" t="s">
        <v>424</v>
      </c>
      <c r="N52" s="727"/>
      <c r="O52" s="540">
        <f>J52+1</f>
        <v>3</v>
      </c>
      <c r="P52" s="725" t="s">
        <v>423</v>
      </c>
      <c r="Q52" s="726"/>
      <c r="R52" s="725" t="s">
        <v>424</v>
      </c>
      <c r="S52" s="727"/>
      <c r="T52" s="540">
        <f>O52+1</f>
        <v>4</v>
      </c>
    </row>
    <row r="53" spans="1:20" ht="18.75" customHeight="1" x14ac:dyDescent="0.7">
      <c r="A53" s="728" t="s">
        <v>425</v>
      </c>
      <c r="B53" s="729"/>
      <c r="C53" s="730">
        <f>'Label data'!A9</f>
        <v>107</v>
      </c>
      <c r="D53" s="541"/>
      <c r="F53" s="728" t="s">
        <v>425</v>
      </c>
      <c r="G53" s="729"/>
      <c r="H53" s="730">
        <f>C53</f>
        <v>107</v>
      </c>
      <c r="I53" s="541"/>
      <c r="K53" s="728" t="s">
        <v>425</v>
      </c>
      <c r="L53" s="729"/>
      <c r="M53" s="730">
        <f>H53</f>
        <v>107</v>
      </c>
      <c r="N53" s="541"/>
      <c r="P53" s="728" t="s">
        <v>425</v>
      </c>
      <c r="Q53" s="729"/>
      <c r="R53" s="730">
        <f>M53</f>
        <v>107</v>
      </c>
      <c r="S53" s="541"/>
    </row>
    <row r="54" spans="1:20" ht="18.75" customHeight="1" x14ac:dyDescent="0.35">
      <c r="A54" s="729"/>
      <c r="B54" s="729"/>
      <c r="C54" s="731"/>
      <c r="D54" s="732"/>
      <c r="E54" s="733"/>
      <c r="F54" s="729"/>
      <c r="G54" s="729"/>
      <c r="H54" s="731"/>
      <c r="I54" s="732"/>
      <c r="J54" s="733"/>
      <c r="K54" s="729"/>
      <c r="L54" s="729"/>
      <c r="M54" s="731"/>
      <c r="N54" s="732"/>
      <c r="O54" s="733"/>
      <c r="P54" s="729"/>
      <c r="Q54" s="729"/>
      <c r="R54" s="731"/>
      <c r="S54" s="732"/>
      <c r="T54" s="733"/>
    </row>
    <row r="55" spans="1:20" ht="18.75" customHeight="1" x14ac:dyDescent="0.7">
      <c r="A55" s="543"/>
      <c r="B55" s="544"/>
      <c r="C55" s="545"/>
      <c r="D55" s="543" t="s">
        <v>426</v>
      </c>
      <c r="E55" s="546">
        <f>'Label data'!E9</f>
        <v>7</v>
      </c>
      <c r="G55" s="544"/>
      <c r="H55" s="545"/>
      <c r="I55" s="543" t="s">
        <v>426</v>
      </c>
      <c r="J55" s="546">
        <f>E55</f>
        <v>7</v>
      </c>
      <c r="L55" s="544"/>
      <c r="M55" s="545"/>
      <c r="N55" s="543" t="s">
        <v>426</v>
      </c>
      <c r="O55" s="546">
        <f ca="1">'Label data'!F9</f>
        <v>7</v>
      </c>
      <c r="Q55" s="544"/>
      <c r="R55" s="545"/>
      <c r="S55" s="543" t="s">
        <v>426</v>
      </c>
      <c r="T55" s="546">
        <f ca="1">O55</f>
        <v>7</v>
      </c>
    </row>
    <row r="56" spans="1:20" ht="18.75" customHeight="1" x14ac:dyDescent="0.35">
      <c r="A56" s="543"/>
      <c r="B56" s="546"/>
      <c r="C56" s="546"/>
      <c r="D56" s="734" t="s">
        <v>427</v>
      </c>
      <c r="E56" s="731"/>
      <c r="F56" s="543"/>
      <c r="G56" s="546"/>
      <c r="H56" s="546"/>
      <c r="I56" s="734" t="s">
        <v>428</v>
      </c>
      <c r="J56" s="731"/>
      <c r="K56" s="543"/>
      <c r="L56" s="546"/>
      <c r="M56" s="546"/>
      <c r="N56" s="734" t="s">
        <v>427</v>
      </c>
      <c r="O56" s="731"/>
      <c r="P56" s="543"/>
      <c r="Q56" s="546"/>
      <c r="R56" s="546"/>
      <c r="S56" s="734" t="s">
        <v>428</v>
      </c>
      <c r="T56" s="731"/>
    </row>
    <row r="57" spans="1:20" ht="18.75" customHeight="1" x14ac:dyDescent="0.35">
      <c r="A57" s="735" t="str">
        <f>'Competitor List'!$B$1</f>
        <v>IBS 600 YARD MATCH #1</v>
      </c>
      <c r="B57" s="736"/>
      <c r="C57" s="736"/>
      <c r="D57" s="736"/>
      <c r="E57" s="736"/>
      <c r="F57" s="735" t="str">
        <f>'Competitor List'!$B$1</f>
        <v>IBS 600 YARD MATCH #1</v>
      </c>
      <c r="G57" s="736"/>
      <c r="H57" s="736"/>
      <c r="I57" s="736"/>
      <c r="J57" s="736"/>
      <c r="K57" s="735" t="str">
        <f>'Competitor List'!$B$1</f>
        <v>IBS 600 YARD MATCH #1</v>
      </c>
      <c r="L57" s="736"/>
      <c r="M57" s="736"/>
      <c r="N57" s="736"/>
      <c r="O57" s="736"/>
      <c r="P57" s="735" t="str">
        <f>'Competitor List'!$B$1</f>
        <v>IBS 600 YARD MATCH #1</v>
      </c>
      <c r="Q57" s="736"/>
      <c r="R57" s="736"/>
      <c r="S57" s="736"/>
      <c r="T57" s="736"/>
    </row>
    <row r="58" spans="1:20" ht="18.75" customHeight="1" x14ac:dyDescent="0.35">
      <c r="A58" s="735" t="str">
        <f>'Competitor List'!$B$2</f>
        <v>Your range name, City State</v>
      </c>
      <c r="B58" s="736"/>
      <c r="C58" s="736"/>
      <c r="D58" s="736"/>
      <c r="E58" s="736"/>
      <c r="F58" s="735" t="str">
        <f>'Competitor List'!$B$2</f>
        <v>Your range name, City State</v>
      </c>
      <c r="G58" s="736"/>
      <c r="H58" s="736"/>
      <c r="I58" s="736"/>
      <c r="J58" s="736"/>
      <c r="K58" s="735" t="str">
        <f>'Competitor List'!$B$2</f>
        <v>Your range name, City State</v>
      </c>
      <c r="L58" s="736"/>
      <c r="M58" s="736"/>
      <c r="N58" s="736"/>
      <c r="O58" s="736"/>
      <c r="P58" s="735" t="str">
        <f>'Competitor List'!$B$2</f>
        <v>Your range name, City State</v>
      </c>
      <c r="Q58" s="736"/>
      <c r="R58" s="736"/>
      <c r="S58" s="736"/>
      <c r="T58" s="736"/>
    </row>
    <row r="59" spans="1:20" ht="18.75" customHeight="1" x14ac:dyDescent="0.35">
      <c r="A59" s="737">
        <f>'Competitor List'!$B$3</f>
        <v>43499</v>
      </c>
      <c r="B59" s="736"/>
      <c r="C59" s="736"/>
      <c r="D59" s="736"/>
      <c r="E59" s="736"/>
      <c r="F59" s="737">
        <f>'Competitor List'!$B$3</f>
        <v>43499</v>
      </c>
      <c r="G59" s="736"/>
      <c r="H59" s="736"/>
      <c r="I59" s="736"/>
      <c r="J59" s="736"/>
      <c r="K59" s="737">
        <f>'Competitor List'!$B$3</f>
        <v>43499</v>
      </c>
      <c r="L59" s="736"/>
      <c r="M59" s="736"/>
      <c r="N59" s="736"/>
      <c r="O59" s="736"/>
      <c r="P59" s="737">
        <f>'Competitor List'!$B$3</f>
        <v>43499</v>
      </c>
      <c r="Q59" s="736"/>
      <c r="R59" s="736"/>
      <c r="S59" s="736"/>
      <c r="T59" s="736"/>
    </row>
    <row r="60" spans="1:20" ht="18.75" customHeight="1" x14ac:dyDescent="0.35">
      <c r="A60" s="725" t="s">
        <v>423</v>
      </c>
      <c r="B60" s="726"/>
      <c r="C60" s="725" t="s">
        <v>424</v>
      </c>
      <c r="D60" s="727"/>
      <c r="E60" s="540">
        <v>1</v>
      </c>
      <c r="F60" s="725" t="s">
        <v>423</v>
      </c>
      <c r="G60" s="726"/>
      <c r="H60" s="725" t="s">
        <v>424</v>
      </c>
      <c r="I60" s="727"/>
      <c r="J60" s="540">
        <f>E60+1</f>
        <v>2</v>
      </c>
      <c r="K60" s="725" t="s">
        <v>423</v>
      </c>
      <c r="L60" s="726"/>
      <c r="M60" s="725" t="s">
        <v>424</v>
      </c>
      <c r="N60" s="727"/>
      <c r="O60" s="540">
        <f>J60+1</f>
        <v>3</v>
      </c>
      <c r="P60" s="725" t="s">
        <v>423</v>
      </c>
      <c r="Q60" s="726"/>
      <c r="R60" s="725" t="s">
        <v>424</v>
      </c>
      <c r="S60" s="727"/>
      <c r="T60" s="540">
        <f>O60+1</f>
        <v>4</v>
      </c>
    </row>
    <row r="61" spans="1:20" ht="18.75" customHeight="1" x14ac:dyDescent="0.7">
      <c r="A61" s="728" t="s">
        <v>425</v>
      </c>
      <c r="B61" s="729"/>
      <c r="C61" s="730">
        <f>'Label data'!A10</f>
        <v>108</v>
      </c>
      <c r="D61" s="541"/>
      <c r="F61" s="728" t="s">
        <v>425</v>
      </c>
      <c r="G61" s="729"/>
      <c r="H61" s="730">
        <f>C61</f>
        <v>108</v>
      </c>
      <c r="I61" s="541"/>
      <c r="K61" s="728" t="s">
        <v>425</v>
      </c>
      <c r="L61" s="729"/>
      <c r="M61" s="730">
        <f>H61</f>
        <v>108</v>
      </c>
      <c r="N61" s="541"/>
      <c r="P61" s="728" t="s">
        <v>425</v>
      </c>
      <c r="Q61" s="729"/>
      <c r="R61" s="730">
        <f>M61</f>
        <v>108</v>
      </c>
      <c r="S61" s="541"/>
    </row>
    <row r="62" spans="1:20" ht="18.75" customHeight="1" x14ac:dyDescent="0.35">
      <c r="A62" s="729"/>
      <c r="B62" s="729"/>
      <c r="C62" s="731"/>
      <c r="D62" s="732"/>
      <c r="E62" s="733"/>
      <c r="F62" s="729"/>
      <c r="G62" s="729"/>
      <c r="H62" s="731"/>
      <c r="I62" s="732"/>
      <c r="J62" s="733"/>
      <c r="K62" s="729"/>
      <c r="L62" s="729"/>
      <c r="M62" s="731"/>
      <c r="N62" s="732"/>
      <c r="O62" s="733"/>
      <c r="P62" s="729"/>
      <c r="Q62" s="729"/>
      <c r="R62" s="731"/>
      <c r="S62" s="732"/>
      <c r="T62" s="733"/>
    </row>
    <row r="63" spans="1:20" ht="18.75" customHeight="1" x14ac:dyDescent="0.7">
      <c r="A63" s="543"/>
      <c r="B63" s="544"/>
      <c r="C63" s="545"/>
      <c r="D63" s="543" t="s">
        <v>426</v>
      </c>
      <c r="E63" s="546">
        <f>'Label data'!E10</f>
        <v>8</v>
      </c>
      <c r="G63" s="544"/>
      <c r="H63" s="545"/>
      <c r="I63" s="543" t="s">
        <v>426</v>
      </c>
      <c r="J63" s="546">
        <f>E63</f>
        <v>8</v>
      </c>
      <c r="L63" s="544"/>
      <c r="M63" s="545"/>
      <c r="N63" s="543" t="s">
        <v>426</v>
      </c>
      <c r="O63" s="546">
        <f ca="1">'Label data'!F10</f>
        <v>8</v>
      </c>
      <c r="Q63" s="544"/>
      <c r="R63" s="545"/>
      <c r="S63" s="543" t="s">
        <v>426</v>
      </c>
      <c r="T63" s="546">
        <f ca="1">O63</f>
        <v>8</v>
      </c>
    </row>
    <row r="64" spans="1:20" ht="18.75" customHeight="1" x14ac:dyDescent="0.35">
      <c r="A64" s="543"/>
      <c r="B64" s="546"/>
      <c r="C64" s="546"/>
      <c r="D64" s="734" t="s">
        <v>427</v>
      </c>
      <c r="E64" s="731"/>
      <c r="F64" s="543"/>
      <c r="G64" s="546"/>
      <c r="H64" s="546"/>
      <c r="I64" s="734" t="s">
        <v>428</v>
      </c>
      <c r="J64" s="731"/>
      <c r="K64" s="543"/>
      <c r="L64" s="546"/>
      <c r="M64" s="546"/>
      <c r="N64" s="734" t="s">
        <v>427</v>
      </c>
      <c r="O64" s="731"/>
      <c r="P64" s="543"/>
      <c r="Q64" s="546"/>
      <c r="R64" s="546"/>
      <c r="S64" s="734" t="s">
        <v>428</v>
      </c>
      <c r="T64" s="731"/>
    </row>
    <row r="65" spans="1:20" ht="18.75" customHeight="1" x14ac:dyDescent="0.35">
      <c r="A65" s="735" t="str">
        <f>'Competitor List'!$B$1</f>
        <v>IBS 600 YARD MATCH #1</v>
      </c>
      <c r="B65" s="736"/>
      <c r="C65" s="736"/>
      <c r="D65" s="736"/>
      <c r="E65" s="736"/>
      <c r="F65" s="735" t="str">
        <f>'Competitor List'!$B$1</f>
        <v>IBS 600 YARD MATCH #1</v>
      </c>
      <c r="G65" s="736"/>
      <c r="H65" s="736"/>
      <c r="I65" s="736"/>
      <c r="J65" s="736"/>
      <c r="K65" s="735" t="str">
        <f>'Competitor List'!$B$1</f>
        <v>IBS 600 YARD MATCH #1</v>
      </c>
      <c r="L65" s="736"/>
      <c r="M65" s="736"/>
      <c r="N65" s="736"/>
      <c r="O65" s="736"/>
      <c r="P65" s="735" t="str">
        <f>'Competitor List'!$B$1</f>
        <v>IBS 600 YARD MATCH #1</v>
      </c>
      <c r="Q65" s="736"/>
      <c r="R65" s="736"/>
      <c r="S65" s="736"/>
      <c r="T65" s="736"/>
    </row>
    <row r="66" spans="1:20" ht="18.75" customHeight="1" x14ac:dyDescent="0.35">
      <c r="A66" s="735" t="str">
        <f>'Competitor List'!$B$2</f>
        <v>Your range name, City State</v>
      </c>
      <c r="B66" s="736"/>
      <c r="C66" s="736"/>
      <c r="D66" s="736"/>
      <c r="E66" s="736"/>
      <c r="F66" s="735" t="str">
        <f>'Competitor List'!$B$2</f>
        <v>Your range name, City State</v>
      </c>
      <c r="G66" s="736"/>
      <c r="H66" s="736"/>
      <c r="I66" s="736"/>
      <c r="J66" s="736"/>
      <c r="K66" s="735" t="str">
        <f>'Competitor List'!$B$2</f>
        <v>Your range name, City State</v>
      </c>
      <c r="L66" s="736"/>
      <c r="M66" s="736"/>
      <c r="N66" s="736"/>
      <c r="O66" s="736"/>
      <c r="P66" s="735" t="str">
        <f>'Competitor List'!$B$2</f>
        <v>Your range name, City State</v>
      </c>
      <c r="Q66" s="736"/>
      <c r="R66" s="736"/>
      <c r="S66" s="736"/>
      <c r="T66" s="736"/>
    </row>
    <row r="67" spans="1:20" ht="18.75" customHeight="1" x14ac:dyDescent="0.35">
      <c r="A67" s="737">
        <f>'Competitor List'!$B$3</f>
        <v>43499</v>
      </c>
      <c r="B67" s="736"/>
      <c r="C67" s="736"/>
      <c r="D67" s="736"/>
      <c r="E67" s="736"/>
      <c r="F67" s="737">
        <f>'Competitor List'!$B$3</f>
        <v>43499</v>
      </c>
      <c r="G67" s="736"/>
      <c r="H67" s="736"/>
      <c r="I67" s="736"/>
      <c r="J67" s="736"/>
      <c r="K67" s="737">
        <f>'Competitor List'!$B$3</f>
        <v>43499</v>
      </c>
      <c r="L67" s="736"/>
      <c r="M67" s="736"/>
      <c r="N67" s="736"/>
      <c r="O67" s="736"/>
      <c r="P67" s="737">
        <f>'Competitor List'!$B$3</f>
        <v>43499</v>
      </c>
      <c r="Q67" s="736"/>
      <c r="R67" s="736"/>
      <c r="S67" s="736"/>
      <c r="T67" s="736"/>
    </row>
    <row r="68" spans="1:20" ht="18.75" customHeight="1" x14ac:dyDescent="0.35">
      <c r="A68" s="725" t="s">
        <v>423</v>
      </c>
      <c r="B68" s="726"/>
      <c r="C68" s="725" t="s">
        <v>424</v>
      </c>
      <c r="D68" s="727"/>
      <c r="E68" s="540">
        <v>1</v>
      </c>
      <c r="F68" s="725" t="s">
        <v>423</v>
      </c>
      <c r="G68" s="726"/>
      <c r="H68" s="725" t="s">
        <v>424</v>
      </c>
      <c r="I68" s="727"/>
      <c r="J68" s="540">
        <f>E68+1</f>
        <v>2</v>
      </c>
      <c r="K68" s="725" t="s">
        <v>423</v>
      </c>
      <c r="L68" s="726"/>
      <c r="M68" s="725" t="s">
        <v>424</v>
      </c>
      <c r="N68" s="727"/>
      <c r="O68" s="540">
        <f>J68+1</f>
        <v>3</v>
      </c>
      <c r="P68" s="725" t="s">
        <v>423</v>
      </c>
      <c r="Q68" s="726"/>
      <c r="R68" s="725" t="s">
        <v>424</v>
      </c>
      <c r="S68" s="727"/>
      <c r="T68" s="540">
        <f>O68+1</f>
        <v>4</v>
      </c>
    </row>
    <row r="69" spans="1:20" ht="18.75" customHeight="1" x14ac:dyDescent="0.7">
      <c r="A69" s="728" t="s">
        <v>425</v>
      </c>
      <c r="B69" s="729"/>
      <c r="C69" s="730">
        <f>'Label data'!A11</f>
        <v>109</v>
      </c>
      <c r="D69" s="541"/>
      <c r="F69" s="728" t="s">
        <v>425</v>
      </c>
      <c r="G69" s="729"/>
      <c r="H69" s="730">
        <f>C69</f>
        <v>109</v>
      </c>
      <c r="I69" s="541"/>
      <c r="K69" s="728" t="s">
        <v>425</v>
      </c>
      <c r="L69" s="729"/>
      <c r="M69" s="730">
        <f>H69</f>
        <v>109</v>
      </c>
      <c r="N69" s="541"/>
      <c r="P69" s="728" t="s">
        <v>425</v>
      </c>
      <c r="Q69" s="729"/>
      <c r="R69" s="730">
        <f>M69</f>
        <v>109</v>
      </c>
      <c r="S69" s="541"/>
    </row>
    <row r="70" spans="1:20" ht="18.75" customHeight="1" x14ac:dyDescent="0.35">
      <c r="A70" s="729"/>
      <c r="B70" s="729"/>
      <c r="C70" s="731"/>
      <c r="D70" s="732"/>
      <c r="E70" s="733"/>
      <c r="F70" s="729"/>
      <c r="G70" s="729"/>
      <c r="H70" s="731"/>
      <c r="I70" s="732"/>
      <c r="J70" s="733"/>
      <c r="K70" s="729"/>
      <c r="L70" s="729"/>
      <c r="M70" s="731"/>
      <c r="N70" s="732"/>
      <c r="O70" s="733"/>
      <c r="P70" s="729"/>
      <c r="Q70" s="729"/>
      <c r="R70" s="731"/>
      <c r="S70" s="732"/>
      <c r="T70" s="733"/>
    </row>
    <row r="71" spans="1:20" ht="18.75" customHeight="1" x14ac:dyDescent="0.7">
      <c r="A71" s="543"/>
      <c r="B71" s="544"/>
      <c r="C71" s="545"/>
      <c r="D71" s="543" t="s">
        <v>426</v>
      </c>
      <c r="E71" s="546">
        <f>'Label data'!E11</f>
        <v>9</v>
      </c>
      <c r="G71" s="544"/>
      <c r="H71" s="545"/>
      <c r="I71" s="543" t="s">
        <v>426</v>
      </c>
      <c r="J71" s="546">
        <f>E71</f>
        <v>9</v>
      </c>
      <c r="L71" s="544"/>
      <c r="M71" s="545"/>
      <c r="N71" s="543" t="s">
        <v>426</v>
      </c>
      <c r="O71" s="546">
        <f ca="1">'Label data'!F11</f>
        <v>9</v>
      </c>
      <c r="Q71" s="544"/>
      <c r="R71" s="545"/>
      <c r="S71" s="543" t="s">
        <v>426</v>
      </c>
      <c r="T71" s="546">
        <f ca="1">O71</f>
        <v>9</v>
      </c>
    </row>
    <row r="72" spans="1:20" ht="18.75" customHeight="1" x14ac:dyDescent="0.35">
      <c r="A72" s="543"/>
      <c r="B72" s="546"/>
      <c r="C72" s="546"/>
      <c r="D72" s="734" t="s">
        <v>427</v>
      </c>
      <c r="E72" s="731"/>
      <c r="F72" s="543"/>
      <c r="G72" s="546"/>
      <c r="H72" s="546"/>
      <c r="I72" s="734" t="s">
        <v>428</v>
      </c>
      <c r="J72" s="731"/>
      <c r="K72" s="543"/>
      <c r="L72" s="546"/>
      <c r="M72" s="546"/>
      <c r="N72" s="734" t="s">
        <v>427</v>
      </c>
      <c r="O72" s="731"/>
      <c r="P72" s="543"/>
      <c r="Q72" s="546"/>
      <c r="R72" s="546"/>
      <c r="S72" s="734" t="s">
        <v>428</v>
      </c>
      <c r="T72" s="731"/>
    </row>
    <row r="73" spans="1:20" ht="18.75" customHeight="1" x14ac:dyDescent="0.35">
      <c r="A73" s="735" t="str">
        <f>'Competitor List'!$B$1</f>
        <v>IBS 600 YARD MATCH #1</v>
      </c>
      <c r="B73" s="736"/>
      <c r="C73" s="736"/>
      <c r="D73" s="736"/>
      <c r="E73" s="736"/>
      <c r="F73" s="735" t="str">
        <f>'Competitor List'!$B$1</f>
        <v>IBS 600 YARD MATCH #1</v>
      </c>
      <c r="G73" s="736"/>
      <c r="H73" s="736"/>
      <c r="I73" s="736"/>
      <c r="J73" s="736"/>
      <c r="K73" s="735" t="str">
        <f>'Competitor List'!$B$1</f>
        <v>IBS 600 YARD MATCH #1</v>
      </c>
      <c r="L73" s="736"/>
      <c r="M73" s="736"/>
      <c r="N73" s="736"/>
      <c r="O73" s="736"/>
      <c r="P73" s="735" t="str">
        <f>'Competitor List'!$B$1</f>
        <v>IBS 600 YARD MATCH #1</v>
      </c>
      <c r="Q73" s="736"/>
      <c r="R73" s="736"/>
      <c r="S73" s="736"/>
      <c r="T73" s="736"/>
    </row>
    <row r="74" spans="1:20" ht="18.75" customHeight="1" x14ac:dyDescent="0.35">
      <c r="A74" s="735" t="str">
        <f>'Competitor List'!$B$2</f>
        <v>Your range name, City State</v>
      </c>
      <c r="B74" s="736"/>
      <c r="C74" s="736"/>
      <c r="D74" s="736"/>
      <c r="E74" s="736"/>
      <c r="F74" s="735" t="str">
        <f>'Competitor List'!$B$2</f>
        <v>Your range name, City State</v>
      </c>
      <c r="G74" s="736"/>
      <c r="H74" s="736"/>
      <c r="I74" s="736"/>
      <c r="J74" s="736"/>
      <c r="K74" s="735" t="str">
        <f>'Competitor List'!$B$2</f>
        <v>Your range name, City State</v>
      </c>
      <c r="L74" s="736"/>
      <c r="M74" s="736"/>
      <c r="N74" s="736"/>
      <c r="O74" s="736"/>
      <c r="P74" s="735" t="str">
        <f>'Competitor List'!$B$2</f>
        <v>Your range name, City State</v>
      </c>
      <c r="Q74" s="736"/>
      <c r="R74" s="736"/>
      <c r="S74" s="736"/>
      <c r="T74" s="736"/>
    </row>
    <row r="75" spans="1:20" ht="18.75" customHeight="1" x14ac:dyDescent="0.35">
      <c r="A75" s="737">
        <f>'Competitor List'!$B$3</f>
        <v>43499</v>
      </c>
      <c r="B75" s="736"/>
      <c r="C75" s="736"/>
      <c r="D75" s="736"/>
      <c r="E75" s="736"/>
      <c r="F75" s="737">
        <f>'Competitor List'!$B$3</f>
        <v>43499</v>
      </c>
      <c r="G75" s="736"/>
      <c r="H75" s="736"/>
      <c r="I75" s="736"/>
      <c r="J75" s="736"/>
      <c r="K75" s="737">
        <f>'Competitor List'!$B$3</f>
        <v>43499</v>
      </c>
      <c r="L75" s="736"/>
      <c r="M75" s="736"/>
      <c r="N75" s="736"/>
      <c r="O75" s="736"/>
      <c r="P75" s="737">
        <f>'Competitor List'!$B$3</f>
        <v>43499</v>
      </c>
      <c r="Q75" s="736"/>
      <c r="R75" s="736"/>
      <c r="S75" s="736"/>
      <c r="T75" s="736"/>
    </row>
    <row r="76" spans="1:20" ht="18.75" customHeight="1" x14ac:dyDescent="0.35">
      <c r="A76" s="725" t="s">
        <v>423</v>
      </c>
      <c r="B76" s="726"/>
      <c r="C76" s="725" t="s">
        <v>424</v>
      </c>
      <c r="D76" s="727"/>
      <c r="E76" s="540">
        <v>1</v>
      </c>
      <c r="F76" s="725" t="s">
        <v>423</v>
      </c>
      <c r="G76" s="726"/>
      <c r="H76" s="725" t="s">
        <v>424</v>
      </c>
      <c r="I76" s="727"/>
      <c r="J76" s="540">
        <f>E76+1</f>
        <v>2</v>
      </c>
      <c r="K76" s="725" t="s">
        <v>423</v>
      </c>
      <c r="L76" s="726"/>
      <c r="M76" s="725" t="s">
        <v>424</v>
      </c>
      <c r="N76" s="727"/>
      <c r="O76" s="540">
        <f>J76+1</f>
        <v>3</v>
      </c>
      <c r="P76" s="725" t="s">
        <v>423</v>
      </c>
      <c r="Q76" s="726"/>
      <c r="R76" s="725" t="s">
        <v>424</v>
      </c>
      <c r="S76" s="727"/>
      <c r="T76" s="540">
        <f>O76+1</f>
        <v>4</v>
      </c>
    </row>
    <row r="77" spans="1:20" ht="18.75" customHeight="1" x14ac:dyDescent="0.7">
      <c r="A77" s="728" t="s">
        <v>425</v>
      </c>
      <c r="B77" s="729"/>
      <c r="C77" s="730">
        <f>'Label data'!A12</f>
        <v>110</v>
      </c>
      <c r="D77" s="541"/>
      <c r="F77" s="728" t="s">
        <v>425</v>
      </c>
      <c r="G77" s="729"/>
      <c r="H77" s="730">
        <f>C77</f>
        <v>110</v>
      </c>
      <c r="I77" s="541"/>
      <c r="K77" s="728" t="s">
        <v>425</v>
      </c>
      <c r="L77" s="729"/>
      <c r="M77" s="730">
        <f>H77</f>
        <v>110</v>
      </c>
      <c r="N77" s="541"/>
      <c r="P77" s="728" t="s">
        <v>425</v>
      </c>
      <c r="Q77" s="729"/>
      <c r="R77" s="730">
        <f>M77</f>
        <v>110</v>
      </c>
      <c r="S77" s="541"/>
    </row>
    <row r="78" spans="1:20" ht="18.75" customHeight="1" x14ac:dyDescent="0.35">
      <c r="A78" s="729"/>
      <c r="B78" s="729"/>
      <c r="C78" s="731"/>
      <c r="D78" s="732"/>
      <c r="E78" s="733"/>
      <c r="F78" s="729"/>
      <c r="G78" s="729"/>
      <c r="H78" s="731"/>
      <c r="I78" s="732"/>
      <c r="J78" s="733"/>
      <c r="K78" s="729"/>
      <c r="L78" s="729"/>
      <c r="M78" s="731"/>
      <c r="N78" s="732"/>
      <c r="O78" s="733"/>
      <c r="P78" s="729"/>
      <c r="Q78" s="729"/>
      <c r="R78" s="731"/>
      <c r="S78" s="732"/>
      <c r="T78" s="733"/>
    </row>
    <row r="79" spans="1:20" ht="18.75" customHeight="1" x14ac:dyDescent="0.7">
      <c r="A79" s="543"/>
      <c r="B79" s="544"/>
      <c r="C79" s="545"/>
      <c r="D79" s="543" t="s">
        <v>426</v>
      </c>
      <c r="E79" s="546">
        <f>'Label data'!E12</f>
        <v>10</v>
      </c>
      <c r="G79" s="544"/>
      <c r="H79" s="545"/>
      <c r="I79" s="543" t="s">
        <v>426</v>
      </c>
      <c r="J79" s="546">
        <f>E79</f>
        <v>10</v>
      </c>
      <c r="L79" s="544"/>
      <c r="M79" s="545"/>
      <c r="N79" s="543" t="s">
        <v>426</v>
      </c>
      <c r="O79" s="546">
        <f ca="1">'Label data'!F12</f>
        <v>10</v>
      </c>
      <c r="Q79" s="544"/>
      <c r="R79" s="545"/>
      <c r="S79" s="543" t="s">
        <v>426</v>
      </c>
      <c r="T79" s="546">
        <f ca="1">O79</f>
        <v>10</v>
      </c>
    </row>
    <row r="80" spans="1:20" ht="18.75" customHeight="1" x14ac:dyDescent="0.35">
      <c r="A80" s="543"/>
      <c r="B80" s="546"/>
      <c r="C80" s="546"/>
      <c r="D80" s="734" t="s">
        <v>427</v>
      </c>
      <c r="E80" s="731"/>
      <c r="F80" s="543"/>
      <c r="G80" s="546"/>
      <c r="H80" s="546"/>
      <c r="I80" s="734" t="s">
        <v>428</v>
      </c>
      <c r="J80" s="731"/>
      <c r="K80" s="543"/>
      <c r="L80" s="546"/>
      <c r="M80" s="546"/>
      <c r="N80" s="734" t="s">
        <v>427</v>
      </c>
      <c r="O80" s="731"/>
      <c r="P80" s="543"/>
      <c r="Q80" s="546"/>
      <c r="R80" s="546"/>
      <c r="S80" s="734" t="s">
        <v>428</v>
      </c>
      <c r="T80" s="731"/>
    </row>
    <row r="81" spans="1:20" ht="18.75" customHeight="1" x14ac:dyDescent="0.35">
      <c r="A81" s="735" t="str">
        <f>'Competitor List'!$B$1</f>
        <v>IBS 600 YARD MATCH #1</v>
      </c>
      <c r="B81" s="736"/>
      <c r="C81" s="736"/>
      <c r="D81" s="736"/>
      <c r="E81" s="736"/>
      <c r="F81" s="735" t="str">
        <f>'Competitor List'!$B$1</f>
        <v>IBS 600 YARD MATCH #1</v>
      </c>
      <c r="G81" s="736"/>
      <c r="H81" s="736"/>
      <c r="I81" s="736"/>
      <c r="J81" s="736"/>
      <c r="K81" s="735" t="str">
        <f>'Competitor List'!$B$1</f>
        <v>IBS 600 YARD MATCH #1</v>
      </c>
      <c r="L81" s="736"/>
      <c r="M81" s="736"/>
      <c r="N81" s="736"/>
      <c r="O81" s="736"/>
      <c r="P81" s="735" t="str">
        <f>'Competitor List'!$B$1</f>
        <v>IBS 600 YARD MATCH #1</v>
      </c>
      <c r="Q81" s="736"/>
      <c r="R81" s="736"/>
      <c r="S81" s="736"/>
      <c r="T81" s="736"/>
    </row>
    <row r="82" spans="1:20" ht="18.75" customHeight="1" x14ac:dyDescent="0.35">
      <c r="A82" s="735" t="str">
        <f>'Competitor List'!$B$2</f>
        <v>Your range name, City State</v>
      </c>
      <c r="B82" s="736"/>
      <c r="C82" s="736"/>
      <c r="D82" s="736"/>
      <c r="E82" s="736"/>
      <c r="F82" s="735" t="str">
        <f>'Competitor List'!$B$2</f>
        <v>Your range name, City State</v>
      </c>
      <c r="G82" s="736"/>
      <c r="H82" s="736"/>
      <c r="I82" s="736"/>
      <c r="J82" s="736"/>
      <c r="K82" s="735" t="str">
        <f>'Competitor List'!$B$2</f>
        <v>Your range name, City State</v>
      </c>
      <c r="L82" s="736"/>
      <c r="M82" s="736"/>
      <c r="N82" s="736"/>
      <c r="O82" s="736"/>
      <c r="P82" s="735" t="str">
        <f>'Competitor List'!$B$2</f>
        <v>Your range name, City State</v>
      </c>
      <c r="Q82" s="736"/>
      <c r="R82" s="736"/>
      <c r="S82" s="736"/>
      <c r="T82" s="736"/>
    </row>
    <row r="83" spans="1:20" ht="18.75" customHeight="1" x14ac:dyDescent="0.35">
      <c r="A83" s="737">
        <f>'Competitor List'!$B$3</f>
        <v>43499</v>
      </c>
      <c r="B83" s="736"/>
      <c r="C83" s="736"/>
      <c r="D83" s="736"/>
      <c r="E83" s="736"/>
      <c r="F83" s="737">
        <f>'Competitor List'!$B$3</f>
        <v>43499</v>
      </c>
      <c r="G83" s="736"/>
      <c r="H83" s="736"/>
      <c r="I83" s="736"/>
      <c r="J83" s="736"/>
      <c r="K83" s="737">
        <f>'Competitor List'!$B$3</f>
        <v>43499</v>
      </c>
      <c r="L83" s="736"/>
      <c r="M83" s="736"/>
      <c r="N83" s="736"/>
      <c r="O83" s="736"/>
      <c r="P83" s="737">
        <f>'Competitor List'!$B$3</f>
        <v>43499</v>
      </c>
      <c r="Q83" s="736"/>
      <c r="R83" s="736"/>
      <c r="S83" s="736"/>
      <c r="T83" s="736"/>
    </row>
    <row r="84" spans="1:20" ht="18.75" customHeight="1" x14ac:dyDescent="0.35">
      <c r="A84" s="725" t="s">
        <v>423</v>
      </c>
      <c r="B84" s="726"/>
      <c r="C84" s="725" t="s">
        <v>424</v>
      </c>
      <c r="D84" s="727"/>
      <c r="E84" s="540">
        <v>1</v>
      </c>
      <c r="F84" s="725" t="s">
        <v>423</v>
      </c>
      <c r="G84" s="726"/>
      <c r="H84" s="725" t="s">
        <v>424</v>
      </c>
      <c r="I84" s="727"/>
      <c r="J84" s="540">
        <f>E84+1</f>
        <v>2</v>
      </c>
      <c r="K84" s="725" t="s">
        <v>423</v>
      </c>
      <c r="L84" s="726"/>
      <c r="M84" s="725" t="s">
        <v>424</v>
      </c>
      <c r="N84" s="727"/>
      <c r="O84" s="540">
        <f>J84+1</f>
        <v>3</v>
      </c>
      <c r="P84" s="725" t="s">
        <v>423</v>
      </c>
      <c r="Q84" s="726"/>
      <c r="R84" s="725" t="s">
        <v>424</v>
      </c>
      <c r="S84" s="727"/>
      <c r="T84" s="540">
        <f>O84+1</f>
        <v>4</v>
      </c>
    </row>
    <row r="85" spans="1:20" ht="18.75" customHeight="1" x14ac:dyDescent="0.7">
      <c r="A85" s="728" t="s">
        <v>425</v>
      </c>
      <c r="B85" s="729"/>
      <c r="C85" s="730">
        <f>'Label data'!A13</f>
        <v>111</v>
      </c>
      <c r="D85" s="541"/>
      <c r="F85" s="728" t="s">
        <v>425</v>
      </c>
      <c r="G85" s="729"/>
      <c r="H85" s="730">
        <f>C85</f>
        <v>111</v>
      </c>
      <c r="I85" s="541"/>
      <c r="K85" s="728" t="s">
        <v>425</v>
      </c>
      <c r="L85" s="729"/>
      <c r="M85" s="730">
        <f>H85</f>
        <v>111</v>
      </c>
      <c r="N85" s="541"/>
      <c r="P85" s="728" t="s">
        <v>425</v>
      </c>
      <c r="Q85" s="729"/>
      <c r="R85" s="730">
        <f>M85</f>
        <v>111</v>
      </c>
      <c r="S85" s="541"/>
    </row>
    <row r="86" spans="1:20" ht="18.75" customHeight="1" x14ac:dyDescent="0.35">
      <c r="A86" s="729"/>
      <c r="B86" s="729"/>
      <c r="C86" s="731"/>
      <c r="D86" s="732"/>
      <c r="E86" s="733"/>
      <c r="F86" s="729"/>
      <c r="G86" s="729"/>
      <c r="H86" s="731"/>
      <c r="I86" s="732"/>
      <c r="J86" s="733"/>
      <c r="K86" s="729"/>
      <c r="L86" s="729"/>
      <c r="M86" s="731"/>
      <c r="N86" s="732"/>
      <c r="O86" s="733"/>
      <c r="P86" s="729"/>
      <c r="Q86" s="729"/>
      <c r="R86" s="731"/>
      <c r="S86" s="732"/>
      <c r="T86" s="733"/>
    </row>
    <row r="87" spans="1:20" ht="18.75" customHeight="1" x14ac:dyDescent="0.7">
      <c r="A87" s="543"/>
      <c r="B87" s="544"/>
      <c r="C87" s="545"/>
      <c r="D87" s="543" t="s">
        <v>426</v>
      </c>
      <c r="E87" s="546">
        <f>'Label data'!E13</f>
        <v>11</v>
      </c>
      <c r="G87" s="544"/>
      <c r="H87" s="545"/>
      <c r="I87" s="543" t="s">
        <v>426</v>
      </c>
      <c r="J87" s="546">
        <f>E87</f>
        <v>11</v>
      </c>
      <c r="L87" s="544"/>
      <c r="M87" s="545"/>
      <c r="N87" s="543" t="s">
        <v>426</v>
      </c>
      <c r="O87" s="546">
        <f ca="1">'Label data'!F13</f>
        <v>11</v>
      </c>
      <c r="Q87" s="544"/>
      <c r="R87" s="545"/>
      <c r="S87" s="543" t="s">
        <v>426</v>
      </c>
      <c r="T87" s="546">
        <f ca="1">O87</f>
        <v>11</v>
      </c>
    </row>
    <row r="88" spans="1:20" ht="18.75" customHeight="1" x14ac:dyDescent="0.35">
      <c r="A88" s="543"/>
      <c r="B88" s="546"/>
      <c r="C88" s="546"/>
      <c r="D88" s="734" t="s">
        <v>427</v>
      </c>
      <c r="E88" s="731"/>
      <c r="F88" s="543"/>
      <c r="G88" s="546"/>
      <c r="H88" s="546"/>
      <c r="I88" s="734" t="s">
        <v>428</v>
      </c>
      <c r="J88" s="731"/>
      <c r="K88" s="543"/>
      <c r="L88" s="546"/>
      <c r="M88" s="546"/>
      <c r="N88" s="734" t="s">
        <v>427</v>
      </c>
      <c r="O88" s="731"/>
      <c r="P88" s="543"/>
      <c r="Q88" s="546"/>
      <c r="R88" s="546"/>
      <c r="S88" s="734" t="s">
        <v>428</v>
      </c>
      <c r="T88" s="731"/>
    </row>
    <row r="89" spans="1:20" ht="18.75" customHeight="1" x14ac:dyDescent="0.35">
      <c r="A89" s="735" t="str">
        <f>'Competitor List'!$B$1</f>
        <v>IBS 600 YARD MATCH #1</v>
      </c>
      <c r="B89" s="736"/>
      <c r="C89" s="736"/>
      <c r="D89" s="736"/>
      <c r="E89" s="736"/>
      <c r="F89" s="735" t="str">
        <f>'Competitor List'!$B$1</f>
        <v>IBS 600 YARD MATCH #1</v>
      </c>
      <c r="G89" s="736"/>
      <c r="H89" s="736"/>
      <c r="I89" s="736"/>
      <c r="J89" s="736"/>
      <c r="K89" s="735" t="str">
        <f>'Competitor List'!$B$1</f>
        <v>IBS 600 YARD MATCH #1</v>
      </c>
      <c r="L89" s="736"/>
      <c r="M89" s="736"/>
      <c r="N89" s="736"/>
      <c r="O89" s="736"/>
      <c r="P89" s="735" t="str">
        <f>'Competitor List'!$B$1</f>
        <v>IBS 600 YARD MATCH #1</v>
      </c>
      <c r="Q89" s="736"/>
      <c r="R89" s="736"/>
      <c r="S89" s="736"/>
      <c r="T89" s="736"/>
    </row>
    <row r="90" spans="1:20" ht="18.75" customHeight="1" x14ac:dyDescent="0.35">
      <c r="A90" s="735" t="str">
        <f>'Competitor List'!$B$2</f>
        <v>Your range name, City State</v>
      </c>
      <c r="B90" s="736"/>
      <c r="C90" s="736"/>
      <c r="D90" s="736"/>
      <c r="E90" s="736"/>
      <c r="F90" s="735" t="str">
        <f>'Competitor List'!$B$2</f>
        <v>Your range name, City State</v>
      </c>
      <c r="G90" s="736"/>
      <c r="H90" s="736"/>
      <c r="I90" s="736"/>
      <c r="J90" s="736"/>
      <c r="K90" s="735" t="str">
        <f>'Competitor List'!$B$2</f>
        <v>Your range name, City State</v>
      </c>
      <c r="L90" s="736"/>
      <c r="M90" s="736"/>
      <c r="N90" s="736"/>
      <c r="O90" s="736"/>
      <c r="P90" s="735" t="str">
        <f>'Competitor List'!$B$2</f>
        <v>Your range name, City State</v>
      </c>
      <c r="Q90" s="736"/>
      <c r="R90" s="736"/>
      <c r="S90" s="736"/>
      <c r="T90" s="736"/>
    </row>
    <row r="91" spans="1:20" ht="18.75" customHeight="1" x14ac:dyDescent="0.35">
      <c r="A91" s="737">
        <f>'Competitor List'!$B$3</f>
        <v>43499</v>
      </c>
      <c r="B91" s="736"/>
      <c r="C91" s="736"/>
      <c r="D91" s="736"/>
      <c r="E91" s="736"/>
      <c r="F91" s="737">
        <f>'Competitor List'!$B$3</f>
        <v>43499</v>
      </c>
      <c r="G91" s="736"/>
      <c r="H91" s="736"/>
      <c r="I91" s="736"/>
      <c r="J91" s="736"/>
      <c r="K91" s="737">
        <f>'Competitor List'!$B$3</f>
        <v>43499</v>
      </c>
      <c r="L91" s="736"/>
      <c r="M91" s="736"/>
      <c r="N91" s="736"/>
      <c r="O91" s="736"/>
      <c r="P91" s="737">
        <f>'Competitor List'!$B$3</f>
        <v>43499</v>
      </c>
      <c r="Q91" s="736"/>
      <c r="R91" s="736"/>
      <c r="S91" s="736"/>
      <c r="T91" s="736"/>
    </row>
    <row r="92" spans="1:20" ht="18.75" customHeight="1" x14ac:dyDescent="0.35">
      <c r="A92" s="725" t="s">
        <v>423</v>
      </c>
      <c r="B92" s="726"/>
      <c r="C92" s="725" t="s">
        <v>424</v>
      </c>
      <c r="D92" s="727"/>
      <c r="E92" s="540">
        <v>1</v>
      </c>
      <c r="F92" s="725" t="s">
        <v>423</v>
      </c>
      <c r="G92" s="726"/>
      <c r="H92" s="725" t="s">
        <v>424</v>
      </c>
      <c r="I92" s="727"/>
      <c r="J92" s="540">
        <f>E92+1</f>
        <v>2</v>
      </c>
      <c r="K92" s="725" t="s">
        <v>423</v>
      </c>
      <c r="L92" s="726"/>
      <c r="M92" s="725" t="s">
        <v>424</v>
      </c>
      <c r="N92" s="727"/>
      <c r="O92" s="540">
        <f>J92+1</f>
        <v>3</v>
      </c>
      <c r="P92" s="725" t="s">
        <v>423</v>
      </c>
      <c r="Q92" s="726"/>
      <c r="R92" s="725" t="s">
        <v>424</v>
      </c>
      <c r="S92" s="727"/>
      <c r="T92" s="540">
        <f>O92+1</f>
        <v>4</v>
      </c>
    </row>
    <row r="93" spans="1:20" ht="18.75" customHeight="1" x14ac:dyDescent="0.7">
      <c r="A93" s="728" t="s">
        <v>425</v>
      </c>
      <c r="B93" s="729"/>
      <c r="C93" s="730">
        <f>'Label data'!A14</f>
        <v>112</v>
      </c>
      <c r="D93" s="541"/>
      <c r="F93" s="728" t="s">
        <v>425</v>
      </c>
      <c r="G93" s="729"/>
      <c r="H93" s="730">
        <f>C93</f>
        <v>112</v>
      </c>
      <c r="I93" s="541"/>
      <c r="K93" s="728" t="s">
        <v>425</v>
      </c>
      <c r="L93" s="729"/>
      <c r="M93" s="730">
        <f>H93</f>
        <v>112</v>
      </c>
      <c r="N93" s="541"/>
      <c r="P93" s="728" t="s">
        <v>425</v>
      </c>
      <c r="Q93" s="729"/>
      <c r="R93" s="730">
        <f>M93</f>
        <v>112</v>
      </c>
      <c r="S93" s="541"/>
    </row>
    <row r="94" spans="1:20" ht="18.75" customHeight="1" x14ac:dyDescent="0.35">
      <c r="A94" s="729"/>
      <c r="B94" s="729"/>
      <c r="C94" s="731"/>
      <c r="D94" s="732"/>
      <c r="E94" s="733"/>
      <c r="F94" s="729"/>
      <c r="G94" s="729"/>
      <c r="H94" s="731"/>
      <c r="I94" s="732"/>
      <c r="J94" s="733"/>
      <c r="K94" s="729"/>
      <c r="L94" s="729"/>
      <c r="M94" s="731"/>
      <c r="N94" s="732"/>
      <c r="O94" s="733"/>
      <c r="P94" s="729"/>
      <c r="Q94" s="729"/>
      <c r="R94" s="731"/>
      <c r="S94" s="732"/>
      <c r="T94" s="733"/>
    </row>
    <row r="95" spans="1:20" ht="18.75" customHeight="1" x14ac:dyDescent="0.7">
      <c r="A95" s="543"/>
      <c r="B95" s="544"/>
      <c r="C95" s="545"/>
      <c r="D95" s="543" t="s">
        <v>426</v>
      </c>
      <c r="E95" s="546">
        <f>'Label data'!E14</f>
        <v>12</v>
      </c>
      <c r="G95" s="544"/>
      <c r="H95" s="545"/>
      <c r="I95" s="543" t="s">
        <v>426</v>
      </c>
      <c r="J95" s="546">
        <f>E95</f>
        <v>12</v>
      </c>
      <c r="L95" s="544"/>
      <c r="M95" s="545"/>
      <c r="N95" s="543" t="s">
        <v>426</v>
      </c>
      <c r="O95" s="546">
        <f ca="1">'Label data'!F14</f>
        <v>12</v>
      </c>
      <c r="Q95" s="544"/>
      <c r="R95" s="545"/>
      <c r="S95" s="543" t="s">
        <v>426</v>
      </c>
      <c r="T95" s="546">
        <f ca="1">O95</f>
        <v>12</v>
      </c>
    </row>
    <row r="96" spans="1:20" ht="18.75" customHeight="1" x14ac:dyDescent="0.35">
      <c r="A96" s="543"/>
      <c r="B96" s="546"/>
      <c r="C96" s="546"/>
      <c r="D96" s="734" t="s">
        <v>427</v>
      </c>
      <c r="E96" s="731"/>
      <c r="F96" s="543"/>
      <c r="G96" s="546"/>
      <c r="H96" s="546"/>
      <c r="I96" s="734" t="s">
        <v>428</v>
      </c>
      <c r="J96" s="731"/>
      <c r="K96" s="543"/>
      <c r="L96" s="546"/>
      <c r="M96" s="546"/>
      <c r="N96" s="734" t="s">
        <v>427</v>
      </c>
      <c r="O96" s="731"/>
      <c r="P96" s="543"/>
      <c r="Q96" s="546"/>
      <c r="R96" s="546"/>
      <c r="S96" s="734" t="s">
        <v>428</v>
      </c>
      <c r="T96" s="731"/>
    </row>
    <row r="97" spans="1:20" ht="18.75" customHeight="1" x14ac:dyDescent="0.35">
      <c r="A97" s="735" t="str">
        <f>'Competitor List'!$B$1</f>
        <v>IBS 600 YARD MATCH #1</v>
      </c>
      <c r="B97" s="736"/>
      <c r="C97" s="736"/>
      <c r="D97" s="736"/>
      <c r="E97" s="736"/>
      <c r="F97" s="735" t="str">
        <f>'Competitor List'!$B$1</f>
        <v>IBS 600 YARD MATCH #1</v>
      </c>
      <c r="G97" s="736"/>
      <c r="H97" s="736"/>
      <c r="I97" s="736"/>
      <c r="J97" s="736"/>
      <c r="K97" s="735" t="str">
        <f>'Competitor List'!$B$1</f>
        <v>IBS 600 YARD MATCH #1</v>
      </c>
      <c r="L97" s="736"/>
      <c r="M97" s="736"/>
      <c r="N97" s="736"/>
      <c r="O97" s="736"/>
      <c r="P97" s="735" t="str">
        <f>'Competitor List'!$B$1</f>
        <v>IBS 600 YARD MATCH #1</v>
      </c>
      <c r="Q97" s="736"/>
      <c r="R97" s="736"/>
      <c r="S97" s="736"/>
      <c r="T97" s="736"/>
    </row>
    <row r="98" spans="1:20" ht="18.75" customHeight="1" x14ac:dyDescent="0.35">
      <c r="A98" s="735" t="str">
        <f>'Competitor List'!$B$2</f>
        <v>Your range name, City State</v>
      </c>
      <c r="B98" s="736"/>
      <c r="C98" s="736"/>
      <c r="D98" s="736"/>
      <c r="E98" s="736"/>
      <c r="F98" s="735" t="str">
        <f>'Competitor List'!$B$2</f>
        <v>Your range name, City State</v>
      </c>
      <c r="G98" s="736"/>
      <c r="H98" s="736"/>
      <c r="I98" s="736"/>
      <c r="J98" s="736"/>
      <c r="K98" s="735" t="str">
        <f>'Competitor List'!$B$2</f>
        <v>Your range name, City State</v>
      </c>
      <c r="L98" s="736"/>
      <c r="M98" s="736"/>
      <c r="N98" s="736"/>
      <c r="O98" s="736"/>
      <c r="P98" s="735" t="str">
        <f>'Competitor List'!$B$2</f>
        <v>Your range name, City State</v>
      </c>
      <c r="Q98" s="736"/>
      <c r="R98" s="736"/>
      <c r="S98" s="736"/>
      <c r="T98" s="736"/>
    </row>
    <row r="99" spans="1:20" ht="18.75" customHeight="1" x14ac:dyDescent="0.35">
      <c r="A99" s="737">
        <f>'Competitor List'!$B$3</f>
        <v>43499</v>
      </c>
      <c r="B99" s="736"/>
      <c r="C99" s="736"/>
      <c r="D99" s="736"/>
      <c r="E99" s="736"/>
      <c r="F99" s="737">
        <f>'Competitor List'!$B$3</f>
        <v>43499</v>
      </c>
      <c r="G99" s="736"/>
      <c r="H99" s="736"/>
      <c r="I99" s="736"/>
      <c r="J99" s="736"/>
      <c r="K99" s="737">
        <f>'Competitor List'!$B$3</f>
        <v>43499</v>
      </c>
      <c r="L99" s="736"/>
      <c r="M99" s="736"/>
      <c r="N99" s="736"/>
      <c r="O99" s="736"/>
      <c r="P99" s="737">
        <f>'Competitor List'!$B$3</f>
        <v>43499</v>
      </c>
      <c r="Q99" s="736"/>
      <c r="R99" s="736"/>
      <c r="S99" s="736"/>
      <c r="T99" s="736"/>
    </row>
    <row r="100" spans="1:20" ht="18.75" customHeight="1" x14ac:dyDescent="0.35">
      <c r="A100" s="725" t="s">
        <v>423</v>
      </c>
      <c r="B100" s="726"/>
      <c r="C100" s="725" t="s">
        <v>424</v>
      </c>
      <c r="D100" s="727"/>
      <c r="E100" s="540">
        <v>1</v>
      </c>
      <c r="F100" s="725" t="s">
        <v>423</v>
      </c>
      <c r="G100" s="726"/>
      <c r="H100" s="725" t="s">
        <v>424</v>
      </c>
      <c r="I100" s="727"/>
      <c r="J100" s="540">
        <f>E100+1</f>
        <v>2</v>
      </c>
      <c r="K100" s="725" t="s">
        <v>423</v>
      </c>
      <c r="L100" s="726"/>
      <c r="M100" s="725" t="s">
        <v>424</v>
      </c>
      <c r="N100" s="727"/>
      <c r="O100" s="540">
        <f>J100+1</f>
        <v>3</v>
      </c>
      <c r="P100" s="725" t="s">
        <v>423</v>
      </c>
      <c r="Q100" s="726"/>
      <c r="R100" s="725" t="s">
        <v>424</v>
      </c>
      <c r="S100" s="727"/>
      <c r="T100" s="540">
        <f>O100+1</f>
        <v>4</v>
      </c>
    </row>
    <row r="101" spans="1:20" ht="18.75" customHeight="1" x14ac:dyDescent="0.7">
      <c r="A101" s="728" t="s">
        <v>425</v>
      </c>
      <c r="B101" s="729"/>
      <c r="C101" s="730">
        <f>'Label data'!A15</f>
        <v>113</v>
      </c>
      <c r="D101" s="541"/>
      <c r="F101" s="728" t="s">
        <v>425</v>
      </c>
      <c r="G101" s="729"/>
      <c r="H101" s="730">
        <f>C101</f>
        <v>113</v>
      </c>
      <c r="I101" s="541"/>
      <c r="K101" s="728" t="s">
        <v>425</v>
      </c>
      <c r="L101" s="729"/>
      <c r="M101" s="730">
        <f>H101</f>
        <v>113</v>
      </c>
      <c r="N101" s="541"/>
      <c r="P101" s="728" t="s">
        <v>425</v>
      </c>
      <c r="Q101" s="729"/>
      <c r="R101" s="730">
        <f>M101</f>
        <v>113</v>
      </c>
      <c r="S101" s="541"/>
    </row>
    <row r="102" spans="1:20" ht="18.75" customHeight="1" x14ac:dyDescent="0.35">
      <c r="A102" s="729"/>
      <c r="B102" s="729"/>
      <c r="C102" s="731"/>
      <c r="D102" s="732"/>
      <c r="E102" s="733"/>
      <c r="F102" s="729"/>
      <c r="G102" s="729"/>
      <c r="H102" s="731"/>
      <c r="I102" s="732"/>
      <c r="J102" s="733"/>
      <c r="K102" s="729"/>
      <c r="L102" s="729"/>
      <c r="M102" s="731"/>
      <c r="N102" s="732"/>
      <c r="O102" s="733"/>
      <c r="P102" s="729"/>
      <c r="Q102" s="729"/>
      <c r="R102" s="731"/>
      <c r="S102" s="732"/>
      <c r="T102" s="733"/>
    </row>
    <row r="103" spans="1:20" ht="18.75" customHeight="1" x14ac:dyDescent="0.7">
      <c r="A103" s="543"/>
      <c r="B103" s="544"/>
      <c r="C103" s="545"/>
      <c r="D103" s="543" t="s">
        <v>426</v>
      </c>
      <c r="E103" s="546">
        <f>'Label data'!E15</f>
        <v>13</v>
      </c>
      <c r="G103" s="544"/>
      <c r="H103" s="545"/>
      <c r="I103" s="543" t="s">
        <v>426</v>
      </c>
      <c r="J103" s="546">
        <f>E103</f>
        <v>13</v>
      </c>
      <c r="L103" s="544"/>
      <c r="M103" s="545"/>
      <c r="N103" s="543" t="s">
        <v>426</v>
      </c>
      <c r="O103" s="546">
        <f ca="1">'Label data'!F15</f>
        <v>13</v>
      </c>
      <c r="Q103" s="544"/>
      <c r="R103" s="545"/>
      <c r="S103" s="543" t="s">
        <v>426</v>
      </c>
      <c r="T103" s="546">
        <f ca="1">O103</f>
        <v>13</v>
      </c>
    </row>
    <row r="104" spans="1:20" ht="18.75" customHeight="1" x14ac:dyDescent="0.35">
      <c r="A104" s="543"/>
      <c r="B104" s="546"/>
      <c r="C104" s="546"/>
      <c r="D104" s="734" t="s">
        <v>427</v>
      </c>
      <c r="E104" s="731"/>
      <c r="F104" s="543"/>
      <c r="G104" s="546"/>
      <c r="H104" s="546"/>
      <c r="I104" s="734" t="s">
        <v>428</v>
      </c>
      <c r="J104" s="731"/>
      <c r="K104" s="543"/>
      <c r="L104" s="546"/>
      <c r="M104" s="546"/>
      <c r="N104" s="734" t="s">
        <v>427</v>
      </c>
      <c r="O104" s="731"/>
      <c r="P104" s="543"/>
      <c r="Q104" s="546"/>
      <c r="R104" s="546"/>
      <c r="S104" s="734" t="s">
        <v>428</v>
      </c>
      <c r="T104" s="731"/>
    </row>
    <row r="105" spans="1:20" ht="18.75" customHeight="1" x14ac:dyDescent="0.35">
      <c r="A105" s="735" t="str">
        <f>'Competitor List'!$B$1</f>
        <v>IBS 600 YARD MATCH #1</v>
      </c>
      <c r="B105" s="736"/>
      <c r="C105" s="736"/>
      <c r="D105" s="736"/>
      <c r="E105" s="736"/>
      <c r="F105" s="735" t="str">
        <f>'Competitor List'!$B$1</f>
        <v>IBS 600 YARD MATCH #1</v>
      </c>
      <c r="G105" s="736"/>
      <c r="H105" s="736"/>
      <c r="I105" s="736"/>
      <c r="J105" s="736"/>
      <c r="K105" s="735" t="str">
        <f>'Competitor List'!$B$1</f>
        <v>IBS 600 YARD MATCH #1</v>
      </c>
      <c r="L105" s="736"/>
      <c r="M105" s="736"/>
      <c r="N105" s="736"/>
      <c r="O105" s="736"/>
      <c r="P105" s="735" t="str">
        <f>'Competitor List'!$B$1</f>
        <v>IBS 600 YARD MATCH #1</v>
      </c>
      <c r="Q105" s="736"/>
      <c r="R105" s="736"/>
      <c r="S105" s="736"/>
      <c r="T105" s="736"/>
    </row>
    <row r="106" spans="1:20" ht="18.75" customHeight="1" x14ac:dyDescent="0.35">
      <c r="A106" s="735" t="str">
        <f>'Competitor List'!$B$2</f>
        <v>Your range name, City State</v>
      </c>
      <c r="B106" s="736"/>
      <c r="C106" s="736"/>
      <c r="D106" s="736"/>
      <c r="E106" s="736"/>
      <c r="F106" s="735" t="str">
        <f>'Competitor List'!$B$2</f>
        <v>Your range name, City State</v>
      </c>
      <c r="G106" s="736"/>
      <c r="H106" s="736"/>
      <c r="I106" s="736"/>
      <c r="J106" s="736"/>
      <c r="K106" s="735" t="str">
        <f>'Competitor List'!$B$2</f>
        <v>Your range name, City State</v>
      </c>
      <c r="L106" s="736"/>
      <c r="M106" s="736"/>
      <c r="N106" s="736"/>
      <c r="O106" s="736"/>
      <c r="P106" s="735" t="str">
        <f>'Competitor List'!$B$2</f>
        <v>Your range name, City State</v>
      </c>
      <c r="Q106" s="736"/>
      <c r="R106" s="736"/>
      <c r="S106" s="736"/>
      <c r="T106" s="736"/>
    </row>
    <row r="107" spans="1:20" ht="18.75" customHeight="1" x14ac:dyDescent="0.35">
      <c r="A107" s="737">
        <f>'Competitor List'!$B$3</f>
        <v>43499</v>
      </c>
      <c r="B107" s="736"/>
      <c r="C107" s="736"/>
      <c r="D107" s="736"/>
      <c r="E107" s="736"/>
      <c r="F107" s="737">
        <f>'Competitor List'!$B$3</f>
        <v>43499</v>
      </c>
      <c r="G107" s="736"/>
      <c r="H107" s="736"/>
      <c r="I107" s="736"/>
      <c r="J107" s="736"/>
      <c r="K107" s="737">
        <f>'Competitor List'!$B$3</f>
        <v>43499</v>
      </c>
      <c r="L107" s="736"/>
      <c r="M107" s="736"/>
      <c r="N107" s="736"/>
      <c r="O107" s="736"/>
      <c r="P107" s="737">
        <f>'Competitor List'!$B$3</f>
        <v>43499</v>
      </c>
      <c r="Q107" s="736"/>
      <c r="R107" s="736"/>
      <c r="S107" s="736"/>
      <c r="T107" s="736"/>
    </row>
    <row r="108" spans="1:20" ht="18.75" customHeight="1" x14ac:dyDescent="0.35">
      <c r="A108" s="725" t="s">
        <v>423</v>
      </c>
      <c r="B108" s="726"/>
      <c r="C108" s="725" t="s">
        <v>424</v>
      </c>
      <c r="D108" s="727"/>
      <c r="E108" s="540">
        <v>1</v>
      </c>
      <c r="F108" s="725" t="s">
        <v>423</v>
      </c>
      <c r="G108" s="726"/>
      <c r="H108" s="725" t="s">
        <v>424</v>
      </c>
      <c r="I108" s="727"/>
      <c r="J108" s="540">
        <f>E108+1</f>
        <v>2</v>
      </c>
      <c r="K108" s="725" t="s">
        <v>423</v>
      </c>
      <c r="L108" s="726"/>
      <c r="M108" s="725" t="s">
        <v>424</v>
      </c>
      <c r="N108" s="727"/>
      <c r="O108" s="540">
        <f>J108+1</f>
        <v>3</v>
      </c>
      <c r="P108" s="725" t="s">
        <v>423</v>
      </c>
      <c r="Q108" s="726"/>
      <c r="R108" s="725" t="s">
        <v>424</v>
      </c>
      <c r="S108" s="727"/>
      <c r="T108" s="540">
        <f>O108+1</f>
        <v>4</v>
      </c>
    </row>
    <row r="109" spans="1:20" ht="18.75" customHeight="1" x14ac:dyDescent="0.7">
      <c r="A109" s="728" t="s">
        <v>425</v>
      </c>
      <c r="B109" s="729"/>
      <c r="C109" s="730">
        <f>'Label data'!A16</f>
        <v>114</v>
      </c>
      <c r="D109" s="541"/>
      <c r="F109" s="728" t="s">
        <v>425</v>
      </c>
      <c r="G109" s="729"/>
      <c r="H109" s="730">
        <f>C109</f>
        <v>114</v>
      </c>
      <c r="I109" s="541"/>
      <c r="K109" s="728" t="s">
        <v>425</v>
      </c>
      <c r="L109" s="729"/>
      <c r="M109" s="730">
        <f>H109</f>
        <v>114</v>
      </c>
      <c r="N109" s="541"/>
      <c r="P109" s="728" t="s">
        <v>425</v>
      </c>
      <c r="Q109" s="729"/>
      <c r="R109" s="730">
        <f>M109</f>
        <v>114</v>
      </c>
      <c r="S109" s="541"/>
    </row>
    <row r="110" spans="1:20" ht="18.75" customHeight="1" x14ac:dyDescent="0.35">
      <c r="A110" s="729"/>
      <c r="B110" s="729"/>
      <c r="C110" s="731"/>
      <c r="D110" s="732"/>
      <c r="E110" s="733"/>
      <c r="F110" s="729"/>
      <c r="G110" s="729"/>
      <c r="H110" s="731"/>
      <c r="I110" s="732"/>
      <c r="J110" s="733"/>
      <c r="K110" s="729"/>
      <c r="L110" s="729"/>
      <c r="M110" s="731"/>
      <c r="N110" s="732"/>
      <c r="O110" s="733"/>
      <c r="P110" s="729"/>
      <c r="Q110" s="729"/>
      <c r="R110" s="731"/>
      <c r="S110" s="732"/>
      <c r="T110" s="733"/>
    </row>
    <row r="111" spans="1:20" ht="18.75" customHeight="1" x14ac:dyDescent="0.7">
      <c r="A111" s="543"/>
      <c r="B111" s="544"/>
      <c r="C111" s="545"/>
      <c r="D111" s="543" t="s">
        <v>426</v>
      </c>
      <c r="E111" s="546">
        <f>'Label data'!E16</f>
        <v>14</v>
      </c>
      <c r="G111" s="544"/>
      <c r="H111" s="545"/>
      <c r="I111" s="543" t="s">
        <v>426</v>
      </c>
      <c r="J111" s="546">
        <f>E111</f>
        <v>14</v>
      </c>
      <c r="L111" s="544"/>
      <c r="M111" s="545"/>
      <c r="N111" s="543" t="s">
        <v>426</v>
      </c>
      <c r="O111" s="546">
        <f ca="1">'Label data'!F16</f>
        <v>14</v>
      </c>
      <c r="Q111" s="544"/>
      <c r="R111" s="545"/>
      <c r="S111" s="543" t="s">
        <v>426</v>
      </c>
      <c r="T111" s="546">
        <f ca="1">O111</f>
        <v>14</v>
      </c>
    </row>
    <row r="112" spans="1:20" ht="18.75" customHeight="1" x14ac:dyDescent="0.35">
      <c r="A112" s="543"/>
      <c r="B112" s="546"/>
      <c r="C112" s="546"/>
      <c r="D112" s="734" t="s">
        <v>427</v>
      </c>
      <c r="E112" s="731"/>
      <c r="F112" s="543"/>
      <c r="G112" s="546"/>
      <c r="H112" s="546"/>
      <c r="I112" s="734" t="s">
        <v>428</v>
      </c>
      <c r="J112" s="731"/>
      <c r="K112" s="543"/>
      <c r="L112" s="546"/>
      <c r="M112" s="546"/>
      <c r="N112" s="734" t="s">
        <v>427</v>
      </c>
      <c r="O112" s="731"/>
      <c r="P112" s="543"/>
      <c r="Q112" s="546"/>
      <c r="R112" s="546"/>
      <c r="S112" s="734" t="s">
        <v>428</v>
      </c>
      <c r="T112" s="731"/>
    </row>
    <row r="113" spans="1:20" ht="18.75" customHeight="1" x14ac:dyDescent="0.35">
      <c r="A113" s="735" t="str">
        <f>'Competitor List'!$B$1</f>
        <v>IBS 600 YARD MATCH #1</v>
      </c>
      <c r="B113" s="736"/>
      <c r="C113" s="736"/>
      <c r="D113" s="736"/>
      <c r="E113" s="736"/>
      <c r="F113" s="735" t="str">
        <f>'Competitor List'!$B$1</f>
        <v>IBS 600 YARD MATCH #1</v>
      </c>
      <c r="G113" s="736"/>
      <c r="H113" s="736"/>
      <c r="I113" s="736"/>
      <c r="J113" s="736"/>
      <c r="K113" s="735" t="str">
        <f>'Competitor List'!$B$1</f>
        <v>IBS 600 YARD MATCH #1</v>
      </c>
      <c r="L113" s="736"/>
      <c r="M113" s="736"/>
      <c r="N113" s="736"/>
      <c r="O113" s="736"/>
      <c r="P113" s="735" t="str">
        <f>'Competitor List'!$B$1</f>
        <v>IBS 600 YARD MATCH #1</v>
      </c>
      <c r="Q113" s="736"/>
      <c r="R113" s="736"/>
      <c r="S113" s="736"/>
      <c r="T113" s="736"/>
    </row>
    <row r="114" spans="1:20" ht="18.75" customHeight="1" x14ac:dyDescent="0.35">
      <c r="A114" s="735" t="str">
        <f>'Competitor List'!$B$2</f>
        <v>Your range name, City State</v>
      </c>
      <c r="B114" s="736"/>
      <c r="C114" s="736"/>
      <c r="D114" s="736"/>
      <c r="E114" s="736"/>
      <c r="F114" s="735" t="str">
        <f>'Competitor List'!$B$2</f>
        <v>Your range name, City State</v>
      </c>
      <c r="G114" s="736"/>
      <c r="H114" s="736"/>
      <c r="I114" s="736"/>
      <c r="J114" s="736"/>
      <c r="K114" s="735" t="str">
        <f>'Competitor List'!$B$2</f>
        <v>Your range name, City State</v>
      </c>
      <c r="L114" s="736"/>
      <c r="M114" s="736"/>
      <c r="N114" s="736"/>
      <c r="O114" s="736"/>
      <c r="P114" s="735" t="str">
        <f>'Competitor List'!$B$2</f>
        <v>Your range name, City State</v>
      </c>
      <c r="Q114" s="736"/>
      <c r="R114" s="736"/>
      <c r="S114" s="736"/>
      <c r="T114" s="736"/>
    </row>
    <row r="115" spans="1:20" ht="18.75" customHeight="1" x14ac:dyDescent="0.35">
      <c r="A115" s="737">
        <f>'Competitor List'!$B$3</f>
        <v>43499</v>
      </c>
      <c r="B115" s="736"/>
      <c r="C115" s="736"/>
      <c r="D115" s="736"/>
      <c r="E115" s="736"/>
      <c r="F115" s="737">
        <f>'Competitor List'!$B$3</f>
        <v>43499</v>
      </c>
      <c r="G115" s="736"/>
      <c r="H115" s="736"/>
      <c r="I115" s="736"/>
      <c r="J115" s="736"/>
      <c r="K115" s="737">
        <f>'Competitor List'!$B$3</f>
        <v>43499</v>
      </c>
      <c r="L115" s="736"/>
      <c r="M115" s="736"/>
      <c r="N115" s="736"/>
      <c r="O115" s="736"/>
      <c r="P115" s="737">
        <f>'Competitor List'!$B$3</f>
        <v>43499</v>
      </c>
      <c r="Q115" s="736"/>
      <c r="R115" s="736"/>
      <c r="S115" s="736"/>
      <c r="T115" s="736"/>
    </row>
    <row r="116" spans="1:20" ht="18.75" customHeight="1" x14ac:dyDescent="0.35">
      <c r="A116" s="725" t="s">
        <v>423</v>
      </c>
      <c r="B116" s="726"/>
      <c r="C116" s="725" t="s">
        <v>424</v>
      </c>
      <c r="D116" s="727"/>
      <c r="E116" s="540">
        <v>1</v>
      </c>
      <c r="F116" s="725" t="s">
        <v>423</v>
      </c>
      <c r="G116" s="726"/>
      <c r="H116" s="725" t="s">
        <v>424</v>
      </c>
      <c r="I116" s="727"/>
      <c r="J116" s="540">
        <f>E116+1</f>
        <v>2</v>
      </c>
      <c r="K116" s="725" t="s">
        <v>423</v>
      </c>
      <c r="L116" s="726"/>
      <c r="M116" s="725" t="s">
        <v>424</v>
      </c>
      <c r="N116" s="727"/>
      <c r="O116" s="540">
        <f>J116+1</f>
        <v>3</v>
      </c>
      <c r="P116" s="725" t="s">
        <v>423</v>
      </c>
      <c r="Q116" s="726"/>
      <c r="R116" s="725" t="s">
        <v>424</v>
      </c>
      <c r="S116" s="727"/>
      <c r="T116" s="540">
        <f>O116+1</f>
        <v>4</v>
      </c>
    </row>
    <row r="117" spans="1:20" ht="18.75" customHeight="1" x14ac:dyDescent="0.7">
      <c r="A117" s="728" t="s">
        <v>425</v>
      </c>
      <c r="B117" s="729"/>
      <c r="C117" s="730">
        <f>'Label data'!A17</f>
        <v>115</v>
      </c>
      <c r="D117" s="541"/>
      <c r="F117" s="728" t="s">
        <v>425</v>
      </c>
      <c r="G117" s="729"/>
      <c r="H117" s="730">
        <f>C117</f>
        <v>115</v>
      </c>
      <c r="I117" s="541"/>
      <c r="K117" s="728" t="s">
        <v>425</v>
      </c>
      <c r="L117" s="729"/>
      <c r="M117" s="730">
        <f>H117</f>
        <v>115</v>
      </c>
      <c r="N117" s="541"/>
      <c r="P117" s="728" t="s">
        <v>425</v>
      </c>
      <c r="Q117" s="729"/>
      <c r="R117" s="730">
        <f>M117</f>
        <v>115</v>
      </c>
      <c r="S117" s="541"/>
    </row>
    <row r="118" spans="1:20" ht="18.75" customHeight="1" x14ac:dyDescent="0.35">
      <c r="A118" s="729"/>
      <c r="B118" s="729"/>
      <c r="C118" s="731"/>
      <c r="D118" s="732"/>
      <c r="E118" s="733"/>
      <c r="F118" s="729"/>
      <c r="G118" s="729"/>
      <c r="H118" s="731"/>
      <c r="I118" s="732"/>
      <c r="J118" s="733"/>
      <c r="K118" s="729"/>
      <c r="L118" s="729"/>
      <c r="M118" s="731"/>
      <c r="N118" s="732"/>
      <c r="O118" s="733"/>
      <c r="P118" s="729"/>
      <c r="Q118" s="729"/>
      <c r="R118" s="731"/>
      <c r="S118" s="732"/>
      <c r="T118" s="733"/>
    </row>
    <row r="119" spans="1:20" ht="18.75" customHeight="1" x14ac:dyDescent="0.7">
      <c r="A119" s="543"/>
      <c r="B119" s="544"/>
      <c r="C119" s="545"/>
      <c r="D119" s="543" t="s">
        <v>426</v>
      </c>
      <c r="E119" s="546">
        <f>'Label data'!E17</f>
        <v>15</v>
      </c>
      <c r="G119" s="544"/>
      <c r="H119" s="545"/>
      <c r="I119" s="543" t="s">
        <v>426</v>
      </c>
      <c r="J119" s="546">
        <f>E119</f>
        <v>15</v>
      </c>
      <c r="L119" s="544"/>
      <c r="M119" s="545"/>
      <c r="N119" s="543" t="s">
        <v>426</v>
      </c>
      <c r="O119" s="546">
        <f ca="1">'Label data'!F17</f>
        <v>15</v>
      </c>
      <c r="Q119" s="544"/>
      <c r="R119" s="545"/>
      <c r="S119" s="543" t="s">
        <v>426</v>
      </c>
      <c r="T119" s="546">
        <f ca="1">O119</f>
        <v>15</v>
      </c>
    </row>
    <row r="120" spans="1:20" ht="18.75" customHeight="1" x14ac:dyDescent="0.35">
      <c r="A120" s="543"/>
      <c r="B120" s="546"/>
      <c r="C120" s="546"/>
      <c r="D120" s="734" t="s">
        <v>427</v>
      </c>
      <c r="E120" s="731"/>
      <c r="F120" s="543"/>
      <c r="G120" s="546"/>
      <c r="H120" s="546"/>
      <c r="I120" s="734" t="s">
        <v>428</v>
      </c>
      <c r="J120" s="731"/>
      <c r="K120" s="543"/>
      <c r="L120" s="546"/>
      <c r="M120" s="546"/>
      <c r="N120" s="734" t="s">
        <v>427</v>
      </c>
      <c r="O120" s="731"/>
      <c r="P120" s="543"/>
      <c r="Q120" s="546"/>
      <c r="R120" s="546"/>
      <c r="S120" s="734" t="s">
        <v>428</v>
      </c>
      <c r="T120" s="731"/>
    </row>
    <row r="121" spans="1:20" ht="18.75" customHeight="1" x14ac:dyDescent="0.35">
      <c r="A121" s="735" t="str">
        <f>'Competitor List'!$B$1</f>
        <v>IBS 600 YARD MATCH #1</v>
      </c>
      <c r="B121" s="736"/>
      <c r="C121" s="736"/>
      <c r="D121" s="736"/>
      <c r="E121" s="736"/>
      <c r="F121" s="735" t="str">
        <f>'Competitor List'!$B$1</f>
        <v>IBS 600 YARD MATCH #1</v>
      </c>
      <c r="G121" s="736"/>
      <c r="H121" s="736"/>
      <c r="I121" s="736"/>
      <c r="J121" s="736"/>
      <c r="K121" s="735" t="str">
        <f>'Competitor List'!$B$1</f>
        <v>IBS 600 YARD MATCH #1</v>
      </c>
      <c r="L121" s="736"/>
      <c r="M121" s="736"/>
      <c r="N121" s="736"/>
      <c r="O121" s="736"/>
      <c r="P121" s="735" t="str">
        <f>'Competitor List'!$B$1</f>
        <v>IBS 600 YARD MATCH #1</v>
      </c>
      <c r="Q121" s="736"/>
      <c r="R121" s="736"/>
      <c r="S121" s="736"/>
      <c r="T121" s="736"/>
    </row>
    <row r="122" spans="1:20" ht="18.75" customHeight="1" x14ac:dyDescent="0.35">
      <c r="A122" s="735" t="str">
        <f>'Competitor List'!$B$2</f>
        <v>Your range name, City State</v>
      </c>
      <c r="B122" s="736"/>
      <c r="C122" s="736"/>
      <c r="D122" s="736"/>
      <c r="E122" s="736"/>
      <c r="F122" s="735" t="str">
        <f>'Competitor List'!$B$2</f>
        <v>Your range name, City State</v>
      </c>
      <c r="G122" s="736"/>
      <c r="H122" s="736"/>
      <c r="I122" s="736"/>
      <c r="J122" s="736"/>
      <c r="K122" s="735" t="str">
        <f>'Competitor List'!$B$2</f>
        <v>Your range name, City State</v>
      </c>
      <c r="L122" s="736"/>
      <c r="M122" s="736"/>
      <c r="N122" s="736"/>
      <c r="O122" s="736"/>
      <c r="P122" s="735" t="str">
        <f>'Competitor List'!$B$2</f>
        <v>Your range name, City State</v>
      </c>
      <c r="Q122" s="736"/>
      <c r="R122" s="736"/>
      <c r="S122" s="736"/>
      <c r="T122" s="736"/>
    </row>
    <row r="123" spans="1:20" ht="18.75" customHeight="1" x14ac:dyDescent="0.35">
      <c r="A123" s="737">
        <f>'Competitor List'!$B$3</f>
        <v>43499</v>
      </c>
      <c r="B123" s="736"/>
      <c r="C123" s="736"/>
      <c r="D123" s="736"/>
      <c r="E123" s="736"/>
      <c r="F123" s="737">
        <f>'Competitor List'!$B$3</f>
        <v>43499</v>
      </c>
      <c r="G123" s="736"/>
      <c r="H123" s="736"/>
      <c r="I123" s="736"/>
      <c r="J123" s="736"/>
      <c r="K123" s="737">
        <f>'Competitor List'!$B$3</f>
        <v>43499</v>
      </c>
      <c r="L123" s="736"/>
      <c r="M123" s="736"/>
      <c r="N123" s="736"/>
      <c r="O123" s="736"/>
      <c r="P123" s="737">
        <f>'Competitor List'!$B$3</f>
        <v>43499</v>
      </c>
      <c r="Q123" s="736"/>
      <c r="R123" s="736"/>
      <c r="S123" s="736"/>
      <c r="T123" s="736"/>
    </row>
    <row r="124" spans="1:20" ht="18.75" customHeight="1" x14ac:dyDescent="0.35">
      <c r="A124" s="725" t="s">
        <v>423</v>
      </c>
      <c r="B124" s="726"/>
      <c r="C124" s="725" t="s">
        <v>424</v>
      </c>
      <c r="D124" s="727"/>
      <c r="E124" s="540">
        <v>1</v>
      </c>
      <c r="F124" s="725" t="s">
        <v>423</v>
      </c>
      <c r="G124" s="726"/>
      <c r="H124" s="725" t="s">
        <v>424</v>
      </c>
      <c r="I124" s="727"/>
      <c r="J124" s="540">
        <f>E124+1</f>
        <v>2</v>
      </c>
      <c r="K124" s="725" t="s">
        <v>423</v>
      </c>
      <c r="L124" s="726"/>
      <c r="M124" s="725" t="s">
        <v>424</v>
      </c>
      <c r="N124" s="727"/>
      <c r="O124" s="540">
        <f>J124+1</f>
        <v>3</v>
      </c>
      <c r="P124" s="725" t="s">
        <v>423</v>
      </c>
      <c r="Q124" s="726"/>
      <c r="R124" s="725" t="s">
        <v>424</v>
      </c>
      <c r="S124" s="727"/>
      <c r="T124" s="540">
        <f>O124+1</f>
        <v>4</v>
      </c>
    </row>
    <row r="125" spans="1:20" ht="18.75" customHeight="1" x14ac:dyDescent="0.7">
      <c r="A125" s="728" t="s">
        <v>425</v>
      </c>
      <c r="B125" s="729"/>
      <c r="C125" s="730">
        <f>'Label data'!A18</f>
        <v>116</v>
      </c>
      <c r="D125" s="541"/>
      <c r="F125" s="728" t="s">
        <v>425</v>
      </c>
      <c r="G125" s="729"/>
      <c r="H125" s="730">
        <f>C125</f>
        <v>116</v>
      </c>
      <c r="I125" s="541"/>
      <c r="K125" s="728" t="s">
        <v>425</v>
      </c>
      <c r="L125" s="729"/>
      <c r="M125" s="730">
        <f>H125</f>
        <v>116</v>
      </c>
      <c r="N125" s="541"/>
      <c r="P125" s="728" t="s">
        <v>425</v>
      </c>
      <c r="Q125" s="729"/>
      <c r="R125" s="730">
        <f>M125</f>
        <v>116</v>
      </c>
      <c r="S125" s="541"/>
    </row>
    <row r="126" spans="1:20" ht="18.75" customHeight="1" x14ac:dyDescent="0.35">
      <c r="A126" s="729"/>
      <c r="B126" s="729"/>
      <c r="C126" s="731"/>
      <c r="D126" s="732"/>
      <c r="E126" s="733"/>
      <c r="F126" s="729"/>
      <c r="G126" s="729"/>
      <c r="H126" s="731"/>
      <c r="I126" s="732"/>
      <c r="J126" s="733"/>
      <c r="K126" s="729"/>
      <c r="L126" s="729"/>
      <c r="M126" s="731"/>
      <c r="N126" s="732"/>
      <c r="O126" s="733"/>
      <c r="P126" s="729"/>
      <c r="Q126" s="729"/>
      <c r="R126" s="731"/>
      <c r="S126" s="732"/>
      <c r="T126" s="733"/>
    </row>
    <row r="127" spans="1:20" ht="18.75" customHeight="1" x14ac:dyDescent="0.7">
      <c r="A127" s="543"/>
      <c r="B127" s="544"/>
      <c r="C127" s="545"/>
      <c r="D127" s="543" t="s">
        <v>426</v>
      </c>
      <c r="E127" s="546">
        <f>'Label data'!E18</f>
        <v>16</v>
      </c>
      <c r="G127" s="544"/>
      <c r="H127" s="545"/>
      <c r="I127" s="543" t="s">
        <v>426</v>
      </c>
      <c r="J127" s="546">
        <f>E127</f>
        <v>16</v>
      </c>
      <c r="L127" s="544"/>
      <c r="M127" s="545"/>
      <c r="N127" s="543" t="s">
        <v>426</v>
      </c>
      <c r="O127" s="546">
        <f ca="1">'Label data'!F18</f>
        <v>16</v>
      </c>
      <c r="Q127" s="544"/>
      <c r="R127" s="545"/>
      <c r="S127" s="543" t="s">
        <v>426</v>
      </c>
      <c r="T127" s="546">
        <f ca="1">O127</f>
        <v>16</v>
      </c>
    </row>
    <row r="128" spans="1:20" ht="18.75" customHeight="1" x14ac:dyDescent="0.35">
      <c r="A128" s="543"/>
      <c r="B128" s="546"/>
      <c r="C128" s="546"/>
      <c r="D128" s="734" t="s">
        <v>427</v>
      </c>
      <c r="E128" s="731"/>
      <c r="F128" s="543"/>
      <c r="G128" s="546"/>
      <c r="H128" s="546"/>
      <c r="I128" s="734" t="s">
        <v>428</v>
      </c>
      <c r="J128" s="731"/>
      <c r="K128" s="543"/>
      <c r="L128" s="546"/>
      <c r="M128" s="546"/>
      <c r="N128" s="734" t="s">
        <v>427</v>
      </c>
      <c r="O128" s="731"/>
      <c r="P128" s="543"/>
      <c r="Q128" s="546"/>
      <c r="R128" s="546"/>
      <c r="S128" s="734" t="s">
        <v>428</v>
      </c>
      <c r="T128" s="731"/>
    </row>
    <row r="129" spans="1:20" ht="18.75" customHeight="1" x14ac:dyDescent="0.35">
      <c r="A129" s="735" t="str">
        <f>'Competitor List'!$B$1</f>
        <v>IBS 600 YARD MATCH #1</v>
      </c>
      <c r="B129" s="736"/>
      <c r="C129" s="736"/>
      <c r="D129" s="736"/>
      <c r="E129" s="736"/>
      <c r="F129" s="735" t="str">
        <f>'Competitor List'!$B$1</f>
        <v>IBS 600 YARD MATCH #1</v>
      </c>
      <c r="G129" s="736"/>
      <c r="H129" s="736"/>
      <c r="I129" s="736"/>
      <c r="J129" s="736"/>
      <c r="K129" s="735" t="str">
        <f>'Competitor List'!$B$1</f>
        <v>IBS 600 YARD MATCH #1</v>
      </c>
      <c r="L129" s="736"/>
      <c r="M129" s="736"/>
      <c r="N129" s="736"/>
      <c r="O129" s="736"/>
      <c r="P129" s="735" t="str">
        <f>'Competitor List'!$B$1</f>
        <v>IBS 600 YARD MATCH #1</v>
      </c>
      <c r="Q129" s="736"/>
      <c r="R129" s="736"/>
      <c r="S129" s="736"/>
      <c r="T129" s="736"/>
    </row>
    <row r="130" spans="1:20" ht="18.75" customHeight="1" x14ac:dyDescent="0.35">
      <c r="A130" s="735" t="str">
        <f>'Competitor List'!$B$2</f>
        <v>Your range name, City State</v>
      </c>
      <c r="B130" s="736"/>
      <c r="C130" s="736"/>
      <c r="D130" s="736"/>
      <c r="E130" s="736"/>
      <c r="F130" s="735" t="str">
        <f>'Competitor List'!$B$2</f>
        <v>Your range name, City State</v>
      </c>
      <c r="G130" s="736"/>
      <c r="H130" s="736"/>
      <c r="I130" s="736"/>
      <c r="J130" s="736"/>
      <c r="K130" s="735" t="str">
        <f>'Competitor List'!$B$2</f>
        <v>Your range name, City State</v>
      </c>
      <c r="L130" s="736"/>
      <c r="M130" s="736"/>
      <c r="N130" s="736"/>
      <c r="O130" s="736"/>
      <c r="P130" s="735" t="str">
        <f>'Competitor List'!$B$2</f>
        <v>Your range name, City State</v>
      </c>
      <c r="Q130" s="736"/>
      <c r="R130" s="736"/>
      <c r="S130" s="736"/>
      <c r="T130" s="736"/>
    </row>
    <row r="131" spans="1:20" ht="18.75" customHeight="1" x14ac:dyDescent="0.35">
      <c r="A131" s="737">
        <f>'Competitor List'!$B$3</f>
        <v>43499</v>
      </c>
      <c r="B131" s="736"/>
      <c r="C131" s="736"/>
      <c r="D131" s="736"/>
      <c r="E131" s="736"/>
      <c r="F131" s="737">
        <f>'Competitor List'!$B$3</f>
        <v>43499</v>
      </c>
      <c r="G131" s="736"/>
      <c r="H131" s="736"/>
      <c r="I131" s="736"/>
      <c r="J131" s="736"/>
      <c r="K131" s="737">
        <f>'Competitor List'!$B$3</f>
        <v>43499</v>
      </c>
      <c r="L131" s="736"/>
      <c r="M131" s="736"/>
      <c r="N131" s="736"/>
      <c r="O131" s="736"/>
      <c r="P131" s="737">
        <f>'Competitor List'!$B$3</f>
        <v>43499</v>
      </c>
      <c r="Q131" s="736"/>
      <c r="R131" s="736"/>
      <c r="S131" s="736"/>
      <c r="T131" s="736"/>
    </row>
    <row r="132" spans="1:20" ht="18.75" customHeight="1" x14ac:dyDescent="0.35">
      <c r="A132" s="725" t="s">
        <v>423</v>
      </c>
      <c r="B132" s="726"/>
      <c r="C132" s="725" t="s">
        <v>424</v>
      </c>
      <c r="D132" s="727"/>
      <c r="E132" s="540">
        <v>1</v>
      </c>
      <c r="F132" s="725" t="s">
        <v>423</v>
      </c>
      <c r="G132" s="726"/>
      <c r="H132" s="725" t="s">
        <v>424</v>
      </c>
      <c r="I132" s="727"/>
      <c r="J132" s="540">
        <f>E132+1</f>
        <v>2</v>
      </c>
      <c r="K132" s="725" t="s">
        <v>423</v>
      </c>
      <c r="L132" s="726"/>
      <c r="M132" s="725" t="s">
        <v>424</v>
      </c>
      <c r="N132" s="727"/>
      <c r="O132" s="540">
        <f>J132+1</f>
        <v>3</v>
      </c>
      <c r="P132" s="725" t="s">
        <v>423</v>
      </c>
      <c r="Q132" s="726"/>
      <c r="R132" s="725" t="s">
        <v>424</v>
      </c>
      <c r="S132" s="727"/>
      <c r="T132" s="540">
        <f>O132+1</f>
        <v>4</v>
      </c>
    </row>
    <row r="133" spans="1:20" ht="18.75" customHeight="1" x14ac:dyDescent="0.7">
      <c r="A133" s="728" t="s">
        <v>425</v>
      </c>
      <c r="B133" s="729"/>
      <c r="C133" s="730">
        <f>'Label data'!A19</f>
        <v>117</v>
      </c>
      <c r="D133" s="541"/>
      <c r="F133" s="728" t="s">
        <v>425</v>
      </c>
      <c r="G133" s="729"/>
      <c r="H133" s="730">
        <f>C133</f>
        <v>117</v>
      </c>
      <c r="I133" s="541"/>
      <c r="K133" s="728" t="s">
        <v>425</v>
      </c>
      <c r="L133" s="729"/>
      <c r="M133" s="730">
        <f>H133</f>
        <v>117</v>
      </c>
      <c r="N133" s="541"/>
      <c r="P133" s="728" t="s">
        <v>425</v>
      </c>
      <c r="Q133" s="729"/>
      <c r="R133" s="730">
        <f>M133</f>
        <v>117</v>
      </c>
      <c r="S133" s="541"/>
    </row>
    <row r="134" spans="1:20" ht="18.75" customHeight="1" x14ac:dyDescent="0.35">
      <c r="A134" s="729"/>
      <c r="B134" s="729"/>
      <c r="C134" s="731"/>
      <c r="D134" s="732"/>
      <c r="E134" s="733"/>
      <c r="F134" s="729"/>
      <c r="G134" s="729"/>
      <c r="H134" s="731"/>
      <c r="I134" s="732"/>
      <c r="J134" s="733"/>
      <c r="K134" s="729"/>
      <c r="L134" s="729"/>
      <c r="M134" s="731"/>
      <c r="N134" s="732"/>
      <c r="O134" s="733"/>
      <c r="P134" s="729"/>
      <c r="Q134" s="729"/>
      <c r="R134" s="731"/>
      <c r="S134" s="732"/>
      <c r="T134" s="733"/>
    </row>
    <row r="135" spans="1:20" ht="18.75" customHeight="1" x14ac:dyDescent="0.7">
      <c r="A135" s="543"/>
      <c r="B135" s="544"/>
      <c r="C135" s="545"/>
      <c r="D135" s="543" t="s">
        <v>426</v>
      </c>
      <c r="E135" s="546">
        <f>'Label data'!E19</f>
        <v>17</v>
      </c>
      <c r="G135" s="544"/>
      <c r="H135" s="545"/>
      <c r="I135" s="543" t="s">
        <v>426</v>
      </c>
      <c r="J135" s="546">
        <f>E135</f>
        <v>17</v>
      </c>
      <c r="L135" s="544"/>
      <c r="M135" s="545"/>
      <c r="N135" s="543" t="s">
        <v>426</v>
      </c>
      <c r="O135" s="546">
        <f ca="1">'Label data'!F19</f>
        <v>17</v>
      </c>
      <c r="Q135" s="544"/>
      <c r="R135" s="545"/>
      <c r="S135" s="543" t="s">
        <v>426</v>
      </c>
      <c r="T135" s="546">
        <f ca="1">O135</f>
        <v>17</v>
      </c>
    </row>
    <row r="136" spans="1:20" ht="18.75" customHeight="1" x14ac:dyDescent="0.35">
      <c r="A136" s="543"/>
      <c r="B136" s="546"/>
      <c r="C136" s="546"/>
      <c r="D136" s="734" t="s">
        <v>427</v>
      </c>
      <c r="E136" s="731"/>
      <c r="F136" s="543"/>
      <c r="G136" s="546"/>
      <c r="H136" s="546"/>
      <c r="I136" s="734" t="s">
        <v>428</v>
      </c>
      <c r="J136" s="731"/>
      <c r="K136" s="543"/>
      <c r="L136" s="546"/>
      <c r="M136" s="546"/>
      <c r="N136" s="734" t="s">
        <v>427</v>
      </c>
      <c r="O136" s="731"/>
      <c r="P136" s="543"/>
      <c r="Q136" s="546"/>
      <c r="R136" s="546"/>
      <c r="S136" s="734" t="s">
        <v>428</v>
      </c>
      <c r="T136" s="731"/>
    </row>
    <row r="137" spans="1:20" ht="18.75" customHeight="1" x14ac:dyDescent="0.35">
      <c r="A137" s="735" t="str">
        <f>'Competitor List'!$B$1</f>
        <v>IBS 600 YARD MATCH #1</v>
      </c>
      <c r="B137" s="736"/>
      <c r="C137" s="736"/>
      <c r="D137" s="736"/>
      <c r="E137" s="736"/>
      <c r="F137" s="735" t="str">
        <f>'Competitor List'!$B$1</f>
        <v>IBS 600 YARD MATCH #1</v>
      </c>
      <c r="G137" s="736"/>
      <c r="H137" s="736"/>
      <c r="I137" s="736"/>
      <c r="J137" s="736"/>
      <c r="K137" s="735" t="str">
        <f>'Competitor List'!$B$1</f>
        <v>IBS 600 YARD MATCH #1</v>
      </c>
      <c r="L137" s="736"/>
      <c r="M137" s="736"/>
      <c r="N137" s="736"/>
      <c r="O137" s="736"/>
      <c r="P137" s="735" t="str">
        <f>'Competitor List'!$B$1</f>
        <v>IBS 600 YARD MATCH #1</v>
      </c>
      <c r="Q137" s="736"/>
      <c r="R137" s="736"/>
      <c r="S137" s="736"/>
      <c r="T137" s="736"/>
    </row>
    <row r="138" spans="1:20" ht="18.75" customHeight="1" x14ac:dyDescent="0.35">
      <c r="A138" s="735" t="str">
        <f>'Competitor List'!$B$2</f>
        <v>Your range name, City State</v>
      </c>
      <c r="B138" s="736"/>
      <c r="C138" s="736"/>
      <c r="D138" s="736"/>
      <c r="E138" s="736"/>
      <c r="F138" s="735" t="str">
        <f>'Competitor List'!$B$2</f>
        <v>Your range name, City State</v>
      </c>
      <c r="G138" s="736"/>
      <c r="H138" s="736"/>
      <c r="I138" s="736"/>
      <c r="J138" s="736"/>
      <c r="K138" s="735" t="str">
        <f>'Competitor List'!$B$2</f>
        <v>Your range name, City State</v>
      </c>
      <c r="L138" s="736"/>
      <c r="M138" s="736"/>
      <c r="N138" s="736"/>
      <c r="O138" s="736"/>
      <c r="P138" s="735" t="str">
        <f>'Competitor List'!$B$2</f>
        <v>Your range name, City State</v>
      </c>
      <c r="Q138" s="736"/>
      <c r="R138" s="736"/>
      <c r="S138" s="736"/>
      <c r="T138" s="736"/>
    </row>
    <row r="139" spans="1:20" ht="18.75" customHeight="1" x14ac:dyDescent="0.35">
      <c r="A139" s="737">
        <f>'Competitor List'!$B$3</f>
        <v>43499</v>
      </c>
      <c r="B139" s="736"/>
      <c r="C139" s="736"/>
      <c r="D139" s="736"/>
      <c r="E139" s="736"/>
      <c r="F139" s="737">
        <f>'Competitor List'!$B$3</f>
        <v>43499</v>
      </c>
      <c r="G139" s="736"/>
      <c r="H139" s="736"/>
      <c r="I139" s="736"/>
      <c r="J139" s="736"/>
      <c r="K139" s="737">
        <f>'Competitor List'!$B$3</f>
        <v>43499</v>
      </c>
      <c r="L139" s="736"/>
      <c r="M139" s="736"/>
      <c r="N139" s="736"/>
      <c r="O139" s="736"/>
      <c r="P139" s="737">
        <f>'Competitor List'!$B$3</f>
        <v>43499</v>
      </c>
      <c r="Q139" s="736"/>
      <c r="R139" s="736"/>
      <c r="S139" s="736"/>
      <c r="T139" s="736"/>
    </row>
    <row r="140" spans="1:20" ht="18.75" customHeight="1" x14ac:dyDescent="0.35">
      <c r="A140" s="725" t="s">
        <v>423</v>
      </c>
      <c r="B140" s="726"/>
      <c r="C140" s="725" t="s">
        <v>424</v>
      </c>
      <c r="D140" s="727"/>
      <c r="E140" s="540">
        <v>1</v>
      </c>
      <c r="F140" s="725" t="s">
        <v>423</v>
      </c>
      <c r="G140" s="726"/>
      <c r="H140" s="725" t="s">
        <v>424</v>
      </c>
      <c r="I140" s="727"/>
      <c r="J140" s="540">
        <f>E140+1</f>
        <v>2</v>
      </c>
      <c r="K140" s="725" t="s">
        <v>423</v>
      </c>
      <c r="L140" s="726"/>
      <c r="M140" s="725" t="s">
        <v>424</v>
      </c>
      <c r="N140" s="727"/>
      <c r="O140" s="540">
        <f>J140+1</f>
        <v>3</v>
      </c>
      <c r="P140" s="725" t="s">
        <v>423</v>
      </c>
      <c r="Q140" s="726"/>
      <c r="R140" s="725" t="s">
        <v>424</v>
      </c>
      <c r="S140" s="727"/>
      <c r="T140" s="540">
        <f>O140+1</f>
        <v>4</v>
      </c>
    </row>
    <row r="141" spans="1:20" ht="18.75" customHeight="1" x14ac:dyDescent="0.7">
      <c r="A141" s="728" t="s">
        <v>425</v>
      </c>
      <c r="B141" s="729"/>
      <c r="C141" s="730">
        <f>'Label data'!A20</f>
        <v>118</v>
      </c>
      <c r="D141" s="541"/>
      <c r="F141" s="728" t="s">
        <v>425</v>
      </c>
      <c r="G141" s="729"/>
      <c r="H141" s="730">
        <f>C141</f>
        <v>118</v>
      </c>
      <c r="I141" s="541"/>
      <c r="K141" s="728" t="s">
        <v>425</v>
      </c>
      <c r="L141" s="729"/>
      <c r="M141" s="730">
        <f>H141</f>
        <v>118</v>
      </c>
      <c r="N141" s="541"/>
      <c r="P141" s="728" t="s">
        <v>425</v>
      </c>
      <c r="Q141" s="729"/>
      <c r="R141" s="730">
        <f>M141</f>
        <v>118</v>
      </c>
      <c r="S141" s="541"/>
    </row>
    <row r="142" spans="1:20" ht="18.75" customHeight="1" x14ac:dyDescent="0.35">
      <c r="A142" s="729"/>
      <c r="B142" s="729"/>
      <c r="C142" s="731"/>
      <c r="D142" s="732"/>
      <c r="E142" s="733"/>
      <c r="F142" s="729"/>
      <c r="G142" s="729"/>
      <c r="H142" s="731"/>
      <c r="I142" s="732"/>
      <c r="J142" s="733"/>
      <c r="K142" s="729"/>
      <c r="L142" s="729"/>
      <c r="M142" s="731"/>
      <c r="N142" s="732"/>
      <c r="O142" s="733"/>
      <c r="P142" s="729"/>
      <c r="Q142" s="729"/>
      <c r="R142" s="731"/>
      <c r="S142" s="732"/>
      <c r="T142" s="733"/>
    </row>
    <row r="143" spans="1:20" ht="18.75" customHeight="1" x14ac:dyDescent="0.7">
      <c r="A143" s="543"/>
      <c r="B143" s="544"/>
      <c r="C143" s="545"/>
      <c r="D143" s="543" t="s">
        <v>426</v>
      </c>
      <c r="E143" s="546">
        <f>'Label data'!E20</f>
        <v>18</v>
      </c>
      <c r="G143" s="544"/>
      <c r="H143" s="545"/>
      <c r="I143" s="543" t="s">
        <v>426</v>
      </c>
      <c r="J143" s="546">
        <f>E143</f>
        <v>18</v>
      </c>
      <c r="L143" s="544"/>
      <c r="M143" s="545"/>
      <c r="N143" s="543" t="s">
        <v>426</v>
      </c>
      <c r="O143" s="546">
        <f ca="1">'Label data'!F20</f>
        <v>18</v>
      </c>
      <c r="Q143" s="544"/>
      <c r="R143" s="545"/>
      <c r="S143" s="543" t="s">
        <v>426</v>
      </c>
      <c r="T143" s="546">
        <f ca="1">O143</f>
        <v>18</v>
      </c>
    </row>
    <row r="144" spans="1:20" ht="18.75" customHeight="1" x14ac:dyDescent="0.35">
      <c r="A144" s="543"/>
      <c r="B144" s="546"/>
      <c r="C144" s="546"/>
      <c r="D144" s="734" t="s">
        <v>427</v>
      </c>
      <c r="E144" s="731"/>
      <c r="F144" s="543"/>
      <c r="G144" s="546"/>
      <c r="H144" s="546"/>
      <c r="I144" s="734" t="s">
        <v>428</v>
      </c>
      <c r="J144" s="731"/>
      <c r="K144" s="543"/>
      <c r="L144" s="546"/>
      <c r="M144" s="546"/>
      <c r="N144" s="734" t="s">
        <v>427</v>
      </c>
      <c r="O144" s="731"/>
      <c r="P144" s="543"/>
      <c r="Q144" s="546"/>
      <c r="R144" s="546"/>
      <c r="S144" s="734" t="s">
        <v>428</v>
      </c>
      <c r="T144" s="731"/>
    </row>
    <row r="145" spans="1:20" ht="18.75" customHeight="1" x14ac:dyDescent="0.35">
      <c r="A145" s="735" t="str">
        <f>'Competitor List'!$B$1</f>
        <v>IBS 600 YARD MATCH #1</v>
      </c>
      <c r="B145" s="736"/>
      <c r="C145" s="736"/>
      <c r="D145" s="736"/>
      <c r="E145" s="736"/>
      <c r="F145" s="735" t="str">
        <f>'Competitor List'!$B$1</f>
        <v>IBS 600 YARD MATCH #1</v>
      </c>
      <c r="G145" s="736"/>
      <c r="H145" s="736"/>
      <c r="I145" s="736"/>
      <c r="J145" s="736"/>
      <c r="K145" s="735" t="str">
        <f>'Competitor List'!$B$1</f>
        <v>IBS 600 YARD MATCH #1</v>
      </c>
      <c r="L145" s="736"/>
      <c r="M145" s="736"/>
      <c r="N145" s="736"/>
      <c r="O145" s="736"/>
      <c r="P145" s="735" t="str">
        <f>'Competitor List'!$B$1</f>
        <v>IBS 600 YARD MATCH #1</v>
      </c>
      <c r="Q145" s="736"/>
      <c r="R145" s="736"/>
      <c r="S145" s="736"/>
      <c r="T145" s="736"/>
    </row>
    <row r="146" spans="1:20" ht="18.75" customHeight="1" x14ac:dyDescent="0.35">
      <c r="A146" s="735" t="str">
        <f>'Competitor List'!$B$2</f>
        <v>Your range name, City State</v>
      </c>
      <c r="B146" s="736"/>
      <c r="C146" s="736"/>
      <c r="D146" s="736"/>
      <c r="E146" s="736"/>
      <c r="F146" s="735" t="str">
        <f>'Competitor List'!$B$2</f>
        <v>Your range name, City State</v>
      </c>
      <c r="G146" s="736"/>
      <c r="H146" s="736"/>
      <c r="I146" s="736"/>
      <c r="J146" s="736"/>
      <c r="K146" s="735" t="str">
        <f>'Competitor List'!$B$2</f>
        <v>Your range name, City State</v>
      </c>
      <c r="L146" s="736"/>
      <c r="M146" s="736"/>
      <c r="N146" s="736"/>
      <c r="O146" s="736"/>
      <c r="P146" s="735" t="str">
        <f>'Competitor List'!$B$2</f>
        <v>Your range name, City State</v>
      </c>
      <c r="Q146" s="736"/>
      <c r="R146" s="736"/>
      <c r="S146" s="736"/>
      <c r="T146" s="736"/>
    </row>
    <row r="147" spans="1:20" ht="18.75" customHeight="1" x14ac:dyDescent="0.35">
      <c r="A147" s="737">
        <f>'Competitor List'!$B$3</f>
        <v>43499</v>
      </c>
      <c r="B147" s="736"/>
      <c r="C147" s="736"/>
      <c r="D147" s="736"/>
      <c r="E147" s="736"/>
      <c r="F147" s="737">
        <f>'Competitor List'!$B$3</f>
        <v>43499</v>
      </c>
      <c r="G147" s="736"/>
      <c r="H147" s="736"/>
      <c r="I147" s="736"/>
      <c r="J147" s="736"/>
      <c r="K147" s="737">
        <f>'Competitor List'!$B$3</f>
        <v>43499</v>
      </c>
      <c r="L147" s="736"/>
      <c r="M147" s="736"/>
      <c r="N147" s="736"/>
      <c r="O147" s="736"/>
      <c r="P147" s="737">
        <f>'Competitor List'!$B$3</f>
        <v>43499</v>
      </c>
      <c r="Q147" s="736"/>
      <c r="R147" s="736"/>
      <c r="S147" s="736"/>
      <c r="T147" s="736"/>
    </row>
    <row r="148" spans="1:20" ht="18.75" customHeight="1" x14ac:dyDescent="0.35">
      <c r="A148" s="725" t="s">
        <v>423</v>
      </c>
      <c r="B148" s="726"/>
      <c r="C148" s="725" t="s">
        <v>424</v>
      </c>
      <c r="D148" s="727"/>
      <c r="E148" s="540">
        <v>1</v>
      </c>
      <c r="F148" s="725" t="s">
        <v>423</v>
      </c>
      <c r="G148" s="726"/>
      <c r="H148" s="725" t="s">
        <v>424</v>
      </c>
      <c r="I148" s="727"/>
      <c r="J148" s="540">
        <f>E148+1</f>
        <v>2</v>
      </c>
      <c r="K148" s="725" t="s">
        <v>423</v>
      </c>
      <c r="L148" s="726"/>
      <c r="M148" s="725" t="s">
        <v>424</v>
      </c>
      <c r="N148" s="727"/>
      <c r="O148" s="540">
        <f>J148+1</f>
        <v>3</v>
      </c>
      <c r="P148" s="725" t="s">
        <v>423</v>
      </c>
      <c r="Q148" s="726"/>
      <c r="R148" s="725" t="s">
        <v>424</v>
      </c>
      <c r="S148" s="727"/>
      <c r="T148" s="540">
        <f>O148+1</f>
        <v>4</v>
      </c>
    </row>
    <row r="149" spans="1:20" ht="18.75" customHeight="1" x14ac:dyDescent="0.7">
      <c r="A149" s="728" t="s">
        <v>425</v>
      </c>
      <c r="B149" s="729"/>
      <c r="C149" s="730">
        <f>'Label data'!A21</f>
        <v>119</v>
      </c>
      <c r="D149" s="541"/>
      <c r="F149" s="728" t="s">
        <v>425</v>
      </c>
      <c r="G149" s="729"/>
      <c r="H149" s="730">
        <f>C149</f>
        <v>119</v>
      </c>
      <c r="I149" s="541"/>
      <c r="K149" s="728" t="s">
        <v>425</v>
      </c>
      <c r="L149" s="729"/>
      <c r="M149" s="730">
        <f>H149</f>
        <v>119</v>
      </c>
      <c r="N149" s="541"/>
      <c r="P149" s="728" t="s">
        <v>425</v>
      </c>
      <c r="Q149" s="729"/>
      <c r="R149" s="730">
        <f>M149</f>
        <v>119</v>
      </c>
      <c r="S149" s="541"/>
    </row>
    <row r="150" spans="1:20" ht="18.75" customHeight="1" x14ac:dyDescent="0.35">
      <c r="A150" s="729"/>
      <c r="B150" s="729"/>
      <c r="C150" s="731"/>
      <c r="D150" s="732"/>
      <c r="E150" s="733"/>
      <c r="F150" s="729"/>
      <c r="G150" s="729"/>
      <c r="H150" s="731"/>
      <c r="I150" s="732"/>
      <c r="J150" s="733"/>
      <c r="K150" s="729"/>
      <c r="L150" s="729"/>
      <c r="M150" s="731"/>
      <c r="N150" s="732"/>
      <c r="O150" s="733"/>
      <c r="P150" s="729"/>
      <c r="Q150" s="729"/>
      <c r="R150" s="731"/>
      <c r="S150" s="732"/>
      <c r="T150" s="733"/>
    </row>
    <row r="151" spans="1:20" ht="18.75" customHeight="1" x14ac:dyDescent="0.7">
      <c r="A151" s="543"/>
      <c r="B151" s="544"/>
      <c r="C151" s="545"/>
      <c r="D151" s="543" t="s">
        <v>426</v>
      </c>
      <c r="E151" s="546">
        <f>'Label data'!E21</f>
        <v>19</v>
      </c>
      <c r="G151" s="544"/>
      <c r="H151" s="545"/>
      <c r="I151" s="543" t="s">
        <v>426</v>
      </c>
      <c r="J151" s="546">
        <f>E151</f>
        <v>19</v>
      </c>
      <c r="L151" s="544"/>
      <c r="M151" s="545"/>
      <c r="N151" s="543" t="s">
        <v>426</v>
      </c>
      <c r="O151" s="546">
        <f ca="1">'Label data'!F21</f>
        <v>19</v>
      </c>
      <c r="Q151" s="544"/>
      <c r="R151" s="545"/>
      <c r="S151" s="543" t="s">
        <v>426</v>
      </c>
      <c r="T151" s="546">
        <f ca="1">O151</f>
        <v>19</v>
      </c>
    </row>
    <row r="152" spans="1:20" ht="18.75" customHeight="1" x14ac:dyDescent="0.35">
      <c r="A152" s="543"/>
      <c r="B152" s="546"/>
      <c r="C152" s="546"/>
      <c r="D152" s="734" t="s">
        <v>427</v>
      </c>
      <c r="E152" s="731"/>
      <c r="F152" s="543"/>
      <c r="G152" s="546"/>
      <c r="H152" s="546"/>
      <c r="I152" s="734" t="s">
        <v>428</v>
      </c>
      <c r="J152" s="731"/>
      <c r="K152" s="543"/>
      <c r="L152" s="546"/>
      <c r="M152" s="546"/>
      <c r="N152" s="734" t="s">
        <v>427</v>
      </c>
      <c r="O152" s="731"/>
      <c r="P152" s="543"/>
      <c r="Q152" s="546"/>
      <c r="R152" s="546"/>
      <c r="S152" s="734" t="s">
        <v>428</v>
      </c>
      <c r="T152" s="731"/>
    </row>
    <row r="153" spans="1:20" ht="18.75" customHeight="1" x14ac:dyDescent="0.35">
      <c r="A153" s="735" t="str">
        <f>'Competitor List'!$B$1</f>
        <v>IBS 600 YARD MATCH #1</v>
      </c>
      <c r="B153" s="736"/>
      <c r="C153" s="736"/>
      <c r="D153" s="736"/>
      <c r="E153" s="736"/>
      <c r="F153" s="735" t="str">
        <f>'Competitor List'!$B$1</f>
        <v>IBS 600 YARD MATCH #1</v>
      </c>
      <c r="G153" s="736"/>
      <c r="H153" s="736"/>
      <c r="I153" s="736"/>
      <c r="J153" s="736"/>
      <c r="K153" s="735" t="str">
        <f>'Competitor List'!$B$1</f>
        <v>IBS 600 YARD MATCH #1</v>
      </c>
      <c r="L153" s="736"/>
      <c r="M153" s="736"/>
      <c r="N153" s="736"/>
      <c r="O153" s="736"/>
      <c r="P153" s="735" t="str">
        <f>'Competitor List'!$B$1</f>
        <v>IBS 600 YARD MATCH #1</v>
      </c>
      <c r="Q153" s="736"/>
      <c r="R153" s="736"/>
      <c r="S153" s="736"/>
      <c r="T153" s="736"/>
    </row>
    <row r="154" spans="1:20" ht="18.75" customHeight="1" x14ac:dyDescent="0.35">
      <c r="A154" s="735" t="str">
        <f>'Competitor List'!$B$2</f>
        <v>Your range name, City State</v>
      </c>
      <c r="B154" s="736"/>
      <c r="C154" s="736"/>
      <c r="D154" s="736"/>
      <c r="E154" s="736"/>
      <c r="F154" s="735" t="str">
        <f>'Competitor List'!$B$2</f>
        <v>Your range name, City State</v>
      </c>
      <c r="G154" s="736"/>
      <c r="H154" s="736"/>
      <c r="I154" s="736"/>
      <c r="J154" s="736"/>
      <c r="K154" s="735" t="str">
        <f>'Competitor List'!$B$2</f>
        <v>Your range name, City State</v>
      </c>
      <c r="L154" s="736"/>
      <c r="M154" s="736"/>
      <c r="N154" s="736"/>
      <c r="O154" s="736"/>
      <c r="P154" s="735" t="str">
        <f>'Competitor List'!$B$2</f>
        <v>Your range name, City State</v>
      </c>
      <c r="Q154" s="736"/>
      <c r="R154" s="736"/>
      <c r="S154" s="736"/>
      <c r="T154" s="736"/>
    </row>
    <row r="155" spans="1:20" ht="18.75" customHeight="1" x14ac:dyDescent="0.35">
      <c r="A155" s="737">
        <f>'Competitor List'!$B$3</f>
        <v>43499</v>
      </c>
      <c r="B155" s="736"/>
      <c r="C155" s="736"/>
      <c r="D155" s="736"/>
      <c r="E155" s="736"/>
      <c r="F155" s="737">
        <f>'Competitor List'!$B$3</f>
        <v>43499</v>
      </c>
      <c r="G155" s="736"/>
      <c r="H155" s="736"/>
      <c r="I155" s="736"/>
      <c r="J155" s="736"/>
      <c r="K155" s="737">
        <f>'Competitor List'!$B$3</f>
        <v>43499</v>
      </c>
      <c r="L155" s="736"/>
      <c r="M155" s="736"/>
      <c r="N155" s="736"/>
      <c r="O155" s="736"/>
      <c r="P155" s="737">
        <f>'Competitor List'!$B$3</f>
        <v>43499</v>
      </c>
      <c r="Q155" s="736"/>
      <c r="R155" s="736"/>
      <c r="S155" s="736"/>
      <c r="T155" s="736"/>
    </row>
    <row r="156" spans="1:20" ht="18.75" customHeight="1" x14ac:dyDescent="0.35">
      <c r="A156" s="725" t="s">
        <v>423</v>
      </c>
      <c r="B156" s="726"/>
      <c r="C156" s="725" t="s">
        <v>424</v>
      </c>
      <c r="D156" s="727"/>
      <c r="E156" s="540">
        <v>1</v>
      </c>
      <c r="F156" s="725" t="s">
        <v>423</v>
      </c>
      <c r="G156" s="726"/>
      <c r="H156" s="725" t="s">
        <v>424</v>
      </c>
      <c r="I156" s="727"/>
      <c r="J156" s="540">
        <f>E156+1</f>
        <v>2</v>
      </c>
      <c r="K156" s="725" t="s">
        <v>423</v>
      </c>
      <c r="L156" s="726"/>
      <c r="M156" s="725" t="s">
        <v>424</v>
      </c>
      <c r="N156" s="727"/>
      <c r="O156" s="540">
        <f>J156+1</f>
        <v>3</v>
      </c>
      <c r="P156" s="725" t="s">
        <v>423</v>
      </c>
      <c r="Q156" s="726"/>
      <c r="R156" s="725" t="s">
        <v>424</v>
      </c>
      <c r="S156" s="727"/>
      <c r="T156" s="540">
        <f>O156+1</f>
        <v>4</v>
      </c>
    </row>
    <row r="157" spans="1:20" ht="18.75" customHeight="1" x14ac:dyDescent="0.7">
      <c r="A157" s="728" t="s">
        <v>425</v>
      </c>
      <c r="B157" s="729"/>
      <c r="C157" s="730">
        <f>'Label data'!A22</f>
        <v>120</v>
      </c>
      <c r="D157" s="541"/>
      <c r="F157" s="728" t="s">
        <v>425</v>
      </c>
      <c r="G157" s="729"/>
      <c r="H157" s="730">
        <f>C157</f>
        <v>120</v>
      </c>
      <c r="I157" s="541"/>
      <c r="K157" s="728" t="s">
        <v>425</v>
      </c>
      <c r="L157" s="729"/>
      <c r="M157" s="730">
        <f>H157</f>
        <v>120</v>
      </c>
      <c r="N157" s="541"/>
      <c r="P157" s="728" t="s">
        <v>425</v>
      </c>
      <c r="Q157" s="729"/>
      <c r="R157" s="730">
        <f>M157</f>
        <v>120</v>
      </c>
      <c r="S157" s="541"/>
    </row>
    <row r="158" spans="1:20" ht="18.75" customHeight="1" x14ac:dyDescent="0.35">
      <c r="A158" s="729"/>
      <c r="B158" s="729"/>
      <c r="C158" s="731"/>
      <c r="D158" s="732"/>
      <c r="E158" s="733"/>
      <c r="F158" s="729"/>
      <c r="G158" s="729"/>
      <c r="H158" s="731"/>
      <c r="I158" s="732"/>
      <c r="J158" s="733"/>
      <c r="K158" s="729"/>
      <c r="L158" s="729"/>
      <c r="M158" s="731"/>
      <c r="N158" s="732"/>
      <c r="O158" s="733"/>
      <c r="P158" s="729"/>
      <c r="Q158" s="729"/>
      <c r="R158" s="731"/>
      <c r="S158" s="732"/>
      <c r="T158" s="733"/>
    </row>
    <row r="159" spans="1:20" ht="18.75" customHeight="1" x14ac:dyDescent="0.7">
      <c r="A159" s="543"/>
      <c r="B159" s="544"/>
      <c r="C159" s="545"/>
      <c r="D159" s="543" t="s">
        <v>426</v>
      </c>
      <c r="E159" s="546">
        <f>'Label data'!E22</f>
        <v>20</v>
      </c>
      <c r="G159" s="544"/>
      <c r="H159" s="545"/>
      <c r="I159" s="543" t="s">
        <v>426</v>
      </c>
      <c r="J159" s="546">
        <f>E159</f>
        <v>20</v>
      </c>
      <c r="L159" s="544"/>
      <c r="M159" s="545"/>
      <c r="N159" s="543" t="s">
        <v>426</v>
      </c>
      <c r="O159" s="546">
        <f ca="1">'Label data'!F22</f>
        <v>20</v>
      </c>
      <c r="Q159" s="544"/>
      <c r="R159" s="545"/>
      <c r="S159" s="543" t="s">
        <v>426</v>
      </c>
      <c r="T159" s="546">
        <f ca="1">O159</f>
        <v>20</v>
      </c>
    </row>
    <row r="160" spans="1:20" ht="18.75" customHeight="1" x14ac:dyDescent="0.35">
      <c r="A160" s="543"/>
      <c r="B160" s="546"/>
      <c r="C160" s="546"/>
      <c r="D160" s="734" t="s">
        <v>427</v>
      </c>
      <c r="E160" s="731"/>
      <c r="F160" s="543"/>
      <c r="G160" s="546"/>
      <c r="H160" s="546"/>
      <c r="I160" s="734" t="s">
        <v>428</v>
      </c>
      <c r="J160" s="731"/>
      <c r="K160" s="543"/>
      <c r="L160" s="546"/>
      <c r="M160" s="546"/>
      <c r="N160" s="734" t="s">
        <v>427</v>
      </c>
      <c r="O160" s="731"/>
      <c r="P160" s="543"/>
      <c r="Q160" s="546"/>
      <c r="R160" s="546"/>
      <c r="S160" s="734" t="s">
        <v>428</v>
      </c>
      <c r="T160" s="731"/>
    </row>
    <row r="161" spans="1:20" ht="18.75" customHeight="1" x14ac:dyDescent="0.35">
      <c r="A161" s="735" t="str">
        <f>'Competitor List'!$B$1</f>
        <v>IBS 600 YARD MATCH #1</v>
      </c>
      <c r="B161" s="736"/>
      <c r="C161" s="736"/>
      <c r="D161" s="736"/>
      <c r="E161" s="736"/>
      <c r="F161" s="735" t="str">
        <f>'Competitor List'!$B$1</f>
        <v>IBS 600 YARD MATCH #1</v>
      </c>
      <c r="G161" s="736"/>
      <c r="H161" s="736"/>
      <c r="I161" s="736"/>
      <c r="J161" s="736"/>
      <c r="K161" s="735" t="str">
        <f>'Competitor List'!$B$1</f>
        <v>IBS 600 YARD MATCH #1</v>
      </c>
      <c r="L161" s="736"/>
      <c r="M161" s="736"/>
      <c r="N161" s="736"/>
      <c r="O161" s="736"/>
      <c r="P161" s="735" t="str">
        <f>'Competitor List'!$B$1</f>
        <v>IBS 600 YARD MATCH #1</v>
      </c>
      <c r="Q161" s="736"/>
      <c r="R161" s="736"/>
      <c r="S161" s="736"/>
      <c r="T161" s="736"/>
    </row>
    <row r="162" spans="1:20" ht="18.75" customHeight="1" x14ac:dyDescent="0.35">
      <c r="A162" s="735" t="str">
        <f>'Competitor List'!$B$2</f>
        <v>Your range name, City State</v>
      </c>
      <c r="B162" s="736"/>
      <c r="C162" s="736"/>
      <c r="D162" s="736"/>
      <c r="E162" s="736"/>
      <c r="F162" s="735" t="str">
        <f>'Competitor List'!$B$2</f>
        <v>Your range name, City State</v>
      </c>
      <c r="G162" s="736"/>
      <c r="H162" s="736"/>
      <c r="I162" s="736"/>
      <c r="J162" s="736"/>
      <c r="K162" s="735" t="str">
        <f>'Competitor List'!$B$2</f>
        <v>Your range name, City State</v>
      </c>
      <c r="L162" s="736"/>
      <c r="M162" s="736"/>
      <c r="N162" s="736"/>
      <c r="O162" s="736"/>
      <c r="P162" s="735" t="str">
        <f>'Competitor List'!$B$2</f>
        <v>Your range name, City State</v>
      </c>
      <c r="Q162" s="736"/>
      <c r="R162" s="736"/>
      <c r="S162" s="736"/>
      <c r="T162" s="736"/>
    </row>
    <row r="163" spans="1:20" ht="18.75" customHeight="1" x14ac:dyDescent="0.35">
      <c r="A163" s="737">
        <f>'Competitor List'!$B$3</f>
        <v>43499</v>
      </c>
      <c r="B163" s="736"/>
      <c r="C163" s="736"/>
      <c r="D163" s="736"/>
      <c r="E163" s="736"/>
      <c r="F163" s="737">
        <f>'Competitor List'!$B$3</f>
        <v>43499</v>
      </c>
      <c r="G163" s="736"/>
      <c r="H163" s="736"/>
      <c r="I163" s="736"/>
      <c r="J163" s="736"/>
      <c r="K163" s="737">
        <f>'Competitor List'!$B$3</f>
        <v>43499</v>
      </c>
      <c r="L163" s="736"/>
      <c r="M163" s="736"/>
      <c r="N163" s="736"/>
      <c r="O163" s="736"/>
      <c r="P163" s="737">
        <f>'Competitor List'!$B$3</f>
        <v>43499</v>
      </c>
      <c r="Q163" s="736"/>
      <c r="R163" s="736"/>
      <c r="S163" s="736"/>
      <c r="T163" s="736"/>
    </row>
    <row r="164" spans="1:20" ht="18.75" customHeight="1" x14ac:dyDescent="0.35">
      <c r="A164" s="725" t="s">
        <v>423</v>
      </c>
      <c r="B164" s="726"/>
      <c r="C164" s="725" t="s">
        <v>424</v>
      </c>
      <c r="D164" s="727"/>
      <c r="E164" s="540">
        <v>1</v>
      </c>
      <c r="F164" s="725" t="s">
        <v>423</v>
      </c>
      <c r="G164" s="726"/>
      <c r="H164" s="725" t="s">
        <v>424</v>
      </c>
      <c r="I164" s="727"/>
      <c r="J164" s="540">
        <f>E164+1</f>
        <v>2</v>
      </c>
      <c r="K164" s="725" t="s">
        <v>423</v>
      </c>
      <c r="L164" s="726"/>
      <c r="M164" s="725" t="s">
        <v>424</v>
      </c>
      <c r="N164" s="727"/>
      <c r="O164" s="540">
        <f>J164+1</f>
        <v>3</v>
      </c>
      <c r="P164" s="725" t="s">
        <v>423</v>
      </c>
      <c r="Q164" s="726"/>
      <c r="R164" s="725" t="s">
        <v>424</v>
      </c>
      <c r="S164" s="727"/>
      <c r="T164" s="540">
        <f>O164+1</f>
        <v>4</v>
      </c>
    </row>
    <row r="165" spans="1:20" ht="18.75" customHeight="1" x14ac:dyDescent="0.7">
      <c r="A165" s="728" t="s">
        <v>425</v>
      </c>
      <c r="B165" s="729"/>
      <c r="C165" s="730">
        <f>'Label data'!A23</f>
        <v>201</v>
      </c>
      <c r="D165" s="541"/>
      <c r="F165" s="728" t="s">
        <v>425</v>
      </c>
      <c r="G165" s="729"/>
      <c r="H165" s="730">
        <f>C165</f>
        <v>201</v>
      </c>
      <c r="I165" s="541"/>
      <c r="K165" s="728" t="s">
        <v>425</v>
      </c>
      <c r="L165" s="729"/>
      <c r="M165" s="730">
        <f>H165</f>
        <v>201</v>
      </c>
      <c r="N165" s="541"/>
      <c r="P165" s="728" t="s">
        <v>425</v>
      </c>
      <c r="Q165" s="729"/>
      <c r="R165" s="730">
        <f>M165</f>
        <v>201</v>
      </c>
      <c r="S165" s="541"/>
    </row>
    <row r="166" spans="1:20" ht="18.75" customHeight="1" x14ac:dyDescent="0.35">
      <c r="A166" s="729"/>
      <c r="B166" s="729"/>
      <c r="C166" s="731"/>
      <c r="D166" s="732"/>
      <c r="E166" s="733"/>
      <c r="F166" s="729"/>
      <c r="G166" s="729"/>
      <c r="H166" s="731"/>
      <c r="I166" s="732"/>
      <c r="J166" s="733"/>
      <c r="K166" s="729"/>
      <c r="L166" s="729"/>
      <c r="M166" s="731"/>
      <c r="N166" s="732"/>
      <c r="O166" s="733"/>
      <c r="P166" s="729"/>
      <c r="Q166" s="729"/>
      <c r="R166" s="731"/>
      <c r="S166" s="732"/>
      <c r="T166" s="733"/>
    </row>
    <row r="167" spans="1:20" ht="18.75" customHeight="1" x14ac:dyDescent="0.7">
      <c r="A167" s="543"/>
      <c r="B167" s="544"/>
      <c r="C167" s="545"/>
      <c r="D167" s="543" t="s">
        <v>426</v>
      </c>
      <c r="E167" s="546">
        <f>'Label data'!E23</f>
        <v>1</v>
      </c>
      <c r="G167" s="544"/>
      <c r="H167" s="545"/>
      <c r="I167" s="543" t="s">
        <v>426</v>
      </c>
      <c r="J167" s="546">
        <f>E167</f>
        <v>1</v>
      </c>
      <c r="L167" s="544"/>
      <c r="M167" s="545"/>
      <c r="N167" s="543" t="s">
        <v>426</v>
      </c>
      <c r="O167" s="546">
        <f ca="1">'Label data'!F23</f>
        <v>1</v>
      </c>
      <c r="Q167" s="544"/>
      <c r="R167" s="545"/>
      <c r="S167" s="543" t="s">
        <v>426</v>
      </c>
      <c r="T167" s="546">
        <f ca="1">O167</f>
        <v>1</v>
      </c>
    </row>
    <row r="168" spans="1:20" ht="18.75" customHeight="1" x14ac:dyDescent="0.35">
      <c r="A168" s="543"/>
      <c r="B168" s="546"/>
      <c r="C168" s="546"/>
      <c r="D168" s="734" t="s">
        <v>427</v>
      </c>
      <c r="E168" s="731"/>
      <c r="F168" s="543"/>
      <c r="G168" s="546"/>
      <c r="H168" s="546"/>
      <c r="I168" s="734" t="s">
        <v>428</v>
      </c>
      <c r="J168" s="731"/>
      <c r="K168" s="543"/>
      <c r="L168" s="546"/>
      <c r="M168" s="546"/>
      <c r="N168" s="734" t="s">
        <v>427</v>
      </c>
      <c r="O168" s="731"/>
      <c r="P168" s="543"/>
      <c r="Q168" s="546"/>
      <c r="R168" s="546"/>
      <c r="S168" s="734" t="s">
        <v>428</v>
      </c>
      <c r="T168" s="731"/>
    </row>
    <row r="169" spans="1:20" ht="18.75" customHeight="1" x14ac:dyDescent="0.35">
      <c r="A169" s="735" t="str">
        <f>'Competitor List'!$B$1</f>
        <v>IBS 600 YARD MATCH #1</v>
      </c>
      <c r="B169" s="736"/>
      <c r="C169" s="736"/>
      <c r="D169" s="736"/>
      <c r="E169" s="736"/>
      <c r="F169" s="735" t="str">
        <f>'Competitor List'!$B$1</f>
        <v>IBS 600 YARD MATCH #1</v>
      </c>
      <c r="G169" s="736"/>
      <c r="H169" s="736"/>
      <c r="I169" s="736"/>
      <c r="J169" s="736"/>
      <c r="K169" s="735" t="str">
        <f>'Competitor List'!$B$1</f>
        <v>IBS 600 YARD MATCH #1</v>
      </c>
      <c r="L169" s="736"/>
      <c r="M169" s="736"/>
      <c r="N169" s="736"/>
      <c r="O169" s="736"/>
      <c r="P169" s="735" t="str">
        <f>'Competitor List'!$B$1</f>
        <v>IBS 600 YARD MATCH #1</v>
      </c>
      <c r="Q169" s="736"/>
      <c r="R169" s="736"/>
      <c r="S169" s="736"/>
      <c r="T169" s="736"/>
    </row>
    <row r="170" spans="1:20" ht="18.75" customHeight="1" x14ac:dyDescent="0.35">
      <c r="A170" s="735" t="str">
        <f>'Competitor List'!$B$2</f>
        <v>Your range name, City State</v>
      </c>
      <c r="B170" s="736"/>
      <c r="C170" s="736"/>
      <c r="D170" s="736"/>
      <c r="E170" s="736"/>
      <c r="F170" s="735" t="str">
        <f>'Competitor List'!$B$2</f>
        <v>Your range name, City State</v>
      </c>
      <c r="G170" s="736"/>
      <c r="H170" s="736"/>
      <c r="I170" s="736"/>
      <c r="J170" s="736"/>
      <c r="K170" s="735" t="str">
        <f>'Competitor List'!$B$2</f>
        <v>Your range name, City State</v>
      </c>
      <c r="L170" s="736"/>
      <c r="M170" s="736"/>
      <c r="N170" s="736"/>
      <c r="O170" s="736"/>
      <c r="P170" s="735" t="str">
        <f>'Competitor List'!$B$2</f>
        <v>Your range name, City State</v>
      </c>
      <c r="Q170" s="736"/>
      <c r="R170" s="736"/>
      <c r="S170" s="736"/>
      <c r="T170" s="736"/>
    </row>
    <row r="171" spans="1:20" ht="18.75" customHeight="1" x14ac:dyDescent="0.35">
      <c r="A171" s="737">
        <f>'Competitor List'!$B$3</f>
        <v>43499</v>
      </c>
      <c r="B171" s="736"/>
      <c r="C171" s="736"/>
      <c r="D171" s="736"/>
      <c r="E171" s="736"/>
      <c r="F171" s="737">
        <f>'Competitor List'!$B$3</f>
        <v>43499</v>
      </c>
      <c r="G171" s="736"/>
      <c r="H171" s="736"/>
      <c r="I171" s="736"/>
      <c r="J171" s="736"/>
      <c r="K171" s="737">
        <f>'Competitor List'!$B$3</f>
        <v>43499</v>
      </c>
      <c r="L171" s="736"/>
      <c r="M171" s="736"/>
      <c r="N171" s="736"/>
      <c r="O171" s="736"/>
      <c r="P171" s="737">
        <f>'Competitor List'!$B$3</f>
        <v>43499</v>
      </c>
      <c r="Q171" s="736"/>
      <c r="R171" s="736"/>
      <c r="S171" s="736"/>
      <c r="T171" s="736"/>
    </row>
    <row r="172" spans="1:20" ht="18.75" customHeight="1" x14ac:dyDescent="0.35">
      <c r="A172" s="725" t="s">
        <v>423</v>
      </c>
      <c r="B172" s="726"/>
      <c r="C172" s="725" t="s">
        <v>424</v>
      </c>
      <c r="D172" s="727"/>
      <c r="E172" s="540">
        <v>1</v>
      </c>
      <c r="F172" s="725" t="s">
        <v>423</v>
      </c>
      <c r="G172" s="726"/>
      <c r="H172" s="725" t="s">
        <v>424</v>
      </c>
      <c r="I172" s="727"/>
      <c r="J172" s="540">
        <f>E172+1</f>
        <v>2</v>
      </c>
      <c r="K172" s="725" t="s">
        <v>423</v>
      </c>
      <c r="L172" s="726"/>
      <c r="M172" s="725" t="s">
        <v>424</v>
      </c>
      <c r="N172" s="727"/>
      <c r="O172" s="540">
        <f>J172+1</f>
        <v>3</v>
      </c>
      <c r="P172" s="725" t="s">
        <v>423</v>
      </c>
      <c r="Q172" s="726"/>
      <c r="R172" s="725" t="s">
        <v>424</v>
      </c>
      <c r="S172" s="727"/>
      <c r="T172" s="540">
        <f>O172+1</f>
        <v>4</v>
      </c>
    </row>
    <row r="173" spans="1:20" ht="18.75" customHeight="1" x14ac:dyDescent="0.7">
      <c r="A173" s="728" t="s">
        <v>425</v>
      </c>
      <c r="B173" s="729"/>
      <c r="C173" s="730">
        <f>'Label data'!A24</f>
        <v>202</v>
      </c>
      <c r="D173" s="541"/>
      <c r="F173" s="728" t="s">
        <v>425</v>
      </c>
      <c r="G173" s="729"/>
      <c r="H173" s="730">
        <f>C173</f>
        <v>202</v>
      </c>
      <c r="I173" s="541"/>
      <c r="K173" s="728" t="s">
        <v>425</v>
      </c>
      <c r="L173" s="729"/>
      <c r="M173" s="730">
        <f>H173</f>
        <v>202</v>
      </c>
      <c r="N173" s="541"/>
      <c r="P173" s="728" t="s">
        <v>425</v>
      </c>
      <c r="Q173" s="729"/>
      <c r="R173" s="730">
        <f>M173</f>
        <v>202</v>
      </c>
      <c r="S173" s="541"/>
    </row>
    <row r="174" spans="1:20" ht="18.75" customHeight="1" x14ac:dyDescent="0.35">
      <c r="A174" s="729"/>
      <c r="B174" s="729"/>
      <c r="C174" s="731"/>
      <c r="D174" s="732"/>
      <c r="E174" s="733"/>
      <c r="F174" s="729"/>
      <c r="G174" s="729"/>
      <c r="H174" s="731"/>
      <c r="I174" s="732"/>
      <c r="J174" s="733"/>
      <c r="K174" s="729"/>
      <c r="L174" s="729"/>
      <c r="M174" s="731"/>
      <c r="N174" s="732"/>
      <c r="O174" s="733"/>
      <c r="P174" s="729"/>
      <c r="Q174" s="729"/>
      <c r="R174" s="731"/>
      <c r="S174" s="732"/>
      <c r="T174" s="733"/>
    </row>
    <row r="175" spans="1:20" ht="18.75" customHeight="1" x14ac:dyDescent="0.7">
      <c r="A175" s="543"/>
      <c r="B175" s="544"/>
      <c r="C175" s="545"/>
      <c r="D175" s="543" t="s">
        <v>426</v>
      </c>
      <c r="E175" s="546">
        <f>'Label data'!E24</f>
        <v>2</v>
      </c>
      <c r="G175" s="544"/>
      <c r="H175" s="545"/>
      <c r="I175" s="543" t="s">
        <v>426</v>
      </c>
      <c r="J175" s="546">
        <f>E175</f>
        <v>2</v>
      </c>
      <c r="L175" s="544"/>
      <c r="M175" s="545"/>
      <c r="N175" s="543" t="s">
        <v>426</v>
      </c>
      <c r="O175" s="546">
        <f ca="1">'Label data'!F24</f>
        <v>2</v>
      </c>
      <c r="Q175" s="544"/>
      <c r="R175" s="545"/>
      <c r="S175" s="543" t="s">
        <v>426</v>
      </c>
      <c r="T175" s="546">
        <f ca="1">O175</f>
        <v>2</v>
      </c>
    </row>
    <row r="176" spans="1:20" ht="18.75" customHeight="1" x14ac:dyDescent="0.35">
      <c r="A176" s="543"/>
      <c r="B176" s="546"/>
      <c r="C176" s="546"/>
      <c r="D176" s="734" t="s">
        <v>427</v>
      </c>
      <c r="E176" s="731"/>
      <c r="F176" s="543"/>
      <c r="G176" s="546"/>
      <c r="H176" s="546"/>
      <c r="I176" s="734" t="s">
        <v>428</v>
      </c>
      <c r="J176" s="731"/>
      <c r="K176" s="543"/>
      <c r="L176" s="546"/>
      <c r="M176" s="546"/>
      <c r="N176" s="734" t="s">
        <v>427</v>
      </c>
      <c r="O176" s="731"/>
      <c r="P176" s="543"/>
      <c r="Q176" s="546"/>
      <c r="R176" s="546"/>
      <c r="S176" s="734" t="s">
        <v>428</v>
      </c>
      <c r="T176" s="731"/>
    </row>
    <row r="177" spans="1:20" ht="18.75" customHeight="1" x14ac:dyDescent="0.35">
      <c r="A177" s="735" t="str">
        <f>'Competitor List'!$B$1</f>
        <v>IBS 600 YARD MATCH #1</v>
      </c>
      <c r="B177" s="736"/>
      <c r="C177" s="736"/>
      <c r="D177" s="736"/>
      <c r="E177" s="736"/>
      <c r="F177" s="735" t="str">
        <f>'Competitor List'!$B$1</f>
        <v>IBS 600 YARD MATCH #1</v>
      </c>
      <c r="G177" s="736"/>
      <c r="H177" s="736"/>
      <c r="I177" s="736"/>
      <c r="J177" s="736"/>
      <c r="K177" s="735" t="str">
        <f>'Competitor List'!$B$1</f>
        <v>IBS 600 YARD MATCH #1</v>
      </c>
      <c r="L177" s="736"/>
      <c r="M177" s="736"/>
      <c r="N177" s="736"/>
      <c r="O177" s="736"/>
      <c r="P177" s="735" t="str">
        <f>'Competitor List'!$B$1</f>
        <v>IBS 600 YARD MATCH #1</v>
      </c>
      <c r="Q177" s="736"/>
      <c r="R177" s="736"/>
      <c r="S177" s="736"/>
      <c r="T177" s="736"/>
    </row>
    <row r="178" spans="1:20" ht="18.75" customHeight="1" x14ac:dyDescent="0.35">
      <c r="A178" s="735" t="str">
        <f>'Competitor List'!$B$2</f>
        <v>Your range name, City State</v>
      </c>
      <c r="B178" s="736"/>
      <c r="C178" s="736"/>
      <c r="D178" s="736"/>
      <c r="E178" s="736"/>
      <c r="F178" s="735" t="str">
        <f>'Competitor List'!$B$2</f>
        <v>Your range name, City State</v>
      </c>
      <c r="G178" s="736"/>
      <c r="H178" s="736"/>
      <c r="I178" s="736"/>
      <c r="J178" s="736"/>
      <c r="K178" s="735" t="str">
        <f>'Competitor List'!$B$2</f>
        <v>Your range name, City State</v>
      </c>
      <c r="L178" s="736"/>
      <c r="M178" s="736"/>
      <c r="N178" s="736"/>
      <c r="O178" s="736"/>
      <c r="P178" s="735" t="str">
        <f>'Competitor List'!$B$2</f>
        <v>Your range name, City State</v>
      </c>
      <c r="Q178" s="736"/>
      <c r="R178" s="736"/>
      <c r="S178" s="736"/>
      <c r="T178" s="736"/>
    </row>
    <row r="179" spans="1:20" ht="18.75" customHeight="1" x14ac:dyDescent="0.35">
      <c r="A179" s="737">
        <f>'Competitor List'!$B$3</f>
        <v>43499</v>
      </c>
      <c r="B179" s="736"/>
      <c r="C179" s="736"/>
      <c r="D179" s="736"/>
      <c r="E179" s="736"/>
      <c r="F179" s="737">
        <f>'Competitor List'!$B$3</f>
        <v>43499</v>
      </c>
      <c r="G179" s="736"/>
      <c r="H179" s="736"/>
      <c r="I179" s="736"/>
      <c r="J179" s="736"/>
      <c r="K179" s="737">
        <f>'Competitor List'!$B$3</f>
        <v>43499</v>
      </c>
      <c r="L179" s="736"/>
      <c r="M179" s="736"/>
      <c r="N179" s="736"/>
      <c r="O179" s="736"/>
      <c r="P179" s="737">
        <f>'Competitor List'!$B$3</f>
        <v>43499</v>
      </c>
      <c r="Q179" s="736"/>
      <c r="R179" s="736"/>
      <c r="S179" s="736"/>
      <c r="T179" s="736"/>
    </row>
    <row r="180" spans="1:20" ht="18.75" customHeight="1" x14ac:dyDescent="0.35">
      <c r="A180" s="725" t="s">
        <v>423</v>
      </c>
      <c r="B180" s="726"/>
      <c r="C180" s="725" t="s">
        <v>424</v>
      </c>
      <c r="D180" s="727"/>
      <c r="E180" s="540">
        <v>1</v>
      </c>
      <c r="F180" s="725" t="s">
        <v>423</v>
      </c>
      <c r="G180" s="726"/>
      <c r="H180" s="725" t="s">
        <v>424</v>
      </c>
      <c r="I180" s="727"/>
      <c r="J180" s="540">
        <f>E180+1</f>
        <v>2</v>
      </c>
      <c r="K180" s="725" t="s">
        <v>423</v>
      </c>
      <c r="L180" s="726"/>
      <c r="M180" s="725" t="s">
        <v>424</v>
      </c>
      <c r="N180" s="727"/>
      <c r="O180" s="540">
        <f>J180+1</f>
        <v>3</v>
      </c>
      <c r="P180" s="725" t="s">
        <v>423</v>
      </c>
      <c r="Q180" s="726"/>
      <c r="R180" s="725" t="s">
        <v>424</v>
      </c>
      <c r="S180" s="727"/>
      <c r="T180" s="540">
        <f>O180+1</f>
        <v>4</v>
      </c>
    </row>
    <row r="181" spans="1:20" ht="18.75" customHeight="1" x14ac:dyDescent="0.7">
      <c r="A181" s="728" t="s">
        <v>425</v>
      </c>
      <c r="B181" s="729"/>
      <c r="C181" s="730">
        <f>'Label data'!A25</f>
        <v>203</v>
      </c>
      <c r="D181" s="541"/>
      <c r="F181" s="728" t="s">
        <v>425</v>
      </c>
      <c r="G181" s="729"/>
      <c r="H181" s="730">
        <f>C181</f>
        <v>203</v>
      </c>
      <c r="I181" s="541"/>
      <c r="K181" s="728" t="s">
        <v>425</v>
      </c>
      <c r="L181" s="729"/>
      <c r="M181" s="730">
        <f>H181</f>
        <v>203</v>
      </c>
      <c r="N181" s="541"/>
      <c r="P181" s="728" t="s">
        <v>425</v>
      </c>
      <c r="Q181" s="729"/>
      <c r="R181" s="730">
        <f>M181</f>
        <v>203</v>
      </c>
      <c r="S181" s="541"/>
    </row>
    <row r="182" spans="1:20" ht="18.75" customHeight="1" x14ac:dyDescent="0.35">
      <c r="A182" s="729"/>
      <c r="B182" s="729"/>
      <c r="C182" s="731"/>
      <c r="D182" s="732"/>
      <c r="E182" s="733"/>
      <c r="F182" s="729"/>
      <c r="G182" s="729"/>
      <c r="H182" s="731"/>
      <c r="I182" s="732"/>
      <c r="J182" s="733"/>
      <c r="K182" s="729"/>
      <c r="L182" s="729"/>
      <c r="M182" s="731"/>
      <c r="N182" s="732"/>
      <c r="O182" s="733"/>
      <c r="P182" s="729"/>
      <c r="Q182" s="729"/>
      <c r="R182" s="731"/>
      <c r="S182" s="732"/>
      <c r="T182" s="733"/>
    </row>
    <row r="183" spans="1:20" ht="18.75" customHeight="1" x14ac:dyDescent="0.7">
      <c r="A183" s="543"/>
      <c r="B183" s="544"/>
      <c r="C183" s="545"/>
      <c r="D183" s="543" t="s">
        <v>426</v>
      </c>
      <c r="E183" s="546">
        <f>'Label data'!E25</f>
        <v>3</v>
      </c>
      <c r="G183" s="544"/>
      <c r="H183" s="545"/>
      <c r="I183" s="543" t="s">
        <v>426</v>
      </c>
      <c r="J183" s="546">
        <f>E183</f>
        <v>3</v>
      </c>
      <c r="L183" s="544"/>
      <c r="M183" s="545"/>
      <c r="N183" s="543" t="s">
        <v>426</v>
      </c>
      <c r="O183" s="546">
        <f ca="1">'Label data'!F25</f>
        <v>3</v>
      </c>
      <c r="Q183" s="544"/>
      <c r="R183" s="545"/>
      <c r="S183" s="543" t="s">
        <v>426</v>
      </c>
      <c r="T183" s="546">
        <f ca="1">O183</f>
        <v>3</v>
      </c>
    </row>
    <row r="184" spans="1:20" ht="18.75" customHeight="1" x14ac:dyDescent="0.35">
      <c r="A184" s="543"/>
      <c r="B184" s="546"/>
      <c r="C184" s="546"/>
      <c r="D184" s="734" t="s">
        <v>427</v>
      </c>
      <c r="E184" s="731"/>
      <c r="F184" s="543"/>
      <c r="G184" s="546"/>
      <c r="H184" s="546"/>
      <c r="I184" s="734" t="s">
        <v>428</v>
      </c>
      <c r="J184" s="731"/>
      <c r="K184" s="543"/>
      <c r="L184" s="546"/>
      <c r="M184" s="546"/>
      <c r="N184" s="734" t="s">
        <v>427</v>
      </c>
      <c r="O184" s="731"/>
      <c r="P184" s="543"/>
      <c r="Q184" s="546"/>
      <c r="R184" s="546"/>
      <c r="S184" s="734" t="s">
        <v>428</v>
      </c>
      <c r="T184" s="731"/>
    </row>
    <row r="185" spans="1:20" ht="18.75" customHeight="1" x14ac:dyDescent="0.35">
      <c r="A185" s="735" t="str">
        <f>'Competitor List'!$B$1</f>
        <v>IBS 600 YARD MATCH #1</v>
      </c>
      <c r="B185" s="736"/>
      <c r="C185" s="736"/>
      <c r="D185" s="736"/>
      <c r="E185" s="736"/>
      <c r="F185" s="735" t="str">
        <f>'Competitor List'!$B$1</f>
        <v>IBS 600 YARD MATCH #1</v>
      </c>
      <c r="G185" s="736"/>
      <c r="H185" s="736"/>
      <c r="I185" s="736"/>
      <c r="J185" s="736"/>
      <c r="K185" s="735" t="str">
        <f>'Competitor List'!$B$1</f>
        <v>IBS 600 YARD MATCH #1</v>
      </c>
      <c r="L185" s="736"/>
      <c r="M185" s="736"/>
      <c r="N185" s="736"/>
      <c r="O185" s="736"/>
      <c r="P185" s="735" t="str">
        <f>'Competitor List'!$B$1</f>
        <v>IBS 600 YARD MATCH #1</v>
      </c>
      <c r="Q185" s="736"/>
      <c r="R185" s="736"/>
      <c r="S185" s="736"/>
      <c r="T185" s="736"/>
    </row>
    <row r="186" spans="1:20" ht="18.75" customHeight="1" x14ac:dyDescent="0.35">
      <c r="A186" s="735" t="str">
        <f>'Competitor List'!$B$2</f>
        <v>Your range name, City State</v>
      </c>
      <c r="B186" s="736"/>
      <c r="C186" s="736"/>
      <c r="D186" s="736"/>
      <c r="E186" s="736"/>
      <c r="F186" s="735" t="str">
        <f>'Competitor List'!$B$2</f>
        <v>Your range name, City State</v>
      </c>
      <c r="G186" s="736"/>
      <c r="H186" s="736"/>
      <c r="I186" s="736"/>
      <c r="J186" s="736"/>
      <c r="K186" s="735" t="str">
        <f>'Competitor List'!$B$2</f>
        <v>Your range name, City State</v>
      </c>
      <c r="L186" s="736"/>
      <c r="M186" s="736"/>
      <c r="N186" s="736"/>
      <c r="O186" s="736"/>
      <c r="P186" s="735" t="str">
        <f>'Competitor List'!$B$2</f>
        <v>Your range name, City State</v>
      </c>
      <c r="Q186" s="736"/>
      <c r="R186" s="736"/>
      <c r="S186" s="736"/>
      <c r="T186" s="736"/>
    </row>
    <row r="187" spans="1:20" ht="18.75" customHeight="1" x14ac:dyDescent="0.35">
      <c r="A187" s="737">
        <f>'Competitor List'!$B$3</f>
        <v>43499</v>
      </c>
      <c r="B187" s="736"/>
      <c r="C187" s="736"/>
      <c r="D187" s="736"/>
      <c r="E187" s="736"/>
      <c r="F187" s="737">
        <f>'Competitor List'!$B$3</f>
        <v>43499</v>
      </c>
      <c r="G187" s="736"/>
      <c r="H187" s="736"/>
      <c r="I187" s="736"/>
      <c r="J187" s="736"/>
      <c r="K187" s="737">
        <f>'Competitor List'!$B$3</f>
        <v>43499</v>
      </c>
      <c r="L187" s="736"/>
      <c r="M187" s="736"/>
      <c r="N187" s="736"/>
      <c r="O187" s="736"/>
      <c r="P187" s="737">
        <f>'Competitor List'!$B$3</f>
        <v>43499</v>
      </c>
      <c r="Q187" s="736"/>
      <c r="R187" s="736"/>
      <c r="S187" s="736"/>
      <c r="T187" s="736"/>
    </row>
    <row r="188" spans="1:20" ht="18.75" customHeight="1" x14ac:dyDescent="0.35">
      <c r="A188" s="725" t="s">
        <v>423</v>
      </c>
      <c r="B188" s="726"/>
      <c r="C188" s="725" t="s">
        <v>424</v>
      </c>
      <c r="D188" s="727"/>
      <c r="E188" s="540">
        <v>1</v>
      </c>
      <c r="F188" s="725" t="s">
        <v>423</v>
      </c>
      <c r="G188" s="726"/>
      <c r="H188" s="725" t="s">
        <v>424</v>
      </c>
      <c r="I188" s="727"/>
      <c r="J188" s="540">
        <f>E188+1</f>
        <v>2</v>
      </c>
      <c r="K188" s="725" t="s">
        <v>423</v>
      </c>
      <c r="L188" s="726"/>
      <c r="M188" s="725" t="s">
        <v>424</v>
      </c>
      <c r="N188" s="727"/>
      <c r="O188" s="540">
        <f>J188+1</f>
        <v>3</v>
      </c>
      <c r="P188" s="725" t="s">
        <v>423</v>
      </c>
      <c r="Q188" s="726"/>
      <c r="R188" s="725" t="s">
        <v>424</v>
      </c>
      <c r="S188" s="727"/>
      <c r="T188" s="540">
        <f>O188+1</f>
        <v>4</v>
      </c>
    </row>
    <row r="189" spans="1:20" ht="18.75" customHeight="1" x14ac:dyDescent="0.7">
      <c r="A189" s="728" t="s">
        <v>425</v>
      </c>
      <c r="B189" s="729"/>
      <c r="C189" s="730">
        <f>'Label data'!A26</f>
        <v>204</v>
      </c>
      <c r="D189" s="541"/>
      <c r="F189" s="728" t="s">
        <v>425</v>
      </c>
      <c r="G189" s="729"/>
      <c r="H189" s="730">
        <f>C189</f>
        <v>204</v>
      </c>
      <c r="I189" s="541"/>
      <c r="K189" s="728" t="s">
        <v>425</v>
      </c>
      <c r="L189" s="729"/>
      <c r="M189" s="730">
        <f>H189</f>
        <v>204</v>
      </c>
      <c r="N189" s="541"/>
      <c r="P189" s="728" t="s">
        <v>425</v>
      </c>
      <c r="Q189" s="729"/>
      <c r="R189" s="730">
        <f>M189</f>
        <v>204</v>
      </c>
      <c r="S189" s="541"/>
    </row>
    <row r="190" spans="1:20" ht="18.75" customHeight="1" x14ac:dyDescent="0.35">
      <c r="A190" s="729"/>
      <c r="B190" s="729"/>
      <c r="C190" s="731"/>
      <c r="D190" s="732"/>
      <c r="E190" s="733"/>
      <c r="F190" s="729"/>
      <c r="G190" s="729"/>
      <c r="H190" s="731"/>
      <c r="I190" s="732"/>
      <c r="J190" s="733"/>
      <c r="K190" s="729"/>
      <c r="L190" s="729"/>
      <c r="M190" s="731"/>
      <c r="N190" s="732"/>
      <c r="O190" s="733"/>
      <c r="P190" s="729"/>
      <c r="Q190" s="729"/>
      <c r="R190" s="731"/>
      <c r="S190" s="732"/>
      <c r="T190" s="733"/>
    </row>
    <row r="191" spans="1:20" ht="18.75" customHeight="1" x14ac:dyDescent="0.7">
      <c r="A191" s="543"/>
      <c r="B191" s="544"/>
      <c r="C191" s="545"/>
      <c r="D191" s="543" t="s">
        <v>426</v>
      </c>
      <c r="E191" s="546">
        <f>'Label data'!E26</f>
        <v>4</v>
      </c>
      <c r="G191" s="544"/>
      <c r="H191" s="545"/>
      <c r="I191" s="543" t="s">
        <v>426</v>
      </c>
      <c r="J191" s="546">
        <f>E191</f>
        <v>4</v>
      </c>
      <c r="L191" s="544"/>
      <c r="M191" s="545"/>
      <c r="N191" s="543" t="s">
        <v>426</v>
      </c>
      <c r="O191" s="546">
        <f ca="1">'Label data'!F26</f>
        <v>4</v>
      </c>
      <c r="Q191" s="544"/>
      <c r="R191" s="545"/>
      <c r="S191" s="543" t="s">
        <v>426</v>
      </c>
      <c r="T191" s="546">
        <f ca="1">O191</f>
        <v>4</v>
      </c>
    </row>
    <row r="192" spans="1:20" ht="18.75" customHeight="1" x14ac:dyDescent="0.35">
      <c r="A192" s="543"/>
      <c r="B192" s="546"/>
      <c r="C192" s="546"/>
      <c r="D192" s="734" t="s">
        <v>427</v>
      </c>
      <c r="E192" s="731"/>
      <c r="F192" s="543"/>
      <c r="G192" s="546"/>
      <c r="H192" s="546"/>
      <c r="I192" s="734" t="s">
        <v>428</v>
      </c>
      <c r="J192" s="731"/>
      <c r="K192" s="543"/>
      <c r="L192" s="546"/>
      <c r="M192" s="546"/>
      <c r="N192" s="734" t="s">
        <v>427</v>
      </c>
      <c r="O192" s="731"/>
      <c r="P192" s="543"/>
      <c r="Q192" s="546"/>
      <c r="R192" s="546"/>
      <c r="S192" s="734" t="s">
        <v>428</v>
      </c>
      <c r="T192" s="731"/>
    </row>
    <row r="193" spans="1:20" ht="18.75" customHeight="1" x14ac:dyDescent="0.35">
      <c r="A193" s="735" t="str">
        <f>'Competitor List'!$B$1</f>
        <v>IBS 600 YARD MATCH #1</v>
      </c>
      <c r="B193" s="736"/>
      <c r="C193" s="736"/>
      <c r="D193" s="736"/>
      <c r="E193" s="736"/>
      <c r="F193" s="735" t="str">
        <f>'Competitor List'!$B$1</f>
        <v>IBS 600 YARD MATCH #1</v>
      </c>
      <c r="G193" s="736"/>
      <c r="H193" s="736"/>
      <c r="I193" s="736"/>
      <c r="J193" s="736"/>
      <c r="K193" s="735" t="str">
        <f>'Competitor List'!$B$1</f>
        <v>IBS 600 YARD MATCH #1</v>
      </c>
      <c r="L193" s="736"/>
      <c r="M193" s="736"/>
      <c r="N193" s="736"/>
      <c r="O193" s="736"/>
      <c r="P193" s="735" t="str">
        <f>'Competitor List'!$B$1</f>
        <v>IBS 600 YARD MATCH #1</v>
      </c>
      <c r="Q193" s="736"/>
      <c r="R193" s="736"/>
      <c r="S193" s="736"/>
      <c r="T193" s="736"/>
    </row>
    <row r="194" spans="1:20" ht="18.75" customHeight="1" x14ac:dyDescent="0.35">
      <c r="A194" s="735" t="str">
        <f>'Competitor List'!$B$2</f>
        <v>Your range name, City State</v>
      </c>
      <c r="B194" s="736"/>
      <c r="C194" s="736"/>
      <c r="D194" s="736"/>
      <c r="E194" s="736"/>
      <c r="F194" s="735" t="str">
        <f>'Competitor List'!$B$2</f>
        <v>Your range name, City State</v>
      </c>
      <c r="G194" s="736"/>
      <c r="H194" s="736"/>
      <c r="I194" s="736"/>
      <c r="J194" s="736"/>
      <c r="K194" s="735" t="str">
        <f>'Competitor List'!$B$2</f>
        <v>Your range name, City State</v>
      </c>
      <c r="L194" s="736"/>
      <c r="M194" s="736"/>
      <c r="N194" s="736"/>
      <c r="O194" s="736"/>
      <c r="P194" s="735" t="str">
        <f>'Competitor List'!$B$2</f>
        <v>Your range name, City State</v>
      </c>
      <c r="Q194" s="736"/>
      <c r="R194" s="736"/>
      <c r="S194" s="736"/>
      <c r="T194" s="736"/>
    </row>
    <row r="195" spans="1:20" ht="18.75" customHeight="1" x14ac:dyDescent="0.35">
      <c r="A195" s="737">
        <f>'Competitor List'!$B$3</f>
        <v>43499</v>
      </c>
      <c r="B195" s="736"/>
      <c r="C195" s="736"/>
      <c r="D195" s="736"/>
      <c r="E195" s="736"/>
      <c r="F195" s="737">
        <f>'Competitor List'!$B$3</f>
        <v>43499</v>
      </c>
      <c r="G195" s="736"/>
      <c r="H195" s="736"/>
      <c r="I195" s="736"/>
      <c r="J195" s="736"/>
      <c r="K195" s="737">
        <f>'Competitor List'!$B$3</f>
        <v>43499</v>
      </c>
      <c r="L195" s="736"/>
      <c r="M195" s="736"/>
      <c r="N195" s="736"/>
      <c r="O195" s="736"/>
      <c r="P195" s="737">
        <f>'Competitor List'!$B$3</f>
        <v>43499</v>
      </c>
      <c r="Q195" s="736"/>
      <c r="R195" s="736"/>
      <c r="S195" s="736"/>
      <c r="T195" s="736"/>
    </row>
    <row r="196" spans="1:20" ht="18.75" customHeight="1" x14ac:dyDescent="0.35">
      <c r="A196" s="725" t="s">
        <v>423</v>
      </c>
      <c r="B196" s="726"/>
      <c r="C196" s="725" t="s">
        <v>424</v>
      </c>
      <c r="D196" s="727"/>
      <c r="E196" s="540">
        <v>1</v>
      </c>
      <c r="F196" s="725" t="s">
        <v>423</v>
      </c>
      <c r="G196" s="726"/>
      <c r="H196" s="725" t="s">
        <v>424</v>
      </c>
      <c r="I196" s="727"/>
      <c r="J196" s="540">
        <f>E196+1</f>
        <v>2</v>
      </c>
      <c r="K196" s="725" t="s">
        <v>423</v>
      </c>
      <c r="L196" s="726"/>
      <c r="M196" s="725" t="s">
        <v>424</v>
      </c>
      <c r="N196" s="727"/>
      <c r="O196" s="540">
        <f>J196+1</f>
        <v>3</v>
      </c>
      <c r="P196" s="725" t="s">
        <v>423</v>
      </c>
      <c r="Q196" s="726"/>
      <c r="R196" s="725" t="s">
        <v>424</v>
      </c>
      <c r="S196" s="727"/>
      <c r="T196" s="540">
        <f>O196+1</f>
        <v>4</v>
      </c>
    </row>
    <row r="197" spans="1:20" ht="18.75" customHeight="1" x14ac:dyDescent="0.7">
      <c r="A197" s="728" t="s">
        <v>425</v>
      </c>
      <c r="B197" s="729"/>
      <c r="C197" s="730">
        <f>'Label data'!A27</f>
        <v>205</v>
      </c>
      <c r="D197" s="541"/>
      <c r="F197" s="728" t="s">
        <v>425</v>
      </c>
      <c r="G197" s="729"/>
      <c r="H197" s="730">
        <f>C197</f>
        <v>205</v>
      </c>
      <c r="I197" s="541"/>
      <c r="K197" s="728" t="s">
        <v>425</v>
      </c>
      <c r="L197" s="729"/>
      <c r="M197" s="730">
        <f>H197</f>
        <v>205</v>
      </c>
      <c r="N197" s="541"/>
      <c r="P197" s="728" t="s">
        <v>425</v>
      </c>
      <c r="Q197" s="729"/>
      <c r="R197" s="730">
        <f>M197</f>
        <v>205</v>
      </c>
      <c r="S197" s="541"/>
    </row>
    <row r="198" spans="1:20" ht="18.75" customHeight="1" x14ac:dyDescent="0.35">
      <c r="A198" s="729"/>
      <c r="B198" s="729"/>
      <c r="C198" s="731"/>
      <c r="D198" s="732"/>
      <c r="E198" s="733"/>
      <c r="F198" s="729"/>
      <c r="G198" s="729"/>
      <c r="H198" s="731"/>
      <c r="I198" s="732"/>
      <c r="J198" s="733"/>
      <c r="K198" s="729"/>
      <c r="L198" s="729"/>
      <c r="M198" s="731"/>
      <c r="N198" s="732"/>
      <c r="O198" s="733"/>
      <c r="P198" s="729"/>
      <c r="Q198" s="729"/>
      <c r="R198" s="731"/>
      <c r="S198" s="732"/>
      <c r="T198" s="733"/>
    </row>
    <row r="199" spans="1:20" ht="18.75" customHeight="1" x14ac:dyDescent="0.7">
      <c r="A199" s="543"/>
      <c r="B199" s="544"/>
      <c r="C199" s="545"/>
      <c r="D199" s="543" t="s">
        <v>426</v>
      </c>
      <c r="E199" s="546">
        <f>'Label data'!E27</f>
        <v>5</v>
      </c>
      <c r="G199" s="544"/>
      <c r="H199" s="545"/>
      <c r="I199" s="543" t="s">
        <v>426</v>
      </c>
      <c r="J199" s="546">
        <f>E199</f>
        <v>5</v>
      </c>
      <c r="L199" s="544"/>
      <c r="M199" s="545"/>
      <c r="N199" s="543" t="s">
        <v>426</v>
      </c>
      <c r="O199" s="546">
        <f ca="1">'Label data'!F27</f>
        <v>5</v>
      </c>
      <c r="Q199" s="544"/>
      <c r="R199" s="545"/>
      <c r="S199" s="543" t="s">
        <v>426</v>
      </c>
      <c r="T199" s="546">
        <f ca="1">O199</f>
        <v>5</v>
      </c>
    </row>
    <row r="200" spans="1:20" ht="18.75" customHeight="1" x14ac:dyDescent="0.35">
      <c r="A200" s="543"/>
      <c r="B200" s="546"/>
      <c r="C200" s="546"/>
      <c r="D200" s="734" t="s">
        <v>427</v>
      </c>
      <c r="E200" s="731"/>
      <c r="F200" s="543"/>
      <c r="G200" s="546"/>
      <c r="H200" s="546"/>
      <c r="I200" s="734" t="s">
        <v>428</v>
      </c>
      <c r="J200" s="731"/>
      <c r="K200" s="543"/>
      <c r="L200" s="546"/>
      <c r="M200" s="546"/>
      <c r="N200" s="734" t="s">
        <v>427</v>
      </c>
      <c r="O200" s="731"/>
      <c r="P200" s="543"/>
      <c r="Q200" s="546"/>
      <c r="R200" s="546"/>
      <c r="S200" s="734" t="s">
        <v>428</v>
      </c>
      <c r="T200" s="731"/>
    </row>
    <row r="201" spans="1:20" ht="18.75" customHeight="1" x14ac:dyDescent="0.35">
      <c r="A201" s="735" t="str">
        <f>'Competitor List'!$B$1</f>
        <v>IBS 600 YARD MATCH #1</v>
      </c>
      <c r="B201" s="736"/>
      <c r="C201" s="736"/>
      <c r="D201" s="736"/>
      <c r="E201" s="736"/>
      <c r="F201" s="735" t="str">
        <f>'Competitor List'!$B$1</f>
        <v>IBS 600 YARD MATCH #1</v>
      </c>
      <c r="G201" s="736"/>
      <c r="H201" s="736"/>
      <c r="I201" s="736"/>
      <c r="J201" s="736"/>
      <c r="K201" s="735" t="str">
        <f>'Competitor List'!$B$1</f>
        <v>IBS 600 YARD MATCH #1</v>
      </c>
      <c r="L201" s="736"/>
      <c r="M201" s="736"/>
      <c r="N201" s="736"/>
      <c r="O201" s="736"/>
      <c r="P201" s="735" t="str">
        <f>'Competitor List'!$B$1</f>
        <v>IBS 600 YARD MATCH #1</v>
      </c>
      <c r="Q201" s="736"/>
      <c r="R201" s="736"/>
      <c r="S201" s="736"/>
      <c r="T201" s="736"/>
    </row>
    <row r="202" spans="1:20" ht="18.75" customHeight="1" x14ac:dyDescent="0.35">
      <c r="A202" s="735" t="str">
        <f>'Competitor List'!$B$2</f>
        <v>Your range name, City State</v>
      </c>
      <c r="B202" s="736"/>
      <c r="C202" s="736"/>
      <c r="D202" s="736"/>
      <c r="E202" s="736"/>
      <c r="F202" s="735" t="str">
        <f>'Competitor List'!$B$2</f>
        <v>Your range name, City State</v>
      </c>
      <c r="G202" s="736"/>
      <c r="H202" s="736"/>
      <c r="I202" s="736"/>
      <c r="J202" s="736"/>
      <c r="K202" s="735" t="str">
        <f>'Competitor List'!$B$2</f>
        <v>Your range name, City State</v>
      </c>
      <c r="L202" s="736"/>
      <c r="M202" s="736"/>
      <c r="N202" s="736"/>
      <c r="O202" s="736"/>
      <c r="P202" s="735" t="str">
        <f>'Competitor List'!$B$2</f>
        <v>Your range name, City State</v>
      </c>
      <c r="Q202" s="736"/>
      <c r="R202" s="736"/>
      <c r="S202" s="736"/>
      <c r="T202" s="736"/>
    </row>
    <row r="203" spans="1:20" ht="18.75" customHeight="1" x14ac:dyDescent="0.35">
      <c r="A203" s="737">
        <f>'Competitor List'!$B$3</f>
        <v>43499</v>
      </c>
      <c r="B203" s="736"/>
      <c r="C203" s="736"/>
      <c r="D203" s="736"/>
      <c r="E203" s="736"/>
      <c r="F203" s="737">
        <f>'Competitor List'!$B$3</f>
        <v>43499</v>
      </c>
      <c r="G203" s="736"/>
      <c r="H203" s="736"/>
      <c r="I203" s="736"/>
      <c r="J203" s="736"/>
      <c r="K203" s="737">
        <f>'Competitor List'!$B$3</f>
        <v>43499</v>
      </c>
      <c r="L203" s="736"/>
      <c r="M203" s="736"/>
      <c r="N203" s="736"/>
      <c r="O203" s="736"/>
      <c r="P203" s="737">
        <f>'Competitor List'!$B$3</f>
        <v>43499</v>
      </c>
      <c r="Q203" s="736"/>
      <c r="R203" s="736"/>
      <c r="S203" s="736"/>
      <c r="T203" s="736"/>
    </row>
    <row r="204" spans="1:20" ht="18.75" customHeight="1" x14ac:dyDescent="0.35">
      <c r="A204" s="725" t="s">
        <v>423</v>
      </c>
      <c r="B204" s="726"/>
      <c r="C204" s="725" t="s">
        <v>424</v>
      </c>
      <c r="D204" s="727"/>
      <c r="E204" s="540">
        <v>1</v>
      </c>
      <c r="F204" s="725" t="s">
        <v>423</v>
      </c>
      <c r="G204" s="726"/>
      <c r="H204" s="725" t="s">
        <v>424</v>
      </c>
      <c r="I204" s="727"/>
      <c r="J204" s="540">
        <f>E204+1</f>
        <v>2</v>
      </c>
      <c r="K204" s="725" t="s">
        <v>423</v>
      </c>
      <c r="L204" s="726"/>
      <c r="M204" s="725" t="s">
        <v>424</v>
      </c>
      <c r="N204" s="727"/>
      <c r="O204" s="540">
        <f>J204+1</f>
        <v>3</v>
      </c>
      <c r="P204" s="725" t="s">
        <v>423</v>
      </c>
      <c r="Q204" s="726"/>
      <c r="R204" s="725" t="s">
        <v>424</v>
      </c>
      <c r="S204" s="727"/>
      <c r="T204" s="540">
        <f>O204+1</f>
        <v>4</v>
      </c>
    </row>
    <row r="205" spans="1:20" ht="18.75" customHeight="1" x14ac:dyDescent="0.7">
      <c r="A205" s="728" t="s">
        <v>425</v>
      </c>
      <c r="B205" s="729"/>
      <c r="C205" s="730">
        <f>'Label data'!A28</f>
        <v>206</v>
      </c>
      <c r="D205" s="541"/>
      <c r="F205" s="728" t="s">
        <v>425</v>
      </c>
      <c r="G205" s="729"/>
      <c r="H205" s="730">
        <f>C205</f>
        <v>206</v>
      </c>
      <c r="I205" s="541"/>
      <c r="K205" s="728" t="s">
        <v>425</v>
      </c>
      <c r="L205" s="729"/>
      <c r="M205" s="730">
        <f>H205</f>
        <v>206</v>
      </c>
      <c r="N205" s="541"/>
      <c r="P205" s="728" t="s">
        <v>425</v>
      </c>
      <c r="Q205" s="729"/>
      <c r="R205" s="730">
        <f>M205</f>
        <v>206</v>
      </c>
      <c r="S205" s="541"/>
    </row>
    <row r="206" spans="1:20" ht="18.75" customHeight="1" x14ac:dyDescent="0.35">
      <c r="A206" s="729"/>
      <c r="B206" s="729"/>
      <c r="C206" s="731"/>
      <c r="D206" s="732"/>
      <c r="E206" s="733"/>
      <c r="F206" s="729"/>
      <c r="G206" s="729"/>
      <c r="H206" s="731"/>
      <c r="I206" s="732"/>
      <c r="J206" s="733"/>
      <c r="K206" s="729"/>
      <c r="L206" s="729"/>
      <c r="M206" s="731"/>
      <c r="N206" s="732"/>
      <c r="O206" s="733"/>
      <c r="P206" s="729"/>
      <c r="Q206" s="729"/>
      <c r="R206" s="731"/>
      <c r="S206" s="732"/>
      <c r="T206" s="733"/>
    </row>
    <row r="207" spans="1:20" ht="18.75" customHeight="1" x14ac:dyDescent="0.7">
      <c r="A207" s="543"/>
      <c r="B207" s="544"/>
      <c r="C207" s="545"/>
      <c r="D207" s="543" t="s">
        <v>426</v>
      </c>
      <c r="E207" s="546">
        <f>'Label data'!E28</f>
        <v>6</v>
      </c>
      <c r="G207" s="544"/>
      <c r="H207" s="545"/>
      <c r="I207" s="543" t="s">
        <v>426</v>
      </c>
      <c r="J207" s="546">
        <f>E207</f>
        <v>6</v>
      </c>
      <c r="L207" s="544"/>
      <c r="M207" s="545"/>
      <c r="N207" s="543" t="s">
        <v>426</v>
      </c>
      <c r="O207" s="546">
        <f ca="1">'Label data'!F28</f>
        <v>6</v>
      </c>
      <c r="Q207" s="544"/>
      <c r="R207" s="545"/>
      <c r="S207" s="543" t="s">
        <v>426</v>
      </c>
      <c r="T207" s="546">
        <f ca="1">O207</f>
        <v>6</v>
      </c>
    </row>
    <row r="208" spans="1:20" ht="18.75" customHeight="1" x14ac:dyDescent="0.35">
      <c r="A208" s="543"/>
      <c r="B208" s="546"/>
      <c r="C208" s="546"/>
      <c r="D208" s="734" t="s">
        <v>427</v>
      </c>
      <c r="E208" s="731"/>
      <c r="F208" s="543"/>
      <c r="G208" s="546"/>
      <c r="H208" s="546"/>
      <c r="I208" s="734" t="s">
        <v>428</v>
      </c>
      <c r="J208" s="731"/>
      <c r="K208" s="543"/>
      <c r="L208" s="546"/>
      <c r="M208" s="546"/>
      <c r="N208" s="734" t="s">
        <v>427</v>
      </c>
      <c r="O208" s="731"/>
      <c r="P208" s="543"/>
      <c r="Q208" s="546"/>
      <c r="R208" s="546"/>
      <c r="S208" s="734" t="s">
        <v>428</v>
      </c>
      <c r="T208" s="731"/>
    </row>
    <row r="209" spans="1:20" ht="18.75" customHeight="1" x14ac:dyDescent="0.35">
      <c r="A209" s="735" t="str">
        <f>'Competitor List'!$B$1</f>
        <v>IBS 600 YARD MATCH #1</v>
      </c>
      <c r="B209" s="736"/>
      <c r="C209" s="736"/>
      <c r="D209" s="736"/>
      <c r="E209" s="736"/>
      <c r="F209" s="735" t="str">
        <f>'Competitor List'!$B$1</f>
        <v>IBS 600 YARD MATCH #1</v>
      </c>
      <c r="G209" s="736"/>
      <c r="H209" s="736"/>
      <c r="I209" s="736"/>
      <c r="J209" s="736"/>
      <c r="K209" s="735" t="str">
        <f>'Competitor List'!$B$1</f>
        <v>IBS 600 YARD MATCH #1</v>
      </c>
      <c r="L209" s="736"/>
      <c r="M209" s="736"/>
      <c r="N209" s="736"/>
      <c r="O209" s="736"/>
      <c r="P209" s="735" t="str">
        <f>'Competitor List'!$B$1</f>
        <v>IBS 600 YARD MATCH #1</v>
      </c>
      <c r="Q209" s="736"/>
      <c r="R209" s="736"/>
      <c r="S209" s="736"/>
      <c r="T209" s="736"/>
    </row>
    <row r="210" spans="1:20" ht="18.75" customHeight="1" x14ac:dyDescent="0.35">
      <c r="A210" s="735" t="str">
        <f>'Competitor List'!$B$2</f>
        <v>Your range name, City State</v>
      </c>
      <c r="B210" s="736"/>
      <c r="C210" s="736"/>
      <c r="D210" s="736"/>
      <c r="E210" s="736"/>
      <c r="F210" s="735" t="str">
        <f>'Competitor List'!$B$2</f>
        <v>Your range name, City State</v>
      </c>
      <c r="G210" s="736"/>
      <c r="H210" s="736"/>
      <c r="I210" s="736"/>
      <c r="J210" s="736"/>
      <c r="K210" s="735" t="str">
        <f>'Competitor List'!$B$2</f>
        <v>Your range name, City State</v>
      </c>
      <c r="L210" s="736"/>
      <c r="M210" s="736"/>
      <c r="N210" s="736"/>
      <c r="O210" s="736"/>
      <c r="P210" s="735" t="str">
        <f>'Competitor List'!$B$2</f>
        <v>Your range name, City State</v>
      </c>
      <c r="Q210" s="736"/>
      <c r="R210" s="736"/>
      <c r="S210" s="736"/>
      <c r="T210" s="736"/>
    </row>
    <row r="211" spans="1:20" ht="18.75" customHeight="1" x14ac:dyDescent="0.35">
      <c r="A211" s="737">
        <f>'Competitor List'!$B$3</f>
        <v>43499</v>
      </c>
      <c r="B211" s="736"/>
      <c r="C211" s="736"/>
      <c r="D211" s="736"/>
      <c r="E211" s="736"/>
      <c r="F211" s="737">
        <f>'Competitor List'!$B$3</f>
        <v>43499</v>
      </c>
      <c r="G211" s="736"/>
      <c r="H211" s="736"/>
      <c r="I211" s="736"/>
      <c r="J211" s="736"/>
      <c r="K211" s="737">
        <f>'Competitor List'!$B$3</f>
        <v>43499</v>
      </c>
      <c r="L211" s="736"/>
      <c r="M211" s="736"/>
      <c r="N211" s="736"/>
      <c r="O211" s="736"/>
      <c r="P211" s="737">
        <f>'Competitor List'!$B$3</f>
        <v>43499</v>
      </c>
      <c r="Q211" s="736"/>
      <c r="R211" s="736"/>
      <c r="S211" s="736"/>
      <c r="T211" s="736"/>
    </row>
    <row r="212" spans="1:20" ht="18.75" customHeight="1" x14ac:dyDescent="0.35">
      <c r="A212" s="725" t="s">
        <v>423</v>
      </c>
      <c r="B212" s="726"/>
      <c r="C212" s="725" t="s">
        <v>424</v>
      </c>
      <c r="D212" s="727"/>
      <c r="E212" s="540">
        <v>1</v>
      </c>
      <c r="F212" s="725" t="s">
        <v>423</v>
      </c>
      <c r="G212" s="726"/>
      <c r="H212" s="725" t="s">
        <v>424</v>
      </c>
      <c r="I212" s="727"/>
      <c r="J212" s="540">
        <f>E212+1</f>
        <v>2</v>
      </c>
      <c r="K212" s="725" t="s">
        <v>423</v>
      </c>
      <c r="L212" s="726"/>
      <c r="M212" s="725" t="s">
        <v>424</v>
      </c>
      <c r="N212" s="727"/>
      <c r="O212" s="540">
        <f>J212+1</f>
        <v>3</v>
      </c>
      <c r="P212" s="725" t="s">
        <v>423</v>
      </c>
      <c r="Q212" s="726"/>
      <c r="R212" s="725" t="s">
        <v>424</v>
      </c>
      <c r="S212" s="727"/>
      <c r="T212" s="540">
        <f>O212+1</f>
        <v>4</v>
      </c>
    </row>
    <row r="213" spans="1:20" ht="18.75" customHeight="1" x14ac:dyDescent="0.7">
      <c r="A213" s="728" t="s">
        <v>425</v>
      </c>
      <c r="B213" s="729"/>
      <c r="C213" s="730">
        <f>'Label data'!A29</f>
        <v>207</v>
      </c>
      <c r="D213" s="541"/>
      <c r="F213" s="728" t="s">
        <v>425</v>
      </c>
      <c r="G213" s="729"/>
      <c r="H213" s="730">
        <f>C213</f>
        <v>207</v>
      </c>
      <c r="I213" s="541"/>
      <c r="K213" s="728" t="s">
        <v>425</v>
      </c>
      <c r="L213" s="729"/>
      <c r="M213" s="730">
        <f>H213</f>
        <v>207</v>
      </c>
      <c r="N213" s="541"/>
      <c r="P213" s="728" t="s">
        <v>425</v>
      </c>
      <c r="Q213" s="729"/>
      <c r="R213" s="730">
        <f>M213</f>
        <v>207</v>
      </c>
      <c r="S213" s="541"/>
    </row>
    <row r="214" spans="1:20" ht="18.75" customHeight="1" x14ac:dyDescent="0.35">
      <c r="A214" s="729"/>
      <c r="B214" s="729"/>
      <c r="C214" s="731"/>
      <c r="D214" s="732"/>
      <c r="E214" s="733"/>
      <c r="F214" s="729"/>
      <c r="G214" s="729"/>
      <c r="H214" s="731"/>
      <c r="I214" s="732"/>
      <c r="J214" s="733"/>
      <c r="K214" s="729"/>
      <c r="L214" s="729"/>
      <c r="M214" s="731"/>
      <c r="N214" s="732"/>
      <c r="O214" s="733"/>
      <c r="P214" s="729"/>
      <c r="Q214" s="729"/>
      <c r="R214" s="731"/>
      <c r="S214" s="732"/>
      <c r="T214" s="733"/>
    </row>
    <row r="215" spans="1:20" ht="18.75" customHeight="1" x14ac:dyDescent="0.7">
      <c r="A215" s="543"/>
      <c r="B215" s="544"/>
      <c r="C215" s="545"/>
      <c r="D215" s="543" t="s">
        <v>426</v>
      </c>
      <c r="E215" s="546">
        <f>'Label data'!E29</f>
        <v>7</v>
      </c>
      <c r="G215" s="544"/>
      <c r="H215" s="545"/>
      <c r="I215" s="543" t="s">
        <v>426</v>
      </c>
      <c r="J215" s="546">
        <f>E215</f>
        <v>7</v>
      </c>
      <c r="L215" s="544"/>
      <c r="M215" s="545"/>
      <c r="N215" s="543" t="s">
        <v>426</v>
      </c>
      <c r="O215" s="546">
        <f ca="1">'Label data'!F29</f>
        <v>7</v>
      </c>
      <c r="Q215" s="544"/>
      <c r="R215" s="545"/>
      <c r="S215" s="543" t="s">
        <v>426</v>
      </c>
      <c r="T215" s="546">
        <f ca="1">O215</f>
        <v>7</v>
      </c>
    </row>
    <row r="216" spans="1:20" ht="18.75" customHeight="1" x14ac:dyDescent="0.35">
      <c r="A216" s="543"/>
      <c r="B216" s="546"/>
      <c r="C216" s="546"/>
      <c r="D216" s="734" t="s">
        <v>427</v>
      </c>
      <c r="E216" s="731"/>
      <c r="F216" s="543"/>
      <c r="G216" s="546"/>
      <c r="H216" s="546"/>
      <c r="I216" s="734" t="s">
        <v>428</v>
      </c>
      <c r="J216" s="731"/>
      <c r="K216" s="543"/>
      <c r="L216" s="546"/>
      <c r="M216" s="546"/>
      <c r="N216" s="734" t="s">
        <v>427</v>
      </c>
      <c r="O216" s="731"/>
      <c r="P216" s="543"/>
      <c r="Q216" s="546"/>
      <c r="R216" s="546"/>
      <c r="S216" s="734" t="s">
        <v>428</v>
      </c>
      <c r="T216" s="731"/>
    </row>
    <row r="217" spans="1:20" ht="18.75" customHeight="1" x14ac:dyDescent="0.35">
      <c r="A217" s="735" t="str">
        <f>'Competitor List'!$B$1</f>
        <v>IBS 600 YARD MATCH #1</v>
      </c>
      <c r="B217" s="736"/>
      <c r="C217" s="736"/>
      <c r="D217" s="736"/>
      <c r="E217" s="736"/>
      <c r="F217" s="735" t="str">
        <f>'Competitor List'!$B$1</f>
        <v>IBS 600 YARD MATCH #1</v>
      </c>
      <c r="G217" s="736"/>
      <c r="H217" s="736"/>
      <c r="I217" s="736"/>
      <c r="J217" s="736"/>
      <c r="K217" s="735" t="str">
        <f>'Competitor List'!$B$1</f>
        <v>IBS 600 YARD MATCH #1</v>
      </c>
      <c r="L217" s="736"/>
      <c r="M217" s="736"/>
      <c r="N217" s="736"/>
      <c r="O217" s="736"/>
      <c r="P217" s="735" t="str">
        <f>'Competitor List'!$B$1</f>
        <v>IBS 600 YARD MATCH #1</v>
      </c>
      <c r="Q217" s="736"/>
      <c r="R217" s="736"/>
      <c r="S217" s="736"/>
      <c r="T217" s="736"/>
    </row>
    <row r="218" spans="1:20" ht="18.75" customHeight="1" x14ac:dyDescent="0.35">
      <c r="A218" s="735" t="str">
        <f>'Competitor List'!$B$2</f>
        <v>Your range name, City State</v>
      </c>
      <c r="B218" s="736"/>
      <c r="C218" s="736"/>
      <c r="D218" s="736"/>
      <c r="E218" s="736"/>
      <c r="F218" s="735" t="str">
        <f>'Competitor List'!$B$2</f>
        <v>Your range name, City State</v>
      </c>
      <c r="G218" s="736"/>
      <c r="H218" s="736"/>
      <c r="I218" s="736"/>
      <c r="J218" s="736"/>
      <c r="K218" s="735" t="str">
        <f>'Competitor List'!$B$2</f>
        <v>Your range name, City State</v>
      </c>
      <c r="L218" s="736"/>
      <c r="M218" s="736"/>
      <c r="N218" s="736"/>
      <c r="O218" s="736"/>
      <c r="P218" s="735" t="str">
        <f>'Competitor List'!$B$2</f>
        <v>Your range name, City State</v>
      </c>
      <c r="Q218" s="736"/>
      <c r="R218" s="736"/>
      <c r="S218" s="736"/>
      <c r="T218" s="736"/>
    </row>
    <row r="219" spans="1:20" ht="18.75" customHeight="1" x14ac:dyDescent="0.35">
      <c r="A219" s="737">
        <f>'Competitor List'!$B$3</f>
        <v>43499</v>
      </c>
      <c r="B219" s="736"/>
      <c r="C219" s="736"/>
      <c r="D219" s="736"/>
      <c r="E219" s="736"/>
      <c r="F219" s="737">
        <f>'Competitor List'!$B$3</f>
        <v>43499</v>
      </c>
      <c r="G219" s="736"/>
      <c r="H219" s="736"/>
      <c r="I219" s="736"/>
      <c r="J219" s="736"/>
      <c r="K219" s="737">
        <f>'Competitor List'!$B$3</f>
        <v>43499</v>
      </c>
      <c r="L219" s="736"/>
      <c r="M219" s="736"/>
      <c r="N219" s="736"/>
      <c r="O219" s="736"/>
      <c r="P219" s="737">
        <f>'Competitor List'!$B$3</f>
        <v>43499</v>
      </c>
      <c r="Q219" s="736"/>
      <c r="R219" s="736"/>
      <c r="S219" s="736"/>
      <c r="T219" s="736"/>
    </row>
    <row r="220" spans="1:20" ht="18.75" customHeight="1" x14ac:dyDescent="0.35">
      <c r="A220" s="725" t="s">
        <v>423</v>
      </c>
      <c r="B220" s="726"/>
      <c r="C220" s="725" t="s">
        <v>424</v>
      </c>
      <c r="D220" s="727"/>
      <c r="E220" s="540">
        <v>1</v>
      </c>
      <c r="F220" s="725" t="s">
        <v>423</v>
      </c>
      <c r="G220" s="726"/>
      <c r="H220" s="725" t="s">
        <v>424</v>
      </c>
      <c r="I220" s="727"/>
      <c r="J220" s="540">
        <f>E220+1</f>
        <v>2</v>
      </c>
      <c r="K220" s="725" t="s">
        <v>423</v>
      </c>
      <c r="L220" s="726"/>
      <c r="M220" s="725" t="s">
        <v>424</v>
      </c>
      <c r="N220" s="727"/>
      <c r="O220" s="540">
        <f>J220+1</f>
        <v>3</v>
      </c>
      <c r="P220" s="725" t="s">
        <v>423</v>
      </c>
      <c r="Q220" s="726"/>
      <c r="R220" s="725" t="s">
        <v>424</v>
      </c>
      <c r="S220" s="727"/>
      <c r="T220" s="540">
        <f>O220+1</f>
        <v>4</v>
      </c>
    </row>
    <row r="221" spans="1:20" ht="18.75" customHeight="1" x14ac:dyDescent="0.7">
      <c r="A221" s="728" t="s">
        <v>425</v>
      </c>
      <c r="B221" s="729"/>
      <c r="C221" s="730">
        <f>'Label data'!A30</f>
        <v>208</v>
      </c>
      <c r="D221" s="541"/>
      <c r="F221" s="728" t="s">
        <v>425</v>
      </c>
      <c r="G221" s="729"/>
      <c r="H221" s="730">
        <f>C221</f>
        <v>208</v>
      </c>
      <c r="I221" s="541"/>
      <c r="K221" s="728" t="s">
        <v>425</v>
      </c>
      <c r="L221" s="729"/>
      <c r="M221" s="730">
        <f>H221</f>
        <v>208</v>
      </c>
      <c r="N221" s="541"/>
      <c r="P221" s="728" t="s">
        <v>425</v>
      </c>
      <c r="Q221" s="729"/>
      <c r="R221" s="730">
        <f>M221</f>
        <v>208</v>
      </c>
      <c r="S221" s="541"/>
    </row>
    <row r="222" spans="1:20" ht="18.75" customHeight="1" x14ac:dyDescent="0.35">
      <c r="A222" s="729"/>
      <c r="B222" s="729"/>
      <c r="C222" s="731"/>
      <c r="D222" s="732"/>
      <c r="E222" s="733"/>
      <c r="F222" s="729"/>
      <c r="G222" s="729"/>
      <c r="H222" s="731"/>
      <c r="I222" s="732"/>
      <c r="J222" s="733"/>
      <c r="K222" s="729"/>
      <c r="L222" s="729"/>
      <c r="M222" s="731"/>
      <c r="N222" s="732"/>
      <c r="O222" s="733"/>
      <c r="P222" s="729"/>
      <c r="Q222" s="729"/>
      <c r="R222" s="731"/>
      <c r="S222" s="732"/>
      <c r="T222" s="733"/>
    </row>
    <row r="223" spans="1:20" ht="18.75" customHeight="1" x14ac:dyDescent="0.7">
      <c r="A223" s="543"/>
      <c r="B223" s="544"/>
      <c r="C223" s="545"/>
      <c r="D223" s="543" t="s">
        <v>426</v>
      </c>
      <c r="E223" s="546">
        <f>'Label data'!E30</f>
        <v>8</v>
      </c>
      <c r="G223" s="544"/>
      <c r="H223" s="545"/>
      <c r="I223" s="543" t="s">
        <v>426</v>
      </c>
      <c r="J223" s="546">
        <f>E223</f>
        <v>8</v>
      </c>
      <c r="L223" s="544"/>
      <c r="M223" s="545"/>
      <c r="N223" s="543" t="s">
        <v>426</v>
      </c>
      <c r="O223" s="546">
        <f ca="1">'Label data'!F30</f>
        <v>8</v>
      </c>
      <c r="Q223" s="544"/>
      <c r="R223" s="545"/>
      <c r="S223" s="543" t="s">
        <v>426</v>
      </c>
      <c r="T223" s="546">
        <f ca="1">O223</f>
        <v>8</v>
      </c>
    </row>
    <row r="224" spans="1:20" ht="18.75" customHeight="1" x14ac:dyDescent="0.35">
      <c r="A224" s="543"/>
      <c r="B224" s="546"/>
      <c r="C224" s="546"/>
      <c r="D224" s="734" t="s">
        <v>427</v>
      </c>
      <c r="E224" s="731"/>
      <c r="F224" s="543"/>
      <c r="G224" s="546"/>
      <c r="H224" s="546"/>
      <c r="I224" s="734" t="s">
        <v>428</v>
      </c>
      <c r="J224" s="731"/>
      <c r="K224" s="543"/>
      <c r="L224" s="546"/>
      <c r="M224" s="546"/>
      <c r="N224" s="734" t="s">
        <v>427</v>
      </c>
      <c r="O224" s="731"/>
      <c r="P224" s="543"/>
      <c r="Q224" s="546"/>
      <c r="R224" s="546"/>
      <c r="S224" s="734" t="s">
        <v>428</v>
      </c>
      <c r="T224" s="731"/>
    </row>
    <row r="225" spans="1:20" ht="18.75" customHeight="1" x14ac:dyDescent="0.35">
      <c r="A225" s="735" t="str">
        <f>'Competitor List'!$B$1</f>
        <v>IBS 600 YARD MATCH #1</v>
      </c>
      <c r="B225" s="736"/>
      <c r="C225" s="736"/>
      <c r="D225" s="736"/>
      <c r="E225" s="736"/>
      <c r="F225" s="735" t="str">
        <f>'Competitor List'!$B$1</f>
        <v>IBS 600 YARD MATCH #1</v>
      </c>
      <c r="G225" s="736"/>
      <c r="H225" s="736"/>
      <c r="I225" s="736"/>
      <c r="J225" s="736"/>
      <c r="K225" s="735" t="str">
        <f>'Competitor List'!$B$1</f>
        <v>IBS 600 YARD MATCH #1</v>
      </c>
      <c r="L225" s="736"/>
      <c r="M225" s="736"/>
      <c r="N225" s="736"/>
      <c r="O225" s="736"/>
      <c r="P225" s="735" t="str">
        <f>'Competitor List'!$B$1</f>
        <v>IBS 600 YARD MATCH #1</v>
      </c>
      <c r="Q225" s="736"/>
      <c r="R225" s="736"/>
      <c r="S225" s="736"/>
      <c r="T225" s="736"/>
    </row>
    <row r="226" spans="1:20" ht="18.75" customHeight="1" x14ac:dyDescent="0.35">
      <c r="A226" s="735" t="str">
        <f>'Competitor List'!$B$2</f>
        <v>Your range name, City State</v>
      </c>
      <c r="B226" s="736"/>
      <c r="C226" s="736"/>
      <c r="D226" s="736"/>
      <c r="E226" s="736"/>
      <c r="F226" s="735" t="str">
        <f>'Competitor List'!$B$2</f>
        <v>Your range name, City State</v>
      </c>
      <c r="G226" s="736"/>
      <c r="H226" s="736"/>
      <c r="I226" s="736"/>
      <c r="J226" s="736"/>
      <c r="K226" s="735" t="str">
        <f>'Competitor List'!$B$2</f>
        <v>Your range name, City State</v>
      </c>
      <c r="L226" s="736"/>
      <c r="M226" s="736"/>
      <c r="N226" s="736"/>
      <c r="O226" s="736"/>
      <c r="P226" s="735" t="str">
        <f>'Competitor List'!$B$2</f>
        <v>Your range name, City State</v>
      </c>
      <c r="Q226" s="736"/>
      <c r="R226" s="736"/>
      <c r="S226" s="736"/>
      <c r="T226" s="736"/>
    </row>
    <row r="227" spans="1:20" ht="18.75" customHeight="1" x14ac:dyDescent="0.35">
      <c r="A227" s="737">
        <f>'Competitor List'!$B$3</f>
        <v>43499</v>
      </c>
      <c r="B227" s="736"/>
      <c r="C227" s="736"/>
      <c r="D227" s="736"/>
      <c r="E227" s="736"/>
      <c r="F227" s="737">
        <f>'Competitor List'!$B$3</f>
        <v>43499</v>
      </c>
      <c r="G227" s="736"/>
      <c r="H227" s="736"/>
      <c r="I227" s="736"/>
      <c r="J227" s="736"/>
      <c r="K227" s="737">
        <f>'Competitor List'!$B$3</f>
        <v>43499</v>
      </c>
      <c r="L227" s="736"/>
      <c r="M227" s="736"/>
      <c r="N227" s="736"/>
      <c r="O227" s="736"/>
      <c r="P227" s="737">
        <f>'Competitor List'!$B$3</f>
        <v>43499</v>
      </c>
      <c r="Q227" s="736"/>
      <c r="R227" s="736"/>
      <c r="S227" s="736"/>
      <c r="T227" s="736"/>
    </row>
    <row r="228" spans="1:20" ht="18.75" customHeight="1" x14ac:dyDescent="0.35">
      <c r="A228" s="725" t="s">
        <v>423</v>
      </c>
      <c r="B228" s="726"/>
      <c r="C228" s="725" t="s">
        <v>424</v>
      </c>
      <c r="D228" s="727"/>
      <c r="E228" s="540">
        <v>1</v>
      </c>
      <c r="F228" s="725" t="s">
        <v>423</v>
      </c>
      <c r="G228" s="726"/>
      <c r="H228" s="725" t="s">
        <v>424</v>
      </c>
      <c r="I228" s="727"/>
      <c r="J228" s="540">
        <f>E228+1</f>
        <v>2</v>
      </c>
      <c r="K228" s="725" t="s">
        <v>423</v>
      </c>
      <c r="L228" s="726"/>
      <c r="M228" s="725" t="s">
        <v>424</v>
      </c>
      <c r="N228" s="727"/>
      <c r="O228" s="540">
        <f>J228+1</f>
        <v>3</v>
      </c>
      <c r="P228" s="725" t="s">
        <v>423</v>
      </c>
      <c r="Q228" s="726"/>
      <c r="R228" s="725" t="s">
        <v>424</v>
      </c>
      <c r="S228" s="727"/>
      <c r="T228" s="540">
        <f>O228+1</f>
        <v>4</v>
      </c>
    </row>
    <row r="229" spans="1:20" ht="18.75" customHeight="1" x14ac:dyDescent="0.7">
      <c r="A229" s="728" t="s">
        <v>425</v>
      </c>
      <c r="B229" s="729"/>
      <c r="C229" s="730">
        <f>'Label data'!A31</f>
        <v>209</v>
      </c>
      <c r="D229" s="541"/>
      <c r="F229" s="728" t="s">
        <v>425</v>
      </c>
      <c r="G229" s="729"/>
      <c r="H229" s="730">
        <f>C229</f>
        <v>209</v>
      </c>
      <c r="I229" s="541"/>
      <c r="K229" s="728" t="s">
        <v>425</v>
      </c>
      <c r="L229" s="729"/>
      <c r="M229" s="730">
        <f>H229</f>
        <v>209</v>
      </c>
      <c r="N229" s="541"/>
      <c r="P229" s="728" t="s">
        <v>425</v>
      </c>
      <c r="Q229" s="729"/>
      <c r="R229" s="730">
        <f>M229</f>
        <v>209</v>
      </c>
      <c r="S229" s="541"/>
    </row>
    <row r="230" spans="1:20" ht="18.75" customHeight="1" x14ac:dyDescent="0.35">
      <c r="A230" s="729"/>
      <c r="B230" s="729"/>
      <c r="C230" s="731"/>
      <c r="D230" s="732"/>
      <c r="E230" s="733"/>
      <c r="F230" s="729"/>
      <c r="G230" s="729"/>
      <c r="H230" s="731"/>
      <c r="I230" s="732"/>
      <c r="J230" s="733"/>
      <c r="K230" s="729"/>
      <c r="L230" s="729"/>
      <c r="M230" s="731"/>
      <c r="N230" s="732"/>
      <c r="O230" s="733"/>
      <c r="P230" s="729"/>
      <c r="Q230" s="729"/>
      <c r="R230" s="731"/>
      <c r="S230" s="732"/>
      <c r="T230" s="733"/>
    </row>
    <row r="231" spans="1:20" ht="18.75" customHeight="1" x14ac:dyDescent="0.7">
      <c r="A231" s="543"/>
      <c r="B231" s="544"/>
      <c r="C231" s="545"/>
      <c r="D231" s="543" t="s">
        <v>426</v>
      </c>
      <c r="E231" s="546">
        <f>'Label data'!E31</f>
        <v>9</v>
      </c>
      <c r="G231" s="544"/>
      <c r="H231" s="545"/>
      <c r="I231" s="543" t="s">
        <v>426</v>
      </c>
      <c r="J231" s="546">
        <f>E231</f>
        <v>9</v>
      </c>
      <c r="L231" s="544"/>
      <c r="M231" s="545"/>
      <c r="N231" s="543" t="s">
        <v>426</v>
      </c>
      <c r="O231" s="546">
        <f ca="1">'Label data'!F31</f>
        <v>9</v>
      </c>
      <c r="Q231" s="544"/>
      <c r="R231" s="545"/>
      <c r="S231" s="543" t="s">
        <v>426</v>
      </c>
      <c r="T231" s="546">
        <f ca="1">O231</f>
        <v>9</v>
      </c>
    </row>
    <row r="232" spans="1:20" ht="18.75" customHeight="1" x14ac:dyDescent="0.35">
      <c r="A232" s="543"/>
      <c r="B232" s="546"/>
      <c r="C232" s="546"/>
      <c r="D232" s="734" t="s">
        <v>427</v>
      </c>
      <c r="E232" s="731"/>
      <c r="F232" s="543"/>
      <c r="G232" s="546"/>
      <c r="H232" s="546"/>
      <c r="I232" s="734" t="s">
        <v>428</v>
      </c>
      <c r="J232" s="731"/>
      <c r="K232" s="543"/>
      <c r="L232" s="546"/>
      <c r="M232" s="546"/>
      <c r="N232" s="734" t="s">
        <v>427</v>
      </c>
      <c r="O232" s="731"/>
      <c r="P232" s="543"/>
      <c r="Q232" s="546"/>
      <c r="R232" s="546"/>
      <c r="S232" s="734" t="s">
        <v>428</v>
      </c>
      <c r="T232" s="731"/>
    </row>
    <row r="233" spans="1:20" ht="18.75" customHeight="1" x14ac:dyDescent="0.35">
      <c r="A233" s="735" t="str">
        <f>'Competitor List'!$B$1</f>
        <v>IBS 600 YARD MATCH #1</v>
      </c>
      <c r="B233" s="736"/>
      <c r="C233" s="736"/>
      <c r="D233" s="736"/>
      <c r="E233" s="736"/>
      <c r="F233" s="735" t="str">
        <f>'Competitor List'!$B$1</f>
        <v>IBS 600 YARD MATCH #1</v>
      </c>
      <c r="G233" s="736"/>
      <c r="H233" s="736"/>
      <c r="I233" s="736"/>
      <c r="J233" s="736"/>
      <c r="K233" s="735" t="str">
        <f>'Competitor List'!$B$1</f>
        <v>IBS 600 YARD MATCH #1</v>
      </c>
      <c r="L233" s="736"/>
      <c r="M233" s="736"/>
      <c r="N233" s="736"/>
      <c r="O233" s="736"/>
      <c r="P233" s="735" t="str">
        <f>'Competitor List'!$B$1</f>
        <v>IBS 600 YARD MATCH #1</v>
      </c>
      <c r="Q233" s="736"/>
      <c r="R233" s="736"/>
      <c r="S233" s="736"/>
      <c r="T233" s="736"/>
    </row>
    <row r="234" spans="1:20" ht="18.75" customHeight="1" x14ac:dyDescent="0.35">
      <c r="A234" s="735" t="str">
        <f>'Competitor List'!$B$2</f>
        <v>Your range name, City State</v>
      </c>
      <c r="B234" s="736"/>
      <c r="C234" s="736"/>
      <c r="D234" s="736"/>
      <c r="E234" s="736"/>
      <c r="F234" s="735" t="str">
        <f>'Competitor List'!$B$2</f>
        <v>Your range name, City State</v>
      </c>
      <c r="G234" s="736"/>
      <c r="H234" s="736"/>
      <c r="I234" s="736"/>
      <c r="J234" s="736"/>
      <c r="K234" s="735" t="str">
        <f>'Competitor List'!$B$2</f>
        <v>Your range name, City State</v>
      </c>
      <c r="L234" s="736"/>
      <c r="M234" s="736"/>
      <c r="N234" s="736"/>
      <c r="O234" s="736"/>
      <c r="P234" s="735" t="str">
        <f>'Competitor List'!$B$2</f>
        <v>Your range name, City State</v>
      </c>
      <c r="Q234" s="736"/>
      <c r="R234" s="736"/>
      <c r="S234" s="736"/>
      <c r="T234" s="736"/>
    </row>
    <row r="235" spans="1:20" ht="18.75" customHeight="1" x14ac:dyDescent="0.35">
      <c r="A235" s="737">
        <f>'Competitor List'!$B$3</f>
        <v>43499</v>
      </c>
      <c r="B235" s="736"/>
      <c r="C235" s="736"/>
      <c r="D235" s="736"/>
      <c r="E235" s="736"/>
      <c r="F235" s="737">
        <f>'Competitor List'!$B$3</f>
        <v>43499</v>
      </c>
      <c r="G235" s="736"/>
      <c r="H235" s="736"/>
      <c r="I235" s="736"/>
      <c r="J235" s="736"/>
      <c r="K235" s="737">
        <f>'Competitor List'!$B$3</f>
        <v>43499</v>
      </c>
      <c r="L235" s="736"/>
      <c r="M235" s="736"/>
      <c r="N235" s="736"/>
      <c r="O235" s="736"/>
      <c r="P235" s="737">
        <f>'Competitor List'!$B$3</f>
        <v>43499</v>
      </c>
      <c r="Q235" s="736"/>
      <c r="R235" s="736"/>
      <c r="S235" s="736"/>
      <c r="T235" s="736"/>
    </row>
    <row r="236" spans="1:20" ht="18.75" customHeight="1" x14ac:dyDescent="0.35">
      <c r="A236" s="725" t="s">
        <v>423</v>
      </c>
      <c r="B236" s="726"/>
      <c r="C236" s="725" t="s">
        <v>424</v>
      </c>
      <c r="D236" s="727"/>
      <c r="E236" s="540">
        <v>1</v>
      </c>
      <c r="F236" s="725" t="s">
        <v>423</v>
      </c>
      <c r="G236" s="726"/>
      <c r="H236" s="725" t="s">
        <v>424</v>
      </c>
      <c r="I236" s="727"/>
      <c r="J236" s="540">
        <f>E236+1</f>
        <v>2</v>
      </c>
      <c r="K236" s="725" t="s">
        <v>423</v>
      </c>
      <c r="L236" s="726"/>
      <c r="M236" s="725" t="s">
        <v>424</v>
      </c>
      <c r="N236" s="727"/>
      <c r="O236" s="540">
        <f>J236+1</f>
        <v>3</v>
      </c>
      <c r="P236" s="725" t="s">
        <v>423</v>
      </c>
      <c r="Q236" s="726"/>
      <c r="R236" s="725" t="s">
        <v>424</v>
      </c>
      <c r="S236" s="727"/>
      <c r="T236" s="540">
        <f>O236+1</f>
        <v>4</v>
      </c>
    </row>
    <row r="237" spans="1:20" ht="18.75" customHeight="1" x14ac:dyDescent="0.7">
      <c r="A237" s="728" t="s">
        <v>425</v>
      </c>
      <c r="B237" s="729"/>
      <c r="C237" s="730">
        <f>'Label data'!A32</f>
        <v>210</v>
      </c>
      <c r="D237" s="541"/>
      <c r="F237" s="728" t="s">
        <v>425</v>
      </c>
      <c r="G237" s="729"/>
      <c r="H237" s="730">
        <f>C237</f>
        <v>210</v>
      </c>
      <c r="I237" s="541"/>
      <c r="K237" s="728" t="s">
        <v>425</v>
      </c>
      <c r="L237" s="729"/>
      <c r="M237" s="730">
        <f>H237</f>
        <v>210</v>
      </c>
      <c r="N237" s="541"/>
      <c r="P237" s="728" t="s">
        <v>425</v>
      </c>
      <c r="Q237" s="729"/>
      <c r="R237" s="730">
        <f>M237</f>
        <v>210</v>
      </c>
      <c r="S237" s="541"/>
    </row>
    <row r="238" spans="1:20" ht="18.75" customHeight="1" x14ac:dyDescent="0.35">
      <c r="A238" s="729"/>
      <c r="B238" s="729"/>
      <c r="C238" s="731"/>
      <c r="D238" s="732"/>
      <c r="E238" s="733"/>
      <c r="F238" s="729"/>
      <c r="G238" s="729"/>
      <c r="H238" s="731"/>
      <c r="I238" s="732"/>
      <c r="J238" s="733"/>
      <c r="K238" s="729"/>
      <c r="L238" s="729"/>
      <c r="M238" s="731"/>
      <c r="N238" s="732"/>
      <c r="O238" s="733"/>
      <c r="P238" s="729"/>
      <c r="Q238" s="729"/>
      <c r="R238" s="731"/>
      <c r="S238" s="732"/>
      <c r="T238" s="733"/>
    </row>
    <row r="239" spans="1:20" ht="18.75" customHeight="1" x14ac:dyDescent="0.7">
      <c r="A239" s="543"/>
      <c r="B239" s="544"/>
      <c r="C239" s="545"/>
      <c r="D239" s="543" t="s">
        <v>426</v>
      </c>
      <c r="E239" s="546">
        <f>'Label data'!E32</f>
        <v>10</v>
      </c>
      <c r="G239" s="544"/>
      <c r="H239" s="545"/>
      <c r="I239" s="543" t="s">
        <v>426</v>
      </c>
      <c r="J239" s="546">
        <f>E239</f>
        <v>10</v>
      </c>
      <c r="L239" s="544"/>
      <c r="M239" s="545"/>
      <c r="N239" s="543" t="s">
        <v>426</v>
      </c>
      <c r="O239" s="546">
        <f ca="1">'Label data'!F32</f>
        <v>10</v>
      </c>
      <c r="Q239" s="544"/>
      <c r="R239" s="545"/>
      <c r="S239" s="543" t="s">
        <v>426</v>
      </c>
      <c r="T239" s="546">
        <f ca="1">O239</f>
        <v>10</v>
      </c>
    </row>
    <row r="240" spans="1:20" ht="18.75" customHeight="1" x14ac:dyDescent="0.35">
      <c r="A240" s="543"/>
      <c r="B240" s="546"/>
      <c r="C240" s="546"/>
      <c r="D240" s="734" t="s">
        <v>427</v>
      </c>
      <c r="E240" s="731"/>
      <c r="F240" s="543"/>
      <c r="G240" s="546"/>
      <c r="H240" s="546"/>
      <c r="I240" s="734" t="s">
        <v>428</v>
      </c>
      <c r="J240" s="731"/>
      <c r="K240" s="543"/>
      <c r="L240" s="546"/>
      <c r="M240" s="546"/>
      <c r="N240" s="734" t="s">
        <v>427</v>
      </c>
      <c r="O240" s="731"/>
      <c r="P240" s="543"/>
      <c r="Q240" s="546"/>
      <c r="R240" s="546"/>
      <c r="S240" s="734" t="s">
        <v>428</v>
      </c>
      <c r="T240" s="731"/>
    </row>
    <row r="241" spans="1:20" ht="18.75" customHeight="1" x14ac:dyDescent="0.35">
      <c r="A241" s="735" t="str">
        <f>'Competitor List'!$B$1</f>
        <v>IBS 600 YARD MATCH #1</v>
      </c>
      <c r="B241" s="736"/>
      <c r="C241" s="736"/>
      <c r="D241" s="736"/>
      <c r="E241" s="736"/>
      <c r="F241" s="735" t="str">
        <f>'Competitor List'!$B$1</f>
        <v>IBS 600 YARD MATCH #1</v>
      </c>
      <c r="G241" s="736"/>
      <c r="H241" s="736"/>
      <c r="I241" s="736"/>
      <c r="J241" s="736"/>
      <c r="K241" s="735" t="str">
        <f>'Competitor List'!$B$1</f>
        <v>IBS 600 YARD MATCH #1</v>
      </c>
      <c r="L241" s="736"/>
      <c r="M241" s="736"/>
      <c r="N241" s="736"/>
      <c r="O241" s="736"/>
      <c r="P241" s="735" t="str">
        <f>'Competitor List'!$B$1</f>
        <v>IBS 600 YARD MATCH #1</v>
      </c>
      <c r="Q241" s="736"/>
      <c r="R241" s="736"/>
      <c r="S241" s="736"/>
      <c r="T241" s="736"/>
    </row>
    <row r="242" spans="1:20" ht="18.75" customHeight="1" x14ac:dyDescent="0.35">
      <c r="A242" s="735" t="str">
        <f>'Competitor List'!$B$2</f>
        <v>Your range name, City State</v>
      </c>
      <c r="B242" s="736"/>
      <c r="C242" s="736"/>
      <c r="D242" s="736"/>
      <c r="E242" s="736"/>
      <c r="F242" s="735" t="str">
        <f>'Competitor List'!$B$2</f>
        <v>Your range name, City State</v>
      </c>
      <c r="G242" s="736"/>
      <c r="H242" s="736"/>
      <c r="I242" s="736"/>
      <c r="J242" s="736"/>
      <c r="K242" s="735" t="str">
        <f>'Competitor List'!$B$2</f>
        <v>Your range name, City State</v>
      </c>
      <c r="L242" s="736"/>
      <c r="M242" s="736"/>
      <c r="N242" s="736"/>
      <c r="O242" s="736"/>
      <c r="P242" s="735" t="str">
        <f>'Competitor List'!$B$2</f>
        <v>Your range name, City State</v>
      </c>
      <c r="Q242" s="736"/>
      <c r="R242" s="736"/>
      <c r="S242" s="736"/>
      <c r="T242" s="736"/>
    </row>
    <row r="243" spans="1:20" ht="18.75" customHeight="1" x14ac:dyDescent="0.35">
      <c r="A243" s="737">
        <f>'Competitor List'!$B$3</f>
        <v>43499</v>
      </c>
      <c r="B243" s="736"/>
      <c r="C243" s="736"/>
      <c r="D243" s="736"/>
      <c r="E243" s="736"/>
      <c r="F243" s="737">
        <f>'Competitor List'!$B$3</f>
        <v>43499</v>
      </c>
      <c r="G243" s="736"/>
      <c r="H243" s="736"/>
      <c r="I243" s="736"/>
      <c r="J243" s="736"/>
      <c r="K243" s="737">
        <f>'Competitor List'!$B$3</f>
        <v>43499</v>
      </c>
      <c r="L243" s="736"/>
      <c r="M243" s="736"/>
      <c r="N243" s="736"/>
      <c r="O243" s="736"/>
      <c r="P243" s="737">
        <f>'Competitor List'!$B$3</f>
        <v>43499</v>
      </c>
      <c r="Q243" s="736"/>
      <c r="R243" s="736"/>
      <c r="S243" s="736"/>
      <c r="T243" s="736"/>
    </row>
    <row r="244" spans="1:20" ht="18.75" customHeight="1" x14ac:dyDescent="0.35">
      <c r="A244" s="725" t="s">
        <v>423</v>
      </c>
      <c r="B244" s="726"/>
      <c r="C244" s="725" t="s">
        <v>424</v>
      </c>
      <c r="D244" s="727"/>
      <c r="E244" s="540">
        <v>1</v>
      </c>
      <c r="F244" s="725" t="s">
        <v>423</v>
      </c>
      <c r="G244" s="726"/>
      <c r="H244" s="725" t="s">
        <v>424</v>
      </c>
      <c r="I244" s="727"/>
      <c r="J244" s="540">
        <f>E244+1</f>
        <v>2</v>
      </c>
      <c r="K244" s="725" t="s">
        <v>423</v>
      </c>
      <c r="L244" s="726"/>
      <c r="M244" s="725" t="s">
        <v>424</v>
      </c>
      <c r="N244" s="727"/>
      <c r="O244" s="540">
        <f>J244+1</f>
        <v>3</v>
      </c>
      <c r="P244" s="725" t="s">
        <v>423</v>
      </c>
      <c r="Q244" s="726"/>
      <c r="R244" s="725" t="s">
        <v>424</v>
      </c>
      <c r="S244" s="727"/>
      <c r="T244" s="540">
        <f>O244+1</f>
        <v>4</v>
      </c>
    </row>
    <row r="245" spans="1:20" ht="18.75" customHeight="1" x14ac:dyDescent="0.7">
      <c r="A245" s="728" t="s">
        <v>425</v>
      </c>
      <c r="B245" s="729"/>
      <c r="C245" s="730">
        <f>'Label data'!A33</f>
        <v>211</v>
      </c>
      <c r="D245" s="541"/>
      <c r="F245" s="728" t="s">
        <v>425</v>
      </c>
      <c r="G245" s="729"/>
      <c r="H245" s="730">
        <f>C245</f>
        <v>211</v>
      </c>
      <c r="I245" s="541"/>
      <c r="K245" s="728" t="s">
        <v>425</v>
      </c>
      <c r="L245" s="729"/>
      <c r="M245" s="730">
        <f>H245</f>
        <v>211</v>
      </c>
      <c r="N245" s="541"/>
      <c r="P245" s="728" t="s">
        <v>425</v>
      </c>
      <c r="Q245" s="729"/>
      <c r="R245" s="730">
        <f>M245</f>
        <v>211</v>
      </c>
      <c r="S245" s="541"/>
    </row>
    <row r="246" spans="1:20" ht="18.75" customHeight="1" x14ac:dyDescent="0.35">
      <c r="A246" s="729"/>
      <c r="B246" s="729"/>
      <c r="C246" s="731"/>
      <c r="D246" s="732"/>
      <c r="E246" s="733"/>
      <c r="F246" s="729"/>
      <c r="G246" s="729"/>
      <c r="H246" s="731"/>
      <c r="I246" s="732"/>
      <c r="J246" s="733"/>
      <c r="K246" s="729"/>
      <c r="L246" s="729"/>
      <c r="M246" s="731"/>
      <c r="N246" s="732"/>
      <c r="O246" s="733"/>
      <c r="P246" s="729"/>
      <c r="Q246" s="729"/>
      <c r="R246" s="731"/>
      <c r="S246" s="732"/>
      <c r="T246" s="733"/>
    </row>
    <row r="247" spans="1:20" ht="18.75" customHeight="1" x14ac:dyDescent="0.7">
      <c r="A247" s="543"/>
      <c r="B247" s="544"/>
      <c r="C247" s="545"/>
      <c r="D247" s="543" t="s">
        <v>426</v>
      </c>
      <c r="E247" s="546">
        <f>'Label data'!E33</f>
        <v>11</v>
      </c>
      <c r="G247" s="544"/>
      <c r="H247" s="545"/>
      <c r="I247" s="543" t="s">
        <v>426</v>
      </c>
      <c r="J247" s="546">
        <f>E247</f>
        <v>11</v>
      </c>
      <c r="L247" s="544"/>
      <c r="M247" s="545"/>
      <c r="N247" s="543" t="s">
        <v>426</v>
      </c>
      <c r="O247" s="546">
        <f ca="1">'Label data'!F33</f>
        <v>11</v>
      </c>
      <c r="Q247" s="544"/>
      <c r="R247" s="545"/>
      <c r="S247" s="543" t="s">
        <v>426</v>
      </c>
      <c r="T247" s="546">
        <f ca="1">O247</f>
        <v>11</v>
      </c>
    </row>
    <row r="248" spans="1:20" ht="18.75" customHeight="1" x14ac:dyDescent="0.35">
      <c r="A248" s="543"/>
      <c r="B248" s="546"/>
      <c r="C248" s="546"/>
      <c r="D248" s="734" t="s">
        <v>427</v>
      </c>
      <c r="E248" s="731"/>
      <c r="F248" s="543"/>
      <c r="G248" s="546"/>
      <c r="H248" s="546"/>
      <c r="I248" s="734" t="s">
        <v>428</v>
      </c>
      <c r="J248" s="731"/>
      <c r="K248" s="543"/>
      <c r="L248" s="546"/>
      <c r="M248" s="546"/>
      <c r="N248" s="734" t="s">
        <v>427</v>
      </c>
      <c r="O248" s="731"/>
      <c r="P248" s="543"/>
      <c r="Q248" s="546"/>
      <c r="R248" s="546"/>
      <c r="S248" s="734" t="s">
        <v>428</v>
      </c>
      <c r="T248" s="731"/>
    </row>
    <row r="249" spans="1:20" ht="18.75" customHeight="1" x14ac:dyDescent="0.35">
      <c r="A249" s="735" t="str">
        <f>'Competitor List'!$B$1</f>
        <v>IBS 600 YARD MATCH #1</v>
      </c>
      <c r="B249" s="736"/>
      <c r="C249" s="736"/>
      <c r="D249" s="736"/>
      <c r="E249" s="736"/>
      <c r="F249" s="735" t="str">
        <f>'Competitor List'!$B$1</f>
        <v>IBS 600 YARD MATCH #1</v>
      </c>
      <c r="G249" s="736"/>
      <c r="H249" s="736"/>
      <c r="I249" s="736"/>
      <c r="J249" s="736"/>
      <c r="K249" s="735" t="str">
        <f>'Competitor List'!$B$1</f>
        <v>IBS 600 YARD MATCH #1</v>
      </c>
      <c r="L249" s="736"/>
      <c r="M249" s="736"/>
      <c r="N249" s="736"/>
      <c r="O249" s="736"/>
      <c r="P249" s="735" t="str">
        <f>'Competitor List'!$B$1</f>
        <v>IBS 600 YARD MATCH #1</v>
      </c>
      <c r="Q249" s="736"/>
      <c r="R249" s="736"/>
      <c r="S249" s="736"/>
      <c r="T249" s="736"/>
    </row>
    <row r="250" spans="1:20" ht="18.75" customHeight="1" x14ac:dyDescent="0.35">
      <c r="A250" s="735" t="str">
        <f>'Competitor List'!$B$2</f>
        <v>Your range name, City State</v>
      </c>
      <c r="B250" s="736"/>
      <c r="C250" s="736"/>
      <c r="D250" s="736"/>
      <c r="E250" s="736"/>
      <c r="F250" s="735" t="str">
        <f>'Competitor List'!$B$2</f>
        <v>Your range name, City State</v>
      </c>
      <c r="G250" s="736"/>
      <c r="H250" s="736"/>
      <c r="I250" s="736"/>
      <c r="J250" s="736"/>
      <c r="K250" s="735" t="str">
        <f>'Competitor List'!$B$2</f>
        <v>Your range name, City State</v>
      </c>
      <c r="L250" s="736"/>
      <c r="M250" s="736"/>
      <c r="N250" s="736"/>
      <c r="O250" s="736"/>
      <c r="P250" s="735" t="str">
        <f>'Competitor List'!$B$2</f>
        <v>Your range name, City State</v>
      </c>
      <c r="Q250" s="736"/>
      <c r="R250" s="736"/>
      <c r="S250" s="736"/>
      <c r="T250" s="736"/>
    </row>
    <row r="251" spans="1:20" ht="18.75" customHeight="1" x14ac:dyDescent="0.35">
      <c r="A251" s="737">
        <f>'Competitor List'!$B$3</f>
        <v>43499</v>
      </c>
      <c r="B251" s="736"/>
      <c r="C251" s="736"/>
      <c r="D251" s="736"/>
      <c r="E251" s="736"/>
      <c r="F251" s="737">
        <f>'Competitor List'!$B$3</f>
        <v>43499</v>
      </c>
      <c r="G251" s="736"/>
      <c r="H251" s="736"/>
      <c r="I251" s="736"/>
      <c r="J251" s="736"/>
      <c r="K251" s="737">
        <f>'Competitor List'!$B$3</f>
        <v>43499</v>
      </c>
      <c r="L251" s="736"/>
      <c r="M251" s="736"/>
      <c r="N251" s="736"/>
      <c r="O251" s="736"/>
      <c r="P251" s="737">
        <f>'Competitor List'!$B$3</f>
        <v>43499</v>
      </c>
      <c r="Q251" s="736"/>
      <c r="R251" s="736"/>
      <c r="S251" s="736"/>
      <c r="T251" s="736"/>
    </row>
    <row r="252" spans="1:20" ht="18.75" customHeight="1" x14ac:dyDescent="0.35">
      <c r="A252" s="725" t="s">
        <v>423</v>
      </c>
      <c r="B252" s="726"/>
      <c r="C252" s="725" t="s">
        <v>424</v>
      </c>
      <c r="D252" s="727"/>
      <c r="E252" s="540">
        <v>1</v>
      </c>
      <c r="F252" s="725" t="s">
        <v>423</v>
      </c>
      <c r="G252" s="726"/>
      <c r="H252" s="725" t="s">
        <v>424</v>
      </c>
      <c r="I252" s="727"/>
      <c r="J252" s="540">
        <f>E252+1</f>
        <v>2</v>
      </c>
      <c r="K252" s="725" t="s">
        <v>423</v>
      </c>
      <c r="L252" s="726"/>
      <c r="M252" s="725" t="s">
        <v>424</v>
      </c>
      <c r="N252" s="727"/>
      <c r="O252" s="540">
        <f>J252+1</f>
        <v>3</v>
      </c>
      <c r="P252" s="725" t="s">
        <v>423</v>
      </c>
      <c r="Q252" s="726"/>
      <c r="R252" s="725" t="s">
        <v>424</v>
      </c>
      <c r="S252" s="727"/>
      <c r="T252" s="540">
        <f>O252+1</f>
        <v>4</v>
      </c>
    </row>
    <row r="253" spans="1:20" ht="18.75" customHeight="1" x14ac:dyDescent="0.7">
      <c r="A253" s="728" t="s">
        <v>425</v>
      </c>
      <c r="B253" s="729"/>
      <c r="C253" s="730">
        <f>'Label data'!A34</f>
        <v>212</v>
      </c>
      <c r="D253" s="541"/>
      <c r="F253" s="728" t="s">
        <v>425</v>
      </c>
      <c r="G253" s="729"/>
      <c r="H253" s="730">
        <f>C253</f>
        <v>212</v>
      </c>
      <c r="I253" s="541"/>
      <c r="K253" s="728" t="s">
        <v>425</v>
      </c>
      <c r="L253" s="729"/>
      <c r="M253" s="730">
        <f>H253</f>
        <v>212</v>
      </c>
      <c r="N253" s="541"/>
      <c r="P253" s="728" t="s">
        <v>425</v>
      </c>
      <c r="Q253" s="729"/>
      <c r="R253" s="730">
        <f>M253</f>
        <v>212</v>
      </c>
      <c r="S253" s="541"/>
    </row>
    <row r="254" spans="1:20" ht="18.75" customHeight="1" x14ac:dyDescent="0.35">
      <c r="A254" s="729"/>
      <c r="B254" s="729"/>
      <c r="C254" s="731"/>
      <c r="D254" s="732"/>
      <c r="E254" s="733"/>
      <c r="F254" s="729"/>
      <c r="G254" s="729"/>
      <c r="H254" s="731"/>
      <c r="I254" s="732"/>
      <c r="J254" s="733"/>
      <c r="K254" s="729"/>
      <c r="L254" s="729"/>
      <c r="M254" s="731"/>
      <c r="N254" s="732"/>
      <c r="O254" s="733"/>
      <c r="P254" s="729"/>
      <c r="Q254" s="729"/>
      <c r="R254" s="731"/>
      <c r="S254" s="732"/>
      <c r="T254" s="733"/>
    </row>
    <row r="255" spans="1:20" ht="18.75" customHeight="1" x14ac:dyDescent="0.7">
      <c r="A255" s="543"/>
      <c r="B255" s="544"/>
      <c r="C255" s="545"/>
      <c r="D255" s="543" t="s">
        <v>426</v>
      </c>
      <c r="E255" s="546">
        <f>'Label data'!E34</f>
        <v>12</v>
      </c>
      <c r="G255" s="544"/>
      <c r="H255" s="545"/>
      <c r="I255" s="543" t="s">
        <v>426</v>
      </c>
      <c r="J255" s="546">
        <f>E255</f>
        <v>12</v>
      </c>
      <c r="L255" s="544"/>
      <c r="M255" s="545"/>
      <c r="N255" s="543" t="s">
        <v>426</v>
      </c>
      <c r="O255" s="546">
        <f ca="1">'Label data'!F34</f>
        <v>12</v>
      </c>
      <c r="Q255" s="544"/>
      <c r="R255" s="545"/>
      <c r="S255" s="543" t="s">
        <v>426</v>
      </c>
      <c r="T255" s="546">
        <f ca="1">O255</f>
        <v>12</v>
      </c>
    </row>
    <row r="256" spans="1:20" ht="18.75" customHeight="1" x14ac:dyDescent="0.35">
      <c r="A256" s="543"/>
      <c r="B256" s="546"/>
      <c r="C256" s="546"/>
      <c r="D256" s="734" t="s">
        <v>427</v>
      </c>
      <c r="E256" s="731"/>
      <c r="F256" s="543"/>
      <c r="G256" s="546"/>
      <c r="H256" s="546"/>
      <c r="I256" s="734" t="s">
        <v>428</v>
      </c>
      <c r="J256" s="731"/>
      <c r="K256" s="543"/>
      <c r="L256" s="546"/>
      <c r="M256" s="546"/>
      <c r="N256" s="734" t="s">
        <v>427</v>
      </c>
      <c r="O256" s="731"/>
      <c r="P256" s="543"/>
      <c r="Q256" s="546"/>
      <c r="R256" s="546"/>
      <c r="S256" s="734" t="s">
        <v>428</v>
      </c>
      <c r="T256" s="731"/>
    </row>
    <row r="257" spans="1:20" ht="18.75" customHeight="1" x14ac:dyDescent="0.35">
      <c r="A257" s="735" t="str">
        <f>'Competitor List'!$B$1</f>
        <v>IBS 600 YARD MATCH #1</v>
      </c>
      <c r="B257" s="736"/>
      <c r="C257" s="736"/>
      <c r="D257" s="736"/>
      <c r="E257" s="736"/>
      <c r="F257" s="735" t="str">
        <f>'Competitor List'!$B$1</f>
        <v>IBS 600 YARD MATCH #1</v>
      </c>
      <c r="G257" s="736"/>
      <c r="H257" s="736"/>
      <c r="I257" s="736"/>
      <c r="J257" s="736"/>
      <c r="K257" s="735" t="str">
        <f>'Competitor List'!$B$1</f>
        <v>IBS 600 YARD MATCH #1</v>
      </c>
      <c r="L257" s="736"/>
      <c r="M257" s="736"/>
      <c r="N257" s="736"/>
      <c r="O257" s="736"/>
      <c r="P257" s="735" t="str">
        <f>'Competitor List'!$B$1</f>
        <v>IBS 600 YARD MATCH #1</v>
      </c>
      <c r="Q257" s="736"/>
      <c r="R257" s="736"/>
      <c r="S257" s="736"/>
      <c r="T257" s="736"/>
    </row>
    <row r="258" spans="1:20" ht="18.75" customHeight="1" x14ac:dyDescent="0.35">
      <c r="A258" s="735" t="str">
        <f>'Competitor List'!$B$2</f>
        <v>Your range name, City State</v>
      </c>
      <c r="B258" s="736"/>
      <c r="C258" s="736"/>
      <c r="D258" s="736"/>
      <c r="E258" s="736"/>
      <c r="F258" s="735" t="str">
        <f>'Competitor List'!$B$2</f>
        <v>Your range name, City State</v>
      </c>
      <c r="G258" s="736"/>
      <c r="H258" s="736"/>
      <c r="I258" s="736"/>
      <c r="J258" s="736"/>
      <c r="K258" s="735" t="str">
        <f>'Competitor List'!$B$2</f>
        <v>Your range name, City State</v>
      </c>
      <c r="L258" s="736"/>
      <c r="M258" s="736"/>
      <c r="N258" s="736"/>
      <c r="O258" s="736"/>
      <c r="P258" s="735" t="str">
        <f>'Competitor List'!$B$2</f>
        <v>Your range name, City State</v>
      </c>
      <c r="Q258" s="736"/>
      <c r="R258" s="736"/>
      <c r="S258" s="736"/>
      <c r="T258" s="736"/>
    </row>
    <row r="259" spans="1:20" ht="18.75" customHeight="1" x14ac:dyDescent="0.35">
      <c r="A259" s="737">
        <f>'Competitor List'!$B$3</f>
        <v>43499</v>
      </c>
      <c r="B259" s="736"/>
      <c r="C259" s="736"/>
      <c r="D259" s="736"/>
      <c r="E259" s="736"/>
      <c r="F259" s="737">
        <f>'Competitor List'!$B$3</f>
        <v>43499</v>
      </c>
      <c r="G259" s="736"/>
      <c r="H259" s="736"/>
      <c r="I259" s="736"/>
      <c r="J259" s="736"/>
      <c r="K259" s="737">
        <f>'Competitor List'!$B$3</f>
        <v>43499</v>
      </c>
      <c r="L259" s="736"/>
      <c r="M259" s="736"/>
      <c r="N259" s="736"/>
      <c r="O259" s="736"/>
      <c r="P259" s="737">
        <f>'Competitor List'!$B$3</f>
        <v>43499</v>
      </c>
      <c r="Q259" s="736"/>
      <c r="R259" s="736"/>
      <c r="S259" s="736"/>
      <c r="T259" s="736"/>
    </row>
    <row r="260" spans="1:20" ht="18.75" customHeight="1" x14ac:dyDescent="0.35">
      <c r="A260" s="725" t="s">
        <v>423</v>
      </c>
      <c r="B260" s="726"/>
      <c r="C260" s="725" t="s">
        <v>424</v>
      </c>
      <c r="D260" s="727"/>
      <c r="E260" s="540">
        <v>1</v>
      </c>
      <c r="F260" s="725" t="s">
        <v>423</v>
      </c>
      <c r="G260" s="726"/>
      <c r="H260" s="725" t="s">
        <v>424</v>
      </c>
      <c r="I260" s="727"/>
      <c r="J260" s="540">
        <f>E260+1</f>
        <v>2</v>
      </c>
      <c r="K260" s="725" t="s">
        <v>423</v>
      </c>
      <c r="L260" s="726"/>
      <c r="M260" s="725" t="s">
        <v>424</v>
      </c>
      <c r="N260" s="727"/>
      <c r="O260" s="540">
        <f>J260+1</f>
        <v>3</v>
      </c>
      <c r="P260" s="725" t="s">
        <v>423</v>
      </c>
      <c r="Q260" s="726"/>
      <c r="R260" s="725" t="s">
        <v>424</v>
      </c>
      <c r="S260" s="727"/>
      <c r="T260" s="540">
        <f>O260+1</f>
        <v>4</v>
      </c>
    </row>
    <row r="261" spans="1:20" ht="18.75" customHeight="1" x14ac:dyDescent="0.7">
      <c r="A261" s="728" t="s">
        <v>425</v>
      </c>
      <c r="B261" s="729"/>
      <c r="C261" s="730">
        <f>'Label data'!A35</f>
        <v>213</v>
      </c>
      <c r="D261" s="541"/>
      <c r="F261" s="728" t="s">
        <v>425</v>
      </c>
      <c r="G261" s="729"/>
      <c r="H261" s="730">
        <f>C261</f>
        <v>213</v>
      </c>
      <c r="I261" s="541"/>
      <c r="K261" s="728" t="s">
        <v>425</v>
      </c>
      <c r="L261" s="729"/>
      <c r="M261" s="730">
        <f>H261</f>
        <v>213</v>
      </c>
      <c r="N261" s="541"/>
      <c r="P261" s="728" t="s">
        <v>425</v>
      </c>
      <c r="Q261" s="729"/>
      <c r="R261" s="730">
        <f>M261</f>
        <v>213</v>
      </c>
      <c r="S261" s="541"/>
    </row>
    <row r="262" spans="1:20" ht="18.75" customHeight="1" x14ac:dyDescent="0.35">
      <c r="A262" s="729"/>
      <c r="B262" s="729"/>
      <c r="C262" s="731"/>
      <c r="D262" s="732"/>
      <c r="E262" s="733"/>
      <c r="F262" s="729"/>
      <c r="G262" s="729"/>
      <c r="H262" s="731"/>
      <c r="I262" s="732"/>
      <c r="J262" s="733"/>
      <c r="K262" s="729"/>
      <c r="L262" s="729"/>
      <c r="M262" s="731"/>
      <c r="N262" s="732"/>
      <c r="O262" s="733"/>
      <c r="P262" s="729"/>
      <c r="Q262" s="729"/>
      <c r="R262" s="731"/>
      <c r="S262" s="732"/>
      <c r="T262" s="733"/>
    </row>
    <row r="263" spans="1:20" ht="18.75" customHeight="1" x14ac:dyDescent="0.7">
      <c r="A263" s="543"/>
      <c r="B263" s="544"/>
      <c r="C263" s="545"/>
      <c r="D263" s="543" t="s">
        <v>426</v>
      </c>
      <c r="E263" s="546">
        <f>'Label data'!E35</f>
        <v>13</v>
      </c>
      <c r="G263" s="544"/>
      <c r="H263" s="545"/>
      <c r="I263" s="543" t="s">
        <v>426</v>
      </c>
      <c r="J263" s="546">
        <f>E263</f>
        <v>13</v>
      </c>
      <c r="L263" s="544"/>
      <c r="M263" s="545"/>
      <c r="N263" s="543" t="s">
        <v>426</v>
      </c>
      <c r="O263" s="546">
        <f ca="1">'Label data'!F35</f>
        <v>13</v>
      </c>
      <c r="Q263" s="544"/>
      <c r="R263" s="545"/>
      <c r="S263" s="543" t="s">
        <v>426</v>
      </c>
      <c r="T263" s="546">
        <f ca="1">O263</f>
        <v>13</v>
      </c>
    </row>
    <row r="264" spans="1:20" ht="18.75" customHeight="1" x14ac:dyDescent="0.35">
      <c r="A264" s="543"/>
      <c r="B264" s="546"/>
      <c r="C264" s="546"/>
      <c r="D264" s="734" t="s">
        <v>427</v>
      </c>
      <c r="E264" s="731"/>
      <c r="F264" s="543"/>
      <c r="G264" s="546"/>
      <c r="H264" s="546"/>
      <c r="I264" s="734" t="s">
        <v>428</v>
      </c>
      <c r="J264" s="731"/>
      <c r="K264" s="543"/>
      <c r="L264" s="546"/>
      <c r="M264" s="546"/>
      <c r="N264" s="734" t="s">
        <v>427</v>
      </c>
      <c r="O264" s="731"/>
      <c r="P264" s="543"/>
      <c r="Q264" s="546"/>
      <c r="R264" s="546"/>
      <c r="S264" s="734" t="s">
        <v>428</v>
      </c>
      <c r="T264" s="731"/>
    </row>
    <row r="265" spans="1:20" ht="18.75" customHeight="1" x14ac:dyDescent="0.35">
      <c r="A265" s="735" t="str">
        <f>'Competitor List'!$B$1</f>
        <v>IBS 600 YARD MATCH #1</v>
      </c>
      <c r="B265" s="736"/>
      <c r="C265" s="736"/>
      <c r="D265" s="736"/>
      <c r="E265" s="736"/>
      <c r="F265" s="735" t="str">
        <f>'Competitor List'!$B$1</f>
        <v>IBS 600 YARD MATCH #1</v>
      </c>
      <c r="G265" s="736"/>
      <c r="H265" s="736"/>
      <c r="I265" s="736"/>
      <c r="J265" s="736"/>
      <c r="K265" s="735" t="str">
        <f>'Competitor List'!$B$1</f>
        <v>IBS 600 YARD MATCH #1</v>
      </c>
      <c r="L265" s="736"/>
      <c r="M265" s="736"/>
      <c r="N265" s="736"/>
      <c r="O265" s="736"/>
      <c r="P265" s="735" t="str">
        <f>'Competitor List'!$B$1</f>
        <v>IBS 600 YARD MATCH #1</v>
      </c>
      <c r="Q265" s="736"/>
      <c r="R265" s="736"/>
      <c r="S265" s="736"/>
      <c r="T265" s="736"/>
    </row>
    <row r="266" spans="1:20" ht="18.75" customHeight="1" x14ac:dyDescent="0.35">
      <c r="A266" s="735" t="str">
        <f>'Competitor List'!$B$2</f>
        <v>Your range name, City State</v>
      </c>
      <c r="B266" s="736"/>
      <c r="C266" s="736"/>
      <c r="D266" s="736"/>
      <c r="E266" s="736"/>
      <c r="F266" s="735" t="str">
        <f>'Competitor List'!$B$2</f>
        <v>Your range name, City State</v>
      </c>
      <c r="G266" s="736"/>
      <c r="H266" s="736"/>
      <c r="I266" s="736"/>
      <c r="J266" s="736"/>
      <c r="K266" s="735" t="str">
        <f>'Competitor List'!$B$2</f>
        <v>Your range name, City State</v>
      </c>
      <c r="L266" s="736"/>
      <c r="M266" s="736"/>
      <c r="N266" s="736"/>
      <c r="O266" s="736"/>
      <c r="P266" s="735" t="str">
        <f>'Competitor List'!$B$2</f>
        <v>Your range name, City State</v>
      </c>
      <c r="Q266" s="736"/>
      <c r="R266" s="736"/>
      <c r="S266" s="736"/>
      <c r="T266" s="736"/>
    </row>
    <row r="267" spans="1:20" ht="18.75" customHeight="1" x14ac:dyDescent="0.35">
      <c r="A267" s="737">
        <f>'Competitor List'!$B$3</f>
        <v>43499</v>
      </c>
      <c r="B267" s="736"/>
      <c r="C267" s="736"/>
      <c r="D267" s="736"/>
      <c r="E267" s="736"/>
      <c r="F267" s="737">
        <f>'Competitor List'!$B$3</f>
        <v>43499</v>
      </c>
      <c r="G267" s="736"/>
      <c r="H267" s="736"/>
      <c r="I267" s="736"/>
      <c r="J267" s="736"/>
      <c r="K267" s="737">
        <f>'Competitor List'!$B$3</f>
        <v>43499</v>
      </c>
      <c r="L267" s="736"/>
      <c r="M267" s="736"/>
      <c r="N267" s="736"/>
      <c r="O267" s="736"/>
      <c r="P267" s="737">
        <f>'Competitor List'!$B$3</f>
        <v>43499</v>
      </c>
      <c r="Q267" s="736"/>
      <c r="R267" s="736"/>
      <c r="S267" s="736"/>
      <c r="T267" s="736"/>
    </row>
    <row r="268" spans="1:20" ht="18.75" customHeight="1" x14ac:dyDescent="0.35">
      <c r="A268" s="725" t="s">
        <v>423</v>
      </c>
      <c r="B268" s="726"/>
      <c r="C268" s="725" t="s">
        <v>424</v>
      </c>
      <c r="D268" s="727"/>
      <c r="E268" s="540">
        <v>1</v>
      </c>
      <c r="F268" s="725" t="s">
        <v>423</v>
      </c>
      <c r="G268" s="726"/>
      <c r="H268" s="725" t="s">
        <v>424</v>
      </c>
      <c r="I268" s="727"/>
      <c r="J268" s="540">
        <f>E268+1</f>
        <v>2</v>
      </c>
      <c r="K268" s="725" t="s">
        <v>423</v>
      </c>
      <c r="L268" s="726"/>
      <c r="M268" s="725" t="s">
        <v>424</v>
      </c>
      <c r="N268" s="727"/>
      <c r="O268" s="540">
        <f>J268+1</f>
        <v>3</v>
      </c>
      <c r="P268" s="725" t="s">
        <v>423</v>
      </c>
      <c r="Q268" s="726"/>
      <c r="R268" s="725" t="s">
        <v>424</v>
      </c>
      <c r="S268" s="727"/>
      <c r="T268" s="540">
        <f>O268+1</f>
        <v>4</v>
      </c>
    </row>
    <row r="269" spans="1:20" ht="18.75" customHeight="1" x14ac:dyDescent="0.7">
      <c r="A269" s="728" t="s">
        <v>425</v>
      </c>
      <c r="B269" s="729"/>
      <c r="C269" s="730">
        <f>'Label data'!A36</f>
        <v>214</v>
      </c>
      <c r="D269" s="541"/>
      <c r="F269" s="728" t="s">
        <v>425</v>
      </c>
      <c r="G269" s="729"/>
      <c r="H269" s="730">
        <f>C269</f>
        <v>214</v>
      </c>
      <c r="I269" s="541"/>
      <c r="K269" s="728" t="s">
        <v>425</v>
      </c>
      <c r="L269" s="729"/>
      <c r="M269" s="730">
        <f>H269</f>
        <v>214</v>
      </c>
      <c r="N269" s="541"/>
      <c r="P269" s="728" t="s">
        <v>425</v>
      </c>
      <c r="Q269" s="729"/>
      <c r="R269" s="730">
        <f>M269</f>
        <v>214</v>
      </c>
      <c r="S269" s="541"/>
    </row>
    <row r="270" spans="1:20" ht="18.75" customHeight="1" x14ac:dyDescent="0.35">
      <c r="A270" s="729"/>
      <c r="B270" s="729"/>
      <c r="C270" s="731"/>
      <c r="D270" s="732"/>
      <c r="E270" s="733"/>
      <c r="F270" s="729"/>
      <c r="G270" s="729"/>
      <c r="H270" s="731"/>
      <c r="I270" s="732"/>
      <c r="J270" s="733"/>
      <c r="K270" s="729"/>
      <c r="L270" s="729"/>
      <c r="M270" s="731"/>
      <c r="N270" s="732"/>
      <c r="O270" s="733"/>
      <c r="P270" s="729"/>
      <c r="Q270" s="729"/>
      <c r="R270" s="731"/>
      <c r="S270" s="732"/>
      <c r="T270" s="733"/>
    </row>
    <row r="271" spans="1:20" ht="18.75" customHeight="1" x14ac:dyDescent="0.7">
      <c r="A271" s="543"/>
      <c r="B271" s="544"/>
      <c r="C271" s="545"/>
      <c r="D271" s="543" t="s">
        <v>426</v>
      </c>
      <c r="E271" s="546">
        <f>'Label data'!E36</f>
        <v>14</v>
      </c>
      <c r="G271" s="544"/>
      <c r="H271" s="545"/>
      <c r="I271" s="543" t="s">
        <v>426</v>
      </c>
      <c r="J271" s="546">
        <f>E271</f>
        <v>14</v>
      </c>
      <c r="L271" s="544"/>
      <c r="M271" s="545"/>
      <c r="N271" s="543" t="s">
        <v>426</v>
      </c>
      <c r="O271" s="546">
        <f ca="1">'Label data'!F36</f>
        <v>14</v>
      </c>
      <c r="Q271" s="544"/>
      <c r="R271" s="545"/>
      <c r="S271" s="543" t="s">
        <v>426</v>
      </c>
      <c r="T271" s="546">
        <f ca="1">O271</f>
        <v>14</v>
      </c>
    </row>
    <row r="272" spans="1:20" ht="18.75" customHeight="1" x14ac:dyDescent="0.35">
      <c r="A272" s="543"/>
      <c r="B272" s="546"/>
      <c r="C272" s="546"/>
      <c r="D272" s="734" t="s">
        <v>427</v>
      </c>
      <c r="E272" s="731"/>
      <c r="F272" s="543"/>
      <c r="G272" s="546"/>
      <c r="H272" s="546"/>
      <c r="I272" s="734" t="s">
        <v>428</v>
      </c>
      <c r="J272" s="731"/>
      <c r="K272" s="543"/>
      <c r="L272" s="546"/>
      <c r="M272" s="546"/>
      <c r="N272" s="734" t="s">
        <v>427</v>
      </c>
      <c r="O272" s="731"/>
      <c r="P272" s="543"/>
      <c r="Q272" s="546"/>
      <c r="R272" s="546"/>
      <c r="S272" s="734" t="s">
        <v>428</v>
      </c>
      <c r="T272" s="731"/>
    </row>
    <row r="273" spans="1:20" ht="18.75" customHeight="1" x14ac:dyDescent="0.35">
      <c r="A273" s="735" t="str">
        <f>'Competitor List'!$B$1</f>
        <v>IBS 600 YARD MATCH #1</v>
      </c>
      <c r="B273" s="736"/>
      <c r="C273" s="736"/>
      <c r="D273" s="736"/>
      <c r="E273" s="736"/>
      <c r="F273" s="735" t="str">
        <f>'Competitor List'!$B$1</f>
        <v>IBS 600 YARD MATCH #1</v>
      </c>
      <c r="G273" s="736"/>
      <c r="H273" s="736"/>
      <c r="I273" s="736"/>
      <c r="J273" s="736"/>
      <c r="K273" s="735" t="str">
        <f>'Competitor List'!$B$1</f>
        <v>IBS 600 YARD MATCH #1</v>
      </c>
      <c r="L273" s="736"/>
      <c r="M273" s="736"/>
      <c r="N273" s="736"/>
      <c r="O273" s="736"/>
      <c r="P273" s="735" t="str">
        <f>'Competitor List'!$B$1</f>
        <v>IBS 600 YARD MATCH #1</v>
      </c>
      <c r="Q273" s="736"/>
      <c r="R273" s="736"/>
      <c r="S273" s="736"/>
      <c r="T273" s="736"/>
    </row>
    <row r="274" spans="1:20" ht="18.75" customHeight="1" x14ac:dyDescent="0.35">
      <c r="A274" s="735" t="str">
        <f>'Competitor List'!$B$2</f>
        <v>Your range name, City State</v>
      </c>
      <c r="B274" s="736"/>
      <c r="C274" s="736"/>
      <c r="D274" s="736"/>
      <c r="E274" s="736"/>
      <c r="F274" s="735" t="str">
        <f>'Competitor List'!$B$2</f>
        <v>Your range name, City State</v>
      </c>
      <c r="G274" s="736"/>
      <c r="H274" s="736"/>
      <c r="I274" s="736"/>
      <c r="J274" s="736"/>
      <c r="K274" s="735" t="str">
        <f>'Competitor List'!$B$2</f>
        <v>Your range name, City State</v>
      </c>
      <c r="L274" s="736"/>
      <c r="M274" s="736"/>
      <c r="N274" s="736"/>
      <c r="O274" s="736"/>
      <c r="P274" s="735" t="str">
        <f>'Competitor List'!$B$2</f>
        <v>Your range name, City State</v>
      </c>
      <c r="Q274" s="736"/>
      <c r="R274" s="736"/>
      <c r="S274" s="736"/>
      <c r="T274" s="736"/>
    </row>
    <row r="275" spans="1:20" ht="18.75" customHeight="1" x14ac:dyDescent="0.35">
      <c r="A275" s="737">
        <f>'Competitor List'!$B$3</f>
        <v>43499</v>
      </c>
      <c r="B275" s="736"/>
      <c r="C275" s="736"/>
      <c r="D275" s="736"/>
      <c r="E275" s="736"/>
      <c r="F275" s="737">
        <f>'Competitor List'!$B$3</f>
        <v>43499</v>
      </c>
      <c r="G275" s="736"/>
      <c r="H275" s="736"/>
      <c r="I275" s="736"/>
      <c r="J275" s="736"/>
      <c r="K275" s="737">
        <f>'Competitor List'!$B$3</f>
        <v>43499</v>
      </c>
      <c r="L275" s="736"/>
      <c r="M275" s="736"/>
      <c r="N275" s="736"/>
      <c r="O275" s="736"/>
      <c r="P275" s="737">
        <f>'Competitor List'!$B$3</f>
        <v>43499</v>
      </c>
      <c r="Q275" s="736"/>
      <c r="R275" s="736"/>
      <c r="S275" s="736"/>
      <c r="T275" s="736"/>
    </row>
    <row r="276" spans="1:20" ht="18.75" customHeight="1" x14ac:dyDescent="0.35">
      <c r="A276" s="725" t="s">
        <v>423</v>
      </c>
      <c r="B276" s="726"/>
      <c r="C276" s="725" t="s">
        <v>424</v>
      </c>
      <c r="D276" s="727"/>
      <c r="E276" s="540">
        <v>1</v>
      </c>
      <c r="F276" s="725" t="s">
        <v>423</v>
      </c>
      <c r="G276" s="726"/>
      <c r="H276" s="725" t="s">
        <v>424</v>
      </c>
      <c r="I276" s="727"/>
      <c r="J276" s="540">
        <f>E276+1</f>
        <v>2</v>
      </c>
      <c r="K276" s="725" t="s">
        <v>423</v>
      </c>
      <c r="L276" s="726"/>
      <c r="M276" s="725" t="s">
        <v>424</v>
      </c>
      <c r="N276" s="727"/>
      <c r="O276" s="540">
        <f>J276+1</f>
        <v>3</v>
      </c>
      <c r="P276" s="725" t="s">
        <v>423</v>
      </c>
      <c r="Q276" s="726"/>
      <c r="R276" s="725" t="s">
        <v>424</v>
      </c>
      <c r="S276" s="727"/>
      <c r="T276" s="540">
        <f>O276+1</f>
        <v>4</v>
      </c>
    </row>
    <row r="277" spans="1:20" ht="18.75" customHeight="1" x14ac:dyDescent="0.7">
      <c r="A277" s="728" t="s">
        <v>425</v>
      </c>
      <c r="B277" s="729"/>
      <c r="C277" s="730">
        <f>'Label data'!A37</f>
        <v>215</v>
      </c>
      <c r="D277" s="541"/>
      <c r="F277" s="728" t="s">
        <v>425</v>
      </c>
      <c r="G277" s="729"/>
      <c r="H277" s="730">
        <f>C277</f>
        <v>215</v>
      </c>
      <c r="I277" s="541"/>
      <c r="K277" s="728" t="s">
        <v>425</v>
      </c>
      <c r="L277" s="729"/>
      <c r="M277" s="730">
        <f>H277</f>
        <v>215</v>
      </c>
      <c r="N277" s="541"/>
      <c r="P277" s="728" t="s">
        <v>425</v>
      </c>
      <c r="Q277" s="729"/>
      <c r="R277" s="730">
        <f>M277</f>
        <v>215</v>
      </c>
      <c r="S277" s="541"/>
    </row>
    <row r="278" spans="1:20" ht="18.75" customHeight="1" x14ac:dyDescent="0.35">
      <c r="A278" s="729"/>
      <c r="B278" s="729"/>
      <c r="C278" s="731"/>
      <c r="D278" s="732"/>
      <c r="E278" s="733"/>
      <c r="F278" s="729"/>
      <c r="G278" s="729"/>
      <c r="H278" s="731"/>
      <c r="I278" s="732"/>
      <c r="J278" s="733"/>
      <c r="K278" s="729"/>
      <c r="L278" s="729"/>
      <c r="M278" s="731"/>
      <c r="N278" s="732"/>
      <c r="O278" s="733"/>
      <c r="P278" s="729"/>
      <c r="Q278" s="729"/>
      <c r="R278" s="731"/>
      <c r="S278" s="732"/>
      <c r="T278" s="733"/>
    </row>
    <row r="279" spans="1:20" ht="18.75" customHeight="1" x14ac:dyDescent="0.7">
      <c r="A279" s="543"/>
      <c r="B279" s="544"/>
      <c r="C279" s="545"/>
      <c r="D279" s="543" t="s">
        <v>426</v>
      </c>
      <c r="E279" s="546">
        <f>'Label data'!E37</f>
        <v>15</v>
      </c>
      <c r="G279" s="544"/>
      <c r="H279" s="545"/>
      <c r="I279" s="543" t="s">
        <v>426</v>
      </c>
      <c r="J279" s="546">
        <f>E279</f>
        <v>15</v>
      </c>
      <c r="L279" s="544"/>
      <c r="M279" s="545"/>
      <c r="N279" s="543" t="s">
        <v>426</v>
      </c>
      <c r="O279" s="546">
        <f ca="1">'Label data'!F37</f>
        <v>15</v>
      </c>
      <c r="Q279" s="544"/>
      <c r="R279" s="545"/>
      <c r="S279" s="543" t="s">
        <v>426</v>
      </c>
      <c r="T279" s="546">
        <f ca="1">O279</f>
        <v>15</v>
      </c>
    </row>
    <row r="280" spans="1:20" ht="18.75" customHeight="1" x14ac:dyDescent="0.35">
      <c r="A280" s="543"/>
      <c r="B280" s="546"/>
      <c r="C280" s="546"/>
      <c r="D280" s="734" t="s">
        <v>427</v>
      </c>
      <c r="E280" s="731"/>
      <c r="F280" s="543"/>
      <c r="G280" s="546"/>
      <c r="H280" s="546"/>
      <c r="I280" s="734" t="s">
        <v>428</v>
      </c>
      <c r="J280" s="731"/>
      <c r="K280" s="543"/>
      <c r="L280" s="546"/>
      <c r="M280" s="546"/>
      <c r="N280" s="734" t="s">
        <v>427</v>
      </c>
      <c r="O280" s="731"/>
      <c r="P280" s="543"/>
      <c r="Q280" s="546"/>
      <c r="R280" s="546"/>
      <c r="S280" s="734" t="s">
        <v>428</v>
      </c>
      <c r="T280" s="731"/>
    </row>
    <row r="281" spans="1:20" ht="18.75" customHeight="1" x14ac:dyDescent="0.35">
      <c r="A281" s="735" t="str">
        <f>'Competitor List'!$B$1</f>
        <v>IBS 600 YARD MATCH #1</v>
      </c>
      <c r="B281" s="736"/>
      <c r="C281" s="736"/>
      <c r="D281" s="736"/>
      <c r="E281" s="736"/>
      <c r="F281" s="735" t="str">
        <f>'Competitor List'!$B$1</f>
        <v>IBS 600 YARD MATCH #1</v>
      </c>
      <c r="G281" s="736"/>
      <c r="H281" s="736"/>
      <c r="I281" s="736"/>
      <c r="J281" s="736"/>
      <c r="K281" s="735" t="str">
        <f>'Competitor List'!$B$1</f>
        <v>IBS 600 YARD MATCH #1</v>
      </c>
      <c r="L281" s="736"/>
      <c r="M281" s="736"/>
      <c r="N281" s="736"/>
      <c r="O281" s="736"/>
      <c r="P281" s="735" t="str">
        <f>'Competitor List'!$B$1</f>
        <v>IBS 600 YARD MATCH #1</v>
      </c>
      <c r="Q281" s="736"/>
      <c r="R281" s="736"/>
      <c r="S281" s="736"/>
      <c r="T281" s="736"/>
    </row>
    <row r="282" spans="1:20" ht="18.75" customHeight="1" x14ac:dyDescent="0.35">
      <c r="A282" s="735" t="str">
        <f>'Competitor List'!$B$2</f>
        <v>Your range name, City State</v>
      </c>
      <c r="B282" s="736"/>
      <c r="C282" s="736"/>
      <c r="D282" s="736"/>
      <c r="E282" s="736"/>
      <c r="F282" s="735" t="str">
        <f>'Competitor List'!$B$2</f>
        <v>Your range name, City State</v>
      </c>
      <c r="G282" s="736"/>
      <c r="H282" s="736"/>
      <c r="I282" s="736"/>
      <c r="J282" s="736"/>
      <c r="K282" s="735" t="str">
        <f>'Competitor List'!$B$2</f>
        <v>Your range name, City State</v>
      </c>
      <c r="L282" s="736"/>
      <c r="M282" s="736"/>
      <c r="N282" s="736"/>
      <c r="O282" s="736"/>
      <c r="P282" s="735" t="str">
        <f>'Competitor List'!$B$2</f>
        <v>Your range name, City State</v>
      </c>
      <c r="Q282" s="736"/>
      <c r="R282" s="736"/>
      <c r="S282" s="736"/>
      <c r="T282" s="736"/>
    </row>
    <row r="283" spans="1:20" ht="18.75" customHeight="1" x14ac:dyDescent="0.35">
      <c r="A283" s="737">
        <f>'Competitor List'!$B$3</f>
        <v>43499</v>
      </c>
      <c r="B283" s="736"/>
      <c r="C283" s="736"/>
      <c r="D283" s="736"/>
      <c r="E283" s="736"/>
      <c r="F283" s="737">
        <f>'Competitor List'!$B$3</f>
        <v>43499</v>
      </c>
      <c r="G283" s="736"/>
      <c r="H283" s="736"/>
      <c r="I283" s="736"/>
      <c r="J283" s="736"/>
      <c r="K283" s="737">
        <f>'Competitor List'!$B$3</f>
        <v>43499</v>
      </c>
      <c r="L283" s="736"/>
      <c r="M283" s="736"/>
      <c r="N283" s="736"/>
      <c r="O283" s="736"/>
      <c r="P283" s="737">
        <f>'Competitor List'!$B$3</f>
        <v>43499</v>
      </c>
      <c r="Q283" s="736"/>
      <c r="R283" s="736"/>
      <c r="S283" s="736"/>
      <c r="T283" s="736"/>
    </row>
    <row r="284" spans="1:20" ht="18.75" customHeight="1" x14ac:dyDescent="0.35">
      <c r="A284" s="725" t="s">
        <v>423</v>
      </c>
      <c r="B284" s="726"/>
      <c r="C284" s="725" t="s">
        <v>424</v>
      </c>
      <c r="D284" s="727"/>
      <c r="E284" s="540">
        <v>1</v>
      </c>
      <c r="F284" s="725" t="s">
        <v>423</v>
      </c>
      <c r="G284" s="726"/>
      <c r="H284" s="725" t="s">
        <v>424</v>
      </c>
      <c r="I284" s="727"/>
      <c r="J284" s="540">
        <f>E284+1</f>
        <v>2</v>
      </c>
      <c r="K284" s="725" t="s">
        <v>423</v>
      </c>
      <c r="L284" s="726"/>
      <c r="M284" s="725" t="s">
        <v>424</v>
      </c>
      <c r="N284" s="727"/>
      <c r="O284" s="540">
        <f>J284+1</f>
        <v>3</v>
      </c>
      <c r="P284" s="725" t="s">
        <v>423</v>
      </c>
      <c r="Q284" s="726"/>
      <c r="R284" s="725" t="s">
        <v>424</v>
      </c>
      <c r="S284" s="727"/>
      <c r="T284" s="540">
        <f>O284+1</f>
        <v>4</v>
      </c>
    </row>
    <row r="285" spans="1:20" ht="18.75" customHeight="1" x14ac:dyDescent="0.7">
      <c r="A285" s="728" t="s">
        <v>425</v>
      </c>
      <c r="B285" s="729"/>
      <c r="C285" s="730">
        <f>'Label data'!A38</f>
        <v>216</v>
      </c>
      <c r="D285" s="541"/>
      <c r="F285" s="728" t="s">
        <v>425</v>
      </c>
      <c r="G285" s="729"/>
      <c r="H285" s="730">
        <f>C285</f>
        <v>216</v>
      </c>
      <c r="I285" s="541"/>
      <c r="K285" s="728" t="s">
        <v>425</v>
      </c>
      <c r="L285" s="729"/>
      <c r="M285" s="730">
        <f>H285</f>
        <v>216</v>
      </c>
      <c r="N285" s="541"/>
      <c r="P285" s="728" t="s">
        <v>425</v>
      </c>
      <c r="Q285" s="729"/>
      <c r="R285" s="730">
        <f>M285</f>
        <v>216</v>
      </c>
      <c r="S285" s="541"/>
    </row>
    <row r="286" spans="1:20" ht="18.75" customHeight="1" x14ac:dyDescent="0.35">
      <c r="A286" s="729"/>
      <c r="B286" s="729"/>
      <c r="C286" s="731"/>
      <c r="D286" s="732"/>
      <c r="E286" s="733"/>
      <c r="F286" s="729"/>
      <c r="G286" s="729"/>
      <c r="H286" s="731"/>
      <c r="I286" s="732"/>
      <c r="J286" s="733"/>
      <c r="K286" s="729"/>
      <c r="L286" s="729"/>
      <c r="M286" s="731"/>
      <c r="N286" s="732"/>
      <c r="O286" s="733"/>
      <c r="P286" s="729"/>
      <c r="Q286" s="729"/>
      <c r="R286" s="731"/>
      <c r="S286" s="732"/>
      <c r="T286" s="733"/>
    </row>
    <row r="287" spans="1:20" ht="18.75" customHeight="1" x14ac:dyDescent="0.7">
      <c r="A287" s="543"/>
      <c r="B287" s="544"/>
      <c r="C287" s="545"/>
      <c r="D287" s="543" t="s">
        <v>426</v>
      </c>
      <c r="E287" s="546">
        <f>'Label data'!E38</f>
        <v>16</v>
      </c>
      <c r="G287" s="544"/>
      <c r="H287" s="545"/>
      <c r="I287" s="543" t="s">
        <v>426</v>
      </c>
      <c r="J287" s="546">
        <f>E287</f>
        <v>16</v>
      </c>
      <c r="L287" s="544"/>
      <c r="M287" s="545"/>
      <c r="N287" s="543" t="s">
        <v>426</v>
      </c>
      <c r="O287" s="546">
        <f ca="1">'Label data'!F38</f>
        <v>16</v>
      </c>
      <c r="Q287" s="544"/>
      <c r="R287" s="545"/>
      <c r="S287" s="543" t="s">
        <v>426</v>
      </c>
      <c r="T287" s="546">
        <f ca="1">O287</f>
        <v>16</v>
      </c>
    </row>
    <row r="288" spans="1:20" ht="18.75" customHeight="1" x14ac:dyDescent="0.35">
      <c r="A288" s="543"/>
      <c r="B288" s="546"/>
      <c r="C288" s="546"/>
      <c r="D288" s="734" t="s">
        <v>427</v>
      </c>
      <c r="E288" s="731"/>
      <c r="F288" s="543"/>
      <c r="G288" s="546"/>
      <c r="H288" s="546"/>
      <c r="I288" s="734" t="s">
        <v>428</v>
      </c>
      <c r="J288" s="731"/>
      <c r="K288" s="543"/>
      <c r="L288" s="546"/>
      <c r="M288" s="546"/>
      <c r="N288" s="734" t="s">
        <v>427</v>
      </c>
      <c r="O288" s="731"/>
      <c r="P288" s="543"/>
      <c r="Q288" s="546"/>
      <c r="R288" s="546"/>
      <c r="S288" s="734" t="s">
        <v>428</v>
      </c>
      <c r="T288" s="731"/>
    </row>
    <row r="289" spans="1:20" ht="18.75" customHeight="1" x14ac:dyDescent="0.35">
      <c r="A289" s="735" t="str">
        <f>'Competitor List'!$B$1</f>
        <v>IBS 600 YARD MATCH #1</v>
      </c>
      <c r="B289" s="736"/>
      <c r="C289" s="736"/>
      <c r="D289" s="736"/>
      <c r="E289" s="736"/>
      <c r="F289" s="735" t="str">
        <f>'Competitor List'!$B$1</f>
        <v>IBS 600 YARD MATCH #1</v>
      </c>
      <c r="G289" s="736"/>
      <c r="H289" s="736"/>
      <c r="I289" s="736"/>
      <c r="J289" s="736"/>
      <c r="K289" s="735" t="str">
        <f>'Competitor List'!$B$1</f>
        <v>IBS 600 YARD MATCH #1</v>
      </c>
      <c r="L289" s="736"/>
      <c r="M289" s="736"/>
      <c r="N289" s="736"/>
      <c r="O289" s="736"/>
      <c r="P289" s="735" t="str">
        <f>'Competitor List'!$B$1</f>
        <v>IBS 600 YARD MATCH #1</v>
      </c>
      <c r="Q289" s="736"/>
      <c r="R289" s="736"/>
      <c r="S289" s="736"/>
      <c r="T289" s="736"/>
    </row>
    <row r="290" spans="1:20" ht="18.75" customHeight="1" x14ac:dyDescent="0.35">
      <c r="A290" s="735" t="str">
        <f>'Competitor List'!$B$2</f>
        <v>Your range name, City State</v>
      </c>
      <c r="B290" s="736"/>
      <c r="C290" s="736"/>
      <c r="D290" s="736"/>
      <c r="E290" s="736"/>
      <c r="F290" s="735" t="str">
        <f>'Competitor List'!$B$2</f>
        <v>Your range name, City State</v>
      </c>
      <c r="G290" s="736"/>
      <c r="H290" s="736"/>
      <c r="I290" s="736"/>
      <c r="J290" s="736"/>
      <c r="K290" s="735" t="str">
        <f>'Competitor List'!$B$2</f>
        <v>Your range name, City State</v>
      </c>
      <c r="L290" s="736"/>
      <c r="M290" s="736"/>
      <c r="N290" s="736"/>
      <c r="O290" s="736"/>
      <c r="P290" s="735" t="str">
        <f>'Competitor List'!$B$2</f>
        <v>Your range name, City State</v>
      </c>
      <c r="Q290" s="736"/>
      <c r="R290" s="736"/>
      <c r="S290" s="736"/>
      <c r="T290" s="736"/>
    </row>
    <row r="291" spans="1:20" ht="18.75" customHeight="1" x14ac:dyDescent="0.35">
      <c r="A291" s="737">
        <f>'Competitor List'!$B$3</f>
        <v>43499</v>
      </c>
      <c r="B291" s="736"/>
      <c r="C291" s="736"/>
      <c r="D291" s="736"/>
      <c r="E291" s="736"/>
      <c r="F291" s="737">
        <f>'Competitor List'!$B$3</f>
        <v>43499</v>
      </c>
      <c r="G291" s="736"/>
      <c r="H291" s="736"/>
      <c r="I291" s="736"/>
      <c r="J291" s="736"/>
      <c r="K291" s="737">
        <f>'Competitor List'!$B$3</f>
        <v>43499</v>
      </c>
      <c r="L291" s="736"/>
      <c r="M291" s="736"/>
      <c r="N291" s="736"/>
      <c r="O291" s="736"/>
      <c r="P291" s="737">
        <f>'Competitor List'!$B$3</f>
        <v>43499</v>
      </c>
      <c r="Q291" s="736"/>
      <c r="R291" s="736"/>
      <c r="S291" s="736"/>
      <c r="T291" s="736"/>
    </row>
    <row r="292" spans="1:20" ht="18.75" customHeight="1" x14ac:dyDescent="0.35">
      <c r="A292" s="725" t="s">
        <v>423</v>
      </c>
      <c r="B292" s="726"/>
      <c r="C292" s="725" t="s">
        <v>424</v>
      </c>
      <c r="D292" s="727"/>
      <c r="E292" s="540">
        <v>1</v>
      </c>
      <c r="F292" s="725" t="s">
        <v>423</v>
      </c>
      <c r="G292" s="726"/>
      <c r="H292" s="725" t="s">
        <v>424</v>
      </c>
      <c r="I292" s="727"/>
      <c r="J292" s="540">
        <f>E292+1</f>
        <v>2</v>
      </c>
      <c r="K292" s="725" t="s">
        <v>423</v>
      </c>
      <c r="L292" s="726"/>
      <c r="M292" s="725" t="s">
        <v>424</v>
      </c>
      <c r="N292" s="727"/>
      <c r="O292" s="540">
        <f>J292+1</f>
        <v>3</v>
      </c>
      <c r="P292" s="725" t="s">
        <v>423</v>
      </c>
      <c r="Q292" s="726"/>
      <c r="R292" s="725" t="s">
        <v>424</v>
      </c>
      <c r="S292" s="727"/>
      <c r="T292" s="540">
        <f>O292+1</f>
        <v>4</v>
      </c>
    </row>
    <row r="293" spans="1:20" ht="18.75" customHeight="1" x14ac:dyDescent="0.7">
      <c r="A293" s="728" t="s">
        <v>425</v>
      </c>
      <c r="B293" s="729"/>
      <c r="C293" s="730">
        <f>'Label data'!A39</f>
        <v>217</v>
      </c>
      <c r="D293" s="541"/>
      <c r="F293" s="728" t="s">
        <v>425</v>
      </c>
      <c r="G293" s="729"/>
      <c r="H293" s="730">
        <f>C293</f>
        <v>217</v>
      </c>
      <c r="I293" s="541"/>
      <c r="K293" s="728" t="s">
        <v>425</v>
      </c>
      <c r="L293" s="729"/>
      <c r="M293" s="730">
        <f>H293</f>
        <v>217</v>
      </c>
      <c r="N293" s="541"/>
      <c r="P293" s="728" t="s">
        <v>425</v>
      </c>
      <c r="Q293" s="729"/>
      <c r="R293" s="730">
        <f>M293</f>
        <v>217</v>
      </c>
      <c r="S293" s="541"/>
    </row>
    <row r="294" spans="1:20" ht="18.75" customHeight="1" x14ac:dyDescent="0.35">
      <c r="A294" s="729"/>
      <c r="B294" s="729"/>
      <c r="C294" s="731"/>
      <c r="D294" s="732"/>
      <c r="E294" s="733"/>
      <c r="F294" s="729"/>
      <c r="G294" s="729"/>
      <c r="H294" s="731"/>
      <c r="I294" s="732"/>
      <c r="J294" s="733"/>
      <c r="K294" s="729"/>
      <c r="L294" s="729"/>
      <c r="M294" s="731"/>
      <c r="N294" s="732"/>
      <c r="O294" s="733"/>
      <c r="P294" s="729"/>
      <c r="Q294" s="729"/>
      <c r="R294" s="731"/>
      <c r="S294" s="732"/>
      <c r="T294" s="733"/>
    </row>
    <row r="295" spans="1:20" ht="18.75" customHeight="1" x14ac:dyDescent="0.7">
      <c r="A295" s="543"/>
      <c r="B295" s="544"/>
      <c r="C295" s="545"/>
      <c r="D295" s="543" t="s">
        <v>426</v>
      </c>
      <c r="E295" s="546">
        <f>'Label data'!E39</f>
        <v>17</v>
      </c>
      <c r="G295" s="544"/>
      <c r="H295" s="545"/>
      <c r="I295" s="543" t="s">
        <v>426</v>
      </c>
      <c r="J295" s="546">
        <f>E295</f>
        <v>17</v>
      </c>
      <c r="L295" s="544"/>
      <c r="M295" s="545"/>
      <c r="N295" s="543" t="s">
        <v>426</v>
      </c>
      <c r="O295" s="546">
        <f ca="1">'Label data'!F39</f>
        <v>17</v>
      </c>
      <c r="Q295" s="544"/>
      <c r="R295" s="545"/>
      <c r="S295" s="543" t="s">
        <v>426</v>
      </c>
      <c r="T295" s="546">
        <f ca="1">O295</f>
        <v>17</v>
      </c>
    </row>
    <row r="296" spans="1:20" ht="18.75" customHeight="1" x14ac:dyDescent="0.35">
      <c r="A296" s="543"/>
      <c r="B296" s="546"/>
      <c r="C296" s="546"/>
      <c r="D296" s="734" t="s">
        <v>427</v>
      </c>
      <c r="E296" s="731"/>
      <c r="F296" s="543"/>
      <c r="G296" s="546"/>
      <c r="H296" s="546"/>
      <c r="I296" s="734" t="s">
        <v>428</v>
      </c>
      <c r="J296" s="731"/>
      <c r="K296" s="543"/>
      <c r="L296" s="546"/>
      <c r="M296" s="546"/>
      <c r="N296" s="734" t="s">
        <v>427</v>
      </c>
      <c r="O296" s="731"/>
      <c r="P296" s="543"/>
      <c r="Q296" s="546"/>
      <c r="R296" s="546"/>
      <c r="S296" s="734" t="s">
        <v>428</v>
      </c>
      <c r="T296" s="731"/>
    </row>
    <row r="297" spans="1:20" ht="18.75" customHeight="1" x14ac:dyDescent="0.35">
      <c r="A297" s="735" t="str">
        <f>'Competitor List'!$B$1</f>
        <v>IBS 600 YARD MATCH #1</v>
      </c>
      <c r="B297" s="736"/>
      <c r="C297" s="736"/>
      <c r="D297" s="736"/>
      <c r="E297" s="736"/>
      <c r="F297" s="735" t="str">
        <f>'Competitor List'!$B$1</f>
        <v>IBS 600 YARD MATCH #1</v>
      </c>
      <c r="G297" s="736"/>
      <c r="H297" s="736"/>
      <c r="I297" s="736"/>
      <c r="J297" s="736"/>
      <c r="K297" s="735" t="str">
        <f>'Competitor List'!$B$1</f>
        <v>IBS 600 YARD MATCH #1</v>
      </c>
      <c r="L297" s="736"/>
      <c r="M297" s="736"/>
      <c r="N297" s="736"/>
      <c r="O297" s="736"/>
      <c r="P297" s="735" t="str">
        <f>'Competitor List'!$B$1</f>
        <v>IBS 600 YARD MATCH #1</v>
      </c>
      <c r="Q297" s="736"/>
      <c r="R297" s="736"/>
      <c r="S297" s="736"/>
      <c r="T297" s="736"/>
    </row>
    <row r="298" spans="1:20" ht="18.75" customHeight="1" x14ac:dyDescent="0.35">
      <c r="A298" s="735" t="str">
        <f>'Competitor List'!$B$2</f>
        <v>Your range name, City State</v>
      </c>
      <c r="B298" s="736"/>
      <c r="C298" s="736"/>
      <c r="D298" s="736"/>
      <c r="E298" s="736"/>
      <c r="F298" s="735" t="str">
        <f>'Competitor List'!$B$2</f>
        <v>Your range name, City State</v>
      </c>
      <c r="G298" s="736"/>
      <c r="H298" s="736"/>
      <c r="I298" s="736"/>
      <c r="J298" s="736"/>
      <c r="K298" s="735" t="str">
        <f>'Competitor List'!$B$2</f>
        <v>Your range name, City State</v>
      </c>
      <c r="L298" s="736"/>
      <c r="M298" s="736"/>
      <c r="N298" s="736"/>
      <c r="O298" s="736"/>
      <c r="P298" s="735" t="str">
        <f>'Competitor List'!$B$2</f>
        <v>Your range name, City State</v>
      </c>
      <c r="Q298" s="736"/>
      <c r="R298" s="736"/>
      <c r="S298" s="736"/>
      <c r="T298" s="736"/>
    </row>
    <row r="299" spans="1:20" ht="18.75" customHeight="1" x14ac:dyDescent="0.35">
      <c r="A299" s="737">
        <f>'Competitor List'!$B$3</f>
        <v>43499</v>
      </c>
      <c r="B299" s="736"/>
      <c r="C299" s="736"/>
      <c r="D299" s="736"/>
      <c r="E299" s="736"/>
      <c r="F299" s="737">
        <f>'Competitor List'!$B$3</f>
        <v>43499</v>
      </c>
      <c r="G299" s="736"/>
      <c r="H299" s="736"/>
      <c r="I299" s="736"/>
      <c r="J299" s="736"/>
      <c r="K299" s="737">
        <f>'Competitor List'!$B$3</f>
        <v>43499</v>
      </c>
      <c r="L299" s="736"/>
      <c r="M299" s="736"/>
      <c r="N299" s="736"/>
      <c r="O299" s="736"/>
      <c r="P299" s="737">
        <f>'Competitor List'!$B$3</f>
        <v>43499</v>
      </c>
      <c r="Q299" s="736"/>
      <c r="R299" s="736"/>
      <c r="S299" s="736"/>
      <c r="T299" s="736"/>
    </row>
    <row r="300" spans="1:20" ht="18.75" customHeight="1" x14ac:dyDescent="0.35">
      <c r="A300" s="725" t="s">
        <v>423</v>
      </c>
      <c r="B300" s="726"/>
      <c r="C300" s="725" t="s">
        <v>424</v>
      </c>
      <c r="D300" s="727"/>
      <c r="E300" s="540">
        <v>1</v>
      </c>
      <c r="F300" s="725" t="s">
        <v>423</v>
      </c>
      <c r="G300" s="726"/>
      <c r="H300" s="725" t="s">
        <v>424</v>
      </c>
      <c r="I300" s="727"/>
      <c r="J300" s="540">
        <f>E300+1</f>
        <v>2</v>
      </c>
      <c r="K300" s="725" t="s">
        <v>423</v>
      </c>
      <c r="L300" s="726"/>
      <c r="M300" s="725" t="s">
        <v>424</v>
      </c>
      <c r="N300" s="727"/>
      <c r="O300" s="540">
        <f>J300+1</f>
        <v>3</v>
      </c>
      <c r="P300" s="725" t="s">
        <v>423</v>
      </c>
      <c r="Q300" s="726"/>
      <c r="R300" s="725" t="s">
        <v>424</v>
      </c>
      <c r="S300" s="727"/>
      <c r="T300" s="540">
        <f>O300+1</f>
        <v>4</v>
      </c>
    </row>
    <row r="301" spans="1:20" ht="18.75" customHeight="1" x14ac:dyDescent="0.7">
      <c r="A301" s="728" t="s">
        <v>425</v>
      </c>
      <c r="B301" s="729"/>
      <c r="C301" s="730">
        <f>'Label data'!A40</f>
        <v>218</v>
      </c>
      <c r="D301" s="541"/>
      <c r="F301" s="728" t="s">
        <v>425</v>
      </c>
      <c r="G301" s="729"/>
      <c r="H301" s="730">
        <f>C301</f>
        <v>218</v>
      </c>
      <c r="I301" s="541"/>
      <c r="K301" s="728" t="s">
        <v>425</v>
      </c>
      <c r="L301" s="729"/>
      <c r="M301" s="730">
        <f>H301</f>
        <v>218</v>
      </c>
      <c r="N301" s="541"/>
      <c r="P301" s="728" t="s">
        <v>425</v>
      </c>
      <c r="Q301" s="729"/>
      <c r="R301" s="730">
        <f>M301</f>
        <v>218</v>
      </c>
      <c r="S301" s="541"/>
    </row>
    <row r="302" spans="1:20" ht="18.75" customHeight="1" x14ac:dyDescent="0.35">
      <c r="A302" s="729"/>
      <c r="B302" s="729"/>
      <c r="C302" s="731"/>
      <c r="D302" s="732"/>
      <c r="E302" s="733"/>
      <c r="F302" s="729"/>
      <c r="G302" s="729"/>
      <c r="H302" s="731"/>
      <c r="I302" s="732"/>
      <c r="J302" s="733"/>
      <c r="K302" s="729"/>
      <c r="L302" s="729"/>
      <c r="M302" s="731"/>
      <c r="N302" s="732"/>
      <c r="O302" s="733"/>
      <c r="P302" s="729"/>
      <c r="Q302" s="729"/>
      <c r="R302" s="731"/>
      <c r="S302" s="732"/>
      <c r="T302" s="733"/>
    </row>
    <row r="303" spans="1:20" ht="18.75" customHeight="1" x14ac:dyDescent="0.7">
      <c r="A303" s="543"/>
      <c r="B303" s="544"/>
      <c r="C303" s="545"/>
      <c r="D303" s="543" t="s">
        <v>426</v>
      </c>
      <c r="E303" s="546">
        <f>'Label data'!E40</f>
        <v>18</v>
      </c>
      <c r="G303" s="544"/>
      <c r="H303" s="545"/>
      <c r="I303" s="543" t="s">
        <v>426</v>
      </c>
      <c r="J303" s="546">
        <f>E303</f>
        <v>18</v>
      </c>
      <c r="L303" s="544"/>
      <c r="M303" s="545"/>
      <c r="N303" s="543" t="s">
        <v>426</v>
      </c>
      <c r="O303" s="546">
        <f ca="1">'Label data'!F40</f>
        <v>18</v>
      </c>
      <c r="Q303" s="544"/>
      <c r="R303" s="545"/>
      <c r="S303" s="543" t="s">
        <v>426</v>
      </c>
      <c r="T303" s="546">
        <f ca="1">O303</f>
        <v>18</v>
      </c>
    </row>
    <row r="304" spans="1:20" ht="18.75" customHeight="1" x14ac:dyDescent="0.35">
      <c r="A304" s="543"/>
      <c r="B304" s="546"/>
      <c r="C304" s="546"/>
      <c r="D304" s="734" t="s">
        <v>427</v>
      </c>
      <c r="E304" s="731"/>
      <c r="F304" s="543"/>
      <c r="G304" s="546"/>
      <c r="H304" s="546"/>
      <c r="I304" s="734" t="s">
        <v>428</v>
      </c>
      <c r="J304" s="731"/>
      <c r="K304" s="543"/>
      <c r="L304" s="546"/>
      <c r="M304" s="546"/>
      <c r="N304" s="734" t="s">
        <v>427</v>
      </c>
      <c r="O304" s="731"/>
      <c r="P304" s="543"/>
      <c r="Q304" s="546"/>
      <c r="R304" s="546"/>
      <c r="S304" s="734" t="s">
        <v>428</v>
      </c>
      <c r="T304" s="731"/>
    </row>
    <row r="305" spans="1:20" ht="18.75" customHeight="1" x14ac:dyDescent="0.35">
      <c r="A305" s="735" t="str">
        <f>'Competitor List'!$B$1</f>
        <v>IBS 600 YARD MATCH #1</v>
      </c>
      <c r="B305" s="736"/>
      <c r="C305" s="736"/>
      <c r="D305" s="736"/>
      <c r="E305" s="736"/>
      <c r="F305" s="735" t="str">
        <f>'Competitor List'!$B$1</f>
        <v>IBS 600 YARD MATCH #1</v>
      </c>
      <c r="G305" s="736"/>
      <c r="H305" s="736"/>
      <c r="I305" s="736"/>
      <c r="J305" s="736"/>
      <c r="K305" s="735" t="str">
        <f>'Competitor List'!$B$1</f>
        <v>IBS 600 YARD MATCH #1</v>
      </c>
      <c r="L305" s="736"/>
      <c r="M305" s="736"/>
      <c r="N305" s="736"/>
      <c r="O305" s="736"/>
      <c r="P305" s="735" t="str">
        <f>'Competitor List'!$B$1</f>
        <v>IBS 600 YARD MATCH #1</v>
      </c>
      <c r="Q305" s="736"/>
      <c r="R305" s="736"/>
      <c r="S305" s="736"/>
      <c r="T305" s="736"/>
    </row>
    <row r="306" spans="1:20" ht="18.75" customHeight="1" x14ac:dyDescent="0.35">
      <c r="A306" s="735" t="str">
        <f>'Competitor List'!$B$2</f>
        <v>Your range name, City State</v>
      </c>
      <c r="B306" s="736"/>
      <c r="C306" s="736"/>
      <c r="D306" s="736"/>
      <c r="E306" s="736"/>
      <c r="F306" s="735" t="str">
        <f>'Competitor List'!$B$2</f>
        <v>Your range name, City State</v>
      </c>
      <c r="G306" s="736"/>
      <c r="H306" s="736"/>
      <c r="I306" s="736"/>
      <c r="J306" s="736"/>
      <c r="K306" s="735" t="str">
        <f>'Competitor List'!$B$2</f>
        <v>Your range name, City State</v>
      </c>
      <c r="L306" s="736"/>
      <c r="M306" s="736"/>
      <c r="N306" s="736"/>
      <c r="O306" s="736"/>
      <c r="P306" s="735" t="str">
        <f>'Competitor List'!$B$2</f>
        <v>Your range name, City State</v>
      </c>
      <c r="Q306" s="736"/>
      <c r="R306" s="736"/>
      <c r="S306" s="736"/>
      <c r="T306" s="736"/>
    </row>
    <row r="307" spans="1:20" ht="18.75" customHeight="1" x14ac:dyDescent="0.35">
      <c r="A307" s="737">
        <f>'Competitor List'!$B$3</f>
        <v>43499</v>
      </c>
      <c r="B307" s="736"/>
      <c r="C307" s="736"/>
      <c r="D307" s="736"/>
      <c r="E307" s="736"/>
      <c r="F307" s="737">
        <f>'Competitor List'!$B$3</f>
        <v>43499</v>
      </c>
      <c r="G307" s="736"/>
      <c r="H307" s="736"/>
      <c r="I307" s="736"/>
      <c r="J307" s="736"/>
      <c r="K307" s="737">
        <f>'Competitor List'!$B$3</f>
        <v>43499</v>
      </c>
      <c r="L307" s="736"/>
      <c r="M307" s="736"/>
      <c r="N307" s="736"/>
      <c r="O307" s="736"/>
      <c r="P307" s="737">
        <f>'Competitor List'!$B$3</f>
        <v>43499</v>
      </c>
      <c r="Q307" s="736"/>
      <c r="R307" s="736"/>
      <c r="S307" s="736"/>
      <c r="T307" s="736"/>
    </row>
    <row r="308" spans="1:20" ht="18.75" customHeight="1" x14ac:dyDescent="0.35">
      <c r="A308" s="725" t="s">
        <v>423</v>
      </c>
      <c r="B308" s="726"/>
      <c r="C308" s="725" t="s">
        <v>424</v>
      </c>
      <c r="D308" s="727"/>
      <c r="E308" s="540">
        <v>1</v>
      </c>
      <c r="F308" s="725" t="s">
        <v>423</v>
      </c>
      <c r="G308" s="726"/>
      <c r="H308" s="725" t="s">
        <v>424</v>
      </c>
      <c r="I308" s="727"/>
      <c r="J308" s="540">
        <f>E308+1</f>
        <v>2</v>
      </c>
      <c r="K308" s="725" t="s">
        <v>423</v>
      </c>
      <c r="L308" s="726"/>
      <c r="M308" s="725" t="s">
        <v>424</v>
      </c>
      <c r="N308" s="727"/>
      <c r="O308" s="540">
        <f>J308+1</f>
        <v>3</v>
      </c>
      <c r="P308" s="725" t="s">
        <v>423</v>
      </c>
      <c r="Q308" s="726"/>
      <c r="R308" s="725" t="s">
        <v>424</v>
      </c>
      <c r="S308" s="727"/>
      <c r="T308" s="540">
        <f>O308+1</f>
        <v>4</v>
      </c>
    </row>
    <row r="309" spans="1:20" ht="18.75" customHeight="1" x14ac:dyDescent="0.7">
      <c r="A309" s="728" t="s">
        <v>425</v>
      </c>
      <c r="B309" s="729"/>
      <c r="C309" s="730">
        <f>'Label data'!A41</f>
        <v>219</v>
      </c>
      <c r="D309" s="541"/>
      <c r="F309" s="728" t="s">
        <v>425</v>
      </c>
      <c r="G309" s="729"/>
      <c r="H309" s="730">
        <f>C309</f>
        <v>219</v>
      </c>
      <c r="I309" s="541"/>
      <c r="K309" s="728" t="s">
        <v>425</v>
      </c>
      <c r="L309" s="729"/>
      <c r="M309" s="730">
        <f>H309</f>
        <v>219</v>
      </c>
      <c r="N309" s="541"/>
      <c r="P309" s="728" t="s">
        <v>425</v>
      </c>
      <c r="Q309" s="729"/>
      <c r="R309" s="730">
        <f>M309</f>
        <v>219</v>
      </c>
      <c r="S309" s="541"/>
    </row>
    <row r="310" spans="1:20" ht="18.75" customHeight="1" x14ac:dyDescent="0.35">
      <c r="A310" s="729"/>
      <c r="B310" s="729"/>
      <c r="C310" s="731"/>
      <c r="D310" s="732"/>
      <c r="E310" s="733"/>
      <c r="F310" s="729"/>
      <c r="G310" s="729"/>
      <c r="H310" s="731"/>
      <c r="I310" s="732"/>
      <c r="J310" s="733"/>
      <c r="K310" s="729"/>
      <c r="L310" s="729"/>
      <c r="M310" s="731"/>
      <c r="N310" s="732"/>
      <c r="O310" s="733"/>
      <c r="P310" s="729"/>
      <c r="Q310" s="729"/>
      <c r="R310" s="731"/>
      <c r="S310" s="732"/>
      <c r="T310" s="733"/>
    </row>
    <row r="311" spans="1:20" ht="18.75" customHeight="1" x14ac:dyDescent="0.7">
      <c r="A311" s="543"/>
      <c r="B311" s="544"/>
      <c r="C311" s="545"/>
      <c r="D311" s="543" t="s">
        <v>426</v>
      </c>
      <c r="E311" s="546">
        <f>'Label data'!E41</f>
        <v>19</v>
      </c>
      <c r="G311" s="544"/>
      <c r="H311" s="545"/>
      <c r="I311" s="543" t="s">
        <v>426</v>
      </c>
      <c r="J311" s="546">
        <f>E311</f>
        <v>19</v>
      </c>
      <c r="L311" s="544"/>
      <c r="M311" s="545"/>
      <c r="N311" s="543" t="s">
        <v>426</v>
      </c>
      <c r="O311" s="546">
        <f ca="1">'Label data'!F41</f>
        <v>19</v>
      </c>
      <c r="Q311" s="544"/>
      <c r="R311" s="545"/>
      <c r="S311" s="543" t="s">
        <v>426</v>
      </c>
      <c r="T311" s="546">
        <f ca="1">O311</f>
        <v>19</v>
      </c>
    </row>
    <row r="312" spans="1:20" ht="18.75" customHeight="1" x14ac:dyDescent="0.35">
      <c r="A312" s="543"/>
      <c r="B312" s="546"/>
      <c r="C312" s="546"/>
      <c r="D312" s="734" t="s">
        <v>427</v>
      </c>
      <c r="E312" s="731"/>
      <c r="F312" s="543"/>
      <c r="G312" s="546"/>
      <c r="H312" s="546"/>
      <c r="I312" s="734" t="s">
        <v>428</v>
      </c>
      <c r="J312" s="731"/>
      <c r="K312" s="543"/>
      <c r="L312" s="546"/>
      <c r="M312" s="546"/>
      <c r="N312" s="734" t="s">
        <v>427</v>
      </c>
      <c r="O312" s="731"/>
      <c r="P312" s="543"/>
      <c r="Q312" s="546"/>
      <c r="R312" s="546"/>
      <c r="S312" s="734" t="s">
        <v>428</v>
      </c>
      <c r="T312" s="731"/>
    </row>
    <row r="313" spans="1:20" ht="18.75" customHeight="1" x14ac:dyDescent="0.35">
      <c r="A313" s="735" t="str">
        <f>'Competitor List'!$B$1</f>
        <v>IBS 600 YARD MATCH #1</v>
      </c>
      <c r="B313" s="736"/>
      <c r="C313" s="736"/>
      <c r="D313" s="736"/>
      <c r="E313" s="736"/>
      <c r="F313" s="735" t="str">
        <f>'Competitor List'!$B$1</f>
        <v>IBS 600 YARD MATCH #1</v>
      </c>
      <c r="G313" s="736"/>
      <c r="H313" s="736"/>
      <c r="I313" s="736"/>
      <c r="J313" s="736"/>
      <c r="K313" s="735" t="str">
        <f>'Competitor List'!$B$1</f>
        <v>IBS 600 YARD MATCH #1</v>
      </c>
      <c r="L313" s="736"/>
      <c r="M313" s="736"/>
      <c r="N313" s="736"/>
      <c r="O313" s="736"/>
      <c r="P313" s="735" t="str">
        <f>'Competitor List'!$B$1</f>
        <v>IBS 600 YARD MATCH #1</v>
      </c>
      <c r="Q313" s="736"/>
      <c r="R313" s="736"/>
      <c r="S313" s="736"/>
      <c r="T313" s="736"/>
    </row>
    <row r="314" spans="1:20" ht="18.75" customHeight="1" x14ac:dyDescent="0.35">
      <c r="A314" s="735" t="str">
        <f>'Competitor List'!$B$2</f>
        <v>Your range name, City State</v>
      </c>
      <c r="B314" s="736"/>
      <c r="C314" s="736"/>
      <c r="D314" s="736"/>
      <c r="E314" s="736"/>
      <c r="F314" s="735" t="str">
        <f>'Competitor List'!$B$2</f>
        <v>Your range name, City State</v>
      </c>
      <c r="G314" s="736"/>
      <c r="H314" s="736"/>
      <c r="I314" s="736"/>
      <c r="J314" s="736"/>
      <c r="K314" s="735" t="str">
        <f>'Competitor List'!$B$2</f>
        <v>Your range name, City State</v>
      </c>
      <c r="L314" s="736"/>
      <c r="M314" s="736"/>
      <c r="N314" s="736"/>
      <c r="O314" s="736"/>
      <c r="P314" s="735" t="str">
        <f>'Competitor List'!$B$2</f>
        <v>Your range name, City State</v>
      </c>
      <c r="Q314" s="736"/>
      <c r="R314" s="736"/>
      <c r="S314" s="736"/>
      <c r="T314" s="736"/>
    </row>
    <row r="315" spans="1:20" ht="18.75" customHeight="1" x14ac:dyDescent="0.35">
      <c r="A315" s="737">
        <f>'Competitor List'!$B$3</f>
        <v>43499</v>
      </c>
      <c r="B315" s="736"/>
      <c r="C315" s="736"/>
      <c r="D315" s="736"/>
      <c r="E315" s="736"/>
      <c r="F315" s="737">
        <f>'Competitor List'!$B$3</f>
        <v>43499</v>
      </c>
      <c r="G315" s="736"/>
      <c r="H315" s="736"/>
      <c r="I315" s="736"/>
      <c r="J315" s="736"/>
      <c r="K315" s="737">
        <f>'Competitor List'!$B$3</f>
        <v>43499</v>
      </c>
      <c r="L315" s="736"/>
      <c r="M315" s="736"/>
      <c r="N315" s="736"/>
      <c r="O315" s="736"/>
      <c r="P315" s="737">
        <f>'Competitor List'!$B$3</f>
        <v>43499</v>
      </c>
      <c r="Q315" s="736"/>
      <c r="R315" s="736"/>
      <c r="S315" s="736"/>
      <c r="T315" s="736"/>
    </row>
    <row r="316" spans="1:20" ht="18.75" customHeight="1" x14ac:dyDescent="0.35">
      <c r="A316" s="725" t="s">
        <v>423</v>
      </c>
      <c r="B316" s="726"/>
      <c r="C316" s="725" t="s">
        <v>424</v>
      </c>
      <c r="D316" s="727"/>
      <c r="E316" s="540">
        <v>1</v>
      </c>
      <c r="F316" s="725" t="s">
        <v>423</v>
      </c>
      <c r="G316" s="726"/>
      <c r="H316" s="725" t="s">
        <v>424</v>
      </c>
      <c r="I316" s="727"/>
      <c r="J316" s="540">
        <f>E316+1</f>
        <v>2</v>
      </c>
      <c r="K316" s="725" t="s">
        <v>423</v>
      </c>
      <c r="L316" s="726"/>
      <c r="M316" s="725" t="s">
        <v>424</v>
      </c>
      <c r="N316" s="727"/>
      <c r="O316" s="540">
        <f>J316+1</f>
        <v>3</v>
      </c>
      <c r="P316" s="725" t="s">
        <v>423</v>
      </c>
      <c r="Q316" s="726"/>
      <c r="R316" s="725" t="s">
        <v>424</v>
      </c>
      <c r="S316" s="727"/>
      <c r="T316" s="540">
        <f>O316+1</f>
        <v>4</v>
      </c>
    </row>
    <row r="317" spans="1:20" ht="18.75" customHeight="1" x14ac:dyDescent="0.7">
      <c r="A317" s="728" t="s">
        <v>425</v>
      </c>
      <c r="B317" s="729"/>
      <c r="C317" s="730">
        <f>'Label data'!A42</f>
        <v>220</v>
      </c>
      <c r="D317" s="541"/>
      <c r="F317" s="728" t="s">
        <v>425</v>
      </c>
      <c r="G317" s="729"/>
      <c r="H317" s="730">
        <f>C317</f>
        <v>220</v>
      </c>
      <c r="I317" s="541"/>
      <c r="K317" s="728" t="s">
        <v>425</v>
      </c>
      <c r="L317" s="729"/>
      <c r="M317" s="730">
        <f>H317</f>
        <v>220</v>
      </c>
      <c r="N317" s="541"/>
      <c r="P317" s="728" t="s">
        <v>425</v>
      </c>
      <c r="Q317" s="729"/>
      <c r="R317" s="730">
        <f>M317</f>
        <v>220</v>
      </c>
      <c r="S317" s="541"/>
    </row>
    <row r="318" spans="1:20" ht="18.75" customHeight="1" x14ac:dyDescent="0.35">
      <c r="A318" s="729"/>
      <c r="B318" s="729"/>
      <c r="C318" s="731"/>
      <c r="D318" s="732"/>
      <c r="E318" s="733"/>
      <c r="F318" s="729"/>
      <c r="G318" s="729"/>
      <c r="H318" s="731"/>
      <c r="I318" s="732"/>
      <c r="J318" s="733"/>
      <c r="K318" s="729"/>
      <c r="L318" s="729"/>
      <c r="M318" s="731"/>
      <c r="N318" s="732"/>
      <c r="O318" s="733"/>
      <c r="P318" s="729"/>
      <c r="Q318" s="729"/>
      <c r="R318" s="731"/>
      <c r="S318" s="732"/>
      <c r="T318" s="733"/>
    </row>
    <row r="319" spans="1:20" ht="18.75" customHeight="1" x14ac:dyDescent="0.7">
      <c r="A319" s="543"/>
      <c r="B319" s="544"/>
      <c r="C319" s="545"/>
      <c r="D319" s="543" t="s">
        <v>426</v>
      </c>
      <c r="E319" s="546">
        <f>'Label data'!E42</f>
        <v>20</v>
      </c>
      <c r="G319" s="544"/>
      <c r="H319" s="545"/>
      <c r="I319" s="543" t="s">
        <v>426</v>
      </c>
      <c r="J319" s="546">
        <f>E319</f>
        <v>20</v>
      </c>
      <c r="L319" s="544"/>
      <c r="M319" s="545"/>
      <c r="N319" s="543" t="s">
        <v>426</v>
      </c>
      <c r="O319" s="546">
        <f ca="1">'Label data'!F42</f>
        <v>20</v>
      </c>
      <c r="Q319" s="544"/>
      <c r="R319" s="545"/>
      <c r="S319" s="543" t="s">
        <v>426</v>
      </c>
      <c r="T319" s="546">
        <f ca="1">O319</f>
        <v>20</v>
      </c>
    </row>
    <row r="320" spans="1:20" ht="18.75" customHeight="1" x14ac:dyDescent="0.35">
      <c r="A320" s="543"/>
      <c r="B320" s="546"/>
      <c r="C320" s="546"/>
      <c r="D320" s="734" t="s">
        <v>427</v>
      </c>
      <c r="E320" s="731"/>
      <c r="F320" s="543"/>
      <c r="G320" s="546"/>
      <c r="H320" s="546"/>
      <c r="I320" s="734" t="s">
        <v>428</v>
      </c>
      <c r="J320" s="731"/>
      <c r="K320" s="543"/>
      <c r="L320" s="546"/>
      <c r="M320" s="546"/>
      <c r="N320" s="734" t="s">
        <v>427</v>
      </c>
      <c r="O320" s="731"/>
      <c r="P320" s="543"/>
      <c r="Q320" s="546"/>
      <c r="R320" s="546"/>
      <c r="S320" s="734" t="s">
        <v>428</v>
      </c>
      <c r="T320" s="731"/>
    </row>
    <row r="321" spans="1:20" ht="18.75" customHeight="1" x14ac:dyDescent="0.35">
      <c r="A321" s="735" t="str">
        <f>'Competitor List'!$B$1</f>
        <v>IBS 600 YARD MATCH #1</v>
      </c>
      <c r="B321" s="736"/>
      <c r="C321" s="736"/>
      <c r="D321" s="736"/>
      <c r="E321" s="736"/>
      <c r="F321" s="735" t="str">
        <f>'Competitor List'!$B$1</f>
        <v>IBS 600 YARD MATCH #1</v>
      </c>
      <c r="G321" s="736"/>
      <c r="H321" s="736"/>
      <c r="I321" s="736"/>
      <c r="J321" s="736"/>
      <c r="K321" s="735" t="str">
        <f>'Competitor List'!$B$1</f>
        <v>IBS 600 YARD MATCH #1</v>
      </c>
      <c r="L321" s="736"/>
      <c r="M321" s="736"/>
      <c r="N321" s="736"/>
      <c r="O321" s="736"/>
      <c r="P321" s="735" t="str">
        <f>'Competitor List'!$B$1</f>
        <v>IBS 600 YARD MATCH #1</v>
      </c>
      <c r="Q321" s="736"/>
      <c r="R321" s="736"/>
      <c r="S321" s="736"/>
      <c r="T321" s="736"/>
    </row>
    <row r="322" spans="1:20" ht="18.75" customHeight="1" x14ac:dyDescent="0.35">
      <c r="A322" s="735" t="str">
        <f>'Competitor List'!$B$2</f>
        <v>Your range name, City State</v>
      </c>
      <c r="B322" s="736"/>
      <c r="C322" s="736"/>
      <c r="D322" s="736"/>
      <c r="E322" s="736"/>
      <c r="F322" s="735" t="str">
        <f>'Competitor List'!$B$2</f>
        <v>Your range name, City State</v>
      </c>
      <c r="G322" s="736"/>
      <c r="H322" s="736"/>
      <c r="I322" s="736"/>
      <c r="J322" s="736"/>
      <c r="K322" s="735" t="str">
        <f>'Competitor List'!$B$2</f>
        <v>Your range name, City State</v>
      </c>
      <c r="L322" s="736"/>
      <c r="M322" s="736"/>
      <c r="N322" s="736"/>
      <c r="O322" s="736"/>
      <c r="P322" s="735" t="str">
        <f>'Competitor List'!$B$2</f>
        <v>Your range name, City State</v>
      </c>
      <c r="Q322" s="736"/>
      <c r="R322" s="736"/>
      <c r="S322" s="736"/>
      <c r="T322" s="736"/>
    </row>
    <row r="323" spans="1:20" ht="18.75" customHeight="1" x14ac:dyDescent="0.35">
      <c r="A323" s="737">
        <f>'Competitor List'!$B$3</f>
        <v>43499</v>
      </c>
      <c r="B323" s="736"/>
      <c r="C323" s="736"/>
      <c r="D323" s="736"/>
      <c r="E323" s="736"/>
      <c r="F323" s="737">
        <f>'Competitor List'!$B$3</f>
        <v>43499</v>
      </c>
      <c r="G323" s="736"/>
      <c r="H323" s="736"/>
      <c r="I323" s="736"/>
      <c r="J323" s="736"/>
      <c r="K323" s="737">
        <f>'Competitor List'!$B$3</f>
        <v>43499</v>
      </c>
      <c r="L323" s="736"/>
      <c r="M323" s="736"/>
      <c r="N323" s="736"/>
      <c r="O323" s="736"/>
      <c r="P323" s="737">
        <f>'Competitor List'!$B$3</f>
        <v>43499</v>
      </c>
      <c r="Q323" s="736"/>
      <c r="R323" s="736"/>
      <c r="S323" s="736"/>
      <c r="T323" s="736"/>
    </row>
    <row r="324" spans="1:20" ht="18.75" customHeight="1" x14ac:dyDescent="0.35">
      <c r="A324" s="725" t="s">
        <v>423</v>
      </c>
      <c r="B324" s="726"/>
      <c r="C324" s="725" t="s">
        <v>424</v>
      </c>
      <c r="D324" s="727"/>
      <c r="E324" s="540">
        <v>1</v>
      </c>
      <c r="F324" s="725" t="s">
        <v>423</v>
      </c>
      <c r="G324" s="726"/>
      <c r="H324" s="725" t="s">
        <v>424</v>
      </c>
      <c r="I324" s="727"/>
      <c r="J324" s="540">
        <f>E324+1</f>
        <v>2</v>
      </c>
      <c r="K324" s="725" t="s">
        <v>423</v>
      </c>
      <c r="L324" s="726"/>
      <c r="M324" s="725" t="s">
        <v>424</v>
      </c>
      <c r="N324" s="727"/>
      <c r="O324" s="540">
        <f>J324+1</f>
        <v>3</v>
      </c>
      <c r="P324" s="725" t="s">
        <v>423</v>
      </c>
      <c r="Q324" s="726"/>
      <c r="R324" s="725" t="s">
        <v>424</v>
      </c>
      <c r="S324" s="727"/>
      <c r="T324" s="540">
        <f>O324+1</f>
        <v>4</v>
      </c>
    </row>
    <row r="325" spans="1:20" ht="18.75" customHeight="1" x14ac:dyDescent="0.7">
      <c r="A325" s="728" t="s">
        <v>425</v>
      </c>
      <c r="B325" s="729"/>
      <c r="C325" s="730">
        <f>'Label data'!A43</f>
        <v>301</v>
      </c>
      <c r="D325" s="541"/>
      <c r="F325" s="728" t="s">
        <v>425</v>
      </c>
      <c r="G325" s="729"/>
      <c r="H325" s="730">
        <f>C325</f>
        <v>301</v>
      </c>
      <c r="I325" s="541"/>
      <c r="K325" s="728" t="s">
        <v>425</v>
      </c>
      <c r="L325" s="729"/>
      <c r="M325" s="730">
        <f>H325</f>
        <v>301</v>
      </c>
      <c r="N325" s="541"/>
      <c r="P325" s="728" t="s">
        <v>425</v>
      </c>
      <c r="Q325" s="729"/>
      <c r="R325" s="730">
        <f>M325</f>
        <v>301</v>
      </c>
      <c r="S325" s="541"/>
    </row>
    <row r="326" spans="1:20" ht="18.75" customHeight="1" x14ac:dyDescent="0.35">
      <c r="A326" s="729"/>
      <c r="B326" s="729"/>
      <c r="C326" s="731"/>
      <c r="D326" s="732"/>
      <c r="E326" s="733"/>
      <c r="F326" s="729"/>
      <c r="G326" s="729"/>
      <c r="H326" s="731"/>
      <c r="I326" s="732"/>
      <c r="J326" s="733"/>
      <c r="K326" s="729"/>
      <c r="L326" s="729"/>
      <c r="M326" s="731"/>
      <c r="N326" s="732"/>
      <c r="O326" s="733"/>
      <c r="P326" s="729"/>
      <c r="Q326" s="729"/>
      <c r="R326" s="731"/>
      <c r="S326" s="732"/>
      <c r="T326" s="733"/>
    </row>
    <row r="327" spans="1:20" ht="18.75" customHeight="1" x14ac:dyDescent="0.7">
      <c r="A327" s="543"/>
      <c r="B327" s="544"/>
      <c r="C327" s="545"/>
      <c r="D327" s="543" t="s">
        <v>426</v>
      </c>
      <c r="E327" s="546">
        <f>'Label data'!E43</f>
        <v>1</v>
      </c>
      <c r="G327" s="544"/>
      <c r="H327" s="545"/>
      <c r="I327" s="543" t="s">
        <v>426</v>
      </c>
      <c r="J327" s="546">
        <f>E327</f>
        <v>1</v>
      </c>
      <c r="L327" s="544"/>
      <c r="M327" s="545"/>
      <c r="N327" s="543" t="s">
        <v>426</v>
      </c>
      <c r="O327" s="546">
        <f ca="1">'Label data'!F43</f>
        <v>1</v>
      </c>
      <c r="Q327" s="544"/>
      <c r="R327" s="545"/>
      <c r="S327" s="543" t="s">
        <v>426</v>
      </c>
      <c r="T327" s="546">
        <f ca="1">O327</f>
        <v>1</v>
      </c>
    </row>
    <row r="328" spans="1:20" ht="18.75" customHeight="1" x14ac:dyDescent="0.35">
      <c r="A328" s="543"/>
      <c r="B328" s="546"/>
      <c r="C328" s="546"/>
      <c r="D328" s="734" t="s">
        <v>427</v>
      </c>
      <c r="E328" s="731"/>
      <c r="F328" s="543"/>
      <c r="G328" s="546"/>
      <c r="H328" s="546"/>
      <c r="I328" s="734" t="s">
        <v>428</v>
      </c>
      <c r="J328" s="731"/>
      <c r="K328" s="543"/>
      <c r="L328" s="546"/>
      <c r="M328" s="546"/>
      <c r="N328" s="734" t="s">
        <v>427</v>
      </c>
      <c r="O328" s="731"/>
      <c r="P328" s="543"/>
      <c r="Q328" s="546"/>
      <c r="R328" s="546"/>
      <c r="S328" s="734" t="s">
        <v>428</v>
      </c>
      <c r="T328" s="731"/>
    </row>
    <row r="329" spans="1:20" ht="18.75" customHeight="1" x14ac:dyDescent="0.35">
      <c r="A329" s="735" t="str">
        <f>'Competitor List'!$B$1</f>
        <v>IBS 600 YARD MATCH #1</v>
      </c>
      <c r="B329" s="736"/>
      <c r="C329" s="736"/>
      <c r="D329" s="736"/>
      <c r="E329" s="736"/>
      <c r="F329" s="735" t="str">
        <f>'Competitor List'!$B$1</f>
        <v>IBS 600 YARD MATCH #1</v>
      </c>
      <c r="G329" s="736"/>
      <c r="H329" s="736"/>
      <c r="I329" s="736"/>
      <c r="J329" s="736"/>
      <c r="K329" s="735" t="str">
        <f>'Competitor List'!$B$1</f>
        <v>IBS 600 YARD MATCH #1</v>
      </c>
      <c r="L329" s="736"/>
      <c r="M329" s="736"/>
      <c r="N329" s="736"/>
      <c r="O329" s="736"/>
      <c r="P329" s="735" t="str">
        <f>'Competitor List'!$B$1</f>
        <v>IBS 600 YARD MATCH #1</v>
      </c>
      <c r="Q329" s="736"/>
      <c r="R329" s="736"/>
      <c r="S329" s="736"/>
      <c r="T329" s="736"/>
    </row>
    <row r="330" spans="1:20" ht="18.75" customHeight="1" x14ac:dyDescent="0.35">
      <c r="A330" s="735" t="str">
        <f>'Competitor List'!$B$2</f>
        <v>Your range name, City State</v>
      </c>
      <c r="B330" s="736"/>
      <c r="C330" s="736"/>
      <c r="D330" s="736"/>
      <c r="E330" s="736"/>
      <c r="F330" s="735" t="str">
        <f>'Competitor List'!$B$2</f>
        <v>Your range name, City State</v>
      </c>
      <c r="G330" s="736"/>
      <c r="H330" s="736"/>
      <c r="I330" s="736"/>
      <c r="J330" s="736"/>
      <c r="K330" s="735" t="str">
        <f>'Competitor List'!$B$2</f>
        <v>Your range name, City State</v>
      </c>
      <c r="L330" s="736"/>
      <c r="M330" s="736"/>
      <c r="N330" s="736"/>
      <c r="O330" s="736"/>
      <c r="P330" s="735" t="str">
        <f>'Competitor List'!$B$2</f>
        <v>Your range name, City State</v>
      </c>
      <c r="Q330" s="736"/>
      <c r="R330" s="736"/>
      <c r="S330" s="736"/>
      <c r="T330" s="736"/>
    </row>
    <row r="331" spans="1:20" ht="18.75" customHeight="1" x14ac:dyDescent="0.35">
      <c r="A331" s="737">
        <f>'Competitor List'!$B$3</f>
        <v>43499</v>
      </c>
      <c r="B331" s="736"/>
      <c r="C331" s="736"/>
      <c r="D331" s="736"/>
      <c r="E331" s="736"/>
      <c r="F331" s="737">
        <f>'Competitor List'!$B$3</f>
        <v>43499</v>
      </c>
      <c r="G331" s="736"/>
      <c r="H331" s="736"/>
      <c r="I331" s="736"/>
      <c r="J331" s="736"/>
      <c r="K331" s="737">
        <f>'Competitor List'!$B$3</f>
        <v>43499</v>
      </c>
      <c r="L331" s="736"/>
      <c r="M331" s="736"/>
      <c r="N331" s="736"/>
      <c r="O331" s="736"/>
      <c r="P331" s="737">
        <f>'Competitor List'!$B$3</f>
        <v>43499</v>
      </c>
      <c r="Q331" s="736"/>
      <c r="R331" s="736"/>
      <c r="S331" s="736"/>
      <c r="T331" s="736"/>
    </row>
    <row r="332" spans="1:20" ht="18.75" customHeight="1" x14ac:dyDescent="0.35">
      <c r="A332" s="725" t="s">
        <v>423</v>
      </c>
      <c r="B332" s="726"/>
      <c r="C332" s="725" t="s">
        <v>424</v>
      </c>
      <c r="D332" s="727"/>
      <c r="E332" s="540">
        <v>1</v>
      </c>
      <c r="F332" s="725" t="s">
        <v>423</v>
      </c>
      <c r="G332" s="726"/>
      <c r="H332" s="725" t="s">
        <v>424</v>
      </c>
      <c r="I332" s="727"/>
      <c r="J332" s="540">
        <f>E332+1</f>
        <v>2</v>
      </c>
      <c r="K332" s="725" t="s">
        <v>423</v>
      </c>
      <c r="L332" s="726"/>
      <c r="M332" s="725" t="s">
        <v>424</v>
      </c>
      <c r="N332" s="727"/>
      <c r="O332" s="540">
        <f>J332+1</f>
        <v>3</v>
      </c>
      <c r="P332" s="725" t="s">
        <v>423</v>
      </c>
      <c r="Q332" s="726"/>
      <c r="R332" s="725" t="s">
        <v>424</v>
      </c>
      <c r="S332" s="727"/>
      <c r="T332" s="540">
        <f>O332+1</f>
        <v>4</v>
      </c>
    </row>
    <row r="333" spans="1:20" ht="18.75" customHeight="1" x14ac:dyDescent="0.7">
      <c r="A333" s="728" t="s">
        <v>425</v>
      </c>
      <c r="B333" s="729"/>
      <c r="C333" s="730">
        <f>'Label data'!A44</f>
        <v>302</v>
      </c>
      <c r="D333" s="541"/>
      <c r="F333" s="728" t="s">
        <v>425</v>
      </c>
      <c r="G333" s="729"/>
      <c r="H333" s="730">
        <f>C333</f>
        <v>302</v>
      </c>
      <c r="I333" s="541"/>
      <c r="K333" s="728" t="s">
        <v>425</v>
      </c>
      <c r="L333" s="729"/>
      <c r="M333" s="730">
        <f>H333</f>
        <v>302</v>
      </c>
      <c r="N333" s="541"/>
      <c r="P333" s="728" t="s">
        <v>425</v>
      </c>
      <c r="Q333" s="729"/>
      <c r="R333" s="730">
        <f>M333</f>
        <v>302</v>
      </c>
      <c r="S333" s="541"/>
    </row>
    <row r="334" spans="1:20" ht="18.75" customHeight="1" x14ac:dyDescent="0.35">
      <c r="A334" s="729"/>
      <c r="B334" s="729"/>
      <c r="C334" s="731"/>
      <c r="D334" s="732"/>
      <c r="E334" s="733"/>
      <c r="F334" s="729"/>
      <c r="G334" s="729"/>
      <c r="H334" s="731"/>
      <c r="I334" s="732"/>
      <c r="J334" s="733"/>
      <c r="K334" s="729"/>
      <c r="L334" s="729"/>
      <c r="M334" s="731"/>
      <c r="N334" s="732"/>
      <c r="O334" s="733"/>
      <c r="P334" s="729"/>
      <c r="Q334" s="729"/>
      <c r="R334" s="731"/>
      <c r="S334" s="732"/>
      <c r="T334" s="733"/>
    </row>
    <row r="335" spans="1:20" ht="18.75" customHeight="1" x14ac:dyDescent="0.7">
      <c r="A335" s="543"/>
      <c r="B335" s="544"/>
      <c r="C335" s="545"/>
      <c r="D335" s="543" t="s">
        <v>426</v>
      </c>
      <c r="E335" s="546">
        <f>'Label data'!E44</f>
        <v>2</v>
      </c>
      <c r="G335" s="544"/>
      <c r="H335" s="545"/>
      <c r="I335" s="543" t="s">
        <v>426</v>
      </c>
      <c r="J335" s="546">
        <f>E335</f>
        <v>2</v>
      </c>
      <c r="L335" s="544"/>
      <c r="M335" s="545"/>
      <c r="N335" s="543" t="s">
        <v>426</v>
      </c>
      <c r="O335" s="546">
        <f ca="1">'Label data'!F44</f>
        <v>2</v>
      </c>
      <c r="Q335" s="544"/>
      <c r="R335" s="545"/>
      <c r="S335" s="543" t="s">
        <v>426</v>
      </c>
      <c r="T335" s="546">
        <f ca="1">O335</f>
        <v>2</v>
      </c>
    </row>
    <row r="336" spans="1:20" ht="18.75" customHeight="1" x14ac:dyDescent="0.35">
      <c r="A336" s="543"/>
      <c r="B336" s="546"/>
      <c r="C336" s="546"/>
      <c r="D336" s="734" t="s">
        <v>427</v>
      </c>
      <c r="E336" s="731"/>
      <c r="F336" s="543"/>
      <c r="G336" s="546"/>
      <c r="H336" s="546"/>
      <c r="I336" s="734" t="s">
        <v>428</v>
      </c>
      <c r="J336" s="731"/>
      <c r="K336" s="543"/>
      <c r="L336" s="546"/>
      <c r="M336" s="546"/>
      <c r="N336" s="734" t="s">
        <v>427</v>
      </c>
      <c r="O336" s="731"/>
      <c r="P336" s="543"/>
      <c r="Q336" s="546"/>
      <c r="R336" s="546"/>
      <c r="S336" s="734" t="s">
        <v>428</v>
      </c>
      <c r="T336" s="731"/>
    </row>
    <row r="337" spans="1:20" ht="18.75" customHeight="1" x14ac:dyDescent="0.35">
      <c r="A337" s="735" t="str">
        <f>'Competitor List'!$B$1</f>
        <v>IBS 600 YARD MATCH #1</v>
      </c>
      <c r="B337" s="736"/>
      <c r="C337" s="736"/>
      <c r="D337" s="736"/>
      <c r="E337" s="736"/>
      <c r="F337" s="735" t="str">
        <f>'Competitor List'!$B$1</f>
        <v>IBS 600 YARD MATCH #1</v>
      </c>
      <c r="G337" s="736"/>
      <c r="H337" s="736"/>
      <c r="I337" s="736"/>
      <c r="J337" s="736"/>
      <c r="K337" s="735" t="str">
        <f>'Competitor List'!$B$1</f>
        <v>IBS 600 YARD MATCH #1</v>
      </c>
      <c r="L337" s="736"/>
      <c r="M337" s="736"/>
      <c r="N337" s="736"/>
      <c r="O337" s="736"/>
      <c r="P337" s="735" t="str">
        <f>'Competitor List'!$B$1</f>
        <v>IBS 600 YARD MATCH #1</v>
      </c>
      <c r="Q337" s="736"/>
      <c r="R337" s="736"/>
      <c r="S337" s="736"/>
      <c r="T337" s="736"/>
    </row>
    <row r="338" spans="1:20" ht="18.75" customHeight="1" x14ac:dyDescent="0.35">
      <c r="A338" s="735" t="str">
        <f>'Competitor List'!$B$2</f>
        <v>Your range name, City State</v>
      </c>
      <c r="B338" s="736"/>
      <c r="C338" s="736"/>
      <c r="D338" s="736"/>
      <c r="E338" s="736"/>
      <c r="F338" s="735" t="str">
        <f>'Competitor List'!$B$2</f>
        <v>Your range name, City State</v>
      </c>
      <c r="G338" s="736"/>
      <c r="H338" s="736"/>
      <c r="I338" s="736"/>
      <c r="J338" s="736"/>
      <c r="K338" s="735" t="str">
        <f>'Competitor List'!$B$2</f>
        <v>Your range name, City State</v>
      </c>
      <c r="L338" s="736"/>
      <c r="M338" s="736"/>
      <c r="N338" s="736"/>
      <c r="O338" s="736"/>
      <c r="P338" s="735" t="str">
        <f>'Competitor List'!$B$2</f>
        <v>Your range name, City State</v>
      </c>
      <c r="Q338" s="736"/>
      <c r="R338" s="736"/>
      <c r="S338" s="736"/>
      <c r="T338" s="736"/>
    </row>
    <row r="339" spans="1:20" ht="18.75" customHeight="1" x14ac:dyDescent="0.35">
      <c r="A339" s="737">
        <f>'Competitor List'!$B$3</f>
        <v>43499</v>
      </c>
      <c r="B339" s="736"/>
      <c r="C339" s="736"/>
      <c r="D339" s="736"/>
      <c r="E339" s="736"/>
      <c r="F339" s="737">
        <f>'Competitor List'!$B$3</f>
        <v>43499</v>
      </c>
      <c r="G339" s="736"/>
      <c r="H339" s="736"/>
      <c r="I339" s="736"/>
      <c r="J339" s="736"/>
      <c r="K339" s="737">
        <f>'Competitor List'!$B$3</f>
        <v>43499</v>
      </c>
      <c r="L339" s="736"/>
      <c r="M339" s="736"/>
      <c r="N339" s="736"/>
      <c r="O339" s="736"/>
      <c r="P339" s="737">
        <f>'Competitor List'!$B$3</f>
        <v>43499</v>
      </c>
      <c r="Q339" s="736"/>
      <c r="R339" s="736"/>
      <c r="S339" s="736"/>
      <c r="T339" s="736"/>
    </row>
    <row r="340" spans="1:20" ht="18.75" customHeight="1" x14ac:dyDescent="0.35">
      <c r="A340" s="725" t="s">
        <v>423</v>
      </c>
      <c r="B340" s="726"/>
      <c r="C340" s="725" t="s">
        <v>424</v>
      </c>
      <c r="D340" s="727"/>
      <c r="E340" s="540">
        <v>1</v>
      </c>
      <c r="F340" s="725" t="s">
        <v>423</v>
      </c>
      <c r="G340" s="726"/>
      <c r="H340" s="725" t="s">
        <v>424</v>
      </c>
      <c r="I340" s="727"/>
      <c r="J340" s="540">
        <f>E340+1</f>
        <v>2</v>
      </c>
      <c r="K340" s="725" t="s">
        <v>423</v>
      </c>
      <c r="L340" s="726"/>
      <c r="M340" s="725" t="s">
        <v>424</v>
      </c>
      <c r="N340" s="727"/>
      <c r="O340" s="540">
        <f>J340+1</f>
        <v>3</v>
      </c>
      <c r="P340" s="725" t="s">
        <v>423</v>
      </c>
      <c r="Q340" s="726"/>
      <c r="R340" s="725" t="s">
        <v>424</v>
      </c>
      <c r="S340" s="727"/>
      <c r="T340" s="540">
        <f>O340+1</f>
        <v>4</v>
      </c>
    </row>
    <row r="341" spans="1:20" ht="18.75" customHeight="1" x14ac:dyDescent="0.7">
      <c r="A341" s="728" t="s">
        <v>425</v>
      </c>
      <c r="B341" s="729"/>
      <c r="C341" s="730">
        <f>'Label data'!A45</f>
        <v>303</v>
      </c>
      <c r="D341" s="541"/>
      <c r="F341" s="728" t="s">
        <v>425</v>
      </c>
      <c r="G341" s="729"/>
      <c r="H341" s="730">
        <f>C341</f>
        <v>303</v>
      </c>
      <c r="I341" s="541"/>
      <c r="K341" s="728" t="s">
        <v>425</v>
      </c>
      <c r="L341" s="729"/>
      <c r="M341" s="730">
        <f>H341</f>
        <v>303</v>
      </c>
      <c r="N341" s="541"/>
      <c r="P341" s="728" t="s">
        <v>425</v>
      </c>
      <c r="Q341" s="729"/>
      <c r="R341" s="730">
        <f>M341</f>
        <v>303</v>
      </c>
      <c r="S341" s="541"/>
    </row>
    <row r="342" spans="1:20" ht="18.75" customHeight="1" x14ac:dyDescent="0.35">
      <c r="A342" s="729"/>
      <c r="B342" s="729"/>
      <c r="C342" s="731"/>
      <c r="D342" s="732"/>
      <c r="E342" s="733"/>
      <c r="F342" s="729"/>
      <c r="G342" s="729"/>
      <c r="H342" s="731"/>
      <c r="I342" s="732"/>
      <c r="J342" s="733"/>
      <c r="K342" s="729"/>
      <c r="L342" s="729"/>
      <c r="M342" s="731"/>
      <c r="N342" s="732"/>
      <c r="O342" s="733"/>
      <c r="P342" s="729"/>
      <c r="Q342" s="729"/>
      <c r="R342" s="731"/>
      <c r="S342" s="732"/>
      <c r="T342" s="733"/>
    </row>
    <row r="343" spans="1:20" ht="18.75" customHeight="1" x14ac:dyDescent="0.7">
      <c r="A343" s="543"/>
      <c r="B343" s="544"/>
      <c r="C343" s="545"/>
      <c r="D343" s="543" t="s">
        <v>426</v>
      </c>
      <c r="E343" s="546">
        <f>'Label data'!E45</f>
        <v>3</v>
      </c>
      <c r="G343" s="544"/>
      <c r="H343" s="545"/>
      <c r="I343" s="543" t="s">
        <v>426</v>
      </c>
      <c r="J343" s="546">
        <f>E343</f>
        <v>3</v>
      </c>
      <c r="L343" s="544"/>
      <c r="M343" s="545"/>
      <c r="N343" s="543" t="s">
        <v>426</v>
      </c>
      <c r="O343" s="546">
        <f ca="1">'Label data'!F45</f>
        <v>3</v>
      </c>
      <c r="Q343" s="544"/>
      <c r="R343" s="545"/>
      <c r="S343" s="543" t="s">
        <v>426</v>
      </c>
      <c r="T343" s="546">
        <f ca="1">O343</f>
        <v>3</v>
      </c>
    </row>
    <row r="344" spans="1:20" ht="18.75" customHeight="1" x14ac:dyDescent="0.35">
      <c r="A344" s="543"/>
      <c r="B344" s="546"/>
      <c r="C344" s="546"/>
      <c r="D344" s="734" t="s">
        <v>427</v>
      </c>
      <c r="E344" s="731"/>
      <c r="F344" s="543"/>
      <c r="G344" s="546"/>
      <c r="H344" s="546"/>
      <c r="I344" s="734" t="s">
        <v>428</v>
      </c>
      <c r="J344" s="731"/>
      <c r="K344" s="543"/>
      <c r="L344" s="546"/>
      <c r="M344" s="546"/>
      <c r="N344" s="734" t="s">
        <v>427</v>
      </c>
      <c r="O344" s="731"/>
      <c r="P344" s="543"/>
      <c r="Q344" s="546"/>
      <c r="R344" s="546"/>
      <c r="S344" s="734" t="s">
        <v>428</v>
      </c>
      <c r="T344" s="731"/>
    </row>
    <row r="345" spans="1:20" ht="18.75" customHeight="1" x14ac:dyDescent="0.35">
      <c r="A345" s="735" t="str">
        <f>'Competitor List'!$B$1</f>
        <v>IBS 600 YARD MATCH #1</v>
      </c>
      <c r="B345" s="736"/>
      <c r="C345" s="736"/>
      <c r="D345" s="736"/>
      <c r="E345" s="736"/>
      <c r="F345" s="735" t="str">
        <f>'Competitor List'!$B$1</f>
        <v>IBS 600 YARD MATCH #1</v>
      </c>
      <c r="G345" s="736"/>
      <c r="H345" s="736"/>
      <c r="I345" s="736"/>
      <c r="J345" s="736"/>
      <c r="K345" s="735" t="str">
        <f>'Competitor List'!$B$1</f>
        <v>IBS 600 YARD MATCH #1</v>
      </c>
      <c r="L345" s="736"/>
      <c r="M345" s="736"/>
      <c r="N345" s="736"/>
      <c r="O345" s="736"/>
      <c r="P345" s="735" t="str">
        <f>'Competitor List'!$B$1</f>
        <v>IBS 600 YARD MATCH #1</v>
      </c>
      <c r="Q345" s="736"/>
      <c r="R345" s="736"/>
      <c r="S345" s="736"/>
      <c r="T345" s="736"/>
    </row>
    <row r="346" spans="1:20" ht="18.75" customHeight="1" x14ac:dyDescent="0.35">
      <c r="A346" s="735" t="str">
        <f>'Competitor List'!$B$2</f>
        <v>Your range name, City State</v>
      </c>
      <c r="B346" s="736"/>
      <c r="C346" s="736"/>
      <c r="D346" s="736"/>
      <c r="E346" s="736"/>
      <c r="F346" s="735" t="str">
        <f>'Competitor List'!$B$2</f>
        <v>Your range name, City State</v>
      </c>
      <c r="G346" s="736"/>
      <c r="H346" s="736"/>
      <c r="I346" s="736"/>
      <c r="J346" s="736"/>
      <c r="K346" s="735" t="str">
        <f>'Competitor List'!$B$2</f>
        <v>Your range name, City State</v>
      </c>
      <c r="L346" s="736"/>
      <c r="M346" s="736"/>
      <c r="N346" s="736"/>
      <c r="O346" s="736"/>
      <c r="P346" s="735" t="str">
        <f>'Competitor List'!$B$2</f>
        <v>Your range name, City State</v>
      </c>
      <c r="Q346" s="736"/>
      <c r="R346" s="736"/>
      <c r="S346" s="736"/>
      <c r="T346" s="736"/>
    </row>
    <row r="347" spans="1:20" ht="18.75" customHeight="1" x14ac:dyDescent="0.35">
      <c r="A347" s="737">
        <f>'Competitor List'!$B$3</f>
        <v>43499</v>
      </c>
      <c r="B347" s="736"/>
      <c r="C347" s="736"/>
      <c r="D347" s="736"/>
      <c r="E347" s="736"/>
      <c r="F347" s="737">
        <f>'Competitor List'!$B$3</f>
        <v>43499</v>
      </c>
      <c r="G347" s="736"/>
      <c r="H347" s="736"/>
      <c r="I347" s="736"/>
      <c r="J347" s="736"/>
      <c r="K347" s="737">
        <f>'Competitor List'!$B$3</f>
        <v>43499</v>
      </c>
      <c r="L347" s="736"/>
      <c r="M347" s="736"/>
      <c r="N347" s="736"/>
      <c r="O347" s="736"/>
      <c r="P347" s="737">
        <f>'Competitor List'!$B$3</f>
        <v>43499</v>
      </c>
      <c r="Q347" s="736"/>
      <c r="R347" s="736"/>
      <c r="S347" s="736"/>
      <c r="T347" s="736"/>
    </row>
    <row r="348" spans="1:20" ht="18.75" customHeight="1" x14ac:dyDescent="0.35">
      <c r="A348" s="725" t="s">
        <v>423</v>
      </c>
      <c r="B348" s="726"/>
      <c r="C348" s="725" t="s">
        <v>424</v>
      </c>
      <c r="D348" s="727"/>
      <c r="E348" s="540">
        <v>1</v>
      </c>
      <c r="F348" s="725" t="s">
        <v>423</v>
      </c>
      <c r="G348" s="726"/>
      <c r="H348" s="725" t="s">
        <v>424</v>
      </c>
      <c r="I348" s="727"/>
      <c r="J348" s="540">
        <f>E348+1</f>
        <v>2</v>
      </c>
      <c r="K348" s="725" t="s">
        <v>423</v>
      </c>
      <c r="L348" s="726"/>
      <c r="M348" s="725" t="s">
        <v>424</v>
      </c>
      <c r="N348" s="727"/>
      <c r="O348" s="540">
        <f>J348+1</f>
        <v>3</v>
      </c>
      <c r="P348" s="725" t="s">
        <v>423</v>
      </c>
      <c r="Q348" s="726"/>
      <c r="R348" s="725" t="s">
        <v>424</v>
      </c>
      <c r="S348" s="727"/>
      <c r="T348" s="540">
        <f>O348+1</f>
        <v>4</v>
      </c>
    </row>
    <row r="349" spans="1:20" ht="18.75" customHeight="1" x14ac:dyDescent="0.7">
      <c r="A349" s="728" t="s">
        <v>425</v>
      </c>
      <c r="B349" s="729"/>
      <c r="C349" s="730">
        <f>'Label data'!A46</f>
        <v>304</v>
      </c>
      <c r="D349" s="541"/>
      <c r="F349" s="728" t="s">
        <v>425</v>
      </c>
      <c r="G349" s="729"/>
      <c r="H349" s="730">
        <f>C349</f>
        <v>304</v>
      </c>
      <c r="I349" s="541"/>
      <c r="K349" s="728" t="s">
        <v>425</v>
      </c>
      <c r="L349" s="729"/>
      <c r="M349" s="730">
        <f>H349</f>
        <v>304</v>
      </c>
      <c r="N349" s="541"/>
      <c r="P349" s="728" t="s">
        <v>425</v>
      </c>
      <c r="Q349" s="729"/>
      <c r="R349" s="730">
        <f>M349</f>
        <v>304</v>
      </c>
      <c r="S349" s="541"/>
    </row>
    <row r="350" spans="1:20" ht="18.75" customHeight="1" x14ac:dyDescent="0.35">
      <c r="A350" s="729"/>
      <c r="B350" s="729"/>
      <c r="C350" s="731"/>
      <c r="D350" s="732"/>
      <c r="E350" s="733"/>
      <c r="F350" s="729"/>
      <c r="G350" s="729"/>
      <c r="H350" s="731"/>
      <c r="I350" s="732"/>
      <c r="J350" s="733"/>
      <c r="K350" s="729"/>
      <c r="L350" s="729"/>
      <c r="M350" s="731"/>
      <c r="N350" s="732"/>
      <c r="O350" s="733"/>
      <c r="P350" s="729"/>
      <c r="Q350" s="729"/>
      <c r="R350" s="731"/>
      <c r="S350" s="732"/>
      <c r="T350" s="733"/>
    </row>
    <row r="351" spans="1:20" ht="18.75" customHeight="1" x14ac:dyDescent="0.7">
      <c r="A351" s="543"/>
      <c r="B351" s="544"/>
      <c r="C351" s="545"/>
      <c r="D351" s="543" t="s">
        <v>426</v>
      </c>
      <c r="E351" s="546">
        <f>'Label data'!E46</f>
        <v>4</v>
      </c>
      <c r="G351" s="544"/>
      <c r="H351" s="545"/>
      <c r="I351" s="543" t="s">
        <v>426</v>
      </c>
      <c r="J351" s="546">
        <f>E351</f>
        <v>4</v>
      </c>
      <c r="L351" s="544"/>
      <c r="M351" s="545"/>
      <c r="N351" s="543" t="s">
        <v>426</v>
      </c>
      <c r="O351" s="546">
        <f ca="1">'Label data'!F46</f>
        <v>4</v>
      </c>
      <c r="Q351" s="544"/>
      <c r="R351" s="545"/>
      <c r="S351" s="543" t="s">
        <v>426</v>
      </c>
      <c r="T351" s="546">
        <f ca="1">O351</f>
        <v>4</v>
      </c>
    </row>
    <row r="352" spans="1:20" ht="18.75" customHeight="1" x14ac:dyDescent="0.35">
      <c r="A352" s="543"/>
      <c r="B352" s="546"/>
      <c r="C352" s="546"/>
      <c r="D352" s="734" t="s">
        <v>427</v>
      </c>
      <c r="E352" s="731"/>
      <c r="F352" s="543"/>
      <c r="G352" s="546"/>
      <c r="H352" s="546"/>
      <c r="I352" s="734" t="s">
        <v>428</v>
      </c>
      <c r="J352" s="731"/>
      <c r="K352" s="543"/>
      <c r="L352" s="546"/>
      <c r="M352" s="546"/>
      <c r="N352" s="734" t="s">
        <v>427</v>
      </c>
      <c r="O352" s="731"/>
      <c r="P352" s="543"/>
      <c r="Q352" s="546"/>
      <c r="R352" s="546"/>
      <c r="S352" s="734" t="s">
        <v>428</v>
      </c>
      <c r="T352" s="731"/>
    </row>
    <row r="353" spans="1:20" ht="18.75" customHeight="1" x14ac:dyDescent="0.35">
      <c r="A353" s="735" t="str">
        <f>'Competitor List'!$B$1</f>
        <v>IBS 600 YARD MATCH #1</v>
      </c>
      <c r="B353" s="736"/>
      <c r="C353" s="736"/>
      <c r="D353" s="736"/>
      <c r="E353" s="736"/>
      <c r="F353" s="735" t="str">
        <f>'Competitor List'!$B$1</f>
        <v>IBS 600 YARD MATCH #1</v>
      </c>
      <c r="G353" s="736"/>
      <c r="H353" s="736"/>
      <c r="I353" s="736"/>
      <c r="J353" s="736"/>
      <c r="K353" s="735" t="str">
        <f>'Competitor List'!$B$1</f>
        <v>IBS 600 YARD MATCH #1</v>
      </c>
      <c r="L353" s="736"/>
      <c r="M353" s="736"/>
      <c r="N353" s="736"/>
      <c r="O353" s="736"/>
      <c r="P353" s="735" t="str">
        <f>'Competitor List'!$B$1</f>
        <v>IBS 600 YARD MATCH #1</v>
      </c>
      <c r="Q353" s="736"/>
      <c r="R353" s="736"/>
      <c r="S353" s="736"/>
      <c r="T353" s="736"/>
    </row>
    <row r="354" spans="1:20" ht="18.75" customHeight="1" x14ac:dyDescent="0.35">
      <c r="A354" s="735" t="str">
        <f>'Competitor List'!$B$2</f>
        <v>Your range name, City State</v>
      </c>
      <c r="B354" s="736"/>
      <c r="C354" s="736"/>
      <c r="D354" s="736"/>
      <c r="E354" s="736"/>
      <c r="F354" s="735" t="str">
        <f>'Competitor List'!$B$2</f>
        <v>Your range name, City State</v>
      </c>
      <c r="G354" s="736"/>
      <c r="H354" s="736"/>
      <c r="I354" s="736"/>
      <c r="J354" s="736"/>
      <c r="K354" s="735" t="str">
        <f>'Competitor List'!$B$2</f>
        <v>Your range name, City State</v>
      </c>
      <c r="L354" s="736"/>
      <c r="M354" s="736"/>
      <c r="N354" s="736"/>
      <c r="O354" s="736"/>
      <c r="P354" s="735" t="str">
        <f>'Competitor List'!$B$2</f>
        <v>Your range name, City State</v>
      </c>
      <c r="Q354" s="736"/>
      <c r="R354" s="736"/>
      <c r="S354" s="736"/>
      <c r="T354" s="736"/>
    </row>
    <row r="355" spans="1:20" ht="18.75" customHeight="1" x14ac:dyDescent="0.35">
      <c r="A355" s="737">
        <f>'Competitor List'!$B$3</f>
        <v>43499</v>
      </c>
      <c r="B355" s="736"/>
      <c r="C355" s="736"/>
      <c r="D355" s="736"/>
      <c r="E355" s="736"/>
      <c r="F355" s="737">
        <f>'Competitor List'!$B$3</f>
        <v>43499</v>
      </c>
      <c r="G355" s="736"/>
      <c r="H355" s="736"/>
      <c r="I355" s="736"/>
      <c r="J355" s="736"/>
      <c r="K355" s="737">
        <f>'Competitor List'!$B$3</f>
        <v>43499</v>
      </c>
      <c r="L355" s="736"/>
      <c r="M355" s="736"/>
      <c r="N355" s="736"/>
      <c r="O355" s="736"/>
      <c r="P355" s="737">
        <f>'Competitor List'!$B$3</f>
        <v>43499</v>
      </c>
      <c r="Q355" s="736"/>
      <c r="R355" s="736"/>
      <c r="S355" s="736"/>
      <c r="T355" s="736"/>
    </row>
    <row r="356" spans="1:20" ht="18.75" customHeight="1" x14ac:dyDescent="0.35">
      <c r="A356" s="725" t="s">
        <v>423</v>
      </c>
      <c r="B356" s="726"/>
      <c r="C356" s="725" t="s">
        <v>424</v>
      </c>
      <c r="D356" s="727"/>
      <c r="E356" s="540">
        <v>1</v>
      </c>
      <c r="F356" s="725" t="s">
        <v>423</v>
      </c>
      <c r="G356" s="726"/>
      <c r="H356" s="725" t="s">
        <v>424</v>
      </c>
      <c r="I356" s="727"/>
      <c r="J356" s="540">
        <f>E356+1</f>
        <v>2</v>
      </c>
      <c r="K356" s="725" t="s">
        <v>423</v>
      </c>
      <c r="L356" s="726"/>
      <c r="M356" s="725" t="s">
        <v>424</v>
      </c>
      <c r="N356" s="727"/>
      <c r="O356" s="540">
        <f>J356+1</f>
        <v>3</v>
      </c>
      <c r="P356" s="725" t="s">
        <v>423</v>
      </c>
      <c r="Q356" s="726"/>
      <c r="R356" s="725" t="s">
        <v>424</v>
      </c>
      <c r="S356" s="727"/>
      <c r="T356" s="540">
        <f>O356+1</f>
        <v>4</v>
      </c>
    </row>
    <row r="357" spans="1:20" ht="18.75" customHeight="1" x14ac:dyDescent="0.7">
      <c r="A357" s="728" t="s">
        <v>425</v>
      </c>
      <c r="B357" s="729"/>
      <c r="C357" s="730">
        <f>'Label data'!A47</f>
        <v>305</v>
      </c>
      <c r="D357" s="541"/>
      <c r="F357" s="728" t="s">
        <v>425</v>
      </c>
      <c r="G357" s="729"/>
      <c r="H357" s="730">
        <f>C357</f>
        <v>305</v>
      </c>
      <c r="I357" s="541"/>
      <c r="K357" s="728" t="s">
        <v>425</v>
      </c>
      <c r="L357" s="729"/>
      <c r="M357" s="730">
        <f>H357</f>
        <v>305</v>
      </c>
      <c r="N357" s="541"/>
      <c r="P357" s="728" t="s">
        <v>425</v>
      </c>
      <c r="Q357" s="729"/>
      <c r="R357" s="730">
        <f>M357</f>
        <v>305</v>
      </c>
      <c r="S357" s="541"/>
    </row>
    <row r="358" spans="1:20" ht="18.75" customHeight="1" x14ac:dyDescent="0.35">
      <c r="A358" s="729"/>
      <c r="B358" s="729"/>
      <c r="C358" s="731"/>
      <c r="D358" s="732"/>
      <c r="E358" s="733"/>
      <c r="F358" s="729"/>
      <c r="G358" s="729"/>
      <c r="H358" s="731"/>
      <c r="I358" s="732"/>
      <c r="J358" s="733"/>
      <c r="K358" s="729"/>
      <c r="L358" s="729"/>
      <c r="M358" s="731"/>
      <c r="N358" s="732"/>
      <c r="O358" s="733"/>
      <c r="P358" s="729"/>
      <c r="Q358" s="729"/>
      <c r="R358" s="731"/>
      <c r="S358" s="732"/>
      <c r="T358" s="733"/>
    </row>
    <row r="359" spans="1:20" ht="18.75" customHeight="1" x14ac:dyDescent="0.7">
      <c r="A359" s="543"/>
      <c r="B359" s="544"/>
      <c r="C359" s="545"/>
      <c r="D359" s="543" t="s">
        <v>426</v>
      </c>
      <c r="E359" s="546">
        <f>'Label data'!E47</f>
        <v>5</v>
      </c>
      <c r="G359" s="544"/>
      <c r="H359" s="545"/>
      <c r="I359" s="543" t="s">
        <v>426</v>
      </c>
      <c r="J359" s="546">
        <f>E359</f>
        <v>5</v>
      </c>
      <c r="L359" s="544"/>
      <c r="M359" s="545"/>
      <c r="N359" s="543" t="s">
        <v>426</v>
      </c>
      <c r="O359" s="546">
        <f ca="1">'Label data'!F47</f>
        <v>5</v>
      </c>
      <c r="Q359" s="544"/>
      <c r="R359" s="545"/>
      <c r="S359" s="543" t="s">
        <v>426</v>
      </c>
      <c r="T359" s="546">
        <f ca="1">O359</f>
        <v>5</v>
      </c>
    </row>
    <row r="360" spans="1:20" ht="18.75" customHeight="1" x14ac:dyDescent="0.35">
      <c r="A360" s="543"/>
      <c r="B360" s="546"/>
      <c r="C360" s="546"/>
      <c r="D360" s="734" t="s">
        <v>427</v>
      </c>
      <c r="E360" s="731"/>
      <c r="F360" s="543"/>
      <c r="G360" s="546"/>
      <c r="H360" s="546"/>
      <c r="I360" s="734" t="s">
        <v>428</v>
      </c>
      <c r="J360" s="731"/>
      <c r="K360" s="543"/>
      <c r="L360" s="546"/>
      <c r="M360" s="546"/>
      <c r="N360" s="734" t="s">
        <v>427</v>
      </c>
      <c r="O360" s="731"/>
      <c r="P360" s="543"/>
      <c r="Q360" s="546"/>
      <c r="R360" s="546"/>
      <c r="S360" s="734" t="s">
        <v>428</v>
      </c>
      <c r="T360" s="731"/>
    </row>
    <row r="361" spans="1:20" ht="18.75" customHeight="1" x14ac:dyDescent="0.35">
      <c r="A361" s="735" t="str">
        <f>'Competitor List'!$B$1</f>
        <v>IBS 600 YARD MATCH #1</v>
      </c>
      <c r="B361" s="736"/>
      <c r="C361" s="736"/>
      <c r="D361" s="736"/>
      <c r="E361" s="736"/>
      <c r="F361" s="735" t="str">
        <f>'Competitor List'!$B$1</f>
        <v>IBS 600 YARD MATCH #1</v>
      </c>
      <c r="G361" s="736"/>
      <c r="H361" s="736"/>
      <c r="I361" s="736"/>
      <c r="J361" s="736"/>
      <c r="K361" s="735" t="str">
        <f>'Competitor List'!$B$1</f>
        <v>IBS 600 YARD MATCH #1</v>
      </c>
      <c r="L361" s="736"/>
      <c r="M361" s="736"/>
      <c r="N361" s="736"/>
      <c r="O361" s="736"/>
      <c r="P361" s="735" t="str">
        <f>'Competitor List'!$B$1</f>
        <v>IBS 600 YARD MATCH #1</v>
      </c>
      <c r="Q361" s="736"/>
      <c r="R361" s="736"/>
      <c r="S361" s="736"/>
      <c r="T361" s="736"/>
    </row>
    <row r="362" spans="1:20" ht="18.75" customHeight="1" x14ac:dyDescent="0.35">
      <c r="A362" s="735" t="str">
        <f>'Competitor List'!$B$2</f>
        <v>Your range name, City State</v>
      </c>
      <c r="B362" s="736"/>
      <c r="C362" s="736"/>
      <c r="D362" s="736"/>
      <c r="E362" s="736"/>
      <c r="F362" s="735" t="str">
        <f>'Competitor List'!$B$2</f>
        <v>Your range name, City State</v>
      </c>
      <c r="G362" s="736"/>
      <c r="H362" s="736"/>
      <c r="I362" s="736"/>
      <c r="J362" s="736"/>
      <c r="K362" s="735" t="str">
        <f>'Competitor List'!$B$2</f>
        <v>Your range name, City State</v>
      </c>
      <c r="L362" s="736"/>
      <c r="M362" s="736"/>
      <c r="N362" s="736"/>
      <c r="O362" s="736"/>
      <c r="P362" s="735" t="str">
        <f>'Competitor List'!$B$2</f>
        <v>Your range name, City State</v>
      </c>
      <c r="Q362" s="736"/>
      <c r="R362" s="736"/>
      <c r="S362" s="736"/>
      <c r="T362" s="736"/>
    </row>
    <row r="363" spans="1:20" ht="18.75" customHeight="1" x14ac:dyDescent="0.35">
      <c r="A363" s="737">
        <f>'Competitor List'!$B$3</f>
        <v>43499</v>
      </c>
      <c r="B363" s="736"/>
      <c r="C363" s="736"/>
      <c r="D363" s="736"/>
      <c r="E363" s="736"/>
      <c r="F363" s="737">
        <f>'Competitor List'!$B$3</f>
        <v>43499</v>
      </c>
      <c r="G363" s="736"/>
      <c r="H363" s="736"/>
      <c r="I363" s="736"/>
      <c r="J363" s="736"/>
      <c r="K363" s="737">
        <f>'Competitor List'!$B$3</f>
        <v>43499</v>
      </c>
      <c r="L363" s="736"/>
      <c r="M363" s="736"/>
      <c r="N363" s="736"/>
      <c r="O363" s="736"/>
      <c r="P363" s="737">
        <f>'Competitor List'!$B$3</f>
        <v>43499</v>
      </c>
      <c r="Q363" s="736"/>
      <c r="R363" s="736"/>
      <c r="S363" s="736"/>
      <c r="T363" s="736"/>
    </row>
    <row r="364" spans="1:20" ht="18.75" customHeight="1" x14ac:dyDescent="0.35">
      <c r="A364" s="725" t="s">
        <v>423</v>
      </c>
      <c r="B364" s="726"/>
      <c r="C364" s="725" t="s">
        <v>424</v>
      </c>
      <c r="D364" s="727"/>
      <c r="E364" s="540">
        <v>1</v>
      </c>
      <c r="F364" s="725" t="s">
        <v>423</v>
      </c>
      <c r="G364" s="726"/>
      <c r="H364" s="725" t="s">
        <v>424</v>
      </c>
      <c r="I364" s="727"/>
      <c r="J364" s="540">
        <f>E364+1</f>
        <v>2</v>
      </c>
      <c r="K364" s="725" t="s">
        <v>423</v>
      </c>
      <c r="L364" s="726"/>
      <c r="M364" s="725" t="s">
        <v>424</v>
      </c>
      <c r="N364" s="727"/>
      <c r="O364" s="540">
        <f>J364+1</f>
        <v>3</v>
      </c>
      <c r="P364" s="725" t="s">
        <v>423</v>
      </c>
      <c r="Q364" s="726"/>
      <c r="R364" s="725" t="s">
        <v>424</v>
      </c>
      <c r="S364" s="727"/>
      <c r="T364" s="540">
        <f>O364+1</f>
        <v>4</v>
      </c>
    </row>
    <row r="365" spans="1:20" ht="18.75" customHeight="1" x14ac:dyDescent="0.7">
      <c r="A365" s="728" t="s">
        <v>425</v>
      </c>
      <c r="B365" s="729"/>
      <c r="C365" s="730">
        <f>'Label data'!A48</f>
        <v>306</v>
      </c>
      <c r="D365" s="541"/>
      <c r="F365" s="728" t="s">
        <v>425</v>
      </c>
      <c r="G365" s="729"/>
      <c r="H365" s="730">
        <f>C365</f>
        <v>306</v>
      </c>
      <c r="I365" s="541"/>
      <c r="K365" s="728" t="s">
        <v>425</v>
      </c>
      <c r="L365" s="729"/>
      <c r="M365" s="730">
        <f>H365</f>
        <v>306</v>
      </c>
      <c r="N365" s="541"/>
      <c r="P365" s="728" t="s">
        <v>425</v>
      </c>
      <c r="Q365" s="729"/>
      <c r="R365" s="730">
        <f>M365</f>
        <v>306</v>
      </c>
      <c r="S365" s="541"/>
    </row>
    <row r="366" spans="1:20" ht="18.75" customHeight="1" x14ac:dyDescent="0.35">
      <c r="A366" s="729"/>
      <c r="B366" s="729"/>
      <c r="C366" s="731"/>
      <c r="D366" s="732"/>
      <c r="E366" s="733"/>
      <c r="F366" s="729"/>
      <c r="G366" s="729"/>
      <c r="H366" s="731"/>
      <c r="I366" s="732"/>
      <c r="J366" s="733"/>
      <c r="K366" s="729"/>
      <c r="L366" s="729"/>
      <c r="M366" s="731"/>
      <c r="N366" s="732"/>
      <c r="O366" s="733"/>
      <c r="P366" s="729"/>
      <c r="Q366" s="729"/>
      <c r="R366" s="731"/>
      <c r="S366" s="732"/>
      <c r="T366" s="733"/>
    </row>
    <row r="367" spans="1:20" ht="18.75" customHeight="1" x14ac:dyDescent="0.7">
      <c r="A367" s="543"/>
      <c r="B367" s="544"/>
      <c r="C367" s="545"/>
      <c r="D367" s="543" t="s">
        <v>426</v>
      </c>
      <c r="E367" s="546">
        <f>'Label data'!E48</f>
        <v>6</v>
      </c>
      <c r="G367" s="544"/>
      <c r="H367" s="545"/>
      <c r="I367" s="543" t="s">
        <v>426</v>
      </c>
      <c r="J367" s="546">
        <f>E367</f>
        <v>6</v>
      </c>
      <c r="L367" s="544"/>
      <c r="M367" s="545"/>
      <c r="N367" s="543" t="s">
        <v>426</v>
      </c>
      <c r="O367" s="546">
        <f ca="1">'Label data'!F48</f>
        <v>6</v>
      </c>
      <c r="Q367" s="544"/>
      <c r="R367" s="545"/>
      <c r="S367" s="543" t="s">
        <v>426</v>
      </c>
      <c r="T367" s="546">
        <f ca="1">O367</f>
        <v>6</v>
      </c>
    </row>
    <row r="368" spans="1:20" ht="18.75" customHeight="1" x14ac:dyDescent="0.35">
      <c r="A368" s="543"/>
      <c r="B368" s="546"/>
      <c r="C368" s="546"/>
      <c r="D368" s="734" t="s">
        <v>427</v>
      </c>
      <c r="E368" s="731"/>
      <c r="F368" s="543"/>
      <c r="G368" s="546"/>
      <c r="H368" s="546"/>
      <c r="I368" s="734" t="s">
        <v>428</v>
      </c>
      <c r="J368" s="731"/>
      <c r="K368" s="543"/>
      <c r="L368" s="546"/>
      <c r="M368" s="546"/>
      <c r="N368" s="734" t="s">
        <v>427</v>
      </c>
      <c r="O368" s="731"/>
      <c r="P368" s="543"/>
      <c r="Q368" s="546"/>
      <c r="R368" s="546"/>
      <c r="S368" s="734" t="s">
        <v>428</v>
      </c>
      <c r="T368" s="731"/>
    </row>
    <row r="369" spans="1:20" ht="18.75" customHeight="1" x14ac:dyDescent="0.35">
      <c r="A369" s="735" t="str">
        <f>'Competitor List'!$B$1</f>
        <v>IBS 600 YARD MATCH #1</v>
      </c>
      <c r="B369" s="736"/>
      <c r="C369" s="736"/>
      <c r="D369" s="736"/>
      <c r="E369" s="736"/>
      <c r="F369" s="735" t="str">
        <f>'Competitor List'!$B$1</f>
        <v>IBS 600 YARD MATCH #1</v>
      </c>
      <c r="G369" s="736"/>
      <c r="H369" s="736"/>
      <c r="I369" s="736"/>
      <c r="J369" s="736"/>
      <c r="K369" s="735" t="str">
        <f>'Competitor List'!$B$1</f>
        <v>IBS 600 YARD MATCH #1</v>
      </c>
      <c r="L369" s="736"/>
      <c r="M369" s="736"/>
      <c r="N369" s="736"/>
      <c r="O369" s="736"/>
      <c r="P369" s="735" t="str">
        <f>'Competitor List'!$B$1</f>
        <v>IBS 600 YARD MATCH #1</v>
      </c>
      <c r="Q369" s="736"/>
      <c r="R369" s="736"/>
      <c r="S369" s="736"/>
      <c r="T369" s="736"/>
    </row>
    <row r="370" spans="1:20" ht="18.75" customHeight="1" x14ac:dyDescent="0.35">
      <c r="A370" s="735" t="str">
        <f>'Competitor List'!$B$2</f>
        <v>Your range name, City State</v>
      </c>
      <c r="B370" s="736"/>
      <c r="C370" s="736"/>
      <c r="D370" s="736"/>
      <c r="E370" s="736"/>
      <c r="F370" s="735" t="str">
        <f>'Competitor List'!$B$2</f>
        <v>Your range name, City State</v>
      </c>
      <c r="G370" s="736"/>
      <c r="H370" s="736"/>
      <c r="I370" s="736"/>
      <c r="J370" s="736"/>
      <c r="K370" s="735" t="str">
        <f>'Competitor List'!$B$2</f>
        <v>Your range name, City State</v>
      </c>
      <c r="L370" s="736"/>
      <c r="M370" s="736"/>
      <c r="N370" s="736"/>
      <c r="O370" s="736"/>
      <c r="P370" s="735" t="str">
        <f>'Competitor List'!$B$2</f>
        <v>Your range name, City State</v>
      </c>
      <c r="Q370" s="736"/>
      <c r="R370" s="736"/>
      <c r="S370" s="736"/>
      <c r="T370" s="736"/>
    </row>
    <row r="371" spans="1:20" ht="18.75" customHeight="1" x14ac:dyDescent="0.35">
      <c r="A371" s="737">
        <f>'Competitor List'!$B$3</f>
        <v>43499</v>
      </c>
      <c r="B371" s="736"/>
      <c r="C371" s="736"/>
      <c r="D371" s="736"/>
      <c r="E371" s="736"/>
      <c r="F371" s="737">
        <f>'Competitor List'!$B$3</f>
        <v>43499</v>
      </c>
      <c r="G371" s="736"/>
      <c r="H371" s="736"/>
      <c r="I371" s="736"/>
      <c r="J371" s="736"/>
      <c r="K371" s="737">
        <f>'Competitor List'!$B$3</f>
        <v>43499</v>
      </c>
      <c r="L371" s="736"/>
      <c r="M371" s="736"/>
      <c r="N371" s="736"/>
      <c r="O371" s="736"/>
      <c r="P371" s="737">
        <f>'Competitor List'!$B$3</f>
        <v>43499</v>
      </c>
      <c r="Q371" s="736"/>
      <c r="R371" s="736"/>
      <c r="S371" s="736"/>
      <c r="T371" s="736"/>
    </row>
    <row r="372" spans="1:20" ht="18.75" customHeight="1" x14ac:dyDescent="0.35">
      <c r="A372" s="725" t="s">
        <v>423</v>
      </c>
      <c r="B372" s="726"/>
      <c r="C372" s="725" t="s">
        <v>424</v>
      </c>
      <c r="D372" s="727"/>
      <c r="E372" s="540">
        <v>1</v>
      </c>
      <c r="F372" s="725" t="s">
        <v>423</v>
      </c>
      <c r="G372" s="726"/>
      <c r="H372" s="725" t="s">
        <v>424</v>
      </c>
      <c r="I372" s="727"/>
      <c r="J372" s="540">
        <f>E372+1</f>
        <v>2</v>
      </c>
      <c r="K372" s="725" t="s">
        <v>423</v>
      </c>
      <c r="L372" s="726"/>
      <c r="M372" s="725" t="s">
        <v>424</v>
      </c>
      <c r="N372" s="727"/>
      <c r="O372" s="540">
        <f>J372+1</f>
        <v>3</v>
      </c>
      <c r="P372" s="725" t="s">
        <v>423</v>
      </c>
      <c r="Q372" s="726"/>
      <c r="R372" s="725" t="s">
        <v>424</v>
      </c>
      <c r="S372" s="727"/>
      <c r="T372" s="540">
        <f>O372+1</f>
        <v>4</v>
      </c>
    </row>
    <row r="373" spans="1:20" ht="18.75" customHeight="1" x14ac:dyDescent="0.7">
      <c r="A373" s="728" t="s">
        <v>425</v>
      </c>
      <c r="B373" s="729"/>
      <c r="C373" s="730">
        <f>'Label data'!A49</f>
        <v>307</v>
      </c>
      <c r="D373" s="541"/>
      <c r="F373" s="728" t="s">
        <v>425</v>
      </c>
      <c r="G373" s="729"/>
      <c r="H373" s="730">
        <f>C373</f>
        <v>307</v>
      </c>
      <c r="I373" s="541"/>
      <c r="K373" s="728" t="s">
        <v>425</v>
      </c>
      <c r="L373" s="729"/>
      <c r="M373" s="730">
        <f>H373</f>
        <v>307</v>
      </c>
      <c r="N373" s="541"/>
      <c r="P373" s="728" t="s">
        <v>425</v>
      </c>
      <c r="Q373" s="729"/>
      <c r="R373" s="730">
        <f>M373</f>
        <v>307</v>
      </c>
      <c r="S373" s="541"/>
    </row>
    <row r="374" spans="1:20" ht="18.75" customHeight="1" x14ac:dyDescent="0.35">
      <c r="A374" s="729"/>
      <c r="B374" s="729"/>
      <c r="C374" s="731"/>
      <c r="D374" s="732"/>
      <c r="E374" s="733"/>
      <c r="F374" s="729"/>
      <c r="G374" s="729"/>
      <c r="H374" s="731"/>
      <c r="I374" s="732"/>
      <c r="J374" s="733"/>
      <c r="K374" s="729"/>
      <c r="L374" s="729"/>
      <c r="M374" s="731"/>
      <c r="N374" s="732"/>
      <c r="O374" s="733"/>
      <c r="P374" s="729"/>
      <c r="Q374" s="729"/>
      <c r="R374" s="731"/>
      <c r="S374" s="732"/>
      <c r="T374" s="733"/>
    </row>
    <row r="375" spans="1:20" ht="18.75" customHeight="1" x14ac:dyDescent="0.7">
      <c r="A375" s="543"/>
      <c r="B375" s="544"/>
      <c r="C375" s="545"/>
      <c r="D375" s="543" t="s">
        <v>426</v>
      </c>
      <c r="E375" s="546">
        <f>'Label data'!E49</f>
        <v>7</v>
      </c>
      <c r="G375" s="544"/>
      <c r="H375" s="545"/>
      <c r="I375" s="543" t="s">
        <v>426</v>
      </c>
      <c r="J375" s="546">
        <f>E375</f>
        <v>7</v>
      </c>
      <c r="L375" s="544"/>
      <c r="M375" s="545"/>
      <c r="N375" s="543" t="s">
        <v>426</v>
      </c>
      <c r="O375" s="546">
        <f ca="1">'Label data'!F49</f>
        <v>7</v>
      </c>
      <c r="Q375" s="544"/>
      <c r="R375" s="545"/>
      <c r="S375" s="543" t="s">
        <v>426</v>
      </c>
      <c r="T375" s="546">
        <f ca="1">O375</f>
        <v>7</v>
      </c>
    </row>
    <row r="376" spans="1:20" ht="18.75" customHeight="1" x14ac:dyDescent="0.35">
      <c r="A376" s="543"/>
      <c r="B376" s="546"/>
      <c r="C376" s="546"/>
      <c r="D376" s="734" t="s">
        <v>427</v>
      </c>
      <c r="E376" s="731"/>
      <c r="F376" s="543"/>
      <c r="G376" s="546"/>
      <c r="H376" s="546"/>
      <c r="I376" s="734" t="s">
        <v>428</v>
      </c>
      <c r="J376" s="731"/>
      <c r="K376" s="543"/>
      <c r="L376" s="546"/>
      <c r="M376" s="546"/>
      <c r="N376" s="734" t="s">
        <v>427</v>
      </c>
      <c r="O376" s="731"/>
      <c r="P376" s="543"/>
      <c r="Q376" s="546"/>
      <c r="R376" s="546"/>
      <c r="S376" s="734" t="s">
        <v>428</v>
      </c>
      <c r="T376" s="731"/>
    </row>
    <row r="377" spans="1:20" ht="18.75" customHeight="1" x14ac:dyDescent="0.35">
      <c r="A377" s="735" t="str">
        <f>'Competitor List'!$B$1</f>
        <v>IBS 600 YARD MATCH #1</v>
      </c>
      <c r="B377" s="736"/>
      <c r="C377" s="736"/>
      <c r="D377" s="736"/>
      <c r="E377" s="736"/>
      <c r="F377" s="735" t="str">
        <f>'Competitor List'!$B$1</f>
        <v>IBS 600 YARD MATCH #1</v>
      </c>
      <c r="G377" s="736"/>
      <c r="H377" s="736"/>
      <c r="I377" s="736"/>
      <c r="J377" s="736"/>
      <c r="K377" s="735" t="str">
        <f>'Competitor List'!$B$1</f>
        <v>IBS 600 YARD MATCH #1</v>
      </c>
      <c r="L377" s="736"/>
      <c r="M377" s="736"/>
      <c r="N377" s="736"/>
      <c r="O377" s="736"/>
      <c r="P377" s="735" t="str">
        <f>'Competitor List'!$B$1</f>
        <v>IBS 600 YARD MATCH #1</v>
      </c>
      <c r="Q377" s="736"/>
      <c r="R377" s="736"/>
      <c r="S377" s="736"/>
      <c r="T377" s="736"/>
    </row>
    <row r="378" spans="1:20" ht="18.75" customHeight="1" x14ac:dyDescent="0.35">
      <c r="A378" s="735" t="str">
        <f>'Competitor List'!$B$2</f>
        <v>Your range name, City State</v>
      </c>
      <c r="B378" s="736"/>
      <c r="C378" s="736"/>
      <c r="D378" s="736"/>
      <c r="E378" s="736"/>
      <c r="F378" s="735" t="str">
        <f>'Competitor List'!$B$2</f>
        <v>Your range name, City State</v>
      </c>
      <c r="G378" s="736"/>
      <c r="H378" s="736"/>
      <c r="I378" s="736"/>
      <c r="J378" s="736"/>
      <c r="K378" s="735" t="str">
        <f>'Competitor List'!$B$2</f>
        <v>Your range name, City State</v>
      </c>
      <c r="L378" s="736"/>
      <c r="M378" s="736"/>
      <c r="N378" s="736"/>
      <c r="O378" s="736"/>
      <c r="P378" s="735" t="str">
        <f>'Competitor List'!$B$2</f>
        <v>Your range name, City State</v>
      </c>
      <c r="Q378" s="736"/>
      <c r="R378" s="736"/>
      <c r="S378" s="736"/>
      <c r="T378" s="736"/>
    </row>
    <row r="379" spans="1:20" ht="18.75" customHeight="1" x14ac:dyDescent="0.35">
      <c r="A379" s="737">
        <f>'Competitor List'!$B$3</f>
        <v>43499</v>
      </c>
      <c r="B379" s="736"/>
      <c r="C379" s="736"/>
      <c r="D379" s="736"/>
      <c r="E379" s="736"/>
      <c r="F379" s="737">
        <f>'Competitor List'!$B$3</f>
        <v>43499</v>
      </c>
      <c r="G379" s="736"/>
      <c r="H379" s="736"/>
      <c r="I379" s="736"/>
      <c r="J379" s="736"/>
      <c r="K379" s="737">
        <f>'Competitor List'!$B$3</f>
        <v>43499</v>
      </c>
      <c r="L379" s="736"/>
      <c r="M379" s="736"/>
      <c r="N379" s="736"/>
      <c r="O379" s="736"/>
      <c r="P379" s="737">
        <f>'Competitor List'!$B$3</f>
        <v>43499</v>
      </c>
      <c r="Q379" s="736"/>
      <c r="R379" s="736"/>
      <c r="S379" s="736"/>
      <c r="T379" s="736"/>
    </row>
    <row r="380" spans="1:20" ht="18.75" customHeight="1" x14ac:dyDescent="0.35">
      <c r="A380" s="725" t="s">
        <v>423</v>
      </c>
      <c r="B380" s="726"/>
      <c r="C380" s="725" t="s">
        <v>424</v>
      </c>
      <c r="D380" s="727"/>
      <c r="E380" s="540">
        <v>1</v>
      </c>
      <c r="F380" s="725" t="s">
        <v>423</v>
      </c>
      <c r="G380" s="726"/>
      <c r="H380" s="725" t="s">
        <v>424</v>
      </c>
      <c r="I380" s="727"/>
      <c r="J380" s="540">
        <f>E380+1</f>
        <v>2</v>
      </c>
      <c r="K380" s="725" t="s">
        <v>423</v>
      </c>
      <c r="L380" s="726"/>
      <c r="M380" s="725" t="s">
        <v>424</v>
      </c>
      <c r="N380" s="727"/>
      <c r="O380" s="540">
        <f>J380+1</f>
        <v>3</v>
      </c>
      <c r="P380" s="725" t="s">
        <v>423</v>
      </c>
      <c r="Q380" s="726"/>
      <c r="R380" s="725" t="s">
        <v>424</v>
      </c>
      <c r="S380" s="727"/>
      <c r="T380" s="540">
        <f>O380+1</f>
        <v>4</v>
      </c>
    </row>
    <row r="381" spans="1:20" ht="18.75" customHeight="1" x14ac:dyDescent="0.7">
      <c r="A381" s="728" t="s">
        <v>425</v>
      </c>
      <c r="B381" s="729"/>
      <c r="C381" s="730">
        <f>'Label data'!A50</f>
        <v>308</v>
      </c>
      <c r="D381" s="541"/>
      <c r="F381" s="728" t="s">
        <v>425</v>
      </c>
      <c r="G381" s="729"/>
      <c r="H381" s="730">
        <f>C381</f>
        <v>308</v>
      </c>
      <c r="I381" s="541"/>
      <c r="K381" s="728" t="s">
        <v>425</v>
      </c>
      <c r="L381" s="729"/>
      <c r="M381" s="730">
        <f>H381</f>
        <v>308</v>
      </c>
      <c r="N381" s="541"/>
      <c r="P381" s="728" t="s">
        <v>425</v>
      </c>
      <c r="Q381" s="729"/>
      <c r="R381" s="730">
        <f>M381</f>
        <v>308</v>
      </c>
      <c r="S381" s="541"/>
    </row>
    <row r="382" spans="1:20" ht="18.75" customHeight="1" x14ac:dyDescent="0.35">
      <c r="A382" s="729"/>
      <c r="B382" s="729"/>
      <c r="C382" s="731"/>
      <c r="D382" s="732"/>
      <c r="E382" s="733"/>
      <c r="F382" s="729"/>
      <c r="G382" s="729"/>
      <c r="H382" s="731"/>
      <c r="I382" s="732"/>
      <c r="J382" s="733"/>
      <c r="K382" s="729"/>
      <c r="L382" s="729"/>
      <c r="M382" s="731"/>
      <c r="N382" s="732"/>
      <c r="O382" s="733"/>
      <c r="P382" s="729"/>
      <c r="Q382" s="729"/>
      <c r="R382" s="731"/>
      <c r="S382" s="732"/>
      <c r="T382" s="733"/>
    </row>
    <row r="383" spans="1:20" ht="18.75" customHeight="1" x14ac:dyDescent="0.7">
      <c r="A383" s="543"/>
      <c r="B383" s="544"/>
      <c r="C383" s="545"/>
      <c r="D383" s="543" t="s">
        <v>426</v>
      </c>
      <c r="E383" s="546">
        <f>'Label data'!E50</f>
        <v>8</v>
      </c>
      <c r="G383" s="544"/>
      <c r="H383" s="545"/>
      <c r="I383" s="543" t="s">
        <v>426</v>
      </c>
      <c r="J383" s="546">
        <f>E383</f>
        <v>8</v>
      </c>
      <c r="L383" s="544"/>
      <c r="M383" s="545"/>
      <c r="N383" s="543" t="s">
        <v>426</v>
      </c>
      <c r="O383" s="546">
        <f ca="1">'Label data'!F50</f>
        <v>8</v>
      </c>
      <c r="Q383" s="544"/>
      <c r="R383" s="545"/>
      <c r="S383" s="543" t="s">
        <v>426</v>
      </c>
      <c r="T383" s="546">
        <f ca="1">O383</f>
        <v>8</v>
      </c>
    </row>
    <row r="384" spans="1:20" ht="18.75" customHeight="1" x14ac:dyDescent="0.35">
      <c r="A384" s="543"/>
      <c r="B384" s="546"/>
      <c r="C384" s="546"/>
      <c r="D384" s="734" t="s">
        <v>427</v>
      </c>
      <c r="E384" s="731"/>
      <c r="F384" s="543"/>
      <c r="G384" s="546"/>
      <c r="H384" s="546"/>
      <c r="I384" s="734" t="s">
        <v>428</v>
      </c>
      <c r="J384" s="731"/>
      <c r="K384" s="543"/>
      <c r="L384" s="546"/>
      <c r="M384" s="546"/>
      <c r="N384" s="734" t="s">
        <v>427</v>
      </c>
      <c r="O384" s="731"/>
      <c r="P384" s="543"/>
      <c r="Q384" s="546"/>
      <c r="R384" s="546"/>
      <c r="S384" s="734" t="s">
        <v>428</v>
      </c>
      <c r="T384" s="731"/>
    </row>
    <row r="385" spans="1:20" ht="18.75" customHeight="1" x14ac:dyDescent="0.35">
      <c r="A385" s="735" t="str">
        <f>'Competitor List'!$B$1</f>
        <v>IBS 600 YARD MATCH #1</v>
      </c>
      <c r="B385" s="736"/>
      <c r="C385" s="736"/>
      <c r="D385" s="736"/>
      <c r="E385" s="736"/>
      <c r="F385" s="735" t="str">
        <f>'Competitor List'!$B$1</f>
        <v>IBS 600 YARD MATCH #1</v>
      </c>
      <c r="G385" s="736"/>
      <c r="H385" s="736"/>
      <c r="I385" s="736"/>
      <c r="J385" s="736"/>
      <c r="K385" s="735" t="str">
        <f>'Competitor List'!$B$1</f>
        <v>IBS 600 YARD MATCH #1</v>
      </c>
      <c r="L385" s="736"/>
      <c r="M385" s="736"/>
      <c r="N385" s="736"/>
      <c r="O385" s="736"/>
      <c r="P385" s="735" t="str">
        <f>'Competitor List'!$B$1</f>
        <v>IBS 600 YARD MATCH #1</v>
      </c>
      <c r="Q385" s="736"/>
      <c r="R385" s="736"/>
      <c r="S385" s="736"/>
      <c r="T385" s="736"/>
    </row>
    <row r="386" spans="1:20" ht="18.75" customHeight="1" x14ac:dyDescent="0.35">
      <c r="A386" s="735" t="str">
        <f>'Competitor List'!$B$2</f>
        <v>Your range name, City State</v>
      </c>
      <c r="B386" s="736"/>
      <c r="C386" s="736"/>
      <c r="D386" s="736"/>
      <c r="E386" s="736"/>
      <c r="F386" s="735" t="str">
        <f>'Competitor List'!$B$2</f>
        <v>Your range name, City State</v>
      </c>
      <c r="G386" s="736"/>
      <c r="H386" s="736"/>
      <c r="I386" s="736"/>
      <c r="J386" s="736"/>
      <c r="K386" s="735" t="str">
        <f>'Competitor List'!$B$2</f>
        <v>Your range name, City State</v>
      </c>
      <c r="L386" s="736"/>
      <c r="M386" s="736"/>
      <c r="N386" s="736"/>
      <c r="O386" s="736"/>
      <c r="P386" s="735" t="str">
        <f>'Competitor List'!$B$2</f>
        <v>Your range name, City State</v>
      </c>
      <c r="Q386" s="736"/>
      <c r="R386" s="736"/>
      <c r="S386" s="736"/>
      <c r="T386" s="736"/>
    </row>
    <row r="387" spans="1:20" ht="18.75" customHeight="1" x14ac:dyDescent="0.35">
      <c r="A387" s="737">
        <f>'Competitor List'!$B$3</f>
        <v>43499</v>
      </c>
      <c r="B387" s="736"/>
      <c r="C387" s="736"/>
      <c r="D387" s="736"/>
      <c r="E387" s="736"/>
      <c r="F387" s="737">
        <f>'Competitor List'!$B$3</f>
        <v>43499</v>
      </c>
      <c r="G387" s="736"/>
      <c r="H387" s="736"/>
      <c r="I387" s="736"/>
      <c r="J387" s="736"/>
      <c r="K387" s="737">
        <f>'Competitor List'!$B$3</f>
        <v>43499</v>
      </c>
      <c r="L387" s="736"/>
      <c r="M387" s="736"/>
      <c r="N387" s="736"/>
      <c r="O387" s="736"/>
      <c r="P387" s="737">
        <f>'Competitor List'!$B$3</f>
        <v>43499</v>
      </c>
      <c r="Q387" s="736"/>
      <c r="R387" s="736"/>
      <c r="S387" s="736"/>
      <c r="T387" s="736"/>
    </row>
    <row r="388" spans="1:20" ht="18.75" customHeight="1" x14ac:dyDescent="0.35">
      <c r="A388" s="725" t="s">
        <v>423</v>
      </c>
      <c r="B388" s="726"/>
      <c r="C388" s="725" t="s">
        <v>424</v>
      </c>
      <c r="D388" s="727"/>
      <c r="E388" s="540">
        <v>1</v>
      </c>
      <c r="F388" s="725" t="s">
        <v>423</v>
      </c>
      <c r="G388" s="726"/>
      <c r="H388" s="725" t="s">
        <v>424</v>
      </c>
      <c r="I388" s="727"/>
      <c r="J388" s="540">
        <f>E388+1</f>
        <v>2</v>
      </c>
      <c r="K388" s="725" t="s">
        <v>423</v>
      </c>
      <c r="L388" s="726"/>
      <c r="M388" s="725" t="s">
        <v>424</v>
      </c>
      <c r="N388" s="727"/>
      <c r="O388" s="540">
        <f>J388+1</f>
        <v>3</v>
      </c>
      <c r="P388" s="725" t="s">
        <v>423</v>
      </c>
      <c r="Q388" s="726"/>
      <c r="R388" s="725" t="s">
        <v>424</v>
      </c>
      <c r="S388" s="727"/>
      <c r="T388" s="540">
        <f>O388+1</f>
        <v>4</v>
      </c>
    </row>
    <row r="389" spans="1:20" ht="18.75" customHeight="1" x14ac:dyDescent="0.7">
      <c r="A389" s="728" t="s">
        <v>425</v>
      </c>
      <c r="B389" s="729"/>
      <c r="C389" s="730">
        <f>'Label data'!A51</f>
        <v>309</v>
      </c>
      <c r="D389" s="541"/>
      <c r="F389" s="728" t="s">
        <v>425</v>
      </c>
      <c r="G389" s="729"/>
      <c r="H389" s="730">
        <f>C389</f>
        <v>309</v>
      </c>
      <c r="I389" s="541"/>
      <c r="K389" s="728" t="s">
        <v>425</v>
      </c>
      <c r="L389" s="729"/>
      <c r="M389" s="730">
        <f>H389</f>
        <v>309</v>
      </c>
      <c r="N389" s="541"/>
      <c r="P389" s="728" t="s">
        <v>425</v>
      </c>
      <c r="Q389" s="729"/>
      <c r="R389" s="730">
        <f>M389</f>
        <v>309</v>
      </c>
      <c r="S389" s="541"/>
    </row>
    <row r="390" spans="1:20" ht="18.75" customHeight="1" x14ac:dyDescent="0.35">
      <c r="A390" s="729"/>
      <c r="B390" s="729"/>
      <c r="C390" s="731"/>
      <c r="D390" s="732"/>
      <c r="E390" s="733"/>
      <c r="F390" s="729"/>
      <c r="G390" s="729"/>
      <c r="H390" s="731"/>
      <c r="I390" s="732"/>
      <c r="J390" s="733"/>
      <c r="K390" s="729"/>
      <c r="L390" s="729"/>
      <c r="M390" s="731"/>
      <c r="N390" s="732"/>
      <c r="O390" s="733"/>
      <c r="P390" s="729"/>
      <c r="Q390" s="729"/>
      <c r="R390" s="731"/>
      <c r="S390" s="732"/>
      <c r="T390" s="733"/>
    </row>
    <row r="391" spans="1:20" ht="18.75" customHeight="1" x14ac:dyDescent="0.7">
      <c r="A391" s="543"/>
      <c r="B391" s="544"/>
      <c r="C391" s="545"/>
      <c r="D391" s="543" t="s">
        <v>426</v>
      </c>
      <c r="E391" s="546">
        <f>'Label data'!E51</f>
        <v>9</v>
      </c>
      <c r="G391" s="544"/>
      <c r="H391" s="545"/>
      <c r="I391" s="543" t="s">
        <v>426</v>
      </c>
      <c r="J391" s="546">
        <f>E391</f>
        <v>9</v>
      </c>
      <c r="L391" s="544"/>
      <c r="M391" s="545"/>
      <c r="N391" s="543" t="s">
        <v>426</v>
      </c>
      <c r="O391" s="546">
        <f ca="1">'Label data'!F51</f>
        <v>9</v>
      </c>
      <c r="Q391" s="544"/>
      <c r="R391" s="545"/>
      <c r="S391" s="543" t="s">
        <v>426</v>
      </c>
      <c r="T391" s="546">
        <f ca="1">O391</f>
        <v>9</v>
      </c>
    </row>
    <row r="392" spans="1:20" ht="18.75" customHeight="1" x14ac:dyDescent="0.35">
      <c r="A392" s="543"/>
      <c r="B392" s="546"/>
      <c r="C392" s="546"/>
      <c r="D392" s="734" t="s">
        <v>427</v>
      </c>
      <c r="E392" s="731"/>
      <c r="F392" s="543"/>
      <c r="G392" s="546"/>
      <c r="H392" s="546"/>
      <c r="I392" s="734" t="s">
        <v>428</v>
      </c>
      <c r="J392" s="731"/>
      <c r="K392" s="543"/>
      <c r="L392" s="546"/>
      <c r="M392" s="546"/>
      <c r="N392" s="734" t="s">
        <v>427</v>
      </c>
      <c r="O392" s="731"/>
      <c r="P392" s="543"/>
      <c r="Q392" s="546"/>
      <c r="R392" s="546"/>
      <c r="S392" s="734" t="s">
        <v>428</v>
      </c>
      <c r="T392" s="731"/>
    </row>
    <row r="393" spans="1:20" ht="18.75" customHeight="1" x14ac:dyDescent="0.35">
      <c r="A393" s="735" t="str">
        <f>'Competitor List'!$B$1</f>
        <v>IBS 600 YARD MATCH #1</v>
      </c>
      <c r="B393" s="736"/>
      <c r="C393" s="736"/>
      <c r="D393" s="736"/>
      <c r="E393" s="736"/>
      <c r="F393" s="735" t="str">
        <f>'Competitor List'!$B$1</f>
        <v>IBS 600 YARD MATCH #1</v>
      </c>
      <c r="G393" s="736"/>
      <c r="H393" s="736"/>
      <c r="I393" s="736"/>
      <c r="J393" s="736"/>
      <c r="K393" s="735" t="str">
        <f>'Competitor List'!$B$1</f>
        <v>IBS 600 YARD MATCH #1</v>
      </c>
      <c r="L393" s="736"/>
      <c r="M393" s="736"/>
      <c r="N393" s="736"/>
      <c r="O393" s="736"/>
      <c r="P393" s="735" t="str">
        <f>'Competitor List'!$B$1</f>
        <v>IBS 600 YARD MATCH #1</v>
      </c>
      <c r="Q393" s="736"/>
      <c r="R393" s="736"/>
      <c r="S393" s="736"/>
      <c r="T393" s="736"/>
    </row>
    <row r="394" spans="1:20" ht="18.75" customHeight="1" x14ac:dyDescent="0.35">
      <c r="A394" s="735" t="str">
        <f>'Competitor List'!$B$2</f>
        <v>Your range name, City State</v>
      </c>
      <c r="B394" s="736"/>
      <c r="C394" s="736"/>
      <c r="D394" s="736"/>
      <c r="E394" s="736"/>
      <c r="F394" s="735" t="str">
        <f>'Competitor List'!$B$2</f>
        <v>Your range name, City State</v>
      </c>
      <c r="G394" s="736"/>
      <c r="H394" s="736"/>
      <c r="I394" s="736"/>
      <c r="J394" s="736"/>
      <c r="K394" s="735" t="str">
        <f>'Competitor List'!$B$2</f>
        <v>Your range name, City State</v>
      </c>
      <c r="L394" s="736"/>
      <c r="M394" s="736"/>
      <c r="N394" s="736"/>
      <c r="O394" s="736"/>
      <c r="P394" s="735" t="str">
        <f>'Competitor List'!$B$2</f>
        <v>Your range name, City State</v>
      </c>
      <c r="Q394" s="736"/>
      <c r="R394" s="736"/>
      <c r="S394" s="736"/>
      <c r="T394" s="736"/>
    </row>
    <row r="395" spans="1:20" ht="18.75" customHeight="1" x14ac:dyDescent="0.35">
      <c r="A395" s="737">
        <f>'Competitor List'!$B$3</f>
        <v>43499</v>
      </c>
      <c r="B395" s="736"/>
      <c r="C395" s="736"/>
      <c r="D395" s="736"/>
      <c r="E395" s="736"/>
      <c r="F395" s="737">
        <f>'Competitor List'!$B$3</f>
        <v>43499</v>
      </c>
      <c r="G395" s="736"/>
      <c r="H395" s="736"/>
      <c r="I395" s="736"/>
      <c r="J395" s="736"/>
      <c r="K395" s="737">
        <f>'Competitor List'!$B$3</f>
        <v>43499</v>
      </c>
      <c r="L395" s="736"/>
      <c r="M395" s="736"/>
      <c r="N395" s="736"/>
      <c r="O395" s="736"/>
      <c r="P395" s="737">
        <f>'Competitor List'!$B$3</f>
        <v>43499</v>
      </c>
      <c r="Q395" s="736"/>
      <c r="R395" s="736"/>
      <c r="S395" s="736"/>
      <c r="T395" s="736"/>
    </row>
    <row r="396" spans="1:20" ht="18.75" customHeight="1" x14ac:dyDescent="0.35">
      <c r="A396" s="725" t="s">
        <v>423</v>
      </c>
      <c r="B396" s="726"/>
      <c r="C396" s="725" t="s">
        <v>424</v>
      </c>
      <c r="D396" s="727"/>
      <c r="E396" s="540">
        <v>1</v>
      </c>
      <c r="F396" s="725" t="s">
        <v>423</v>
      </c>
      <c r="G396" s="726"/>
      <c r="H396" s="725" t="s">
        <v>424</v>
      </c>
      <c r="I396" s="727"/>
      <c r="J396" s="540">
        <f>E396+1</f>
        <v>2</v>
      </c>
      <c r="K396" s="725" t="s">
        <v>423</v>
      </c>
      <c r="L396" s="726"/>
      <c r="M396" s="725" t="s">
        <v>424</v>
      </c>
      <c r="N396" s="727"/>
      <c r="O396" s="540">
        <f>J396+1</f>
        <v>3</v>
      </c>
      <c r="P396" s="725" t="s">
        <v>423</v>
      </c>
      <c r="Q396" s="726"/>
      <c r="R396" s="725" t="s">
        <v>424</v>
      </c>
      <c r="S396" s="727"/>
      <c r="T396" s="540">
        <f>O396+1</f>
        <v>4</v>
      </c>
    </row>
    <row r="397" spans="1:20" ht="18.75" customHeight="1" x14ac:dyDescent="0.7">
      <c r="A397" s="728" t="s">
        <v>425</v>
      </c>
      <c r="B397" s="729"/>
      <c r="C397" s="730">
        <f>'Label data'!A52</f>
        <v>310</v>
      </c>
      <c r="D397" s="541"/>
      <c r="F397" s="728" t="s">
        <v>425</v>
      </c>
      <c r="G397" s="729"/>
      <c r="H397" s="730">
        <f>C397</f>
        <v>310</v>
      </c>
      <c r="I397" s="541"/>
      <c r="K397" s="728" t="s">
        <v>425</v>
      </c>
      <c r="L397" s="729"/>
      <c r="M397" s="730">
        <f>H397</f>
        <v>310</v>
      </c>
      <c r="N397" s="541"/>
      <c r="P397" s="728" t="s">
        <v>425</v>
      </c>
      <c r="Q397" s="729"/>
      <c r="R397" s="730">
        <f>M397</f>
        <v>310</v>
      </c>
      <c r="S397" s="541"/>
    </row>
    <row r="398" spans="1:20" ht="18.75" customHeight="1" x14ac:dyDescent="0.35">
      <c r="A398" s="729"/>
      <c r="B398" s="729"/>
      <c r="C398" s="731"/>
      <c r="D398" s="732"/>
      <c r="E398" s="733"/>
      <c r="F398" s="729"/>
      <c r="G398" s="729"/>
      <c r="H398" s="731"/>
      <c r="I398" s="732"/>
      <c r="J398" s="733"/>
      <c r="K398" s="729"/>
      <c r="L398" s="729"/>
      <c r="M398" s="731"/>
      <c r="N398" s="732"/>
      <c r="O398" s="733"/>
      <c r="P398" s="729"/>
      <c r="Q398" s="729"/>
      <c r="R398" s="731"/>
      <c r="S398" s="732"/>
      <c r="T398" s="733"/>
    </row>
    <row r="399" spans="1:20" ht="18.75" customHeight="1" x14ac:dyDescent="0.7">
      <c r="A399" s="543"/>
      <c r="B399" s="544"/>
      <c r="C399" s="545"/>
      <c r="D399" s="543" t="s">
        <v>426</v>
      </c>
      <c r="E399" s="546">
        <f>'Label data'!E52</f>
        <v>10</v>
      </c>
      <c r="G399" s="544"/>
      <c r="H399" s="545"/>
      <c r="I399" s="543" t="s">
        <v>426</v>
      </c>
      <c r="J399" s="546">
        <f>E399</f>
        <v>10</v>
      </c>
      <c r="L399" s="544"/>
      <c r="M399" s="545"/>
      <c r="N399" s="543" t="s">
        <v>426</v>
      </c>
      <c r="O399" s="546">
        <f ca="1">'Label data'!F52</f>
        <v>10</v>
      </c>
      <c r="Q399" s="544"/>
      <c r="R399" s="545"/>
      <c r="S399" s="543" t="s">
        <v>426</v>
      </c>
      <c r="T399" s="546">
        <f ca="1">O399</f>
        <v>10</v>
      </c>
    </row>
    <row r="400" spans="1:20" ht="18.75" customHeight="1" x14ac:dyDescent="0.35">
      <c r="A400" s="543"/>
      <c r="B400" s="546"/>
      <c r="C400" s="546"/>
      <c r="D400" s="734" t="s">
        <v>427</v>
      </c>
      <c r="E400" s="731"/>
      <c r="F400" s="543"/>
      <c r="G400" s="546"/>
      <c r="H400" s="546"/>
      <c r="I400" s="734" t="s">
        <v>428</v>
      </c>
      <c r="J400" s="731"/>
      <c r="K400" s="543"/>
      <c r="L400" s="546"/>
      <c r="M400" s="546"/>
      <c r="N400" s="734" t="s">
        <v>427</v>
      </c>
      <c r="O400" s="731"/>
      <c r="P400" s="543"/>
      <c r="Q400" s="546"/>
      <c r="R400" s="546"/>
      <c r="S400" s="734" t="s">
        <v>428</v>
      </c>
      <c r="T400" s="731"/>
    </row>
    <row r="401" spans="1:20" ht="18.75" customHeight="1" x14ac:dyDescent="0.35">
      <c r="A401" s="735" t="str">
        <f>'Competitor List'!$B$1</f>
        <v>IBS 600 YARD MATCH #1</v>
      </c>
      <c r="B401" s="736"/>
      <c r="C401" s="736"/>
      <c r="D401" s="736"/>
      <c r="E401" s="736"/>
      <c r="F401" s="735" t="str">
        <f>'Competitor List'!$B$1</f>
        <v>IBS 600 YARD MATCH #1</v>
      </c>
      <c r="G401" s="736"/>
      <c r="H401" s="736"/>
      <c r="I401" s="736"/>
      <c r="J401" s="736"/>
      <c r="K401" s="735" t="str">
        <f>'Competitor List'!$B$1</f>
        <v>IBS 600 YARD MATCH #1</v>
      </c>
      <c r="L401" s="736"/>
      <c r="M401" s="736"/>
      <c r="N401" s="736"/>
      <c r="O401" s="736"/>
      <c r="P401" s="735" t="str">
        <f>'Competitor List'!$B$1</f>
        <v>IBS 600 YARD MATCH #1</v>
      </c>
      <c r="Q401" s="736"/>
      <c r="R401" s="736"/>
      <c r="S401" s="736"/>
      <c r="T401" s="736"/>
    </row>
    <row r="402" spans="1:20" ht="18.75" customHeight="1" x14ac:dyDescent="0.35">
      <c r="A402" s="735" t="str">
        <f>'Competitor List'!$B$2</f>
        <v>Your range name, City State</v>
      </c>
      <c r="B402" s="736"/>
      <c r="C402" s="736"/>
      <c r="D402" s="736"/>
      <c r="E402" s="736"/>
      <c r="F402" s="735" t="str">
        <f>'Competitor List'!$B$2</f>
        <v>Your range name, City State</v>
      </c>
      <c r="G402" s="736"/>
      <c r="H402" s="736"/>
      <c r="I402" s="736"/>
      <c r="J402" s="736"/>
      <c r="K402" s="735" t="str">
        <f>'Competitor List'!$B$2</f>
        <v>Your range name, City State</v>
      </c>
      <c r="L402" s="736"/>
      <c r="M402" s="736"/>
      <c r="N402" s="736"/>
      <c r="O402" s="736"/>
      <c r="P402" s="735" t="str">
        <f>'Competitor List'!$B$2</f>
        <v>Your range name, City State</v>
      </c>
      <c r="Q402" s="736"/>
      <c r="R402" s="736"/>
      <c r="S402" s="736"/>
      <c r="T402" s="736"/>
    </row>
    <row r="403" spans="1:20" ht="18.75" customHeight="1" x14ac:dyDescent="0.35">
      <c r="A403" s="737">
        <f>'Competitor List'!$B$3</f>
        <v>43499</v>
      </c>
      <c r="B403" s="736"/>
      <c r="C403" s="736"/>
      <c r="D403" s="736"/>
      <c r="E403" s="736"/>
      <c r="F403" s="737">
        <f>'Competitor List'!$B$3</f>
        <v>43499</v>
      </c>
      <c r="G403" s="736"/>
      <c r="H403" s="736"/>
      <c r="I403" s="736"/>
      <c r="J403" s="736"/>
      <c r="K403" s="737">
        <f>'Competitor List'!$B$3</f>
        <v>43499</v>
      </c>
      <c r="L403" s="736"/>
      <c r="M403" s="736"/>
      <c r="N403" s="736"/>
      <c r="O403" s="736"/>
      <c r="P403" s="737">
        <f>'Competitor List'!$B$3</f>
        <v>43499</v>
      </c>
      <c r="Q403" s="736"/>
      <c r="R403" s="736"/>
      <c r="S403" s="736"/>
      <c r="T403" s="736"/>
    </row>
    <row r="404" spans="1:20" ht="18.75" customHeight="1" x14ac:dyDescent="0.35">
      <c r="A404" s="725" t="s">
        <v>423</v>
      </c>
      <c r="B404" s="726"/>
      <c r="C404" s="725" t="s">
        <v>424</v>
      </c>
      <c r="D404" s="727"/>
      <c r="E404" s="540">
        <v>1</v>
      </c>
      <c r="F404" s="725" t="s">
        <v>423</v>
      </c>
      <c r="G404" s="726"/>
      <c r="H404" s="725" t="s">
        <v>424</v>
      </c>
      <c r="I404" s="727"/>
      <c r="J404" s="540">
        <f>E404+1</f>
        <v>2</v>
      </c>
      <c r="K404" s="725" t="s">
        <v>423</v>
      </c>
      <c r="L404" s="726"/>
      <c r="M404" s="725" t="s">
        <v>424</v>
      </c>
      <c r="N404" s="727"/>
      <c r="O404" s="540">
        <f>J404+1</f>
        <v>3</v>
      </c>
      <c r="P404" s="725" t="s">
        <v>423</v>
      </c>
      <c r="Q404" s="726"/>
      <c r="R404" s="725" t="s">
        <v>424</v>
      </c>
      <c r="S404" s="727"/>
      <c r="T404" s="540">
        <f>O404+1</f>
        <v>4</v>
      </c>
    </row>
    <row r="405" spans="1:20" ht="18.75" customHeight="1" x14ac:dyDescent="0.7">
      <c r="A405" s="728" t="s">
        <v>425</v>
      </c>
      <c r="B405" s="729"/>
      <c r="C405" s="730">
        <f>'Label data'!A53</f>
        <v>311</v>
      </c>
      <c r="D405" s="541"/>
      <c r="F405" s="728" t="s">
        <v>425</v>
      </c>
      <c r="G405" s="729"/>
      <c r="H405" s="730">
        <f>C405</f>
        <v>311</v>
      </c>
      <c r="I405" s="541"/>
      <c r="K405" s="728" t="s">
        <v>425</v>
      </c>
      <c r="L405" s="729"/>
      <c r="M405" s="730">
        <f>H405</f>
        <v>311</v>
      </c>
      <c r="N405" s="541"/>
      <c r="P405" s="728" t="s">
        <v>425</v>
      </c>
      <c r="Q405" s="729"/>
      <c r="R405" s="730">
        <f>M405</f>
        <v>311</v>
      </c>
      <c r="S405" s="541"/>
    </row>
    <row r="406" spans="1:20" ht="18.75" customHeight="1" x14ac:dyDescent="0.35">
      <c r="A406" s="729"/>
      <c r="B406" s="729"/>
      <c r="C406" s="731"/>
      <c r="D406" s="732"/>
      <c r="E406" s="733"/>
      <c r="F406" s="729"/>
      <c r="G406" s="729"/>
      <c r="H406" s="731"/>
      <c r="I406" s="732"/>
      <c r="J406" s="733"/>
      <c r="K406" s="729"/>
      <c r="L406" s="729"/>
      <c r="M406" s="731"/>
      <c r="N406" s="732"/>
      <c r="O406" s="733"/>
      <c r="P406" s="729"/>
      <c r="Q406" s="729"/>
      <c r="R406" s="731"/>
      <c r="S406" s="732"/>
      <c r="T406" s="733"/>
    </row>
    <row r="407" spans="1:20" ht="18.75" customHeight="1" x14ac:dyDescent="0.7">
      <c r="A407" s="543"/>
      <c r="B407" s="544"/>
      <c r="C407" s="545"/>
      <c r="D407" s="543" t="s">
        <v>426</v>
      </c>
      <c r="E407" s="546">
        <f>'Label data'!E53</f>
        <v>11</v>
      </c>
      <c r="G407" s="544"/>
      <c r="H407" s="545"/>
      <c r="I407" s="543" t="s">
        <v>426</v>
      </c>
      <c r="J407" s="546">
        <f>E407</f>
        <v>11</v>
      </c>
      <c r="L407" s="544"/>
      <c r="M407" s="545"/>
      <c r="N407" s="543" t="s">
        <v>426</v>
      </c>
      <c r="O407" s="546">
        <f ca="1">'Label data'!F53</f>
        <v>11</v>
      </c>
      <c r="Q407" s="544"/>
      <c r="R407" s="545"/>
      <c r="S407" s="543" t="s">
        <v>426</v>
      </c>
      <c r="T407" s="546">
        <f ca="1">O407</f>
        <v>11</v>
      </c>
    </row>
    <row r="408" spans="1:20" ht="18.75" customHeight="1" x14ac:dyDescent="0.35">
      <c r="A408" s="543"/>
      <c r="B408" s="546"/>
      <c r="C408" s="546"/>
      <c r="D408" s="734" t="s">
        <v>427</v>
      </c>
      <c r="E408" s="731"/>
      <c r="F408" s="543"/>
      <c r="G408" s="546"/>
      <c r="H408" s="546"/>
      <c r="I408" s="734" t="s">
        <v>428</v>
      </c>
      <c r="J408" s="731"/>
      <c r="K408" s="543"/>
      <c r="L408" s="546"/>
      <c r="M408" s="546"/>
      <c r="N408" s="734" t="s">
        <v>427</v>
      </c>
      <c r="O408" s="731"/>
      <c r="P408" s="543"/>
      <c r="Q408" s="546"/>
      <c r="R408" s="546"/>
      <c r="S408" s="734" t="s">
        <v>428</v>
      </c>
      <c r="T408" s="731"/>
    </row>
    <row r="409" spans="1:20" ht="18.75" customHeight="1" x14ac:dyDescent="0.35">
      <c r="A409" s="735" t="str">
        <f>'Competitor List'!$B$1</f>
        <v>IBS 600 YARD MATCH #1</v>
      </c>
      <c r="B409" s="736"/>
      <c r="C409" s="736"/>
      <c r="D409" s="736"/>
      <c r="E409" s="736"/>
      <c r="F409" s="735" t="str">
        <f>'Competitor List'!$B$1</f>
        <v>IBS 600 YARD MATCH #1</v>
      </c>
      <c r="G409" s="736"/>
      <c r="H409" s="736"/>
      <c r="I409" s="736"/>
      <c r="J409" s="736"/>
      <c r="K409" s="735" t="str">
        <f>'Competitor List'!$B$1</f>
        <v>IBS 600 YARD MATCH #1</v>
      </c>
      <c r="L409" s="736"/>
      <c r="M409" s="736"/>
      <c r="N409" s="736"/>
      <c r="O409" s="736"/>
      <c r="P409" s="735" t="str">
        <f>'Competitor List'!$B$1</f>
        <v>IBS 600 YARD MATCH #1</v>
      </c>
      <c r="Q409" s="736"/>
      <c r="R409" s="736"/>
      <c r="S409" s="736"/>
      <c r="T409" s="736"/>
    </row>
    <row r="410" spans="1:20" ht="18.75" customHeight="1" x14ac:dyDescent="0.35">
      <c r="A410" s="735" t="str">
        <f>'Competitor List'!$B$2</f>
        <v>Your range name, City State</v>
      </c>
      <c r="B410" s="736"/>
      <c r="C410" s="736"/>
      <c r="D410" s="736"/>
      <c r="E410" s="736"/>
      <c r="F410" s="735" t="str">
        <f>'Competitor List'!$B$2</f>
        <v>Your range name, City State</v>
      </c>
      <c r="G410" s="736"/>
      <c r="H410" s="736"/>
      <c r="I410" s="736"/>
      <c r="J410" s="736"/>
      <c r="K410" s="735" t="str">
        <f>'Competitor List'!$B$2</f>
        <v>Your range name, City State</v>
      </c>
      <c r="L410" s="736"/>
      <c r="M410" s="736"/>
      <c r="N410" s="736"/>
      <c r="O410" s="736"/>
      <c r="P410" s="735" t="str">
        <f>'Competitor List'!$B$2</f>
        <v>Your range name, City State</v>
      </c>
      <c r="Q410" s="736"/>
      <c r="R410" s="736"/>
      <c r="S410" s="736"/>
      <c r="T410" s="736"/>
    </row>
    <row r="411" spans="1:20" ht="18.75" customHeight="1" x14ac:dyDescent="0.35">
      <c r="A411" s="737">
        <f>'Competitor List'!$B$3</f>
        <v>43499</v>
      </c>
      <c r="B411" s="736"/>
      <c r="C411" s="736"/>
      <c r="D411" s="736"/>
      <c r="E411" s="736"/>
      <c r="F411" s="737">
        <f>'Competitor List'!$B$3</f>
        <v>43499</v>
      </c>
      <c r="G411" s="736"/>
      <c r="H411" s="736"/>
      <c r="I411" s="736"/>
      <c r="J411" s="736"/>
      <c r="K411" s="737">
        <f>'Competitor List'!$B$3</f>
        <v>43499</v>
      </c>
      <c r="L411" s="736"/>
      <c r="M411" s="736"/>
      <c r="N411" s="736"/>
      <c r="O411" s="736"/>
      <c r="P411" s="737">
        <f>'Competitor List'!$B$3</f>
        <v>43499</v>
      </c>
      <c r="Q411" s="736"/>
      <c r="R411" s="736"/>
      <c r="S411" s="736"/>
      <c r="T411" s="736"/>
    </row>
    <row r="412" spans="1:20" ht="18.75" customHeight="1" x14ac:dyDescent="0.35">
      <c r="A412" s="725" t="s">
        <v>423</v>
      </c>
      <c r="B412" s="726"/>
      <c r="C412" s="725" t="s">
        <v>424</v>
      </c>
      <c r="D412" s="727"/>
      <c r="E412" s="540">
        <v>1</v>
      </c>
      <c r="F412" s="725" t="s">
        <v>423</v>
      </c>
      <c r="G412" s="726"/>
      <c r="H412" s="725" t="s">
        <v>424</v>
      </c>
      <c r="I412" s="727"/>
      <c r="J412" s="540">
        <f>E412+1</f>
        <v>2</v>
      </c>
      <c r="K412" s="725" t="s">
        <v>423</v>
      </c>
      <c r="L412" s="726"/>
      <c r="M412" s="725" t="s">
        <v>424</v>
      </c>
      <c r="N412" s="727"/>
      <c r="O412" s="540">
        <f>J412+1</f>
        <v>3</v>
      </c>
      <c r="P412" s="725" t="s">
        <v>423</v>
      </c>
      <c r="Q412" s="726"/>
      <c r="R412" s="725" t="s">
        <v>424</v>
      </c>
      <c r="S412" s="727"/>
      <c r="T412" s="540">
        <f>O412+1</f>
        <v>4</v>
      </c>
    </row>
    <row r="413" spans="1:20" ht="18.75" customHeight="1" x14ac:dyDescent="0.7">
      <c r="A413" s="728" t="s">
        <v>425</v>
      </c>
      <c r="B413" s="729"/>
      <c r="C413" s="730">
        <f>'Label data'!A54</f>
        <v>312</v>
      </c>
      <c r="D413" s="541"/>
      <c r="F413" s="728" t="s">
        <v>425</v>
      </c>
      <c r="G413" s="729"/>
      <c r="H413" s="730">
        <f>C413</f>
        <v>312</v>
      </c>
      <c r="I413" s="541"/>
      <c r="K413" s="728" t="s">
        <v>425</v>
      </c>
      <c r="L413" s="729"/>
      <c r="M413" s="730">
        <f>H413</f>
        <v>312</v>
      </c>
      <c r="N413" s="541"/>
      <c r="P413" s="728" t="s">
        <v>425</v>
      </c>
      <c r="Q413" s="729"/>
      <c r="R413" s="730">
        <f>M413</f>
        <v>312</v>
      </c>
      <c r="S413" s="541"/>
    </row>
    <row r="414" spans="1:20" ht="18.75" customHeight="1" x14ac:dyDescent="0.35">
      <c r="A414" s="729"/>
      <c r="B414" s="729"/>
      <c r="C414" s="731"/>
      <c r="D414" s="732"/>
      <c r="E414" s="733"/>
      <c r="F414" s="729"/>
      <c r="G414" s="729"/>
      <c r="H414" s="731"/>
      <c r="I414" s="732"/>
      <c r="J414" s="733"/>
      <c r="K414" s="729"/>
      <c r="L414" s="729"/>
      <c r="M414" s="731"/>
      <c r="N414" s="732"/>
      <c r="O414" s="733"/>
      <c r="P414" s="729"/>
      <c r="Q414" s="729"/>
      <c r="R414" s="731"/>
      <c r="S414" s="732"/>
      <c r="T414" s="733"/>
    </row>
    <row r="415" spans="1:20" ht="18.75" customHeight="1" x14ac:dyDescent="0.7">
      <c r="A415" s="543"/>
      <c r="B415" s="544"/>
      <c r="C415" s="545"/>
      <c r="D415" s="543" t="s">
        <v>426</v>
      </c>
      <c r="E415" s="546">
        <f>'Label data'!E54</f>
        <v>12</v>
      </c>
      <c r="G415" s="544"/>
      <c r="H415" s="545"/>
      <c r="I415" s="543" t="s">
        <v>426</v>
      </c>
      <c r="J415" s="546">
        <f>E415</f>
        <v>12</v>
      </c>
      <c r="L415" s="544"/>
      <c r="M415" s="545"/>
      <c r="N415" s="543" t="s">
        <v>426</v>
      </c>
      <c r="O415" s="546">
        <f ca="1">'Label data'!F54</f>
        <v>12</v>
      </c>
      <c r="Q415" s="544"/>
      <c r="R415" s="545"/>
      <c r="S415" s="543" t="s">
        <v>426</v>
      </c>
      <c r="T415" s="546">
        <f ca="1">O415</f>
        <v>12</v>
      </c>
    </row>
    <row r="416" spans="1:20" ht="18.75" customHeight="1" x14ac:dyDescent="0.35">
      <c r="A416" s="543"/>
      <c r="B416" s="546"/>
      <c r="C416" s="546"/>
      <c r="D416" s="734" t="s">
        <v>427</v>
      </c>
      <c r="E416" s="731"/>
      <c r="F416" s="543"/>
      <c r="G416" s="546"/>
      <c r="H416" s="546"/>
      <c r="I416" s="734" t="s">
        <v>428</v>
      </c>
      <c r="J416" s="731"/>
      <c r="K416" s="543"/>
      <c r="L416" s="546"/>
      <c r="M416" s="546"/>
      <c r="N416" s="734" t="s">
        <v>427</v>
      </c>
      <c r="O416" s="731"/>
      <c r="P416" s="543"/>
      <c r="Q416" s="546"/>
      <c r="R416" s="546"/>
      <c r="S416" s="734" t="s">
        <v>428</v>
      </c>
      <c r="T416" s="731"/>
    </row>
    <row r="417" spans="1:20" ht="18.75" customHeight="1" x14ac:dyDescent="0.35">
      <c r="A417" s="735" t="str">
        <f>'Competitor List'!$B$1</f>
        <v>IBS 600 YARD MATCH #1</v>
      </c>
      <c r="B417" s="736"/>
      <c r="C417" s="736"/>
      <c r="D417" s="736"/>
      <c r="E417" s="736"/>
      <c r="F417" s="735" t="str">
        <f>'Competitor List'!$B$1</f>
        <v>IBS 600 YARD MATCH #1</v>
      </c>
      <c r="G417" s="736"/>
      <c r="H417" s="736"/>
      <c r="I417" s="736"/>
      <c r="J417" s="736"/>
      <c r="K417" s="735" t="str">
        <f>'Competitor List'!$B$1</f>
        <v>IBS 600 YARD MATCH #1</v>
      </c>
      <c r="L417" s="736"/>
      <c r="M417" s="736"/>
      <c r="N417" s="736"/>
      <c r="O417" s="736"/>
      <c r="P417" s="735" t="str">
        <f>'Competitor List'!$B$1</f>
        <v>IBS 600 YARD MATCH #1</v>
      </c>
      <c r="Q417" s="736"/>
      <c r="R417" s="736"/>
      <c r="S417" s="736"/>
      <c r="T417" s="736"/>
    </row>
    <row r="418" spans="1:20" ht="18.75" customHeight="1" x14ac:dyDescent="0.35">
      <c r="A418" s="735" t="str">
        <f>'Competitor List'!$B$2</f>
        <v>Your range name, City State</v>
      </c>
      <c r="B418" s="736"/>
      <c r="C418" s="736"/>
      <c r="D418" s="736"/>
      <c r="E418" s="736"/>
      <c r="F418" s="735" t="str">
        <f>'Competitor List'!$B$2</f>
        <v>Your range name, City State</v>
      </c>
      <c r="G418" s="736"/>
      <c r="H418" s="736"/>
      <c r="I418" s="736"/>
      <c r="J418" s="736"/>
      <c r="K418" s="735" t="str">
        <f>'Competitor List'!$B$2</f>
        <v>Your range name, City State</v>
      </c>
      <c r="L418" s="736"/>
      <c r="M418" s="736"/>
      <c r="N418" s="736"/>
      <c r="O418" s="736"/>
      <c r="P418" s="735" t="str">
        <f>'Competitor List'!$B$2</f>
        <v>Your range name, City State</v>
      </c>
      <c r="Q418" s="736"/>
      <c r="R418" s="736"/>
      <c r="S418" s="736"/>
      <c r="T418" s="736"/>
    </row>
    <row r="419" spans="1:20" ht="18.75" customHeight="1" x14ac:dyDescent="0.35">
      <c r="A419" s="737">
        <f>'Competitor List'!$B$3</f>
        <v>43499</v>
      </c>
      <c r="B419" s="736"/>
      <c r="C419" s="736"/>
      <c r="D419" s="736"/>
      <c r="E419" s="736"/>
      <c r="F419" s="737">
        <f>'Competitor List'!$B$3</f>
        <v>43499</v>
      </c>
      <c r="G419" s="736"/>
      <c r="H419" s="736"/>
      <c r="I419" s="736"/>
      <c r="J419" s="736"/>
      <c r="K419" s="737">
        <f>'Competitor List'!$B$3</f>
        <v>43499</v>
      </c>
      <c r="L419" s="736"/>
      <c r="M419" s="736"/>
      <c r="N419" s="736"/>
      <c r="O419" s="736"/>
      <c r="P419" s="737">
        <f>'Competitor List'!$B$3</f>
        <v>43499</v>
      </c>
      <c r="Q419" s="736"/>
      <c r="R419" s="736"/>
      <c r="S419" s="736"/>
      <c r="T419" s="736"/>
    </row>
    <row r="420" spans="1:20" ht="18.75" customHeight="1" x14ac:dyDescent="0.35">
      <c r="A420" s="725" t="s">
        <v>423</v>
      </c>
      <c r="B420" s="726"/>
      <c r="C420" s="725" t="s">
        <v>424</v>
      </c>
      <c r="D420" s="727"/>
      <c r="E420" s="540">
        <v>1</v>
      </c>
      <c r="F420" s="725" t="s">
        <v>423</v>
      </c>
      <c r="G420" s="726"/>
      <c r="H420" s="725" t="s">
        <v>424</v>
      </c>
      <c r="I420" s="727"/>
      <c r="J420" s="540">
        <f>E420+1</f>
        <v>2</v>
      </c>
      <c r="K420" s="725" t="s">
        <v>423</v>
      </c>
      <c r="L420" s="726"/>
      <c r="M420" s="725" t="s">
        <v>424</v>
      </c>
      <c r="N420" s="727"/>
      <c r="O420" s="540">
        <f>J420+1</f>
        <v>3</v>
      </c>
      <c r="P420" s="725" t="s">
        <v>423</v>
      </c>
      <c r="Q420" s="726"/>
      <c r="R420" s="725" t="s">
        <v>424</v>
      </c>
      <c r="S420" s="727"/>
      <c r="T420" s="540">
        <f>O420+1</f>
        <v>4</v>
      </c>
    </row>
    <row r="421" spans="1:20" ht="18.75" customHeight="1" x14ac:dyDescent="0.7">
      <c r="A421" s="728" t="s">
        <v>425</v>
      </c>
      <c r="B421" s="729"/>
      <c r="C421" s="730">
        <f>'Label data'!A55</f>
        <v>313</v>
      </c>
      <c r="D421" s="541"/>
      <c r="F421" s="728" t="s">
        <v>425</v>
      </c>
      <c r="G421" s="729"/>
      <c r="H421" s="730">
        <f>C421</f>
        <v>313</v>
      </c>
      <c r="I421" s="541"/>
      <c r="K421" s="728" t="s">
        <v>425</v>
      </c>
      <c r="L421" s="729"/>
      <c r="M421" s="730">
        <f>H421</f>
        <v>313</v>
      </c>
      <c r="N421" s="541"/>
      <c r="P421" s="728" t="s">
        <v>425</v>
      </c>
      <c r="Q421" s="729"/>
      <c r="R421" s="730">
        <f>M421</f>
        <v>313</v>
      </c>
      <c r="S421" s="541"/>
    </row>
    <row r="422" spans="1:20" ht="18.75" customHeight="1" x14ac:dyDescent="0.35">
      <c r="A422" s="729"/>
      <c r="B422" s="729"/>
      <c r="C422" s="731"/>
      <c r="D422" s="732"/>
      <c r="E422" s="733"/>
      <c r="F422" s="729"/>
      <c r="G422" s="729"/>
      <c r="H422" s="731"/>
      <c r="I422" s="732"/>
      <c r="J422" s="733"/>
      <c r="K422" s="729"/>
      <c r="L422" s="729"/>
      <c r="M422" s="731"/>
      <c r="N422" s="732"/>
      <c r="O422" s="733"/>
      <c r="P422" s="729"/>
      <c r="Q422" s="729"/>
      <c r="R422" s="731"/>
      <c r="S422" s="732"/>
      <c r="T422" s="733"/>
    </row>
    <row r="423" spans="1:20" ht="18.75" customHeight="1" x14ac:dyDescent="0.7">
      <c r="A423" s="543"/>
      <c r="B423" s="544"/>
      <c r="C423" s="545"/>
      <c r="D423" s="543" t="s">
        <v>426</v>
      </c>
      <c r="E423" s="546">
        <f>'Label data'!E55</f>
        <v>13</v>
      </c>
      <c r="G423" s="544"/>
      <c r="H423" s="545"/>
      <c r="I423" s="543" t="s">
        <v>426</v>
      </c>
      <c r="J423" s="546">
        <f>E423</f>
        <v>13</v>
      </c>
      <c r="L423" s="544"/>
      <c r="M423" s="545"/>
      <c r="N423" s="543" t="s">
        <v>426</v>
      </c>
      <c r="O423" s="546">
        <f ca="1">'Label data'!F55</f>
        <v>13</v>
      </c>
      <c r="Q423" s="544"/>
      <c r="R423" s="545"/>
      <c r="S423" s="543" t="s">
        <v>426</v>
      </c>
      <c r="T423" s="546">
        <f ca="1">O423</f>
        <v>13</v>
      </c>
    </row>
    <row r="424" spans="1:20" ht="18.75" customHeight="1" x14ac:dyDescent="0.35">
      <c r="A424" s="543"/>
      <c r="B424" s="546"/>
      <c r="C424" s="546"/>
      <c r="D424" s="734" t="s">
        <v>427</v>
      </c>
      <c r="E424" s="731"/>
      <c r="F424" s="543"/>
      <c r="G424" s="546"/>
      <c r="H424" s="546"/>
      <c r="I424" s="734" t="s">
        <v>428</v>
      </c>
      <c r="J424" s="731"/>
      <c r="K424" s="543"/>
      <c r="L424" s="546"/>
      <c r="M424" s="546"/>
      <c r="N424" s="734" t="s">
        <v>427</v>
      </c>
      <c r="O424" s="731"/>
      <c r="P424" s="543"/>
      <c r="Q424" s="546"/>
      <c r="R424" s="546"/>
      <c r="S424" s="734" t="s">
        <v>428</v>
      </c>
      <c r="T424" s="731"/>
    </row>
    <row r="425" spans="1:20" ht="18.75" customHeight="1" x14ac:dyDescent="0.35">
      <c r="A425" s="735" t="str">
        <f>'Competitor List'!$B$1</f>
        <v>IBS 600 YARD MATCH #1</v>
      </c>
      <c r="B425" s="736"/>
      <c r="C425" s="736"/>
      <c r="D425" s="736"/>
      <c r="E425" s="736"/>
      <c r="F425" s="735" t="str">
        <f>'Competitor List'!$B$1</f>
        <v>IBS 600 YARD MATCH #1</v>
      </c>
      <c r="G425" s="736"/>
      <c r="H425" s="736"/>
      <c r="I425" s="736"/>
      <c r="J425" s="736"/>
      <c r="K425" s="735" t="str">
        <f>'Competitor List'!$B$1</f>
        <v>IBS 600 YARD MATCH #1</v>
      </c>
      <c r="L425" s="736"/>
      <c r="M425" s="736"/>
      <c r="N425" s="736"/>
      <c r="O425" s="736"/>
      <c r="P425" s="735" t="str">
        <f>'Competitor List'!$B$1</f>
        <v>IBS 600 YARD MATCH #1</v>
      </c>
      <c r="Q425" s="736"/>
      <c r="R425" s="736"/>
      <c r="S425" s="736"/>
      <c r="T425" s="736"/>
    </row>
    <row r="426" spans="1:20" ht="18.75" customHeight="1" x14ac:dyDescent="0.35">
      <c r="A426" s="735" t="str">
        <f>'Competitor List'!$B$2</f>
        <v>Your range name, City State</v>
      </c>
      <c r="B426" s="736"/>
      <c r="C426" s="736"/>
      <c r="D426" s="736"/>
      <c r="E426" s="736"/>
      <c r="F426" s="735" t="str">
        <f>'Competitor List'!$B$2</f>
        <v>Your range name, City State</v>
      </c>
      <c r="G426" s="736"/>
      <c r="H426" s="736"/>
      <c r="I426" s="736"/>
      <c r="J426" s="736"/>
      <c r="K426" s="735" t="str">
        <f>'Competitor List'!$B$2</f>
        <v>Your range name, City State</v>
      </c>
      <c r="L426" s="736"/>
      <c r="M426" s="736"/>
      <c r="N426" s="736"/>
      <c r="O426" s="736"/>
      <c r="P426" s="735" t="str">
        <f>'Competitor List'!$B$2</f>
        <v>Your range name, City State</v>
      </c>
      <c r="Q426" s="736"/>
      <c r="R426" s="736"/>
      <c r="S426" s="736"/>
      <c r="T426" s="736"/>
    </row>
    <row r="427" spans="1:20" ht="18.75" customHeight="1" x14ac:dyDescent="0.35">
      <c r="A427" s="737">
        <f>'Competitor List'!$B$3</f>
        <v>43499</v>
      </c>
      <c r="B427" s="736"/>
      <c r="C427" s="736"/>
      <c r="D427" s="736"/>
      <c r="E427" s="736"/>
      <c r="F427" s="737">
        <f>'Competitor List'!$B$3</f>
        <v>43499</v>
      </c>
      <c r="G427" s="736"/>
      <c r="H427" s="736"/>
      <c r="I427" s="736"/>
      <c r="J427" s="736"/>
      <c r="K427" s="737">
        <f>'Competitor List'!$B$3</f>
        <v>43499</v>
      </c>
      <c r="L427" s="736"/>
      <c r="M427" s="736"/>
      <c r="N427" s="736"/>
      <c r="O427" s="736"/>
      <c r="P427" s="737">
        <f>'Competitor List'!$B$3</f>
        <v>43499</v>
      </c>
      <c r="Q427" s="736"/>
      <c r="R427" s="736"/>
      <c r="S427" s="736"/>
      <c r="T427" s="736"/>
    </row>
    <row r="428" spans="1:20" ht="18.75" customHeight="1" x14ac:dyDescent="0.35">
      <c r="A428" s="725" t="s">
        <v>423</v>
      </c>
      <c r="B428" s="726"/>
      <c r="C428" s="725" t="s">
        <v>424</v>
      </c>
      <c r="D428" s="727"/>
      <c r="E428" s="540">
        <v>1</v>
      </c>
      <c r="F428" s="725" t="s">
        <v>423</v>
      </c>
      <c r="G428" s="726"/>
      <c r="H428" s="725" t="s">
        <v>424</v>
      </c>
      <c r="I428" s="727"/>
      <c r="J428" s="540">
        <f>E428+1</f>
        <v>2</v>
      </c>
      <c r="K428" s="725" t="s">
        <v>423</v>
      </c>
      <c r="L428" s="726"/>
      <c r="M428" s="725" t="s">
        <v>424</v>
      </c>
      <c r="N428" s="727"/>
      <c r="O428" s="540">
        <f>J428+1</f>
        <v>3</v>
      </c>
      <c r="P428" s="725" t="s">
        <v>423</v>
      </c>
      <c r="Q428" s="726"/>
      <c r="R428" s="725" t="s">
        <v>424</v>
      </c>
      <c r="S428" s="727"/>
      <c r="T428" s="540">
        <f>O428+1</f>
        <v>4</v>
      </c>
    </row>
    <row r="429" spans="1:20" ht="18.75" customHeight="1" x14ac:dyDescent="0.7">
      <c r="A429" s="728" t="s">
        <v>425</v>
      </c>
      <c r="B429" s="729"/>
      <c r="C429" s="730">
        <f>'Label data'!A56</f>
        <v>314</v>
      </c>
      <c r="D429" s="541"/>
      <c r="F429" s="728" t="s">
        <v>425</v>
      </c>
      <c r="G429" s="729"/>
      <c r="H429" s="730">
        <f>C429</f>
        <v>314</v>
      </c>
      <c r="I429" s="541"/>
      <c r="K429" s="728" t="s">
        <v>425</v>
      </c>
      <c r="L429" s="729"/>
      <c r="M429" s="730">
        <f>H429</f>
        <v>314</v>
      </c>
      <c r="N429" s="541"/>
      <c r="P429" s="728" t="s">
        <v>425</v>
      </c>
      <c r="Q429" s="729"/>
      <c r="R429" s="730">
        <f>M429</f>
        <v>314</v>
      </c>
      <c r="S429" s="541"/>
    </row>
    <row r="430" spans="1:20" ht="18.75" customHeight="1" x14ac:dyDescent="0.35">
      <c r="A430" s="729"/>
      <c r="B430" s="729"/>
      <c r="C430" s="731"/>
      <c r="D430" s="732"/>
      <c r="E430" s="733"/>
      <c r="F430" s="729"/>
      <c r="G430" s="729"/>
      <c r="H430" s="731"/>
      <c r="I430" s="732"/>
      <c r="J430" s="733"/>
      <c r="K430" s="729"/>
      <c r="L430" s="729"/>
      <c r="M430" s="731"/>
      <c r="N430" s="732"/>
      <c r="O430" s="733"/>
      <c r="P430" s="729"/>
      <c r="Q430" s="729"/>
      <c r="R430" s="731"/>
      <c r="S430" s="732"/>
      <c r="T430" s="733"/>
    </row>
    <row r="431" spans="1:20" ht="18.75" customHeight="1" x14ac:dyDescent="0.7">
      <c r="A431" s="543"/>
      <c r="B431" s="544"/>
      <c r="C431" s="545"/>
      <c r="D431" s="543" t="s">
        <v>426</v>
      </c>
      <c r="E431" s="546">
        <f>'Label data'!E56</f>
        <v>14</v>
      </c>
      <c r="G431" s="544"/>
      <c r="H431" s="545"/>
      <c r="I431" s="543" t="s">
        <v>426</v>
      </c>
      <c r="J431" s="546">
        <f>E431</f>
        <v>14</v>
      </c>
      <c r="L431" s="544"/>
      <c r="M431" s="545"/>
      <c r="N431" s="543" t="s">
        <v>426</v>
      </c>
      <c r="O431" s="546">
        <f ca="1">'Label data'!F56</f>
        <v>14</v>
      </c>
      <c r="Q431" s="544"/>
      <c r="R431" s="545"/>
      <c r="S431" s="543" t="s">
        <v>426</v>
      </c>
      <c r="T431" s="546">
        <f ca="1">O431</f>
        <v>14</v>
      </c>
    </row>
    <row r="432" spans="1:20" ht="18.75" customHeight="1" x14ac:dyDescent="0.35">
      <c r="A432" s="543"/>
      <c r="B432" s="546"/>
      <c r="C432" s="546"/>
      <c r="D432" s="734" t="s">
        <v>427</v>
      </c>
      <c r="E432" s="731"/>
      <c r="F432" s="543"/>
      <c r="G432" s="546"/>
      <c r="H432" s="546"/>
      <c r="I432" s="734" t="s">
        <v>428</v>
      </c>
      <c r="J432" s="731"/>
      <c r="K432" s="543"/>
      <c r="L432" s="546"/>
      <c r="M432" s="546"/>
      <c r="N432" s="734" t="s">
        <v>427</v>
      </c>
      <c r="O432" s="731"/>
      <c r="P432" s="543"/>
      <c r="Q432" s="546"/>
      <c r="R432" s="546"/>
      <c r="S432" s="734" t="s">
        <v>428</v>
      </c>
      <c r="T432" s="731"/>
    </row>
    <row r="433" spans="1:20" ht="18.75" customHeight="1" x14ac:dyDescent="0.35">
      <c r="A433" s="735" t="str">
        <f>'Competitor List'!$B$1</f>
        <v>IBS 600 YARD MATCH #1</v>
      </c>
      <c r="B433" s="736"/>
      <c r="C433" s="736"/>
      <c r="D433" s="736"/>
      <c r="E433" s="736"/>
      <c r="F433" s="735" t="str">
        <f>'Competitor List'!$B$1</f>
        <v>IBS 600 YARD MATCH #1</v>
      </c>
      <c r="G433" s="736"/>
      <c r="H433" s="736"/>
      <c r="I433" s="736"/>
      <c r="J433" s="736"/>
      <c r="K433" s="735" t="str">
        <f>'Competitor List'!$B$1</f>
        <v>IBS 600 YARD MATCH #1</v>
      </c>
      <c r="L433" s="736"/>
      <c r="M433" s="736"/>
      <c r="N433" s="736"/>
      <c r="O433" s="736"/>
      <c r="P433" s="735" t="str">
        <f>'Competitor List'!$B$1</f>
        <v>IBS 600 YARD MATCH #1</v>
      </c>
      <c r="Q433" s="736"/>
      <c r="R433" s="736"/>
      <c r="S433" s="736"/>
      <c r="T433" s="736"/>
    </row>
    <row r="434" spans="1:20" ht="18.75" customHeight="1" x14ac:dyDescent="0.35">
      <c r="A434" s="735" t="str">
        <f>'Competitor List'!$B$2</f>
        <v>Your range name, City State</v>
      </c>
      <c r="B434" s="736"/>
      <c r="C434" s="736"/>
      <c r="D434" s="736"/>
      <c r="E434" s="736"/>
      <c r="F434" s="735" t="str">
        <f>'Competitor List'!$B$2</f>
        <v>Your range name, City State</v>
      </c>
      <c r="G434" s="736"/>
      <c r="H434" s="736"/>
      <c r="I434" s="736"/>
      <c r="J434" s="736"/>
      <c r="K434" s="735" t="str">
        <f>'Competitor List'!$B$2</f>
        <v>Your range name, City State</v>
      </c>
      <c r="L434" s="736"/>
      <c r="M434" s="736"/>
      <c r="N434" s="736"/>
      <c r="O434" s="736"/>
      <c r="P434" s="735" t="str">
        <f>'Competitor List'!$B$2</f>
        <v>Your range name, City State</v>
      </c>
      <c r="Q434" s="736"/>
      <c r="R434" s="736"/>
      <c r="S434" s="736"/>
      <c r="T434" s="736"/>
    </row>
    <row r="435" spans="1:20" ht="18.75" customHeight="1" x14ac:dyDescent="0.35">
      <c r="A435" s="737">
        <f>'Competitor List'!$B$3</f>
        <v>43499</v>
      </c>
      <c r="B435" s="736"/>
      <c r="C435" s="736"/>
      <c r="D435" s="736"/>
      <c r="E435" s="736"/>
      <c r="F435" s="737">
        <f>'Competitor List'!$B$3</f>
        <v>43499</v>
      </c>
      <c r="G435" s="736"/>
      <c r="H435" s="736"/>
      <c r="I435" s="736"/>
      <c r="J435" s="736"/>
      <c r="K435" s="737">
        <f>'Competitor List'!$B$3</f>
        <v>43499</v>
      </c>
      <c r="L435" s="736"/>
      <c r="M435" s="736"/>
      <c r="N435" s="736"/>
      <c r="O435" s="736"/>
      <c r="P435" s="737">
        <f>'Competitor List'!$B$3</f>
        <v>43499</v>
      </c>
      <c r="Q435" s="736"/>
      <c r="R435" s="736"/>
      <c r="S435" s="736"/>
      <c r="T435" s="736"/>
    </row>
    <row r="436" spans="1:20" ht="18.75" customHeight="1" x14ac:dyDescent="0.35">
      <c r="A436" s="725" t="s">
        <v>423</v>
      </c>
      <c r="B436" s="726"/>
      <c r="C436" s="725" t="s">
        <v>424</v>
      </c>
      <c r="D436" s="727"/>
      <c r="E436" s="540">
        <v>1</v>
      </c>
      <c r="F436" s="725" t="s">
        <v>423</v>
      </c>
      <c r="G436" s="726"/>
      <c r="H436" s="725" t="s">
        <v>424</v>
      </c>
      <c r="I436" s="727"/>
      <c r="J436" s="540">
        <f>E436+1</f>
        <v>2</v>
      </c>
      <c r="K436" s="725" t="s">
        <v>423</v>
      </c>
      <c r="L436" s="726"/>
      <c r="M436" s="725" t="s">
        <v>424</v>
      </c>
      <c r="N436" s="727"/>
      <c r="O436" s="540">
        <f>J436+1</f>
        <v>3</v>
      </c>
      <c r="P436" s="725" t="s">
        <v>423</v>
      </c>
      <c r="Q436" s="726"/>
      <c r="R436" s="725" t="s">
        <v>424</v>
      </c>
      <c r="S436" s="727"/>
      <c r="T436" s="540">
        <f>O436+1</f>
        <v>4</v>
      </c>
    </row>
    <row r="437" spans="1:20" ht="18.75" customHeight="1" x14ac:dyDescent="0.7">
      <c r="A437" s="728" t="s">
        <v>425</v>
      </c>
      <c r="B437" s="729"/>
      <c r="C437" s="730">
        <f>'Label data'!A57</f>
        <v>315</v>
      </c>
      <c r="D437" s="541"/>
      <c r="F437" s="728" t="s">
        <v>425</v>
      </c>
      <c r="G437" s="729"/>
      <c r="H437" s="730">
        <f>C437</f>
        <v>315</v>
      </c>
      <c r="I437" s="541"/>
      <c r="K437" s="728" t="s">
        <v>425</v>
      </c>
      <c r="L437" s="729"/>
      <c r="M437" s="730">
        <f>H437</f>
        <v>315</v>
      </c>
      <c r="N437" s="541"/>
      <c r="P437" s="728" t="s">
        <v>425</v>
      </c>
      <c r="Q437" s="729"/>
      <c r="R437" s="730">
        <f>M437</f>
        <v>315</v>
      </c>
      <c r="S437" s="541"/>
    </row>
    <row r="438" spans="1:20" ht="18.75" customHeight="1" x14ac:dyDescent="0.35">
      <c r="A438" s="729"/>
      <c r="B438" s="729"/>
      <c r="C438" s="731"/>
      <c r="D438" s="732"/>
      <c r="E438" s="733"/>
      <c r="F438" s="729"/>
      <c r="G438" s="729"/>
      <c r="H438" s="731"/>
      <c r="I438" s="732"/>
      <c r="J438" s="733"/>
      <c r="K438" s="729"/>
      <c r="L438" s="729"/>
      <c r="M438" s="731"/>
      <c r="N438" s="732"/>
      <c r="O438" s="733"/>
      <c r="P438" s="729"/>
      <c r="Q438" s="729"/>
      <c r="R438" s="731"/>
      <c r="S438" s="732"/>
      <c r="T438" s="733"/>
    </row>
    <row r="439" spans="1:20" ht="18.75" customHeight="1" x14ac:dyDescent="0.7">
      <c r="A439" s="543"/>
      <c r="B439" s="544"/>
      <c r="C439" s="545"/>
      <c r="D439" s="543" t="s">
        <v>426</v>
      </c>
      <c r="E439" s="546">
        <f>'Label data'!E57</f>
        <v>15</v>
      </c>
      <c r="G439" s="544"/>
      <c r="H439" s="545"/>
      <c r="I439" s="543" t="s">
        <v>426</v>
      </c>
      <c r="J439" s="546">
        <f>E439</f>
        <v>15</v>
      </c>
      <c r="L439" s="544"/>
      <c r="M439" s="545"/>
      <c r="N439" s="543" t="s">
        <v>426</v>
      </c>
      <c r="O439" s="546">
        <f ca="1">'Label data'!F57</f>
        <v>15</v>
      </c>
      <c r="Q439" s="544"/>
      <c r="R439" s="545"/>
      <c r="S439" s="543" t="s">
        <v>426</v>
      </c>
      <c r="T439" s="546">
        <f ca="1">O439</f>
        <v>15</v>
      </c>
    </row>
    <row r="440" spans="1:20" ht="18.75" customHeight="1" x14ac:dyDescent="0.35">
      <c r="A440" s="543"/>
      <c r="B440" s="546"/>
      <c r="C440" s="546"/>
      <c r="D440" s="734" t="s">
        <v>427</v>
      </c>
      <c r="E440" s="731"/>
      <c r="F440" s="543"/>
      <c r="G440" s="546"/>
      <c r="H440" s="546"/>
      <c r="I440" s="734" t="s">
        <v>428</v>
      </c>
      <c r="J440" s="731"/>
      <c r="K440" s="543"/>
      <c r="L440" s="546"/>
      <c r="M440" s="546"/>
      <c r="N440" s="734" t="s">
        <v>427</v>
      </c>
      <c r="O440" s="731"/>
      <c r="P440" s="543"/>
      <c r="Q440" s="546"/>
      <c r="R440" s="546"/>
      <c r="S440" s="734" t="s">
        <v>428</v>
      </c>
      <c r="T440" s="731"/>
    </row>
    <row r="441" spans="1:20" ht="18.75" customHeight="1" x14ac:dyDescent="0.35">
      <c r="A441" s="735" t="str">
        <f>'Competitor List'!$B$1</f>
        <v>IBS 600 YARD MATCH #1</v>
      </c>
      <c r="B441" s="736"/>
      <c r="C441" s="736"/>
      <c r="D441" s="736"/>
      <c r="E441" s="736"/>
      <c r="F441" s="735" t="str">
        <f>'Competitor List'!$B$1</f>
        <v>IBS 600 YARD MATCH #1</v>
      </c>
      <c r="G441" s="736"/>
      <c r="H441" s="736"/>
      <c r="I441" s="736"/>
      <c r="J441" s="736"/>
      <c r="K441" s="735" t="str">
        <f>'Competitor List'!$B$1</f>
        <v>IBS 600 YARD MATCH #1</v>
      </c>
      <c r="L441" s="736"/>
      <c r="M441" s="736"/>
      <c r="N441" s="736"/>
      <c r="O441" s="736"/>
      <c r="P441" s="735" t="str">
        <f>'Competitor List'!$B$1</f>
        <v>IBS 600 YARD MATCH #1</v>
      </c>
      <c r="Q441" s="736"/>
      <c r="R441" s="736"/>
      <c r="S441" s="736"/>
      <c r="T441" s="736"/>
    </row>
    <row r="442" spans="1:20" ht="18.75" customHeight="1" x14ac:dyDescent="0.35">
      <c r="A442" s="735" t="str">
        <f>'Competitor List'!$B$2</f>
        <v>Your range name, City State</v>
      </c>
      <c r="B442" s="736"/>
      <c r="C442" s="736"/>
      <c r="D442" s="736"/>
      <c r="E442" s="736"/>
      <c r="F442" s="735" t="str">
        <f>'Competitor List'!$B$2</f>
        <v>Your range name, City State</v>
      </c>
      <c r="G442" s="736"/>
      <c r="H442" s="736"/>
      <c r="I442" s="736"/>
      <c r="J442" s="736"/>
      <c r="K442" s="735" t="str">
        <f>'Competitor List'!$B$2</f>
        <v>Your range name, City State</v>
      </c>
      <c r="L442" s="736"/>
      <c r="M442" s="736"/>
      <c r="N442" s="736"/>
      <c r="O442" s="736"/>
      <c r="P442" s="735" t="str">
        <f>'Competitor List'!$B$2</f>
        <v>Your range name, City State</v>
      </c>
      <c r="Q442" s="736"/>
      <c r="R442" s="736"/>
      <c r="S442" s="736"/>
      <c r="T442" s="736"/>
    </row>
    <row r="443" spans="1:20" ht="18.75" customHeight="1" x14ac:dyDescent="0.35">
      <c r="A443" s="737">
        <f>'Competitor List'!$B$3</f>
        <v>43499</v>
      </c>
      <c r="B443" s="736"/>
      <c r="C443" s="736"/>
      <c r="D443" s="736"/>
      <c r="E443" s="736"/>
      <c r="F443" s="737">
        <f>'Competitor List'!$B$3</f>
        <v>43499</v>
      </c>
      <c r="G443" s="736"/>
      <c r="H443" s="736"/>
      <c r="I443" s="736"/>
      <c r="J443" s="736"/>
      <c r="K443" s="737">
        <f>'Competitor List'!$B$3</f>
        <v>43499</v>
      </c>
      <c r="L443" s="736"/>
      <c r="M443" s="736"/>
      <c r="N443" s="736"/>
      <c r="O443" s="736"/>
      <c r="P443" s="737">
        <f>'Competitor List'!$B$3</f>
        <v>43499</v>
      </c>
      <c r="Q443" s="736"/>
      <c r="R443" s="736"/>
      <c r="S443" s="736"/>
      <c r="T443" s="736"/>
    </row>
    <row r="444" spans="1:20" ht="18.75" customHeight="1" x14ac:dyDescent="0.35">
      <c r="A444" s="725" t="s">
        <v>423</v>
      </c>
      <c r="B444" s="726"/>
      <c r="C444" s="725" t="s">
        <v>424</v>
      </c>
      <c r="D444" s="727"/>
      <c r="E444" s="540">
        <v>1</v>
      </c>
      <c r="F444" s="725" t="s">
        <v>423</v>
      </c>
      <c r="G444" s="726"/>
      <c r="H444" s="725" t="s">
        <v>424</v>
      </c>
      <c r="I444" s="727"/>
      <c r="J444" s="540">
        <f>E444+1</f>
        <v>2</v>
      </c>
      <c r="K444" s="725" t="s">
        <v>423</v>
      </c>
      <c r="L444" s="726"/>
      <c r="M444" s="725" t="s">
        <v>424</v>
      </c>
      <c r="N444" s="727"/>
      <c r="O444" s="540">
        <f>J444+1</f>
        <v>3</v>
      </c>
      <c r="P444" s="725" t="s">
        <v>423</v>
      </c>
      <c r="Q444" s="726"/>
      <c r="R444" s="725" t="s">
        <v>424</v>
      </c>
      <c r="S444" s="727"/>
      <c r="T444" s="540">
        <f>O444+1</f>
        <v>4</v>
      </c>
    </row>
    <row r="445" spans="1:20" ht="18.75" customHeight="1" x14ac:dyDescent="0.7">
      <c r="A445" s="728" t="s">
        <v>425</v>
      </c>
      <c r="B445" s="729"/>
      <c r="C445" s="730">
        <f>'Label data'!A58</f>
        <v>316</v>
      </c>
      <c r="D445" s="541"/>
      <c r="F445" s="728" t="s">
        <v>425</v>
      </c>
      <c r="G445" s="729"/>
      <c r="H445" s="730">
        <f>C445</f>
        <v>316</v>
      </c>
      <c r="I445" s="541"/>
      <c r="K445" s="728" t="s">
        <v>425</v>
      </c>
      <c r="L445" s="729"/>
      <c r="M445" s="730">
        <f>H445</f>
        <v>316</v>
      </c>
      <c r="N445" s="541"/>
      <c r="P445" s="728" t="s">
        <v>425</v>
      </c>
      <c r="Q445" s="729"/>
      <c r="R445" s="730">
        <f>M445</f>
        <v>316</v>
      </c>
      <c r="S445" s="541"/>
    </row>
    <row r="446" spans="1:20" ht="18.75" customHeight="1" x14ac:dyDescent="0.35">
      <c r="A446" s="729"/>
      <c r="B446" s="729"/>
      <c r="C446" s="731"/>
      <c r="D446" s="732"/>
      <c r="E446" s="733"/>
      <c r="F446" s="729"/>
      <c r="G446" s="729"/>
      <c r="H446" s="731"/>
      <c r="I446" s="732"/>
      <c r="J446" s="733"/>
      <c r="K446" s="729"/>
      <c r="L446" s="729"/>
      <c r="M446" s="731"/>
      <c r="N446" s="732"/>
      <c r="O446" s="733"/>
      <c r="P446" s="729"/>
      <c r="Q446" s="729"/>
      <c r="R446" s="731"/>
      <c r="S446" s="732"/>
      <c r="T446" s="733"/>
    </row>
    <row r="447" spans="1:20" ht="18.75" customHeight="1" x14ac:dyDescent="0.7">
      <c r="A447" s="543"/>
      <c r="B447" s="544"/>
      <c r="C447" s="545"/>
      <c r="D447" s="543" t="s">
        <v>426</v>
      </c>
      <c r="E447" s="546">
        <f>'Label data'!E58</f>
        <v>16</v>
      </c>
      <c r="G447" s="544"/>
      <c r="H447" s="545"/>
      <c r="I447" s="543" t="s">
        <v>426</v>
      </c>
      <c r="J447" s="546">
        <f>E447</f>
        <v>16</v>
      </c>
      <c r="L447" s="544"/>
      <c r="M447" s="545"/>
      <c r="N447" s="543" t="s">
        <v>426</v>
      </c>
      <c r="O447" s="546">
        <f ca="1">'Label data'!F58</f>
        <v>16</v>
      </c>
      <c r="Q447" s="544"/>
      <c r="R447" s="545"/>
      <c r="S447" s="543" t="s">
        <v>426</v>
      </c>
      <c r="T447" s="546">
        <f ca="1">O447</f>
        <v>16</v>
      </c>
    </row>
    <row r="448" spans="1:20" ht="18.75" customHeight="1" x14ac:dyDescent="0.35">
      <c r="A448" s="543"/>
      <c r="B448" s="546"/>
      <c r="C448" s="546"/>
      <c r="D448" s="734" t="s">
        <v>427</v>
      </c>
      <c r="E448" s="731"/>
      <c r="F448" s="543"/>
      <c r="G448" s="546"/>
      <c r="H448" s="546"/>
      <c r="I448" s="734" t="s">
        <v>428</v>
      </c>
      <c r="J448" s="731"/>
      <c r="K448" s="543"/>
      <c r="L448" s="546"/>
      <c r="M448" s="546"/>
      <c r="N448" s="734" t="s">
        <v>427</v>
      </c>
      <c r="O448" s="731"/>
      <c r="P448" s="543"/>
      <c r="Q448" s="546"/>
      <c r="R448" s="546"/>
      <c r="S448" s="734" t="s">
        <v>428</v>
      </c>
      <c r="T448" s="731"/>
    </row>
    <row r="449" spans="1:20" ht="18.75" customHeight="1" x14ac:dyDescent="0.35">
      <c r="A449" s="735" t="str">
        <f>'Competitor List'!$B$1</f>
        <v>IBS 600 YARD MATCH #1</v>
      </c>
      <c r="B449" s="736"/>
      <c r="C449" s="736"/>
      <c r="D449" s="736"/>
      <c r="E449" s="736"/>
      <c r="F449" s="735" t="str">
        <f>'Competitor List'!$B$1</f>
        <v>IBS 600 YARD MATCH #1</v>
      </c>
      <c r="G449" s="736"/>
      <c r="H449" s="736"/>
      <c r="I449" s="736"/>
      <c r="J449" s="736"/>
      <c r="K449" s="735" t="str">
        <f>'Competitor List'!$B$1</f>
        <v>IBS 600 YARD MATCH #1</v>
      </c>
      <c r="L449" s="736"/>
      <c r="M449" s="736"/>
      <c r="N449" s="736"/>
      <c r="O449" s="736"/>
      <c r="P449" s="735" t="str">
        <f>'Competitor List'!$B$1</f>
        <v>IBS 600 YARD MATCH #1</v>
      </c>
      <c r="Q449" s="736"/>
      <c r="R449" s="736"/>
      <c r="S449" s="736"/>
      <c r="T449" s="736"/>
    </row>
    <row r="450" spans="1:20" ht="18.75" customHeight="1" x14ac:dyDescent="0.35">
      <c r="A450" s="735" t="str">
        <f>'Competitor List'!$B$2</f>
        <v>Your range name, City State</v>
      </c>
      <c r="B450" s="736"/>
      <c r="C450" s="736"/>
      <c r="D450" s="736"/>
      <c r="E450" s="736"/>
      <c r="F450" s="735" t="str">
        <f>'Competitor List'!$B$2</f>
        <v>Your range name, City State</v>
      </c>
      <c r="G450" s="736"/>
      <c r="H450" s="736"/>
      <c r="I450" s="736"/>
      <c r="J450" s="736"/>
      <c r="K450" s="735" t="str">
        <f>'Competitor List'!$B$2</f>
        <v>Your range name, City State</v>
      </c>
      <c r="L450" s="736"/>
      <c r="M450" s="736"/>
      <c r="N450" s="736"/>
      <c r="O450" s="736"/>
      <c r="P450" s="735" t="str">
        <f>'Competitor List'!$B$2</f>
        <v>Your range name, City State</v>
      </c>
      <c r="Q450" s="736"/>
      <c r="R450" s="736"/>
      <c r="S450" s="736"/>
      <c r="T450" s="736"/>
    </row>
    <row r="451" spans="1:20" ht="18.75" customHeight="1" x14ac:dyDescent="0.35">
      <c r="A451" s="737">
        <f>'Competitor List'!$B$3</f>
        <v>43499</v>
      </c>
      <c r="B451" s="736"/>
      <c r="C451" s="736"/>
      <c r="D451" s="736"/>
      <c r="E451" s="736"/>
      <c r="F451" s="737">
        <f>'Competitor List'!$B$3</f>
        <v>43499</v>
      </c>
      <c r="G451" s="736"/>
      <c r="H451" s="736"/>
      <c r="I451" s="736"/>
      <c r="J451" s="736"/>
      <c r="K451" s="737">
        <f>'Competitor List'!$B$3</f>
        <v>43499</v>
      </c>
      <c r="L451" s="736"/>
      <c r="M451" s="736"/>
      <c r="N451" s="736"/>
      <c r="O451" s="736"/>
      <c r="P451" s="737">
        <f>'Competitor List'!$B$3</f>
        <v>43499</v>
      </c>
      <c r="Q451" s="736"/>
      <c r="R451" s="736"/>
      <c r="S451" s="736"/>
      <c r="T451" s="736"/>
    </row>
    <row r="452" spans="1:20" ht="18.75" customHeight="1" x14ac:dyDescent="0.35">
      <c r="A452" s="725" t="s">
        <v>423</v>
      </c>
      <c r="B452" s="726"/>
      <c r="C452" s="725" t="s">
        <v>424</v>
      </c>
      <c r="D452" s="727"/>
      <c r="E452" s="540">
        <v>1</v>
      </c>
      <c r="F452" s="725" t="s">
        <v>423</v>
      </c>
      <c r="G452" s="726"/>
      <c r="H452" s="725" t="s">
        <v>424</v>
      </c>
      <c r="I452" s="727"/>
      <c r="J452" s="540">
        <f>E452+1</f>
        <v>2</v>
      </c>
      <c r="K452" s="725" t="s">
        <v>423</v>
      </c>
      <c r="L452" s="726"/>
      <c r="M452" s="725" t="s">
        <v>424</v>
      </c>
      <c r="N452" s="727"/>
      <c r="O452" s="540">
        <f>J452+1</f>
        <v>3</v>
      </c>
      <c r="P452" s="725" t="s">
        <v>423</v>
      </c>
      <c r="Q452" s="726"/>
      <c r="R452" s="725" t="s">
        <v>424</v>
      </c>
      <c r="S452" s="727"/>
      <c r="T452" s="540">
        <f>O452+1</f>
        <v>4</v>
      </c>
    </row>
    <row r="453" spans="1:20" ht="18.75" customHeight="1" x14ac:dyDescent="0.7">
      <c r="A453" s="728" t="s">
        <v>425</v>
      </c>
      <c r="B453" s="729"/>
      <c r="C453" s="730">
        <f>'Label data'!A59</f>
        <v>317</v>
      </c>
      <c r="D453" s="541"/>
      <c r="F453" s="728" t="s">
        <v>425</v>
      </c>
      <c r="G453" s="729"/>
      <c r="H453" s="730">
        <f>C453</f>
        <v>317</v>
      </c>
      <c r="I453" s="541"/>
      <c r="K453" s="728" t="s">
        <v>425</v>
      </c>
      <c r="L453" s="729"/>
      <c r="M453" s="730">
        <f>H453</f>
        <v>317</v>
      </c>
      <c r="N453" s="541"/>
      <c r="P453" s="728" t="s">
        <v>425</v>
      </c>
      <c r="Q453" s="729"/>
      <c r="R453" s="730">
        <f>M453</f>
        <v>317</v>
      </c>
      <c r="S453" s="541"/>
    </row>
    <row r="454" spans="1:20" ht="18.75" customHeight="1" x14ac:dyDescent="0.35">
      <c r="A454" s="729"/>
      <c r="B454" s="729"/>
      <c r="C454" s="731"/>
      <c r="D454" s="732"/>
      <c r="E454" s="733"/>
      <c r="F454" s="729"/>
      <c r="G454" s="729"/>
      <c r="H454" s="731"/>
      <c r="I454" s="732"/>
      <c r="J454" s="733"/>
      <c r="K454" s="729"/>
      <c r="L454" s="729"/>
      <c r="M454" s="731"/>
      <c r="N454" s="732"/>
      <c r="O454" s="733"/>
      <c r="P454" s="729"/>
      <c r="Q454" s="729"/>
      <c r="R454" s="731"/>
      <c r="S454" s="732"/>
      <c r="T454" s="733"/>
    </row>
    <row r="455" spans="1:20" ht="18.75" customHeight="1" x14ac:dyDescent="0.7">
      <c r="A455" s="543"/>
      <c r="B455" s="544"/>
      <c r="C455" s="545"/>
      <c r="D455" s="543" t="s">
        <v>426</v>
      </c>
      <c r="E455" s="546">
        <f>'Label data'!E59</f>
        <v>17</v>
      </c>
      <c r="G455" s="544"/>
      <c r="H455" s="545"/>
      <c r="I455" s="543" t="s">
        <v>426</v>
      </c>
      <c r="J455" s="546">
        <f>E455</f>
        <v>17</v>
      </c>
      <c r="L455" s="544"/>
      <c r="M455" s="545"/>
      <c r="N455" s="543" t="s">
        <v>426</v>
      </c>
      <c r="O455" s="546">
        <f ca="1">'Label data'!F59</f>
        <v>17</v>
      </c>
      <c r="Q455" s="544"/>
      <c r="R455" s="545"/>
      <c r="S455" s="543" t="s">
        <v>426</v>
      </c>
      <c r="T455" s="546">
        <f ca="1">O455</f>
        <v>17</v>
      </c>
    </row>
    <row r="456" spans="1:20" ht="18.75" customHeight="1" x14ac:dyDescent="0.35">
      <c r="A456" s="543"/>
      <c r="B456" s="546"/>
      <c r="C456" s="546"/>
      <c r="D456" s="734" t="s">
        <v>427</v>
      </c>
      <c r="E456" s="731"/>
      <c r="F456" s="543"/>
      <c r="G456" s="546"/>
      <c r="H456" s="546"/>
      <c r="I456" s="734" t="s">
        <v>428</v>
      </c>
      <c r="J456" s="731"/>
      <c r="K456" s="543"/>
      <c r="L456" s="546"/>
      <c r="M456" s="546"/>
      <c r="N456" s="734" t="s">
        <v>427</v>
      </c>
      <c r="O456" s="731"/>
      <c r="P456" s="543"/>
      <c r="Q456" s="546"/>
      <c r="R456" s="546"/>
      <c r="S456" s="734" t="s">
        <v>428</v>
      </c>
      <c r="T456" s="731"/>
    </row>
    <row r="457" spans="1:20" ht="18.75" customHeight="1" x14ac:dyDescent="0.35">
      <c r="A457" s="735" t="str">
        <f>'Competitor List'!$B$1</f>
        <v>IBS 600 YARD MATCH #1</v>
      </c>
      <c r="B457" s="736"/>
      <c r="C457" s="736"/>
      <c r="D457" s="736"/>
      <c r="E457" s="736"/>
      <c r="F457" s="735" t="str">
        <f>'Competitor List'!$B$1</f>
        <v>IBS 600 YARD MATCH #1</v>
      </c>
      <c r="G457" s="736"/>
      <c r="H457" s="736"/>
      <c r="I457" s="736"/>
      <c r="J457" s="736"/>
      <c r="K457" s="735" t="str">
        <f>'Competitor List'!$B$1</f>
        <v>IBS 600 YARD MATCH #1</v>
      </c>
      <c r="L457" s="736"/>
      <c r="M457" s="736"/>
      <c r="N457" s="736"/>
      <c r="O457" s="736"/>
      <c r="P457" s="735" t="str">
        <f>'Competitor List'!$B$1</f>
        <v>IBS 600 YARD MATCH #1</v>
      </c>
      <c r="Q457" s="736"/>
      <c r="R457" s="736"/>
      <c r="S457" s="736"/>
      <c r="T457" s="736"/>
    </row>
    <row r="458" spans="1:20" ht="18.75" customHeight="1" x14ac:dyDescent="0.35">
      <c r="A458" s="735" t="str">
        <f>'Competitor List'!$B$2</f>
        <v>Your range name, City State</v>
      </c>
      <c r="B458" s="736"/>
      <c r="C458" s="736"/>
      <c r="D458" s="736"/>
      <c r="E458" s="736"/>
      <c r="F458" s="735" t="str">
        <f>'Competitor List'!$B$2</f>
        <v>Your range name, City State</v>
      </c>
      <c r="G458" s="736"/>
      <c r="H458" s="736"/>
      <c r="I458" s="736"/>
      <c r="J458" s="736"/>
      <c r="K458" s="735" t="str">
        <f>'Competitor List'!$B$2</f>
        <v>Your range name, City State</v>
      </c>
      <c r="L458" s="736"/>
      <c r="M458" s="736"/>
      <c r="N458" s="736"/>
      <c r="O458" s="736"/>
      <c r="P458" s="735" t="str">
        <f>'Competitor List'!$B$2</f>
        <v>Your range name, City State</v>
      </c>
      <c r="Q458" s="736"/>
      <c r="R458" s="736"/>
      <c r="S458" s="736"/>
      <c r="T458" s="736"/>
    </row>
    <row r="459" spans="1:20" ht="18.75" customHeight="1" x14ac:dyDescent="0.35">
      <c r="A459" s="737">
        <f>'Competitor List'!$B$3</f>
        <v>43499</v>
      </c>
      <c r="B459" s="736"/>
      <c r="C459" s="736"/>
      <c r="D459" s="736"/>
      <c r="E459" s="736"/>
      <c r="F459" s="737">
        <f>'Competitor List'!$B$3</f>
        <v>43499</v>
      </c>
      <c r="G459" s="736"/>
      <c r="H459" s="736"/>
      <c r="I459" s="736"/>
      <c r="J459" s="736"/>
      <c r="K459" s="737">
        <f>'Competitor List'!$B$3</f>
        <v>43499</v>
      </c>
      <c r="L459" s="736"/>
      <c r="M459" s="736"/>
      <c r="N459" s="736"/>
      <c r="O459" s="736"/>
      <c r="P459" s="737">
        <f>'Competitor List'!$B$3</f>
        <v>43499</v>
      </c>
      <c r="Q459" s="736"/>
      <c r="R459" s="736"/>
      <c r="S459" s="736"/>
      <c r="T459" s="736"/>
    </row>
    <row r="460" spans="1:20" ht="18.75" customHeight="1" x14ac:dyDescent="0.35">
      <c r="A460" s="725" t="s">
        <v>423</v>
      </c>
      <c r="B460" s="726"/>
      <c r="C460" s="725" t="s">
        <v>424</v>
      </c>
      <c r="D460" s="727"/>
      <c r="E460" s="540">
        <v>1</v>
      </c>
      <c r="F460" s="725" t="s">
        <v>423</v>
      </c>
      <c r="G460" s="726"/>
      <c r="H460" s="725" t="s">
        <v>424</v>
      </c>
      <c r="I460" s="727"/>
      <c r="J460" s="540">
        <f>E460+1</f>
        <v>2</v>
      </c>
      <c r="K460" s="725" t="s">
        <v>423</v>
      </c>
      <c r="L460" s="726"/>
      <c r="M460" s="725" t="s">
        <v>424</v>
      </c>
      <c r="N460" s="727"/>
      <c r="O460" s="540">
        <f>J460+1</f>
        <v>3</v>
      </c>
      <c r="P460" s="725" t="s">
        <v>423</v>
      </c>
      <c r="Q460" s="726"/>
      <c r="R460" s="725" t="s">
        <v>424</v>
      </c>
      <c r="S460" s="727"/>
      <c r="T460" s="540">
        <f>O460+1</f>
        <v>4</v>
      </c>
    </row>
    <row r="461" spans="1:20" ht="18.75" customHeight="1" x14ac:dyDescent="0.7">
      <c r="A461" s="728" t="s">
        <v>425</v>
      </c>
      <c r="B461" s="729"/>
      <c r="C461" s="730">
        <f>'Label data'!A60</f>
        <v>318</v>
      </c>
      <c r="D461" s="541"/>
      <c r="F461" s="728" t="s">
        <v>425</v>
      </c>
      <c r="G461" s="729"/>
      <c r="H461" s="730">
        <f>C461</f>
        <v>318</v>
      </c>
      <c r="I461" s="541"/>
      <c r="K461" s="728" t="s">
        <v>425</v>
      </c>
      <c r="L461" s="729"/>
      <c r="M461" s="730">
        <f>H461</f>
        <v>318</v>
      </c>
      <c r="N461" s="541"/>
      <c r="P461" s="728" t="s">
        <v>425</v>
      </c>
      <c r="Q461" s="729"/>
      <c r="R461" s="730">
        <f>M461</f>
        <v>318</v>
      </c>
      <c r="S461" s="541"/>
    </row>
    <row r="462" spans="1:20" ht="18.75" customHeight="1" x14ac:dyDescent="0.35">
      <c r="A462" s="729"/>
      <c r="B462" s="729"/>
      <c r="C462" s="731"/>
      <c r="D462" s="732"/>
      <c r="E462" s="733"/>
      <c r="F462" s="729"/>
      <c r="G462" s="729"/>
      <c r="H462" s="731"/>
      <c r="I462" s="732"/>
      <c r="J462" s="733"/>
      <c r="K462" s="729"/>
      <c r="L462" s="729"/>
      <c r="M462" s="731"/>
      <c r="N462" s="732"/>
      <c r="O462" s="733"/>
      <c r="P462" s="729"/>
      <c r="Q462" s="729"/>
      <c r="R462" s="731"/>
      <c r="S462" s="732"/>
      <c r="T462" s="733"/>
    </row>
    <row r="463" spans="1:20" ht="18.75" customHeight="1" x14ac:dyDescent="0.7">
      <c r="A463" s="543"/>
      <c r="B463" s="544"/>
      <c r="C463" s="545"/>
      <c r="D463" s="543" t="s">
        <v>426</v>
      </c>
      <c r="E463" s="546">
        <f>'Label data'!E60</f>
        <v>18</v>
      </c>
      <c r="G463" s="544"/>
      <c r="H463" s="545"/>
      <c r="I463" s="543" t="s">
        <v>426</v>
      </c>
      <c r="J463" s="546">
        <f>E463</f>
        <v>18</v>
      </c>
      <c r="L463" s="544"/>
      <c r="M463" s="545"/>
      <c r="N463" s="543" t="s">
        <v>426</v>
      </c>
      <c r="O463" s="546">
        <f ca="1">'Label data'!F60</f>
        <v>18</v>
      </c>
      <c r="Q463" s="544"/>
      <c r="R463" s="545"/>
      <c r="S463" s="543" t="s">
        <v>426</v>
      </c>
      <c r="T463" s="546">
        <f ca="1">O463</f>
        <v>18</v>
      </c>
    </row>
    <row r="464" spans="1:20" ht="18.75" customHeight="1" x14ac:dyDescent="0.35">
      <c r="A464" s="543"/>
      <c r="B464" s="546"/>
      <c r="C464" s="546"/>
      <c r="D464" s="734" t="s">
        <v>427</v>
      </c>
      <c r="E464" s="731"/>
      <c r="F464" s="543"/>
      <c r="G464" s="546"/>
      <c r="H464" s="546"/>
      <c r="I464" s="734" t="s">
        <v>428</v>
      </c>
      <c r="J464" s="731"/>
      <c r="K464" s="543"/>
      <c r="L464" s="546"/>
      <c r="M464" s="546"/>
      <c r="N464" s="734" t="s">
        <v>427</v>
      </c>
      <c r="O464" s="731"/>
      <c r="P464" s="543"/>
      <c r="Q464" s="546"/>
      <c r="R464" s="546"/>
      <c r="S464" s="734" t="s">
        <v>428</v>
      </c>
      <c r="T464" s="731"/>
    </row>
    <row r="465" spans="1:20" ht="18.75" customHeight="1" x14ac:dyDescent="0.35">
      <c r="A465" s="735" t="str">
        <f>'Competitor List'!$B$1</f>
        <v>IBS 600 YARD MATCH #1</v>
      </c>
      <c r="B465" s="736"/>
      <c r="C465" s="736"/>
      <c r="D465" s="736"/>
      <c r="E465" s="736"/>
      <c r="F465" s="735" t="str">
        <f>'Competitor List'!$B$1</f>
        <v>IBS 600 YARD MATCH #1</v>
      </c>
      <c r="G465" s="736"/>
      <c r="H465" s="736"/>
      <c r="I465" s="736"/>
      <c r="J465" s="736"/>
      <c r="K465" s="735" t="str">
        <f>'Competitor List'!$B$1</f>
        <v>IBS 600 YARD MATCH #1</v>
      </c>
      <c r="L465" s="736"/>
      <c r="M465" s="736"/>
      <c r="N465" s="736"/>
      <c r="O465" s="736"/>
      <c r="P465" s="735" t="str">
        <f>'Competitor List'!$B$1</f>
        <v>IBS 600 YARD MATCH #1</v>
      </c>
      <c r="Q465" s="736"/>
      <c r="R465" s="736"/>
      <c r="S465" s="736"/>
      <c r="T465" s="736"/>
    </row>
    <row r="466" spans="1:20" ht="18.75" customHeight="1" x14ac:dyDescent="0.35">
      <c r="A466" s="735" t="str">
        <f>'Competitor List'!$B$2</f>
        <v>Your range name, City State</v>
      </c>
      <c r="B466" s="736"/>
      <c r="C466" s="736"/>
      <c r="D466" s="736"/>
      <c r="E466" s="736"/>
      <c r="F466" s="735" t="str">
        <f>'Competitor List'!$B$2</f>
        <v>Your range name, City State</v>
      </c>
      <c r="G466" s="736"/>
      <c r="H466" s="736"/>
      <c r="I466" s="736"/>
      <c r="J466" s="736"/>
      <c r="K466" s="735" t="str">
        <f>'Competitor List'!$B$2</f>
        <v>Your range name, City State</v>
      </c>
      <c r="L466" s="736"/>
      <c r="M466" s="736"/>
      <c r="N466" s="736"/>
      <c r="O466" s="736"/>
      <c r="P466" s="735" t="str">
        <f>'Competitor List'!$B$2</f>
        <v>Your range name, City State</v>
      </c>
      <c r="Q466" s="736"/>
      <c r="R466" s="736"/>
      <c r="S466" s="736"/>
      <c r="T466" s="736"/>
    </row>
    <row r="467" spans="1:20" ht="18.75" customHeight="1" x14ac:dyDescent="0.35">
      <c r="A467" s="737">
        <f>'Competitor List'!$B$3</f>
        <v>43499</v>
      </c>
      <c r="B467" s="736"/>
      <c r="C467" s="736"/>
      <c r="D467" s="736"/>
      <c r="E467" s="736"/>
      <c r="F467" s="737">
        <f>'Competitor List'!$B$3</f>
        <v>43499</v>
      </c>
      <c r="G467" s="736"/>
      <c r="H467" s="736"/>
      <c r="I467" s="736"/>
      <c r="J467" s="736"/>
      <c r="K467" s="737">
        <f>'Competitor List'!$B$3</f>
        <v>43499</v>
      </c>
      <c r="L467" s="736"/>
      <c r="M467" s="736"/>
      <c r="N467" s="736"/>
      <c r="O467" s="736"/>
      <c r="P467" s="737">
        <f>'Competitor List'!$B$3</f>
        <v>43499</v>
      </c>
      <c r="Q467" s="736"/>
      <c r="R467" s="736"/>
      <c r="S467" s="736"/>
      <c r="T467" s="736"/>
    </row>
    <row r="468" spans="1:20" ht="18.75" customHeight="1" x14ac:dyDescent="0.35">
      <c r="A468" s="725" t="s">
        <v>423</v>
      </c>
      <c r="B468" s="726"/>
      <c r="C468" s="725" t="s">
        <v>424</v>
      </c>
      <c r="D468" s="727"/>
      <c r="E468" s="540">
        <v>1</v>
      </c>
      <c r="F468" s="725" t="s">
        <v>423</v>
      </c>
      <c r="G468" s="726"/>
      <c r="H468" s="725" t="s">
        <v>424</v>
      </c>
      <c r="I468" s="727"/>
      <c r="J468" s="540">
        <f>E468+1</f>
        <v>2</v>
      </c>
      <c r="K468" s="725" t="s">
        <v>423</v>
      </c>
      <c r="L468" s="726"/>
      <c r="M468" s="725" t="s">
        <v>424</v>
      </c>
      <c r="N468" s="727"/>
      <c r="O468" s="540">
        <f>J468+1</f>
        <v>3</v>
      </c>
      <c r="P468" s="725" t="s">
        <v>423</v>
      </c>
      <c r="Q468" s="726"/>
      <c r="R468" s="725" t="s">
        <v>424</v>
      </c>
      <c r="S468" s="727"/>
      <c r="T468" s="540">
        <f>O468+1</f>
        <v>4</v>
      </c>
    </row>
    <row r="469" spans="1:20" ht="18.75" customHeight="1" x14ac:dyDescent="0.7">
      <c r="A469" s="728" t="s">
        <v>425</v>
      </c>
      <c r="B469" s="729"/>
      <c r="C469" s="730">
        <f>'Label data'!A61</f>
        <v>319</v>
      </c>
      <c r="D469" s="541"/>
      <c r="F469" s="728" t="s">
        <v>425</v>
      </c>
      <c r="G469" s="729"/>
      <c r="H469" s="730">
        <f>C469</f>
        <v>319</v>
      </c>
      <c r="I469" s="541"/>
      <c r="K469" s="728" t="s">
        <v>425</v>
      </c>
      <c r="L469" s="729"/>
      <c r="M469" s="730">
        <f>H469</f>
        <v>319</v>
      </c>
      <c r="N469" s="541"/>
      <c r="P469" s="728" t="s">
        <v>425</v>
      </c>
      <c r="Q469" s="729"/>
      <c r="R469" s="730">
        <f>M469</f>
        <v>319</v>
      </c>
      <c r="S469" s="541"/>
    </row>
    <row r="470" spans="1:20" ht="18.75" customHeight="1" x14ac:dyDescent="0.35">
      <c r="A470" s="729"/>
      <c r="B470" s="729"/>
      <c r="C470" s="731"/>
      <c r="D470" s="732"/>
      <c r="E470" s="733"/>
      <c r="F470" s="729"/>
      <c r="G470" s="729"/>
      <c r="H470" s="731"/>
      <c r="I470" s="732"/>
      <c r="J470" s="733"/>
      <c r="K470" s="729"/>
      <c r="L470" s="729"/>
      <c r="M470" s="731"/>
      <c r="N470" s="732"/>
      <c r="O470" s="733"/>
      <c r="P470" s="729"/>
      <c r="Q470" s="729"/>
      <c r="R470" s="731"/>
      <c r="S470" s="732"/>
      <c r="T470" s="733"/>
    </row>
    <row r="471" spans="1:20" ht="18.75" customHeight="1" x14ac:dyDescent="0.7">
      <c r="A471" s="543"/>
      <c r="B471" s="544"/>
      <c r="C471" s="545"/>
      <c r="D471" s="543" t="s">
        <v>426</v>
      </c>
      <c r="E471" s="546">
        <f>'Label data'!E61</f>
        <v>19</v>
      </c>
      <c r="G471" s="544"/>
      <c r="H471" s="545"/>
      <c r="I471" s="543" t="s">
        <v>426</v>
      </c>
      <c r="J471" s="546">
        <f>E471</f>
        <v>19</v>
      </c>
      <c r="L471" s="544"/>
      <c r="M471" s="545"/>
      <c r="N471" s="543" t="s">
        <v>426</v>
      </c>
      <c r="O471" s="546">
        <f ca="1">'Label data'!F61</f>
        <v>19</v>
      </c>
      <c r="Q471" s="544"/>
      <c r="R471" s="545"/>
      <c r="S471" s="543" t="s">
        <v>426</v>
      </c>
      <c r="T471" s="546">
        <f ca="1">O471</f>
        <v>19</v>
      </c>
    </row>
    <row r="472" spans="1:20" ht="18.75" customHeight="1" x14ac:dyDescent="0.35">
      <c r="A472" s="543"/>
      <c r="B472" s="546"/>
      <c r="C472" s="546"/>
      <c r="D472" s="734" t="s">
        <v>427</v>
      </c>
      <c r="E472" s="731"/>
      <c r="F472" s="543"/>
      <c r="G472" s="546"/>
      <c r="H472" s="546"/>
      <c r="I472" s="734" t="s">
        <v>428</v>
      </c>
      <c r="J472" s="731"/>
      <c r="K472" s="543"/>
      <c r="L472" s="546"/>
      <c r="M472" s="546"/>
      <c r="N472" s="734" t="s">
        <v>427</v>
      </c>
      <c r="O472" s="731"/>
      <c r="P472" s="543"/>
      <c r="Q472" s="546"/>
      <c r="R472" s="546"/>
      <c r="S472" s="734" t="s">
        <v>428</v>
      </c>
      <c r="T472" s="731"/>
    </row>
    <row r="473" spans="1:20" ht="18.75" customHeight="1" x14ac:dyDescent="0.35">
      <c r="A473" s="735" t="str">
        <f>'Competitor List'!$B$1</f>
        <v>IBS 600 YARD MATCH #1</v>
      </c>
      <c r="B473" s="736"/>
      <c r="C473" s="736"/>
      <c r="D473" s="736"/>
      <c r="E473" s="736"/>
      <c r="F473" s="735" t="str">
        <f>'Competitor List'!$B$1</f>
        <v>IBS 600 YARD MATCH #1</v>
      </c>
      <c r="G473" s="736"/>
      <c r="H473" s="736"/>
      <c r="I473" s="736"/>
      <c r="J473" s="736"/>
      <c r="K473" s="735" t="str">
        <f>'Competitor List'!$B$1</f>
        <v>IBS 600 YARD MATCH #1</v>
      </c>
      <c r="L473" s="736"/>
      <c r="M473" s="736"/>
      <c r="N473" s="736"/>
      <c r="O473" s="736"/>
      <c r="P473" s="735" t="str">
        <f>'Competitor List'!$B$1</f>
        <v>IBS 600 YARD MATCH #1</v>
      </c>
      <c r="Q473" s="736"/>
      <c r="R473" s="736"/>
      <c r="S473" s="736"/>
      <c r="T473" s="736"/>
    </row>
    <row r="474" spans="1:20" ht="18.75" customHeight="1" x14ac:dyDescent="0.35">
      <c r="A474" s="735" t="str">
        <f>'Competitor List'!$B$2</f>
        <v>Your range name, City State</v>
      </c>
      <c r="B474" s="736"/>
      <c r="C474" s="736"/>
      <c r="D474" s="736"/>
      <c r="E474" s="736"/>
      <c r="F474" s="735" t="str">
        <f>'Competitor List'!$B$2</f>
        <v>Your range name, City State</v>
      </c>
      <c r="G474" s="736"/>
      <c r="H474" s="736"/>
      <c r="I474" s="736"/>
      <c r="J474" s="736"/>
      <c r="K474" s="735" t="str">
        <f>'Competitor List'!$B$2</f>
        <v>Your range name, City State</v>
      </c>
      <c r="L474" s="736"/>
      <c r="M474" s="736"/>
      <c r="N474" s="736"/>
      <c r="O474" s="736"/>
      <c r="P474" s="735" t="str">
        <f>'Competitor List'!$B$2</f>
        <v>Your range name, City State</v>
      </c>
      <c r="Q474" s="736"/>
      <c r="R474" s="736"/>
      <c r="S474" s="736"/>
      <c r="T474" s="736"/>
    </row>
    <row r="475" spans="1:20" ht="18.75" customHeight="1" x14ac:dyDescent="0.35">
      <c r="A475" s="737">
        <f>'Competitor List'!$B$3</f>
        <v>43499</v>
      </c>
      <c r="B475" s="736"/>
      <c r="C475" s="736"/>
      <c r="D475" s="736"/>
      <c r="E475" s="736"/>
      <c r="F475" s="737">
        <f>'Competitor List'!$B$3</f>
        <v>43499</v>
      </c>
      <c r="G475" s="736"/>
      <c r="H475" s="736"/>
      <c r="I475" s="736"/>
      <c r="J475" s="736"/>
      <c r="K475" s="737">
        <f>'Competitor List'!$B$3</f>
        <v>43499</v>
      </c>
      <c r="L475" s="736"/>
      <c r="M475" s="736"/>
      <c r="N475" s="736"/>
      <c r="O475" s="736"/>
      <c r="P475" s="737">
        <f>'Competitor List'!$B$3</f>
        <v>43499</v>
      </c>
      <c r="Q475" s="736"/>
      <c r="R475" s="736"/>
      <c r="S475" s="736"/>
      <c r="T475" s="736"/>
    </row>
    <row r="476" spans="1:20" ht="18.75" customHeight="1" x14ac:dyDescent="0.35">
      <c r="A476" s="725" t="s">
        <v>423</v>
      </c>
      <c r="B476" s="726"/>
      <c r="C476" s="725" t="s">
        <v>424</v>
      </c>
      <c r="D476" s="727"/>
      <c r="E476" s="540">
        <v>1</v>
      </c>
      <c r="F476" s="725" t="s">
        <v>423</v>
      </c>
      <c r="G476" s="726"/>
      <c r="H476" s="725" t="s">
        <v>424</v>
      </c>
      <c r="I476" s="727"/>
      <c r="J476" s="540">
        <f>E476+1</f>
        <v>2</v>
      </c>
      <c r="K476" s="725" t="s">
        <v>423</v>
      </c>
      <c r="L476" s="726"/>
      <c r="M476" s="725" t="s">
        <v>424</v>
      </c>
      <c r="N476" s="727"/>
      <c r="O476" s="540">
        <f>J476+1</f>
        <v>3</v>
      </c>
      <c r="P476" s="725" t="s">
        <v>423</v>
      </c>
      <c r="Q476" s="726"/>
      <c r="R476" s="725" t="s">
        <v>424</v>
      </c>
      <c r="S476" s="727"/>
      <c r="T476" s="540">
        <f>O476+1</f>
        <v>4</v>
      </c>
    </row>
    <row r="477" spans="1:20" ht="18.75" customHeight="1" x14ac:dyDescent="0.7">
      <c r="A477" s="728" t="s">
        <v>425</v>
      </c>
      <c r="B477" s="729"/>
      <c r="C477" s="730">
        <f>'Label data'!A62</f>
        <v>320</v>
      </c>
      <c r="D477" s="541"/>
      <c r="F477" s="728" t="s">
        <v>425</v>
      </c>
      <c r="G477" s="729"/>
      <c r="H477" s="730">
        <f>C477</f>
        <v>320</v>
      </c>
      <c r="I477" s="541"/>
      <c r="K477" s="728" t="s">
        <v>425</v>
      </c>
      <c r="L477" s="729"/>
      <c r="M477" s="730">
        <f>H477</f>
        <v>320</v>
      </c>
      <c r="N477" s="541"/>
      <c r="P477" s="728" t="s">
        <v>425</v>
      </c>
      <c r="Q477" s="729"/>
      <c r="R477" s="730">
        <f>M477</f>
        <v>320</v>
      </c>
      <c r="S477" s="541"/>
    </row>
    <row r="478" spans="1:20" ht="18.75" customHeight="1" x14ac:dyDescent="0.35">
      <c r="A478" s="729"/>
      <c r="B478" s="729"/>
      <c r="C478" s="731"/>
      <c r="D478" s="732"/>
      <c r="E478" s="733"/>
      <c r="F478" s="729"/>
      <c r="G478" s="729"/>
      <c r="H478" s="731"/>
      <c r="I478" s="732"/>
      <c r="J478" s="733"/>
      <c r="K478" s="729"/>
      <c r="L478" s="729"/>
      <c r="M478" s="731"/>
      <c r="N478" s="732"/>
      <c r="O478" s="733"/>
      <c r="P478" s="729"/>
      <c r="Q478" s="729"/>
      <c r="R478" s="731"/>
      <c r="S478" s="732"/>
      <c r="T478" s="733"/>
    </row>
    <row r="479" spans="1:20" ht="18.75" customHeight="1" x14ac:dyDescent="0.7">
      <c r="A479" s="543"/>
      <c r="B479" s="544"/>
      <c r="C479" s="545"/>
      <c r="D479" s="543" t="s">
        <v>426</v>
      </c>
      <c r="E479" s="546">
        <f>'Label data'!E62</f>
        <v>20</v>
      </c>
      <c r="G479" s="544"/>
      <c r="H479" s="545"/>
      <c r="I479" s="543" t="s">
        <v>426</v>
      </c>
      <c r="J479" s="546">
        <f>E479</f>
        <v>20</v>
      </c>
      <c r="L479" s="544"/>
      <c r="M479" s="545"/>
      <c r="N479" s="543" t="s">
        <v>426</v>
      </c>
      <c r="O479" s="546">
        <f ca="1">'Label data'!F62</f>
        <v>20</v>
      </c>
      <c r="Q479" s="544"/>
      <c r="R479" s="545"/>
      <c r="S479" s="543" t="s">
        <v>426</v>
      </c>
      <c r="T479" s="546">
        <f ca="1">O479</f>
        <v>20</v>
      </c>
    </row>
    <row r="480" spans="1:20" ht="18.75" customHeight="1" x14ac:dyDescent="0.35">
      <c r="A480" s="543"/>
      <c r="B480" s="546"/>
      <c r="C480" s="546"/>
      <c r="D480" s="734" t="s">
        <v>427</v>
      </c>
      <c r="E480" s="731"/>
      <c r="F480" s="543"/>
      <c r="G480" s="546"/>
      <c r="H480" s="546"/>
      <c r="I480" s="734" t="s">
        <v>428</v>
      </c>
      <c r="J480" s="731"/>
      <c r="K480" s="543"/>
      <c r="L480" s="546"/>
      <c r="M480" s="546"/>
      <c r="N480" s="734" t="s">
        <v>427</v>
      </c>
      <c r="O480" s="731"/>
      <c r="P480" s="543"/>
      <c r="Q480" s="546"/>
      <c r="R480" s="546"/>
      <c r="S480" s="734" t="s">
        <v>428</v>
      </c>
      <c r="T480" s="731"/>
    </row>
    <row r="481" spans="1:20" ht="18.75" customHeight="1" x14ac:dyDescent="0.35">
      <c r="A481" s="735" t="str">
        <f>'Competitor List'!$B$1</f>
        <v>IBS 600 YARD MATCH #1</v>
      </c>
      <c r="B481" s="736"/>
      <c r="C481" s="736"/>
      <c r="D481" s="736"/>
      <c r="E481" s="736"/>
      <c r="F481" s="735" t="str">
        <f>'Competitor List'!$B$1</f>
        <v>IBS 600 YARD MATCH #1</v>
      </c>
      <c r="G481" s="736"/>
      <c r="H481" s="736"/>
      <c r="I481" s="736"/>
      <c r="J481" s="736"/>
      <c r="K481" s="735" t="str">
        <f>'Competitor List'!$B$1</f>
        <v>IBS 600 YARD MATCH #1</v>
      </c>
      <c r="L481" s="736"/>
      <c r="M481" s="736"/>
      <c r="N481" s="736"/>
      <c r="O481" s="736"/>
      <c r="P481" s="735" t="str">
        <f>'Competitor List'!$B$1</f>
        <v>IBS 600 YARD MATCH #1</v>
      </c>
      <c r="Q481" s="736"/>
      <c r="R481" s="736"/>
      <c r="S481" s="736"/>
      <c r="T481" s="736"/>
    </row>
    <row r="482" spans="1:20" ht="18.75" customHeight="1" x14ac:dyDescent="0.35">
      <c r="A482" s="735" t="str">
        <f>'Competitor List'!$B$2</f>
        <v>Your range name, City State</v>
      </c>
      <c r="B482" s="736"/>
      <c r="C482" s="736"/>
      <c r="D482" s="736"/>
      <c r="E482" s="736"/>
      <c r="F482" s="735" t="str">
        <f>'Competitor List'!$B$2</f>
        <v>Your range name, City State</v>
      </c>
      <c r="G482" s="736"/>
      <c r="H482" s="736"/>
      <c r="I482" s="736"/>
      <c r="J482" s="736"/>
      <c r="K482" s="735" t="str">
        <f>'Competitor List'!$B$2</f>
        <v>Your range name, City State</v>
      </c>
      <c r="L482" s="736"/>
      <c r="M482" s="736"/>
      <c r="N482" s="736"/>
      <c r="O482" s="736"/>
      <c r="P482" s="735" t="str">
        <f>'Competitor List'!$B$2</f>
        <v>Your range name, City State</v>
      </c>
      <c r="Q482" s="736"/>
      <c r="R482" s="736"/>
      <c r="S482" s="736"/>
      <c r="T482" s="736"/>
    </row>
    <row r="483" spans="1:20" ht="18.75" customHeight="1" x14ac:dyDescent="0.35">
      <c r="A483" s="737">
        <f>'Competitor List'!$B$3</f>
        <v>43499</v>
      </c>
      <c r="B483" s="736"/>
      <c r="C483" s="736"/>
      <c r="D483" s="736"/>
      <c r="E483" s="736"/>
      <c r="F483" s="737">
        <f>'Competitor List'!$B$3</f>
        <v>43499</v>
      </c>
      <c r="G483" s="736"/>
      <c r="H483" s="736"/>
      <c r="I483" s="736"/>
      <c r="J483" s="736"/>
      <c r="K483" s="737">
        <f>'Competitor List'!$B$3</f>
        <v>43499</v>
      </c>
      <c r="L483" s="736"/>
      <c r="M483" s="736"/>
      <c r="N483" s="736"/>
      <c r="O483" s="736"/>
      <c r="P483" s="737">
        <f>'Competitor List'!$B$3</f>
        <v>43499</v>
      </c>
      <c r="Q483" s="736"/>
      <c r="R483" s="736"/>
      <c r="S483" s="736"/>
      <c r="T483" s="736"/>
    </row>
    <row r="484" spans="1:20" ht="18.75" customHeight="1" x14ac:dyDescent="0.35">
      <c r="A484" s="725" t="s">
        <v>423</v>
      </c>
      <c r="B484" s="726"/>
      <c r="C484" s="725" t="s">
        <v>424</v>
      </c>
      <c r="D484" s="727"/>
      <c r="E484" s="540">
        <v>1</v>
      </c>
      <c r="F484" s="725" t="s">
        <v>423</v>
      </c>
      <c r="G484" s="726"/>
      <c r="H484" s="725" t="s">
        <v>424</v>
      </c>
      <c r="I484" s="727"/>
      <c r="J484" s="540">
        <f>E484+1</f>
        <v>2</v>
      </c>
      <c r="K484" s="725" t="s">
        <v>423</v>
      </c>
      <c r="L484" s="726"/>
      <c r="M484" s="725" t="s">
        <v>424</v>
      </c>
      <c r="N484" s="727"/>
      <c r="O484" s="540">
        <f>J484+1</f>
        <v>3</v>
      </c>
      <c r="P484" s="725" t="s">
        <v>423</v>
      </c>
      <c r="Q484" s="726"/>
      <c r="R484" s="725" t="s">
        <v>424</v>
      </c>
      <c r="S484" s="727"/>
      <c r="T484" s="540">
        <f>O484+1</f>
        <v>4</v>
      </c>
    </row>
    <row r="485" spans="1:20" ht="18.75" customHeight="1" x14ac:dyDescent="0.7">
      <c r="A485" s="728" t="s">
        <v>425</v>
      </c>
      <c r="B485" s="729"/>
      <c r="C485" s="730">
        <f>'Label data'!A63</f>
        <v>401</v>
      </c>
      <c r="D485" s="541"/>
      <c r="F485" s="728" t="s">
        <v>425</v>
      </c>
      <c r="G485" s="729"/>
      <c r="H485" s="730">
        <f>C485</f>
        <v>401</v>
      </c>
      <c r="I485" s="541"/>
      <c r="K485" s="728" t="s">
        <v>425</v>
      </c>
      <c r="L485" s="729"/>
      <c r="M485" s="730">
        <f>H485</f>
        <v>401</v>
      </c>
      <c r="N485" s="541"/>
      <c r="P485" s="728" t="s">
        <v>425</v>
      </c>
      <c r="Q485" s="729"/>
      <c r="R485" s="730">
        <f>M485</f>
        <v>401</v>
      </c>
      <c r="S485" s="541"/>
    </row>
    <row r="486" spans="1:20" ht="18.75" customHeight="1" x14ac:dyDescent="0.35">
      <c r="A486" s="729"/>
      <c r="B486" s="729"/>
      <c r="C486" s="731"/>
      <c r="D486" s="732"/>
      <c r="E486" s="733"/>
      <c r="F486" s="729"/>
      <c r="G486" s="729"/>
      <c r="H486" s="731"/>
      <c r="I486" s="732"/>
      <c r="J486" s="733"/>
      <c r="K486" s="729"/>
      <c r="L486" s="729"/>
      <c r="M486" s="731"/>
      <c r="N486" s="732"/>
      <c r="O486" s="733"/>
      <c r="P486" s="729"/>
      <c r="Q486" s="729"/>
      <c r="R486" s="731"/>
      <c r="S486" s="732"/>
      <c r="T486" s="733"/>
    </row>
    <row r="487" spans="1:20" ht="18.75" customHeight="1" x14ac:dyDescent="0.7">
      <c r="A487" s="543"/>
      <c r="B487" s="544"/>
      <c r="C487" s="545"/>
      <c r="D487" s="543" t="s">
        <v>426</v>
      </c>
      <c r="E487" s="546">
        <f>'Label data'!E63</f>
        <v>1</v>
      </c>
      <c r="G487" s="544"/>
      <c r="H487" s="545"/>
      <c r="I487" s="543" t="s">
        <v>426</v>
      </c>
      <c r="J487" s="546">
        <f>E487</f>
        <v>1</v>
      </c>
      <c r="L487" s="544"/>
      <c r="M487" s="545"/>
      <c r="N487" s="543" t="s">
        <v>426</v>
      </c>
      <c r="O487" s="546">
        <f ca="1">'Label data'!F63</f>
        <v>1</v>
      </c>
      <c r="Q487" s="544"/>
      <c r="R487" s="545"/>
      <c r="S487" s="543" t="s">
        <v>426</v>
      </c>
      <c r="T487" s="546">
        <f ca="1">O487</f>
        <v>1</v>
      </c>
    </row>
    <row r="488" spans="1:20" ht="18.75" customHeight="1" x14ac:dyDescent="0.35">
      <c r="A488" s="543"/>
      <c r="B488" s="546"/>
      <c r="C488" s="546"/>
      <c r="D488" s="734" t="s">
        <v>427</v>
      </c>
      <c r="E488" s="731"/>
      <c r="F488" s="543"/>
      <c r="G488" s="546"/>
      <c r="H488" s="546"/>
      <c r="I488" s="734" t="s">
        <v>428</v>
      </c>
      <c r="J488" s="731"/>
      <c r="K488" s="543"/>
      <c r="L488" s="546"/>
      <c r="M488" s="546"/>
      <c r="N488" s="734" t="s">
        <v>427</v>
      </c>
      <c r="O488" s="731"/>
      <c r="P488" s="543"/>
      <c r="Q488" s="546"/>
      <c r="R488" s="546"/>
      <c r="S488" s="734" t="s">
        <v>428</v>
      </c>
      <c r="T488" s="731"/>
    </row>
    <row r="489" spans="1:20" ht="18.75" customHeight="1" x14ac:dyDescent="0.35">
      <c r="A489" s="735" t="str">
        <f>'Competitor List'!$B$1</f>
        <v>IBS 600 YARD MATCH #1</v>
      </c>
      <c r="B489" s="736"/>
      <c r="C489" s="736"/>
      <c r="D489" s="736"/>
      <c r="E489" s="736"/>
      <c r="F489" s="735" t="str">
        <f>'Competitor List'!$B$1</f>
        <v>IBS 600 YARD MATCH #1</v>
      </c>
      <c r="G489" s="736"/>
      <c r="H489" s="736"/>
      <c r="I489" s="736"/>
      <c r="J489" s="736"/>
      <c r="K489" s="735" t="str">
        <f>'Competitor List'!$B$1</f>
        <v>IBS 600 YARD MATCH #1</v>
      </c>
      <c r="L489" s="736"/>
      <c r="M489" s="736"/>
      <c r="N489" s="736"/>
      <c r="O489" s="736"/>
      <c r="P489" s="735" t="str">
        <f>'Competitor List'!$B$1</f>
        <v>IBS 600 YARD MATCH #1</v>
      </c>
      <c r="Q489" s="736"/>
      <c r="R489" s="736"/>
      <c r="S489" s="736"/>
      <c r="T489" s="736"/>
    </row>
    <row r="490" spans="1:20" ht="18.75" customHeight="1" x14ac:dyDescent="0.35">
      <c r="A490" s="735" t="str">
        <f>'Competitor List'!$B$2</f>
        <v>Your range name, City State</v>
      </c>
      <c r="B490" s="736"/>
      <c r="C490" s="736"/>
      <c r="D490" s="736"/>
      <c r="E490" s="736"/>
      <c r="F490" s="735" t="str">
        <f>'Competitor List'!$B$2</f>
        <v>Your range name, City State</v>
      </c>
      <c r="G490" s="736"/>
      <c r="H490" s="736"/>
      <c r="I490" s="736"/>
      <c r="J490" s="736"/>
      <c r="K490" s="735" t="str">
        <f>'Competitor List'!$B$2</f>
        <v>Your range name, City State</v>
      </c>
      <c r="L490" s="736"/>
      <c r="M490" s="736"/>
      <c r="N490" s="736"/>
      <c r="O490" s="736"/>
      <c r="P490" s="735" t="str">
        <f>'Competitor List'!$B$2</f>
        <v>Your range name, City State</v>
      </c>
      <c r="Q490" s="736"/>
      <c r="R490" s="736"/>
      <c r="S490" s="736"/>
      <c r="T490" s="736"/>
    </row>
    <row r="491" spans="1:20" ht="18.75" customHeight="1" x14ac:dyDescent="0.35">
      <c r="A491" s="737">
        <f>'Competitor List'!$B$3</f>
        <v>43499</v>
      </c>
      <c r="B491" s="736"/>
      <c r="C491" s="736"/>
      <c r="D491" s="736"/>
      <c r="E491" s="736"/>
      <c r="F491" s="737">
        <f>'Competitor List'!$B$3</f>
        <v>43499</v>
      </c>
      <c r="G491" s="736"/>
      <c r="H491" s="736"/>
      <c r="I491" s="736"/>
      <c r="J491" s="736"/>
      <c r="K491" s="737">
        <f>'Competitor List'!$B$3</f>
        <v>43499</v>
      </c>
      <c r="L491" s="736"/>
      <c r="M491" s="736"/>
      <c r="N491" s="736"/>
      <c r="O491" s="736"/>
      <c r="P491" s="737">
        <f>'Competitor List'!$B$3</f>
        <v>43499</v>
      </c>
      <c r="Q491" s="736"/>
      <c r="R491" s="736"/>
      <c r="S491" s="736"/>
      <c r="T491" s="736"/>
    </row>
    <row r="492" spans="1:20" ht="18.75" customHeight="1" x14ac:dyDescent="0.35">
      <c r="A492" s="725" t="s">
        <v>423</v>
      </c>
      <c r="B492" s="726"/>
      <c r="C492" s="725" t="s">
        <v>424</v>
      </c>
      <c r="D492" s="727"/>
      <c r="E492" s="540">
        <v>1</v>
      </c>
      <c r="F492" s="725" t="s">
        <v>423</v>
      </c>
      <c r="G492" s="726"/>
      <c r="H492" s="725" t="s">
        <v>424</v>
      </c>
      <c r="I492" s="727"/>
      <c r="J492" s="540">
        <f>E492+1</f>
        <v>2</v>
      </c>
      <c r="K492" s="725" t="s">
        <v>423</v>
      </c>
      <c r="L492" s="726"/>
      <c r="M492" s="725" t="s">
        <v>424</v>
      </c>
      <c r="N492" s="727"/>
      <c r="O492" s="540">
        <f>J492+1</f>
        <v>3</v>
      </c>
      <c r="P492" s="725" t="s">
        <v>423</v>
      </c>
      <c r="Q492" s="726"/>
      <c r="R492" s="725" t="s">
        <v>424</v>
      </c>
      <c r="S492" s="727"/>
      <c r="T492" s="540">
        <f>O492+1</f>
        <v>4</v>
      </c>
    </row>
    <row r="493" spans="1:20" ht="18.75" customHeight="1" x14ac:dyDescent="0.7">
      <c r="A493" s="728" t="s">
        <v>425</v>
      </c>
      <c r="B493" s="729"/>
      <c r="C493" s="730">
        <f>'Label data'!A64</f>
        <v>402</v>
      </c>
      <c r="D493" s="541"/>
      <c r="F493" s="728" t="s">
        <v>425</v>
      </c>
      <c r="G493" s="729"/>
      <c r="H493" s="730">
        <f>C493</f>
        <v>402</v>
      </c>
      <c r="I493" s="541"/>
      <c r="K493" s="728" t="s">
        <v>425</v>
      </c>
      <c r="L493" s="729"/>
      <c r="M493" s="730">
        <f>H493</f>
        <v>402</v>
      </c>
      <c r="N493" s="541"/>
      <c r="P493" s="728" t="s">
        <v>425</v>
      </c>
      <c r="Q493" s="729"/>
      <c r="R493" s="730">
        <f>M493</f>
        <v>402</v>
      </c>
      <c r="S493" s="541"/>
    </row>
    <row r="494" spans="1:20" ht="18.75" customHeight="1" x14ac:dyDescent="0.35">
      <c r="A494" s="729"/>
      <c r="B494" s="729"/>
      <c r="C494" s="731"/>
      <c r="D494" s="732"/>
      <c r="E494" s="733"/>
      <c r="F494" s="729"/>
      <c r="G494" s="729"/>
      <c r="H494" s="731"/>
      <c r="I494" s="732"/>
      <c r="J494" s="733"/>
      <c r="K494" s="729"/>
      <c r="L494" s="729"/>
      <c r="M494" s="731"/>
      <c r="N494" s="732"/>
      <c r="O494" s="733"/>
      <c r="P494" s="729"/>
      <c r="Q494" s="729"/>
      <c r="R494" s="731"/>
      <c r="S494" s="732"/>
      <c r="T494" s="733"/>
    </row>
    <row r="495" spans="1:20" ht="18.75" customHeight="1" x14ac:dyDescent="0.7">
      <c r="A495" s="543"/>
      <c r="B495" s="544"/>
      <c r="C495" s="545"/>
      <c r="D495" s="543" t="s">
        <v>426</v>
      </c>
      <c r="E495" s="546">
        <f>'Label data'!E64</f>
        <v>2</v>
      </c>
      <c r="G495" s="544"/>
      <c r="H495" s="545"/>
      <c r="I495" s="543" t="s">
        <v>426</v>
      </c>
      <c r="J495" s="546">
        <f>E495</f>
        <v>2</v>
      </c>
      <c r="L495" s="544"/>
      <c r="M495" s="545"/>
      <c r="N495" s="543" t="s">
        <v>426</v>
      </c>
      <c r="O495" s="546">
        <f ca="1">'Label data'!F64</f>
        <v>2</v>
      </c>
      <c r="Q495" s="544"/>
      <c r="R495" s="545"/>
      <c r="S495" s="543" t="s">
        <v>426</v>
      </c>
      <c r="T495" s="546">
        <f ca="1">O495</f>
        <v>2</v>
      </c>
    </row>
    <row r="496" spans="1:20" ht="18.75" customHeight="1" x14ac:dyDescent="0.35">
      <c r="A496" s="543"/>
      <c r="B496" s="546"/>
      <c r="C496" s="546"/>
      <c r="D496" s="734" t="s">
        <v>427</v>
      </c>
      <c r="E496" s="731"/>
      <c r="F496" s="543"/>
      <c r="G496" s="546"/>
      <c r="H496" s="546"/>
      <c r="I496" s="734" t="s">
        <v>428</v>
      </c>
      <c r="J496" s="731"/>
      <c r="K496" s="543"/>
      <c r="L496" s="546"/>
      <c r="M496" s="546"/>
      <c r="N496" s="734" t="s">
        <v>427</v>
      </c>
      <c r="O496" s="731"/>
      <c r="P496" s="543"/>
      <c r="Q496" s="546"/>
      <c r="R496" s="546"/>
      <c r="S496" s="734" t="s">
        <v>428</v>
      </c>
      <c r="T496" s="731"/>
    </row>
    <row r="497" spans="1:20" ht="18.75" customHeight="1" x14ac:dyDescent="0.35">
      <c r="A497" s="735" t="str">
        <f>'Competitor List'!$B$1</f>
        <v>IBS 600 YARD MATCH #1</v>
      </c>
      <c r="B497" s="736"/>
      <c r="C497" s="736"/>
      <c r="D497" s="736"/>
      <c r="E497" s="736"/>
      <c r="F497" s="735" t="str">
        <f>'Competitor List'!$B$1</f>
        <v>IBS 600 YARD MATCH #1</v>
      </c>
      <c r="G497" s="736"/>
      <c r="H497" s="736"/>
      <c r="I497" s="736"/>
      <c r="J497" s="736"/>
      <c r="K497" s="735" t="str">
        <f>'Competitor List'!$B$1</f>
        <v>IBS 600 YARD MATCH #1</v>
      </c>
      <c r="L497" s="736"/>
      <c r="M497" s="736"/>
      <c r="N497" s="736"/>
      <c r="O497" s="736"/>
      <c r="P497" s="735" t="str">
        <f>'Competitor List'!$B$1</f>
        <v>IBS 600 YARD MATCH #1</v>
      </c>
      <c r="Q497" s="736"/>
      <c r="R497" s="736"/>
      <c r="S497" s="736"/>
      <c r="T497" s="736"/>
    </row>
    <row r="498" spans="1:20" ht="18.75" customHeight="1" x14ac:dyDescent="0.35">
      <c r="A498" s="735" t="str">
        <f>'Competitor List'!$B$2</f>
        <v>Your range name, City State</v>
      </c>
      <c r="B498" s="736"/>
      <c r="C498" s="736"/>
      <c r="D498" s="736"/>
      <c r="E498" s="736"/>
      <c r="F498" s="735" t="str">
        <f>'Competitor List'!$B$2</f>
        <v>Your range name, City State</v>
      </c>
      <c r="G498" s="736"/>
      <c r="H498" s="736"/>
      <c r="I498" s="736"/>
      <c r="J498" s="736"/>
      <c r="K498" s="735" t="str">
        <f>'Competitor List'!$B$2</f>
        <v>Your range name, City State</v>
      </c>
      <c r="L498" s="736"/>
      <c r="M498" s="736"/>
      <c r="N498" s="736"/>
      <c r="O498" s="736"/>
      <c r="P498" s="735" t="str">
        <f>'Competitor List'!$B$2</f>
        <v>Your range name, City State</v>
      </c>
      <c r="Q498" s="736"/>
      <c r="R498" s="736"/>
      <c r="S498" s="736"/>
      <c r="T498" s="736"/>
    </row>
    <row r="499" spans="1:20" ht="18.75" customHeight="1" x14ac:dyDescent="0.35">
      <c r="A499" s="737">
        <f>'Competitor List'!$B$3</f>
        <v>43499</v>
      </c>
      <c r="B499" s="736"/>
      <c r="C499" s="736"/>
      <c r="D499" s="736"/>
      <c r="E499" s="736"/>
      <c r="F499" s="737">
        <f>'Competitor List'!$B$3</f>
        <v>43499</v>
      </c>
      <c r="G499" s="736"/>
      <c r="H499" s="736"/>
      <c r="I499" s="736"/>
      <c r="J499" s="736"/>
      <c r="K499" s="737">
        <f>'Competitor List'!$B$3</f>
        <v>43499</v>
      </c>
      <c r="L499" s="736"/>
      <c r="M499" s="736"/>
      <c r="N499" s="736"/>
      <c r="O499" s="736"/>
      <c r="P499" s="737">
        <f>'Competitor List'!$B$3</f>
        <v>43499</v>
      </c>
      <c r="Q499" s="736"/>
      <c r="R499" s="736"/>
      <c r="S499" s="736"/>
      <c r="T499" s="736"/>
    </row>
    <row r="500" spans="1:20" ht="18.75" customHeight="1" x14ac:dyDescent="0.35">
      <c r="A500" s="725" t="s">
        <v>423</v>
      </c>
      <c r="B500" s="726"/>
      <c r="C500" s="725" t="s">
        <v>424</v>
      </c>
      <c r="D500" s="727"/>
      <c r="E500" s="540">
        <v>1</v>
      </c>
      <c r="F500" s="725" t="s">
        <v>423</v>
      </c>
      <c r="G500" s="726"/>
      <c r="H500" s="725" t="s">
        <v>424</v>
      </c>
      <c r="I500" s="727"/>
      <c r="J500" s="540">
        <f>E500+1</f>
        <v>2</v>
      </c>
      <c r="K500" s="725" t="s">
        <v>423</v>
      </c>
      <c r="L500" s="726"/>
      <c r="M500" s="725" t="s">
        <v>424</v>
      </c>
      <c r="N500" s="727"/>
      <c r="O500" s="540">
        <f>J500+1</f>
        <v>3</v>
      </c>
      <c r="P500" s="725" t="s">
        <v>423</v>
      </c>
      <c r="Q500" s="726"/>
      <c r="R500" s="725" t="s">
        <v>424</v>
      </c>
      <c r="S500" s="727"/>
      <c r="T500" s="540">
        <f>O500+1</f>
        <v>4</v>
      </c>
    </row>
    <row r="501" spans="1:20" ht="18.75" customHeight="1" x14ac:dyDescent="0.7">
      <c r="A501" s="728" t="s">
        <v>425</v>
      </c>
      <c r="B501" s="729"/>
      <c r="C501" s="730">
        <f>'Label data'!A65</f>
        <v>403</v>
      </c>
      <c r="D501" s="541"/>
      <c r="F501" s="728" t="s">
        <v>425</v>
      </c>
      <c r="G501" s="729"/>
      <c r="H501" s="730">
        <f>C501</f>
        <v>403</v>
      </c>
      <c r="I501" s="541"/>
      <c r="K501" s="728" t="s">
        <v>425</v>
      </c>
      <c r="L501" s="729"/>
      <c r="M501" s="730">
        <f>H501</f>
        <v>403</v>
      </c>
      <c r="N501" s="541"/>
      <c r="P501" s="728" t="s">
        <v>425</v>
      </c>
      <c r="Q501" s="729"/>
      <c r="R501" s="730">
        <f>M501</f>
        <v>403</v>
      </c>
      <c r="S501" s="541"/>
    </row>
    <row r="502" spans="1:20" ht="18.75" customHeight="1" x14ac:dyDescent="0.35">
      <c r="A502" s="729"/>
      <c r="B502" s="729"/>
      <c r="C502" s="731"/>
      <c r="D502" s="732"/>
      <c r="E502" s="733"/>
      <c r="F502" s="729"/>
      <c r="G502" s="729"/>
      <c r="H502" s="731"/>
      <c r="I502" s="732"/>
      <c r="J502" s="733"/>
      <c r="K502" s="729"/>
      <c r="L502" s="729"/>
      <c r="M502" s="731"/>
      <c r="N502" s="732"/>
      <c r="O502" s="733"/>
      <c r="P502" s="729"/>
      <c r="Q502" s="729"/>
      <c r="R502" s="731"/>
      <c r="S502" s="732"/>
      <c r="T502" s="733"/>
    </row>
    <row r="503" spans="1:20" ht="18.75" customHeight="1" x14ac:dyDescent="0.7">
      <c r="A503" s="543"/>
      <c r="B503" s="544"/>
      <c r="C503" s="545"/>
      <c r="D503" s="543" t="s">
        <v>426</v>
      </c>
      <c r="E503" s="546">
        <f>'Label data'!E65</f>
        <v>3</v>
      </c>
      <c r="G503" s="544"/>
      <c r="H503" s="545"/>
      <c r="I503" s="543" t="s">
        <v>426</v>
      </c>
      <c r="J503" s="546">
        <f>E503</f>
        <v>3</v>
      </c>
      <c r="L503" s="544"/>
      <c r="M503" s="545"/>
      <c r="N503" s="543" t="s">
        <v>426</v>
      </c>
      <c r="O503" s="546">
        <f ca="1">'Label data'!F65</f>
        <v>3</v>
      </c>
      <c r="Q503" s="544"/>
      <c r="R503" s="545"/>
      <c r="S503" s="543" t="s">
        <v>426</v>
      </c>
      <c r="T503" s="546">
        <f ca="1">O503</f>
        <v>3</v>
      </c>
    </row>
    <row r="504" spans="1:20" ht="18.75" customHeight="1" x14ac:dyDescent="0.35">
      <c r="A504" s="543"/>
      <c r="B504" s="546"/>
      <c r="C504" s="546"/>
      <c r="D504" s="734" t="s">
        <v>427</v>
      </c>
      <c r="E504" s="731"/>
      <c r="F504" s="543"/>
      <c r="G504" s="546"/>
      <c r="H504" s="546"/>
      <c r="I504" s="734" t="s">
        <v>428</v>
      </c>
      <c r="J504" s="731"/>
      <c r="K504" s="543"/>
      <c r="L504" s="546"/>
      <c r="M504" s="546"/>
      <c r="N504" s="734" t="s">
        <v>427</v>
      </c>
      <c r="O504" s="731"/>
      <c r="P504" s="543"/>
      <c r="Q504" s="546"/>
      <c r="R504" s="546"/>
      <c r="S504" s="734" t="s">
        <v>428</v>
      </c>
      <c r="T504" s="731"/>
    </row>
    <row r="505" spans="1:20" ht="18.75" customHeight="1" x14ac:dyDescent="0.35">
      <c r="A505" s="735" t="str">
        <f>'Competitor List'!$B$1</f>
        <v>IBS 600 YARD MATCH #1</v>
      </c>
      <c r="B505" s="736"/>
      <c r="C505" s="736"/>
      <c r="D505" s="736"/>
      <c r="E505" s="736"/>
      <c r="F505" s="735" t="str">
        <f>'Competitor List'!$B$1</f>
        <v>IBS 600 YARD MATCH #1</v>
      </c>
      <c r="G505" s="736"/>
      <c r="H505" s="736"/>
      <c r="I505" s="736"/>
      <c r="J505" s="736"/>
      <c r="K505" s="735" t="str">
        <f>'Competitor List'!$B$1</f>
        <v>IBS 600 YARD MATCH #1</v>
      </c>
      <c r="L505" s="736"/>
      <c r="M505" s="736"/>
      <c r="N505" s="736"/>
      <c r="O505" s="736"/>
      <c r="P505" s="735" t="str">
        <f>'Competitor List'!$B$1</f>
        <v>IBS 600 YARD MATCH #1</v>
      </c>
      <c r="Q505" s="736"/>
      <c r="R505" s="736"/>
      <c r="S505" s="736"/>
      <c r="T505" s="736"/>
    </row>
    <row r="506" spans="1:20" ht="18.75" customHeight="1" x14ac:dyDescent="0.35">
      <c r="A506" s="735" t="str">
        <f>'Competitor List'!$B$2</f>
        <v>Your range name, City State</v>
      </c>
      <c r="B506" s="736"/>
      <c r="C506" s="736"/>
      <c r="D506" s="736"/>
      <c r="E506" s="736"/>
      <c r="F506" s="735" t="str">
        <f>'Competitor List'!$B$2</f>
        <v>Your range name, City State</v>
      </c>
      <c r="G506" s="736"/>
      <c r="H506" s="736"/>
      <c r="I506" s="736"/>
      <c r="J506" s="736"/>
      <c r="K506" s="735" t="str">
        <f>'Competitor List'!$B$2</f>
        <v>Your range name, City State</v>
      </c>
      <c r="L506" s="736"/>
      <c r="M506" s="736"/>
      <c r="N506" s="736"/>
      <c r="O506" s="736"/>
      <c r="P506" s="735" t="str">
        <f>'Competitor List'!$B$2</f>
        <v>Your range name, City State</v>
      </c>
      <c r="Q506" s="736"/>
      <c r="R506" s="736"/>
      <c r="S506" s="736"/>
      <c r="T506" s="736"/>
    </row>
    <row r="507" spans="1:20" ht="18.75" customHeight="1" x14ac:dyDescent="0.35">
      <c r="A507" s="737">
        <f>'Competitor List'!$B$3</f>
        <v>43499</v>
      </c>
      <c r="B507" s="736"/>
      <c r="C507" s="736"/>
      <c r="D507" s="736"/>
      <c r="E507" s="736"/>
      <c r="F507" s="737">
        <f>'Competitor List'!$B$3</f>
        <v>43499</v>
      </c>
      <c r="G507" s="736"/>
      <c r="H507" s="736"/>
      <c r="I507" s="736"/>
      <c r="J507" s="736"/>
      <c r="K507" s="737">
        <f>'Competitor List'!$B$3</f>
        <v>43499</v>
      </c>
      <c r="L507" s="736"/>
      <c r="M507" s="736"/>
      <c r="N507" s="736"/>
      <c r="O507" s="736"/>
      <c r="P507" s="737">
        <f>'Competitor List'!$B$3</f>
        <v>43499</v>
      </c>
      <c r="Q507" s="736"/>
      <c r="R507" s="736"/>
      <c r="S507" s="736"/>
      <c r="T507" s="736"/>
    </row>
    <row r="508" spans="1:20" ht="18.75" customHeight="1" x14ac:dyDescent="0.35">
      <c r="A508" s="725" t="s">
        <v>423</v>
      </c>
      <c r="B508" s="726"/>
      <c r="C508" s="725" t="s">
        <v>424</v>
      </c>
      <c r="D508" s="727"/>
      <c r="E508" s="540">
        <v>1</v>
      </c>
      <c r="F508" s="725" t="s">
        <v>423</v>
      </c>
      <c r="G508" s="726"/>
      <c r="H508" s="725" t="s">
        <v>424</v>
      </c>
      <c r="I508" s="727"/>
      <c r="J508" s="540">
        <f>E508+1</f>
        <v>2</v>
      </c>
      <c r="K508" s="725" t="s">
        <v>423</v>
      </c>
      <c r="L508" s="726"/>
      <c r="M508" s="725" t="s">
        <v>424</v>
      </c>
      <c r="N508" s="727"/>
      <c r="O508" s="540">
        <f>J508+1</f>
        <v>3</v>
      </c>
      <c r="P508" s="725" t="s">
        <v>423</v>
      </c>
      <c r="Q508" s="726"/>
      <c r="R508" s="725" t="s">
        <v>424</v>
      </c>
      <c r="S508" s="727"/>
      <c r="T508" s="540">
        <f>O508+1</f>
        <v>4</v>
      </c>
    </row>
    <row r="509" spans="1:20" ht="18.75" customHeight="1" x14ac:dyDescent="0.7">
      <c r="A509" s="728" t="s">
        <v>425</v>
      </c>
      <c r="B509" s="729"/>
      <c r="C509" s="730">
        <f>'Label data'!A66</f>
        <v>404</v>
      </c>
      <c r="D509" s="541"/>
      <c r="F509" s="728" t="s">
        <v>425</v>
      </c>
      <c r="G509" s="729"/>
      <c r="H509" s="730">
        <f>C509</f>
        <v>404</v>
      </c>
      <c r="I509" s="541"/>
      <c r="K509" s="728" t="s">
        <v>425</v>
      </c>
      <c r="L509" s="729"/>
      <c r="M509" s="730">
        <f>H509</f>
        <v>404</v>
      </c>
      <c r="N509" s="541"/>
      <c r="P509" s="728" t="s">
        <v>425</v>
      </c>
      <c r="Q509" s="729"/>
      <c r="R509" s="730">
        <f>M509</f>
        <v>404</v>
      </c>
      <c r="S509" s="541"/>
    </row>
    <row r="510" spans="1:20" ht="18.75" customHeight="1" x14ac:dyDescent="0.35">
      <c r="A510" s="729"/>
      <c r="B510" s="729"/>
      <c r="C510" s="731"/>
      <c r="D510" s="732"/>
      <c r="E510" s="733"/>
      <c r="F510" s="729"/>
      <c r="G510" s="729"/>
      <c r="H510" s="731"/>
      <c r="I510" s="732"/>
      <c r="J510" s="733"/>
      <c r="K510" s="729"/>
      <c r="L510" s="729"/>
      <c r="M510" s="731"/>
      <c r="N510" s="732"/>
      <c r="O510" s="733"/>
      <c r="P510" s="729"/>
      <c r="Q510" s="729"/>
      <c r="R510" s="731"/>
      <c r="S510" s="732"/>
      <c r="T510" s="733"/>
    </row>
    <row r="511" spans="1:20" ht="18.75" customHeight="1" x14ac:dyDescent="0.7">
      <c r="A511" s="543"/>
      <c r="B511" s="544"/>
      <c r="C511" s="545"/>
      <c r="D511" s="543" t="s">
        <v>426</v>
      </c>
      <c r="E511" s="546">
        <f>'Label data'!E66</f>
        <v>4</v>
      </c>
      <c r="G511" s="544"/>
      <c r="H511" s="545"/>
      <c r="I511" s="543" t="s">
        <v>426</v>
      </c>
      <c r="J511" s="546">
        <f>E511</f>
        <v>4</v>
      </c>
      <c r="L511" s="544"/>
      <c r="M511" s="545"/>
      <c r="N511" s="543" t="s">
        <v>426</v>
      </c>
      <c r="O511" s="546">
        <f ca="1">'Label data'!F66</f>
        <v>4</v>
      </c>
      <c r="Q511" s="544"/>
      <c r="R511" s="545"/>
      <c r="S511" s="543" t="s">
        <v>426</v>
      </c>
      <c r="T511" s="546">
        <f ca="1">O511</f>
        <v>4</v>
      </c>
    </row>
    <row r="512" spans="1:20" ht="18.75" customHeight="1" x14ac:dyDescent="0.35">
      <c r="A512" s="543"/>
      <c r="B512" s="546"/>
      <c r="C512" s="546"/>
      <c r="D512" s="734" t="s">
        <v>427</v>
      </c>
      <c r="E512" s="731"/>
      <c r="F512" s="543"/>
      <c r="G512" s="546"/>
      <c r="H512" s="546"/>
      <c r="I512" s="734" t="s">
        <v>428</v>
      </c>
      <c r="J512" s="731"/>
      <c r="K512" s="543"/>
      <c r="L512" s="546"/>
      <c r="M512" s="546"/>
      <c r="N512" s="734" t="s">
        <v>427</v>
      </c>
      <c r="O512" s="731"/>
      <c r="P512" s="543"/>
      <c r="Q512" s="546"/>
      <c r="R512" s="546"/>
      <c r="S512" s="734" t="s">
        <v>428</v>
      </c>
      <c r="T512" s="731"/>
    </row>
    <row r="513" spans="1:20" ht="18.75" customHeight="1" x14ac:dyDescent="0.35">
      <c r="A513" s="735" t="str">
        <f>'Competitor List'!$B$1</f>
        <v>IBS 600 YARD MATCH #1</v>
      </c>
      <c r="B513" s="736"/>
      <c r="C513" s="736"/>
      <c r="D513" s="736"/>
      <c r="E513" s="736"/>
      <c r="F513" s="735" t="str">
        <f>'Competitor List'!$B$1</f>
        <v>IBS 600 YARD MATCH #1</v>
      </c>
      <c r="G513" s="736"/>
      <c r="H513" s="736"/>
      <c r="I513" s="736"/>
      <c r="J513" s="736"/>
      <c r="K513" s="735" t="str">
        <f>'Competitor List'!$B$1</f>
        <v>IBS 600 YARD MATCH #1</v>
      </c>
      <c r="L513" s="736"/>
      <c r="M513" s="736"/>
      <c r="N513" s="736"/>
      <c r="O513" s="736"/>
      <c r="P513" s="735" t="str">
        <f>'Competitor List'!$B$1</f>
        <v>IBS 600 YARD MATCH #1</v>
      </c>
      <c r="Q513" s="736"/>
      <c r="R513" s="736"/>
      <c r="S513" s="736"/>
      <c r="T513" s="736"/>
    </row>
    <row r="514" spans="1:20" ht="18.75" customHeight="1" x14ac:dyDescent="0.35">
      <c r="A514" s="735" t="str">
        <f>'Competitor List'!$B$2</f>
        <v>Your range name, City State</v>
      </c>
      <c r="B514" s="736"/>
      <c r="C514" s="736"/>
      <c r="D514" s="736"/>
      <c r="E514" s="736"/>
      <c r="F514" s="735" t="str">
        <f>'Competitor List'!$B$2</f>
        <v>Your range name, City State</v>
      </c>
      <c r="G514" s="736"/>
      <c r="H514" s="736"/>
      <c r="I514" s="736"/>
      <c r="J514" s="736"/>
      <c r="K514" s="735" t="str">
        <f>'Competitor List'!$B$2</f>
        <v>Your range name, City State</v>
      </c>
      <c r="L514" s="736"/>
      <c r="M514" s="736"/>
      <c r="N514" s="736"/>
      <c r="O514" s="736"/>
      <c r="P514" s="735" t="str">
        <f>'Competitor List'!$B$2</f>
        <v>Your range name, City State</v>
      </c>
      <c r="Q514" s="736"/>
      <c r="R514" s="736"/>
      <c r="S514" s="736"/>
      <c r="T514" s="736"/>
    </row>
    <row r="515" spans="1:20" ht="18.75" customHeight="1" x14ac:dyDescent="0.35">
      <c r="A515" s="737">
        <f>'Competitor List'!$B$3</f>
        <v>43499</v>
      </c>
      <c r="B515" s="736"/>
      <c r="C515" s="736"/>
      <c r="D515" s="736"/>
      <c r="E515" s="736"/>
      <c r="F515" s="737">
        <f>'Competitor List'!$B$3</f>
        <v>43499</v>
      </c>
      <c r="G515" s="736"/>
      <c r="H515" s="736"/>
      <c r="I515" s="736"/>
      <c r="J515" s="736"/>
      <c r="K515" s="737">
        <f>'Competitor List'!$B$3</f>
        <v>43499</v>
      </c>
      <c r="L515" s="736"/>
      <c r="M515" s="736"/>
      <c r="N515" s="736"/>
      <c r="O515" s="736"/>
      <c r="P515" s="737">
        <f>'Competitor List'!$B$3</f>
        <v>43499</v>
      </c>
      <c r="Q515" s="736"/>
      <c r="R515" s="736"/>
      <c r="S515" s="736"/>
      <c r="T515" s="736"/>
    </row>
    <row r="516" spans="1:20" ht="18.75" customHeight="1" x14ac:dyDescent="0.35">
      <c r="A516" s="725" t="s">
        <v>423</v>
      </c>
      <c r="B516" s="726"/>
      <c r="C516" s="725" t="s">
        <v>424</v>
      </c>
      <c r="D516" s="727"/>
      <c r="E516" s="540">
        <v>1</v>
      </c>
      <c r="F516" s="725" t="s">
        <v>423</v>
      </c>
      <c r="G516" s="726"/>
      <c r="H516" s="725" t="s">
        <v>424</v>
      </c>
      <c r="I516" s="727"/>
      <c r="J516" s="540">
        <f>E516+1</f>
        <v>2</v>
      </c>
      <c r="K516" s="725" t="s">
        <v>423</v>
      </c>
      <c r="L516" s="726"/>
      <c r="M516" s="725" t="s">
        <v>424</v>
      </c>
      <c r="N516" s="727"/>
      <c r="O516" s="540">
        <f>J516+1</f>
        <v>3</v>
      </c>
      <c r="P516" s="725" t="s">
        <v>423</v>
      </c>
      <c r="Q516" s="726"/>
      <c r="R516" s="725" t="s">
        <v>424</v>
      </c>
      <c r="S516" s="727"/>
      <c r="T516" s="540">
        <f>O516+1</f>
        <v>4</v>
      </c>
    </row>
    <row r="517" spans="1:20" ht="18.75" customHeight="1" x14ac:dyDescent="0.7">
      <c r="A517" s="728" t="s">
        <v>425</v>
      </c>
      <c r="B517" s="729"/>
      <c r="C517" s="730">
        <f>'Label data'!A67</f>
        <v>405</v>
      </c>
      <c r="D517" s="541"/>
      <c r="F517" s="728" t="s">
        <v>425</v>
      </c>
      <c r="G517" s="729"/>
      <c r="H517" s="730">
        <f>C517</f>
        <v>405</v>
      </c>
      <c r="I517" s="541"/>
      <c r="K517" s="728" t="s">
        <v>425</v>
      </c>
      <c r="L517" s="729"/>
      <c r="M517" s="730">
        <f>H517</f>
        <v>405</v>
      </c>
      <c r="N517" s="541"/>
      <c r="P517" s="728" t="s">
        <v>425</v>
      </c>
      <c r="Q517" s="729"/>
      <c r="R517" s="730">
        <f>M517</f>
        <v>405</v>
      </c>
      <c r="S517" s="541"/>
    </row>
    <row r="518" spans="1:20" ht="18.75" customHeight="1" x14ac:dyDescent="0.35">
      <c r="A518" s="729"/>
      <c r="B518" s="729"/>
      <c r="C518" s="731"/>
      <c r="D518" s="732"/>
      <c r="E518" s="733"/>
      <c r="F518" s="729"/>
      <c r="G518" s="729"/>
      <c r="H518" s="731"/>
      <c r="I518" s="732"/>
      <c r="J518" s="733"/>
      <c r="K518" s="729"/>
      <c r="L518" s="729"/>
      <c r="M518" s="731"/>
      <c r="N518" s="732"/>
      <c r="O518" s="733"/>
      <c r="P518" s="729"/>
      <c r="Q518" s="729"/>
      <c r="R518" s="731"/>
      <c r="S518" s="732"/>
      <c r="T518" s="733"/>
    </row>
    <row r="519" spans="1:20" ht="18.75" customHeight="1" x14ac:dyDescent="0.7">
      <c r="A519" s="543"/>
      <c r="B519" s="544"/>
      <c r="C519" s="545"/>
      <c r="D519" s="543" t="s">
        <v>426</v>
      </c>
      <c r="E519" s="546">
        <f>'Label data'!E67</f>
        <v>5</v>
      </c>
      <c r="G519" s="544"/>
      <c r="H519" s="545"/>
      <c r="I519" s="543" t="s">
        <v>426</v>
      </c>
      <c r="J519" s="546">
        <f>E519</f>
        <v>5</v>
      </c>
      <c r="L519" s="544"/>
      <c r="M519" s="545"/>
      <c r="N519" s="543" t="s">
        <v>426</v>
      </c>
      <c r="O519" s="546">
        <f ca="1">'Label data'!F67</f>
        <v>5</v>
      </c>
      <c r="Q519" s="544"/>
      <c r="R519" s="545"/>
      <c r="S519" s="543" t="s">
        <v>426</v>
      </c>
      <c r="T519" s="546">
        <f ca="1">O519</f>
        <v>5</v>
      </c>
    </row>
    <row r="520" spans="1:20" ht="18.75" customHeight="1" x14ac:dyDescent="0.35">
      <c r="A520" s="543"/>
      <c r="B520" s="546"/>
      <c r="C520" s="546"/>
      <c r="D520" s="734" t="s">
        <v>427</v>
      </c>
      <c r="E520" s="731"/>
      <c r="F520" s="543"/>
      <c r="G520" s="546"/>
      <c r="H520" s="546"/>
      <c r="I520" s="734" t="s">
        <v>428</v>
      </c>
      <c r="J520" s="731"/>
      <c r="K520" s="543"/>
      <c r="L520" s="546"/>
      <c r="M520" s="546"/>
      <c r="N520" s="734" t="s">
        <v>427</v>
      </c>
      <c r="O520" s="731"/>
      <c r="P520" s="543"/>
      <c r="Q520" s="546"/>
      <c r="R520" s="546"/>
      <c r="S520" s="734" t="s">
        <v>428</v>
      </c>
      <c r="T520" s="731"/>
    </row>
    <row r="521" spans="1:20" ht="18.75" customHeight="1" x14ac:dyDescent="0.35">
      <c r="A521" s="735" t="str">
        <f>'Competitor List'!$B$1</f>
        <v>IBS 600 YARD MATCH #1</v>
      </c>
      <c r="B521" s="736"/>
      <c r="C521" s="736"/>
      <c r="D521" s="736"/>
      <c r="E521" s="736"/>
      <c r="F521" s="735" t="str">
        <f>'Competitor List'!$B$1</f>
        <v>IBS 600 YARD MATCH #1</v>
      </c>
      <c r="G521" s="736"/>
      <c r="H521" s="736"/>
      <c r="I521" s="736"/>
      <c r="J521" s="736"/>
      <c r="K521" s="735" t="str">
        <f>'Competitor List'!$B$1</f>
        <v>IBS 600 YARD MATCH #1</v>
      </c>
      <c r="L521" s="736"/>
      <c r="M521" s="736"/>
      <c r="N521" s="736"/>
      <c r="O521" s="736"/>
      <c r="P521" s="735" t="str">
        <f>'Competitor List'!$B$1</f>
        <v>IBS 600 YARD MATCH #1</v>
      </c>
      <c r="Q521" s="736"/>
      <c r="R521" s="736"/>
      <c r="S521" s="736"/>
      <c r="T521" s="736"/>
    </row>
    <row r="522" spans="1:20" ht="18.75" customHeight="1" x14ac:dyDescent="0.35">
      <c r="A522" s="735" t="str">
        <f>'Competitor List'!$B$2</f>
        <v>Your range name, City State</v>
      </c>
      <c r="B522" s="736"/>
      <c r="C522" s="736"/>
      <c r="D522" s="736"/>
      <c r="E522" s="736"/>
      <c r="F522" s="735" t="str">
        <f>'Competitor List'!$B$2</f>
        <v>Your range name, City State</v>
      </c>
      <c r="G522" s="736"/>
      <c r="H522" s="736"/>
      <c r="I522" s="736"/>
      <c r="J522" s="736"/>
      <c r="K522" s="735" t="str">
        <f>'Competitor List'!$B$2</f>
        <v>Your range name, City State</v>
      </c>
      <c r="L522" s="736"/>
      <c r="M522" s="736"/>
      <c r="N522" s="736"/>
      <c r="O522" s="736"/>
      <c r="P522" s="735" t="str">
        <f>'Competitor List'!$B$2</f>
        <v>Your range name, City State</v>
      </c>
      <c r="Q522" s="736"/>
      <c r="R522" s="736"/>
      <c r="S522" s="736"/>
      <c r="T522" s="736"/>
    </row>
    <row r="523" spans="1:20" ht="18.75" customHeight="1" x14ac:dyDescent="0.35">
      <c r="A523" s="737">
        <f>'Competitor List'!$B$3</f>
        <v>43499</v>
      </c>
      <c r="B523" s="736"/>
      <c r="C523" s="736"/>
      <c r="D523" s="736"/>
      <c r="E523" s="736"/>
      <c r="F523" s="737">
        <f>'Competitor List'!$B$3</f>
        <v>43499</v>
      </c>
      <c r="G523" s="736"/>
      <c r="H523" s="736"/>
      <c r="I523" s="736"/>
      <c r="J523" s="736"/>
      <c r="K523" s="737">
        <f>'Competitor List'!$B$3</f>
        <v>43499</v>
      </c>
      <c r="L523" s="736"/>
      <c r="M523" s="736"/>
      <c r="N523" s="736"/>
      <c r="O523" s="736"/>
      <c r="P523" s="737">
        <f>'Competitor List'!$B$3</f>
        <v>43499</v>
      </c>
      <c r="Q523" s="736"/>
      <c r="R523" s="736"/>
      <c r="S523" s="736"/>
      <c r="T523" s="736"/>
    </row>
    <row r="524" spans="1:20" ht="18.75" customHeight="1" x14ac:dyDescent="0.35">
      <c r="A524" s="725" t="s">
        <v>423</v>
      </c>
      <c r="B524" s="726"/>
      <c r="C524" s="725" t="s">
        <v>424</v>
      </c>
      <c r="D524" s="727"/>
      <c r="E524" s="540">
        <v>1</v>
      </c>
      <c r="F524" s="725" t="s">
        <v>423</v>
      </c>
      <c r="G524" s="726"/>
      <c r="H524" s="725" t="s">
        <v>424</v>
      </c>
      <c r="I524" s="727"/>
      <c r="J524" s="540">
        <f>E524+1</f>
        <v>2</v>
      </c>
      <c r="K524" s="725" t="s">
        <v>423</v>
      </c>
      <c r="L524" s="726"/>
      <c r="M524" s="725" t="s">
        <v>424</v>
      </c>
      <c r="N524" s="727"/>
      <c r="O524" s="540">
        <f>J524+1</f>
        <v>3</v>
      </c>
      <c r="P524" s="725" t="s">
        <v>423</v>
      </c>
      <c r="Q524" s="726"/>
      <c r="R524" s="725" t="s">
        <v>424</v>
      </c>
      <c r="S524" s="727"/>
      <c r="T524" s="540">
        <f>O524+1</f>
        <v>4</v>
      </c>
    </row>
    <row r="525" spans="1:20" ht="18.75" customHeight="1" x14ac:dyDescent="0.7">
      <c r="A525" s="728" t="s">
        <v>425</v>
      </c>
      <c r="B525" s="729"/>
      <c r="C525" s="730">
        <f>'Label data'!A68</f>
        <v>406</v>
      </c>
      <c r="D525" s="541"/>
      <c r="F525" s="728" t="s">
        <v>425</v>
      </c>
      <c r="G525" s="729"/>
      <c r="H525" s="730">
        <f>C525</f>
        <v>406</v>
      </c>
      <c r="I525" s="541"/>
      <c r="K525" s="728" t="s">
        <v>425</v>
      </c>
      <c r="L525" s="729"/>
      <c r="M525" s="730">
        <f>H525</f>
        <v>406</v>
      </c>
      <c r="N525" s="541"/>
      <c r="P525" s="728" t="s">
        <v>425</v>
      </c>
      <c r="Q525" s="729"/>
      <c r="R525" s="730">
        <f>M525</f>
        <v>406</v>
      </c>
      <c r="S525" s="541"/>
    </row>
    <row r="526" spans="1:20" ht="18.75" customHeight="1" x14ac:dyDescent="0.35">
      <c r="A526" s="729"/>
      <c r="B526" s="729"/>
      <c r="C526" s="731"/>
      <c r="D526" s="732"/>
      <c r="E526" s="733"/>
      <c r="F526" s="729"/>
      <c r="G526" s="729"/>
      <c r="H526" s="731"/>
      <c r="I526" s="732"/>
      <c r="J526" s="733"/>
      <c r="K526" s="729"/>
      <c r="L526" s="729"/>
      <c r="M526" s="731"/>
      <c r="N526" s="732"/>
      <c r="O526" s="733"/>
      <c r="P526" s="729"/>
      <c r="Q526" s="729"/>
      <c r="R526" s="731"/>
      <c r="S526" s="732"/>
      <c r="T526" s="733"/>
    </row>
    <row r="527" spans="1:20" ht="18.75" customHeight="1" x14ac:dyDescent="0.7">
      <c r="A527" s="543"/>
      <c r="B527" s="544"/>
      <c r="C527" s="545"/>
      <c r="D527" s="543" t="s">
        <v>426</v>
      </c>
      <c r="E527" s="546">
        <f>'Label data'!E68</f>
        <v>6</v>
      </c>
      <c r="G527" s="544"/>
      <c r="H527" s="545"/>
      <c r="I527" s="543" t="s">
        <v>426</v>
      </c>
      <c r="J527" s="546">
        <f>E527</f>
        <v>6</v>
      </c>
      <c r="L527" s="544"/>
      <c r="M527" s="545"/>
      <c r="N527" s="543" t="s">
        <v>426</v>
      </c>
      <c r="O527" s="546">
        <f ca="1">'Label data'!F68</f>
        <v>6</v>
      </c>
      <c r="Q527" s="544"/>
      <c r="R527" s="545"/>
      <c r="S527" s="543" t="s">
        <v>426</v>
      </c>
      <c r="T527" s="546">
        <f ca="1">O527</f>
        <v>6</v>
      </c>
    </row>
    <row r="528" spans="1:20" ht="18.75" customHeight="1" x14ac:dyDescent="0.35">
      <c r="A528" s="543"/>
      <c r="B528" s="546"/>
      <c r="C528" s="546"/>
      <c r="D528" s="734" t="s">
        <v>427</v>
      </c>
      <c r="E528" s="731"/>
      <c r="F528" s="543"/>
      <c r="G528" s="546"/>
      <c r="H528" s="546"/>
      <c r="I528" s="734" t="s">
        <v>428</v>
      </c>
      <c r="J528" s="731"/>
      <c r="K528" s="543"/>
      <c r="L528" s="546"/>
      <c r="M528" s="546"/>
      <c r="N528" s="734" t="s">
        <v>427</v>
      </c>
      <c r="O528" s="731"/>
      <c r="P528" s="543"/>
      <c r="Q528" s="546"/>
      <c r="R528" s="546"/>
      <c r="S528" s="734" t="s">
        <v>428</v>
      </c>
      <c r="T528" s="731"/>
    </row>
    <row r="529" spans="1:20" ht="18.75" customHeight="1" x14ac:dyDescent="0.35">
      <c r="A529" s="735" t="str">
        <f>'Competitor List'!$B$1</f>
        <v>IBS 600 YARD MATCH #1</v>
      </c>
      <c r="B529" s="736"/>
      <c r="C529" s="736"/>
      <c r="D529" s="736"/>
      <c r="E529" s="736"/>
      <c r="F529" s="735" t="str">
        <f>'Competitor List'!$B$1</f>
        <v>IBS 600 YARD MATCH #1</v>
      </c>
      <c r="G529" s="736"/>
      <c r="H529" s="736"/>
      <c r="I529" s="736"/>
      <c r="J529" s="736"/>
      <c r="K529" s="735" t="str">
        <f>'Competitor List'!$B$1</f>
        <v>IBS 600 YARD MATCH #1</v>
      </c>
      <c r="L529" s="736"/>
      <c r="M529" s="736"/>
      <c r="N529" s="736"/>
      <c r="O529" s="736"/>
      <c r="P529" s="735" t="str">
        <f>'Competitor List'!$B$1</f>
        <v>IBS 600 YARD MATCH #1</v>
      </c>
      <c r="Q529" s="736"/>
      <c r="R529" s="736"/>
      <c r="S529" s="736"/>
      <c r="T529" s="736"/>
    </row>
    <row r="530" spans="1:20" ht="18.75" customHeight="1" x14ac:dyDescent="0.35">
      <c r="A530" s="735" t="str">
        <f>'Competitor List'!$B$2</f>
        <v>Your range name, City State</v>
      </c>
      <c r="B530" s="736"/>
      <c r="C530" s="736"/>
      <c r="D530" s="736"/>
      <c r="E530" s="736"/>
      <c r="F530" s="735" t="str">
        <f>'Competitor List'!$B$2</f>
        <v>Your range name, City State</v>
      </c>
      <c r="G530" s="736"/>
      <c r="H530" s="736"/>
      <c r="I530" s="736"/>
      <c r="J530" s="736"/>
      <c r="K530" s="735" t="str">
        <f>'Competitor List'!$B$2</f>
        <v>Your range name, City State</v>
      </c>
      <c r="L530" s="736"/>
      <c r="M530" s="736"/>
      <c r="N530" s="736"/>
      <c r="O530" s="736"/>
      <c r="P530" s="735" t="str">
        <f>'Competitor List'!$B$2</f>
        <v>Your range name, City State</v>
      </c>
      <c r="Q530" s="736"/>
      <c r="R530" s="736"/>
      <c r="S530" s="736"/>
      <c r="T530" s="736"/>
    </row>
    <row r="531" spans="1:20" ht="18.75" customHeight="1" x14ac:dyDescent="0.35">
      <c r="A531" s="737">
        <f>'Competitor List'!$B$3</f>
        <v>43499</v>
      </c>
      <c r="B531" s="736"/>
      <c r="C531" s="736"/>
      <c r="D531" s="736"/>
      <c r="E531" s="736"/>
      <c r="F531" s="737">
        <f>'Competitor List'!$B$3</f>
        <v>43499</v>
      </c>
      <c r="G531" s="736"/>
      <c r="H531" s="736"/>
      <c r="I531" s="736"/>
      <c r="J531" s="736"/>
      <c r="K531" s="737">
        <f>'Competitor List'!$B$3</f>
        <v>43499</v>
      </c>
      <c r="L531" s="736"/>
      <c r="M531" s="736"/>
      <c r="N531" s="736"/>
      <c r="O531" s="736"/>
      <c r="P531" s="737">
        <f>'Competitor List'!$B$3</f>
        <v>43499</v>
      </c>
      <c r="Q531" s="736"/>
      <c r="R531" s="736"/>
      <c r="S531" s="736"/>
      <c r="T531" s="736"/>
    </row>
    <row r="532" spans="1:20" ht="18.75" customHeight="1" x14ac:dyDescent="0.35">
      <c r="A532" s="725" t="s">
        <v>423</v>
      </c>
      <c r="B532" s="726"/>
      <c r="C532" s="725" t="s">
        <v>424</v>
      </c>
      <c r="D532" s="727"/>
      <c r="E532" s="540">
        <v>1</v>
      </c>
      <c r="F532" s="725" t="s">
        <v>423</v>
      </c>
      <c r="G532" s="726"/>
      <c r="H532" s="725" t="s">
        <v>424</v>
      </c>
      <c r="I532" s="727"/>
      <c r="J532" s="540">
        <f>E532+1</f>
        <v>2</v>
      </c>
      <c r="K532" s="725" t="s">
        <v>423</v>
      </c>
      <c r="L532" s="726"/>
      <c r="M532" s="725" t="s">
        <v>424</v>
      </c>
      <c r="N532" s="727"/>
      <c r="O532" s="540">
        <f>J532+1</f>
        <v>3</v>
      </c>
      <c r="P532" s="725" t="s">
        <v>423</v>
      </c>
      <c r="Q532" s="726"/>
      <c r="R532" s="725" t="s">
        <v>424</v>
      </c>
      <c r="S532" s="727"/>
      <c r="T532" s="540">
        <f>O532+1</f>
        <v>4</v>
      </c>
    </row>
    <row r="533" spans="1:20" ht="18.75" customHeight="1" x14ac:dyDescent="0.7">
      <c r="A533" s="728" t="s">
        <v>425</v>
      </c>
      <c r="B533" s="729"/>
      <c r="C533" s="730">
        <f>'Label data'!A69</f>
        <v>407</v>
      </c>
      <c r="D533" s="541"/>
      <c r="F533" s="728" t="s">
        <v>425</v>
      </c>
      <c r="G533" s="729"/>
      <c r="H533" s="730">
        <f>C533</f>
        <v>407</v>
      </c>
      <c r="I533" s="541"/>
      <c r="K533" s="728" t="s">
        <v>425</v>
      </c>
      <c r="L533" s="729"/>
      <c r="M533" s="730">
        <f>H533</f>
        <v>407</v>
      </c>
      <c r="N533" s="541"/>
      <c r="P533" s="728" t="s">
        <v>425</v>
      </c>
      <c r="Q533" s="729"/>
      <c r="R533" s="730">
        <f>M533</f>
        <v>407</v>
      </c>
      <c r="S533" s="541"/>
    </row>
    <row r="534" spans="1:20" ht="18.75" customHeight="1" x14ac:dyDescent="0.35">
      <c r="A534" s="729"/>
      <c r="B534" s="729"/>
      <c r="C534" s="731"/>
      <c r="D534" s="732"/>
      <c r="E534" s="733"/>
      <c r="F534" s="729"/>
      <c r="G534" s="729"/>
      <c r="H534" s="731"/>
      <c r="I534" s="732"/>
      <c r="J534" s="733"/>
      <c r="K534" s="729"/>
      <c r="L534" s="729"/>
      <c r="M534" s="731"/>
      <c r="N534" s="732"/>
      <c r="O534" s="733"/>
      <c r="P534" s="729"/>
      <c r="Q534" s="729"/>
      <c r="R534" s="731"/>
      <c r="S534" s="732"/>
      <c r="T534" s="733"/>
    </row>
    <row r="535" spans="1:20" ht="18.75" customHeight="1" x14ac:dyDescent="0.7">
      <c r="A535" s="543"/>
      <c r="B535" s="544"/>
      <c r="C535" s="545"/>
      <c r="D535" s="543" t="s">
        <v>426</v>
      </c>
      <c r="E535" s="546">
        <f>'Label data'!E69</f>
        <v>7</v>
      </c>
      <c r="G535" s="544"/>
      <c r="H535" s="545"/>
      <c r="I535" s="543" t="s">
        <v>426</v>
      </c>
      <c r="J535" s="546">
        <f>E535</f>
        <v>7</v>
      </c>
      <c r="L535" s="544"/>
      <c r="M535" s="545"/>
      <c r="N535" s="543" t="s">
        <v>426</v>
      </c>
      <c r="O535" s="546">
        <f ca="1">'Label data'!F69</f>
        <v>7</v>
      </c>
      <c r="Q535" s="544"/>
      <c r="R535" s="545"/>
      <c r="S535" s="543" t="s">
        <v>426</v>
      </c>
      <c r="T535" s="546">
        <f ca="1">O535</f>
        <v>7</v>
      </c>
    </row>
    <row r="536" spans="1:20" ht="18.75" customHeight="1" x14ac:dyDescent="0.35">
      <c r="A536" s="543"/>
      <c r="B536" s="546"/>
      <c r="C536" s="546"/>
      <c r="D536" s="734" t="s">
        <v>427</v>
      </c>
      <c r="E536" s="731"/>
      <c r="F536" s="543"/>
      <c r="G536" s="546"/>
      <c r="H536" s="546"/>
      <c r="I536" s="734" t="s">
        <v>428</v>
      </c>
      <c r="J536" s="731"/>
      <c r="K536" s="543"/>
      <c r="L536" s="546"/>
      <c r="M536" s="546"/>
      <c r="N536" s="734" t="s">
        <v>427</v>
      </c>
      <c r="O536" s="731"/>
      <c r="P536" s="543"/>
      <c r="Q536" s="546"/>
      <c r="R536" s="546"/>
      <c r="S536" s="734" t="s">
        <v>428</v>
      </c>
      <c r="T536" s="731"/>
    </row>
    <row r="537" spans="1:20" ht="18.75" customHeight="1" x14ac:dyDescent="0.35">
      <c r="A537" s="735" t="str">
        <f>'Competitor List'!$B$1</f>
        <v>IBS 600 YARD MATCH #1</v>
      </c>
      <c r="B537" s="736"/>
      <c r="C537" s="736"/>
      <c r="D537" s="736"/>
      <c r="E537" s="736"/>
      <c r="F537" s="735" t="str">
        <f>'Competitor List'!$B$1</f>
        <v>IBS 600 YARD MATCH #1</v>
      </c>
      <c r="G537" s="736"/>
      <c r="H537" s="736"/>
      <c r="I537" s="736"/>
      <c r="J537" s="736"/>
      <c r="K537" s="735" t="str">
        <f>'Competitor List'!$B$1</f>
        <v>IBS 600 YARD MATCH #1</v>
      </c>
      <c r="L537" s="736"/>
      <c r="M537" s="736"/>
      <c r="N537" s="736"/>
      <c r="O537" s="736"/>
      <c r="P537" s="735" t="str">
        <f>'Competitor List'!$B$1</f>
        <v>IBS 600 YARD MATCH #1</v>
      </c>
      <c r="Q537" s="736"/>
      <c r="R537" s="736"/>
      <c r="S537" s="736"/>
      <c r="T537" s="736"/>
    </row>
    <row r="538" spans="1:20" ht="18.75" customHeight="1" x14ac:dyDescent="0.35">
      <c r="A538" s="735" t="str">
        <f>'Competitor List'!$B$2</f>
        <v>Your range name, City State</v>
      </c>
      <c r="B538" s="736"/>
      <c r="C538" s="736"/>
      <c r="D538" s="736"/>
      <c r="E538" s="736"/>
      <c r="F538" s="735" t="str">
        <f>'Competitor List'!$B$2</f>
        <v>Your range name, City State</v>
      </c>
      <c r="G538" s="736"/>
      <c r="H538" s="736"/>
      <c r="I538" s="736"/>
      <c r="J538" s="736"/>
      <c r="K538" s="735" t="str">
        <f>'Competitor List'!$B$2</f>
        <v>Your range name, City State</v>
      </c>
      <c r="L538" s="736"/>
      <c r="M538" s="736"/>
      <c r="N538" s="736"/>
      <c r="O538" s="736"/>
      <c r="P538" s="735" t="str">
        <f>'Competitor List'!$B$2</f>
        <v>Your range name, City State</v>
      </c>
      <c r="Q538" s="736"/>
      <c r="R538" s="736"/>
      <c r="S538" s="736"/>
      <c r="T538" s="736"/>
    </row>
    <row r="539" spans="1:20" ht="18.75" customHeight="1" x14ac:dyDescent="0.35">
      <c r="A539" s="737">
        <f>'Competitor List'!$B$3</f>
        <v>43499</v>
      </c>
      <c r="B539" s="736"/>
      <c r="C539" s="736"/>
      <c r="D539" s="736"/>
      <c r="E539" s="736"/>
      <c r="F539" s="737">
        <f>'Competitor List'!$B$3</f>
        <v>43499</v>
      </c>
      <c r="G539" s="736"/>
      <c r="H539" s="736"/>
      <c r="I539" s="736"/>
      <c r="J539" s="736"/>
      <c r="K539" s="737">
        <f>'Competitor List'!$B$3</f>
        <v>43499</v>
      </c>
      <c r="L539" s="736"/>
      <c r="M539" s="736"/>
      <c r="N539" s="736"/>
      <c r="O539" s="736"/>
      <c r="P539" s="737">
        <f>'Competitor List'!$B$3</f>
        <v>43499</v>
      </c>
      <c r="Q539" s="736"/>
      <c r="R539" s="736"/>
      <c r="S539" s="736"/>
      <c r="T539" s="736"/>
    </row>
    <row r="540" spans="1:20" ht="18.75" customHeight="1" x14ac:dyDescent="0.35">
      <c r="A540" s="725" t="s">
        <v>423</v>
      </c>
      <c r="B540" s="726"/>
      <c r="C540" s="725" t="s">
        <v>424</v>
      </c>
      <c r="D540" s="727"/>
      <c r="E540" s="540">
        <v>1</v>
      </c>
      <c r="F540" s="725" t="s">
        <v>423</v>
      </c>
      <c r="G540" s="726"/>
      <c r="H540" s="725" t="s">
        <v>424</v>
      </c>
      <c r="I540" s="727"/>
      <c r="J540" s="540">
        <f>E540+1</f>
        <v>2</v>
      </c>
      <c r="K540" s="725" t="s">
        <v>423</v>
      </c>
      <c r="L540" s="726"/>
      <c r="M540" s="725" t="s">
        <v>424</v>
      </c>
      <c r="N540" s="727"/>
      <c r="O540" s="540">
        <f>J540+1</f>
        <v>3</v>
      </c>
      <c r="P540" s="725" t="s">
        <v>423</v>
      </c>
      <c r="Q540" s="726"/>
      <c r="R540" s="725" t="s">
        <v>424</v>
      </c>
      <c r="S540" s="727"/>
      <c r="T540" s="540">
        <f>O540+1</f>
        <v>4</v>
      </c>
    </row>
    <row r="541" spans="1:20" ht="18.75" customHeight="1" x14ac:dyDescent="0.7">
      <c r="A541" s="728" t="s">
        <v>425</v>
      </c>
      <c r="B541" s="729"/>
      <c r="C541" s="730">
        <f>'Label data'!A70</f>
        <v>408</v>
      </c>
      <c r="D541" s="541"/>
      <c r="F541" s="728" t="s">
        <v>425</v>
      </c>
      <c r="G541" s="729"/>
      <c r="H541" s="730">
        <f>C541</f>
        <v>408</v>
      </c>
      <c r="I541" s="541"/>
      <c r="K541" s="728" t="s">
        <v>425</v>
      </c>
      <c r="L541" s="729"/>
      <c r="M541" s="730">
        <f>H541</f>
        <v>408</v>
      </c>
      <c r="N541" s="541"/>
      <c r="P541" s="728" t="s">
        <v>425</v>
      </c>
      <c r="Q541" s="729"/>
      <c r="R541" s="730">
        <f>M541</f>
        <v>408</v>
      </c>
      <c r="S541" s="541"/>
    </row>
    <row r="542" spans="1:20" ht="18.75" customHeight="1" x14ac:dyDescent="0.35">
      <c r="A542" s="729"/>
      <c r="B542" s="729"/>
      <c r="C542" s="731"/>
      <c r="D542" s="732"/>
      <c r="E542" s="733"/>
      <c r="F542" s="729"/>
      <c r="G542" s="729"/>
      <c r="H542" s="731"/>
      <c r="I542" s="732"/>
      <c r="J542" s="733"/>
      <c r="K542" s="729"/>
      <c r="L542" s="729"/>
      <c r="M542" s="731"/>
      <c r="N542" s="732"/>
      <c r="O542" s="733"/>
      <c r="P542" s="729"/>
      <c r="Q542" s="729"/>
      <c r="R542" s="731"/>
      <c r="S542" s="732"/>
      <c r="T542" s="733"/>
    </row>
    <row r="543" spans="1:20" ht="18.75" customHeight="1" x14ac:dyDescent="0.7">
      <c r="A543" s="543"/>
      <c r="B543" s="544"/>
      <c r="C543" s="545"/>
      <c r="D543" s="543" t="s">
        <v>426</v>
      </c>
      <c r="E543" s="546">
        <f>'Label data'!E70</f>
        <v>8</v>
      </c>
      <c r="G543" s="544"/>
      <c r="H543" s="545"/>
      <c r="I543" s="543" t="s">
        <v>426</v>
      </c>
      <c r="J543" s="546">
        <f>E543</f>
        <v>8</v>
      </c>
      <c r="L543" s="544"/>
      <c r="M543" s="545"/>
      <c r="N543" s="543" t="s">
        <v>426</v>
      </c>
      <c r="O543" s="546">
        <f ca="1">'Label data'!F70</f>
        <v>8</v>
      </c>
      <c r="Q543" s="544"/>
      <c r="R543" s="545"/>
      <c r="S543" s="543" t="s">
        <v>426</v>
      </c>
      <c r="T543" s="546">
        <f ca="1">O543</f>
        <v>8</v>
      </c>
    </row>
    <row r="544" spans="1:20" ht="18.75" customHeight="1" x14ac:dyDescent="0.35">
      <c r="A544" s="543"/>
      <c r="B544" s="546"/>
      <c r="C544" s="546"/>
      <c r="D544" s="734" t="s">
        <v>427</v>
      </c>
      <c r="E544" s="731"/>
      <c r="F544" s="543"/>
      <c r="G544" s="546"/>
      <c r="H544" s="546"/>
      <c r="I544" s="734" t="s">
        <v>428</v>
      </c>
      <c r="J544" s="731"/>
      <c r="K544" s="543"/>
      <c r="L544" s="546"/>
      <c r="M544" s="546"/>
      <c r="N544" s="734" t="s">
        <v>427</v>
      </c>
      <c r="O544" s="731"/>
      <c r="P544" s="543"/>
      <c r="Q544" s="546"/>
      <c r="R544" s="546"/>
      <c r="S544" s="734" t="s">
        <v>428</v>
      </c>
      <c r="T544" s="731"/>
    </row>
    <row r="545" spans="1:20" ht="18.75" customHeight="1" x14ac:dyDescent="0.35">
      <c r="A545" s="735" t="str">
        <f>'Competitor List'!$B$1</f>
        <v>IBS 600 YARD MATCH #1</v>
      </c>
      <c r="B545" s="736"/>
      <c r="C545" s="736"/>
      <c r="D545" s="736"/>
      <c r="E545" s="736"/>
      <c r="F545" s="735" t="str">
        <f>'Competitor List'!$B$1</f>
        <v>IBS 600 YARD MATCH #1</v>
      </c>
      <c r="G545" s="736"/>
      <c r="H545" s="736"/>
      <c r="I545" s="736"/>
      <c r="J545" s="736"/>
      <c r="K545" s="735" t="str">
        <f>'Competitor List'!$B$1</f>
        <v>IBS 600 YARD MATCH #1</v>
      </c>
      <c r="L545" s="736"/>
      <c r="M545" s="736"/>
      <c r="N545" s="736"/>
      <c r="O545" s="736"/>
      <c r="P545" s="735" t="str">
        <f>'Competitor List'!$B$1</f>
        <v>IBS 600 YARD MATCH #1</v>
      </c>
      <c r="Q545" s="736"/>
      <c r="R545" s="736"/>
      <c r="S545" s="736"/>
      <c r="T545" s="736"/>
    </row>
    <row r="546" spans="1:20" ht="18.75" customHeight="1" x14ac:dyDescent="0.35">
      <c r="A546" s="735" t="str">
        <f>'Competitor List'!$B$2</f>
        <v>Your range name, City State</v>
      </c>
      <c r="B546" s="736"/>
      <c r="C546" s="736"/>
      <c r="D546" s="736"/>
      <c r="E546" s="736"/>
      <c r="F546" s="735" t="str">
        <f>'Competitor List'!$B$2</f>
        <v>Your range name, City State</v>
      </c>
      <c r="G546" s="736"/>
      <c r="H546" s="736"/>
      <c r="I546" s="736"/>
      <c r="J546" s="736"/>
      <c r="K546" s="735" t="str">
        <f>'Competitor List'!$B$2</f>
        <v>Your range name, City State</v>
      </c>
      <c r="L546" s="736"/>
      <c r="M546" s="736"/>
      <c r="N546" s="736"/>
      <c r="O546" s="736"/>
      <c r="P546" s="735" t="str">
        <f>'Competitor List'!$B$2</f>
        <v>Your range name, City State</v>
      </c>
      <c r="Q546" s="736"/>
      <c r="R546" s="736"/>
      <c r="S546" s="736"/>
      <c r="T546" s="736"/>
    </row>
    <row r="547" spans="1:20" ht="18.75" customHeight="1" x14ac:dyDescent="0.35">
      <c r="A547" s="737">
        <f>'Competitor List'!$B$3</f>
        <v>43499</v>
      </c>
      <c r="B547" s="736"/>
      <c r="C547" s="736"/>
      <c r="D547" s="736"/>
      <c r="E547" s="736"/>
      <c r="F547" s="737">
        <f>'Competitor List'!$B$3</f>
        <v>43499</v>
      </c>
      <c r="G547" s="736"/>
      <c r="H547" s="736"/>
      <c r="I547" s="736"/>
      <c r="J547" s="736"/>
      <c r="K547" s="737">
        <f>'Competitor List'!$B$3</f>
        <v>43499</v>
      </c>
      <c r="L547" s="736"/>
      <c r="M547" s="736"/>
      <c r="N547" s="736"/>
      <c r="O547" s="736"/>
      <c r="P547" s="737">
        <f>'Competitor List'!$B$3</f>
        <v>43499</v>
      </c>
      <c r="Q547" s="736"/>
      <c r="R547" s="736"/>
      <c r="S547" s="736"/>
      <c r="T547" s="736"/>
    </row>
    <row r="548" spans="1:20" ht="18.75" customHeight="1" x14ac:dyDescent="0.35">
      <c r="A548" s="725" t="s">
        <v>423</v>
      </c>
      <c r="B548" s="726"/>
      <c r="C548" s="725" t="s">
        <v>424</v>
      </c>
      <c r="D548" s="727"/>
      <c r="E548" s="540">
        <v>1</v>
      </c>
      <c r="F548" s="725" t="s">
        <v>423</v>
      </c>
      <c r="G548" s="726"/>
      <c r="H548" s="725" t="s">
        <v>424</v>
      </c>
      <c r="I548" s="727"/>
      <c r="J548" s="540">
        <f>E548+1</f>
        <v>2</v>
      </c>
      <c r="K548" s="725" t="s">
        <v>423</v>
      </c>
      <c r="L548" s="726"/>
      <c r="M548" s="725" t="s">
        <v>424</v>
      </c>
      <c r="N548" s="727"/>
      <c r="O548" s="540">
        <f>J548+1</f>
        <v>3</v>
      </c>
      <c r="P548" s="725" t="s">
        <v>423</v>
      </c>
      <c r="Q548" s="726"/>
      <c r="R548" s="725" t="s">
        <v>424</v>
      </c>
      <c r="S548" s="727"/>
      <c r="T548" s="540">
        <f>O548+1</f>
        <v>4</v>
      </c>
    </row>
    <row r="549" spans="1:20" ht="18.75" customHeight="1" x14ac:dyDescent="0.7">
      <c r="A549" s="728" t="s">
        <v>425</v>
      </c>
      <c r="B549" s="729"/>
      <c r="C549" s="730">
        <f>'Label data'!A71</f>
        <v>409</v>
      </c>
      <c r="D549" s="541"/>
      <c r="F549" s="728" t="s">
        <v>425</v>
      </c>
      <c r="G549" s="729"/>
      <c r="H549" s="730">
        <f>C549</f>
        <v>409</v>
      </c>
      <c r="I549" s="541"/>
      <c r="K549" s="728" t="s">
        <v>425</v>
      </c>
      <c r="L549" s="729"/>
      <c r="M549" s="730">
        <f>H549</f>
        <v>409</v>
      </c>
      <c r="N549" s="541"/>
      <c r="P549" s="728" t="s">
        <v>425</v>
      </c>
      <c r="Q549" s="729"/>
      <c r="R549" s="730">
        <f>M549</f>
        <v>409</v>
      </c>
      <c r="S549" s="541"/>
    </row>
    <row r="550" spans="1:20" ht="18.75" customHeight="1" x14ac:dyDescent="0.35">
      <c r="A550" s="729"/>
      <c r="B550" s="729"/>
      <c r="C550" s="731"/>
      <c r="D550" s="732"/>
      <c r="E550" s="733"/>
      <c r="F550" s="729"/>
      <c r="G550" s="729"/>
      <c r="H550" s="731"/>
      <c r="I550" s="732"/>
      <c r="J550" s="733"/>
      <c r="K550" s="729"/>
      <c r="L550" s="729"/>
      <c r="M550" s="731"/>
      <c r="N550" s="732"/>
      <c r="O550" s="733"/>
      <c r="P550" s="729"/>
      <c r="Q550" s="729"/>
      <c r="R550" s="731"/>
      <c r="S550" s="732"/>
      <c r="T550" s="733"/>
    </row>
    <row r="551" spans="1:20" ht="18.75" customHeight="1" x14ac:dyDescent="0.7">
      <c r="A551" s="543"/>
      <c r="B551" s="544"/>
      <c r="C551" s="545"/>
      <c r="D551" s="543" t="s">
        <v>426</v>
      </c>
      <c r="E551" s="546">
        <f>'Label data'!E71</f>
        <v>9</v>
      </c>
      <c r="G551" s="544"/>
      <c r="H551" s="545"/>
      <c r="I551" s="543" t="s">
        <v>426</v>
      </c>
      <c r="J551" s="546">
        <f>E551</f>
        <v>9</v>
      </c>
      <c r="L551" s="544"/>
      <c r="M551" s="545"/>
      <c r="N551" s="543" t="s">
        <v>426</v>
      </c>
      <c r="O551" s="546">
        <f ca="1">'Label data'!F71</f>
        <v>9</v>
      </c>
      <c r="Q551" s="544"/>
      <c r="R551" s="545"/>
      <c r="S551" s="543" t="s">
        <v>426</v>
      </c>
      <c r="T551" s="546">
        <f ca="1">O551</f>
        <v>9</v>
      </c>
    </row>
    <row r="552" spans="1:20" ht="18.75" customHeight="1" x14ac:dyDescent="0.35">
      <c r="A552" s="543"/>
      <c r="B552" s="546"/>
      <c r="C552" s="546"/>
      <c r="D552" s="734" t="s">
        <v>427</v>
      </c>
      <c r="E552" s="731"/>
      <c r="F552" s="543"/>
      <c r="G552" s="546"/>
      <c r="H552" s="546"/>
      <c r="I552" s="734" t="s">
        <v>428</v>
      </c>
      <c r="J552" s="731"/>
      <c r="K552" s="543"/>
      <c r="L552" s="546"/>
      <c r="M552" s="546"/>
      <c r="N552" s="734" t="s">
        <v>427</v>
      </c>
      <c r="O552" s="731"/>
      <c r="P552" s="543"/>
      <c r="Q552" s="546"/>
      <c r="R552" s="546"/>
      <c r="S552" s="734" t="s">
        <v>428</v>
      </c>
      <c r="T552" s="731"/>
    </row>
    <row r="553" spans="1:20" ht="18.75" customHeight="1" x14ac:dyDescent="0.35">
      <c r="A553" s="735" t="str">
        <f>'Competitor List'!$B$1</f>
        <v>IBS 600 YARD MATCH #1</v>
      </c>
      <c r="B553" s="736"/>
      <c r="C553" s="736"/>
      <c r="D553" s="736"/>
      <c r="E553" s="736"/>
      <c r="F553" s="735" t="str">
        <f>'Competitor List'!$B$1</f>
        <v>IBS 600 YARD MATCH #1</v>
      </c>
      <c r="G553" s="736"/>
      <c r="H553" s="736"/>
      <c r="I553" s="736"/>
      <c r="J553" s="736"/>
      <c r="K553" s="735" t="str">
        <f>'Competitor List'!$B$1</f>
        <v>IBS 600 YARD MATCH #1</v>
      </c>
      <c r="L553" s="736"/>
      <c r="M553" s="736"/>
      <c r="N553" s="736"/>
      <c r="O553" s="736"/>
      <c r="P553" s="735" t="str">
        <f>'Competitor List'!$B$1</f>
        <v>IBS 600 YARD MATCH #1</v>
      </c>
      <c r="Q553" s="736"/>
      <c r="R553" s="736"/>
      <c r="S553" s="736"/>
      <c r="T553" s="736"/>
    </row>
    <row r="554" spans="1:20" ht="18.75" customHeight="1" x14ac:dyDescent="0.35">
      <c r="A554" s="735" t="str">
        <f>'Competitor List'!$B$2</f>
        <v>Your range name, City State</v>
      </c>
      <c r="B554" s="736"/>
      <c r="C554" s="736"/>
      <c r="D554" s="736"/>
      <c r="E554" s="736"/>
      <c r="F554" s="735" t="str">
        <f>'Competitor List'!$B$2</f>
        <v>Your range name, City State</v>
      </c>
      <c r="G554" s="736"/>
      <c r="H554" s="736"/>
      <c r="I554" s="736"/>
      <c r="J554" s="736"/>
      <c r="K554" s="735" t="str">
        <f>'Competitor List'!$B$2</f>
        <v>Your range name, City State</v>
      </c>
      <c r="L554" s="736"/>
      <c r="M554" s="736"/>
      <c r="N554" s="736"/>
      <c r="O554" s="736"/>
      <c r="P554" s="735" t="str">
        <f>'Competitor List'!$B$2</f>
        <v>Your range name, City State</v>
      </c>
      <c r="Q554" s="736"/>
      <c r="R554" s="736"/>
      <c r="S554" s="736"/>
      <c r="T554" s="736"/>
    </row>
    <row r="555" spans="1:20" ht="18.75" customHeight="1" x14ac:dyDescent="0.35">
      <c r="A555" s="737">
        <f>'Competitor List'!$B$3</f>
        <v>43499</v>
      </c>
      <c r="B555" s="736"/>
      <c r="C555" s="736"/>
      <c r="D555" s="736"/>
      <c r="E555" s="736"/>
      <c r="F555" s="737">
        <f>'Competitor List'!$B$3</f>
        <v>43499</v>
      </c>
      <c r="G555" s="736"/>
      <c r="H555" s="736"/>
      <c r="I555" s="736"/>
      <c r="J555" s="736"/>
      <c r="K555" s="737">
        <f>'Competitor List'!$B$3</f>
        <v>43499</v>
      </c>
      <c r="L555" s="736"/>
      <c r="M555" s="736"/>
      <c r="N555" s="736"/>
      <c r="O555" s="736"/>
      <c r="P555" s="737">
        <f>'Competitor List'!$B$3</f>
        <v>43499</v>
      </c>
      <c r="Q555" s="736"/>
      <c r="R555" s="736"/>
      <c r="S555" s="736"/>
      <c r="T555" s="736"/>
    </row>
    <row r="556" spans="1:20" ht="18.75" customHeight="1" x14ac:dyDescent="0.35">
      <c r="A556" s="725" t="s">
        <v>423</v>
      </c>
      <c r="B556" s="726"/>
      <c r="C556" s="725" t="s">
        <v>424</v>
      </c>
      <c r="D556" s="727"/>
      <c r="E556" s="540">
        <v>1</v>
      </c>
      <c r="F556" s="725" t="s">
        <v>423</v>
      </c>
      <c r="G556" s="726"/>
      <c r="H556" s="725" t="s">
        <v>424</v>
      </c>
      <c r="I556" s="727"/>
      <c r="J556" s="540">
        <f>E556+1</f>
        <v>2</v>
      </c>
      <c r="K556" s="725" t="s">
        <v>423</v>
      </c>
      <c r="L556" s="726"/>
      <c r="M556" s="725" t="s">
        <v>424</v>
      </c>
      <c r="N556" s="727"/>
      <c r="O556" s="540">
        <f>J556+1</f>
        <v>3</v>
      </c>
      <c r="P556" s="725" t="s">
        <v>423</v>
      </c>
      <c r="Q556" s="726"/>
      <c r="R556" s="725" t="s">
        <v>424</v>
      </c>
      <c r="S556" s="727"/>
      <c r="T556" s="540">
        <f>O556+1</f>
        <v>4</v>
      </c>
    </row>
    <row r="557" spans="1:20" ht="18.75" customHeight="1" x14ac:dyDescent="0.7">
      <c r="A557" s="728" t="s">
        <v>425</v>
      </c>
      <c r="B557" s="729"/>
      <c r="C557" s="730">
        <f>'Label data'!A72</f>
        <v>410</v>
      </c>
      <c r="D557" s="541"/>
      <c r="F557" s="728" t="s">
        <v>425</v>
      </c>
      <c r="G557" s="729"/>
      <c r="H557" s="730">
        <f>C557</f>
        <v>410</v>
      </c>
      <c r="I557" s="541"/>
      <c r="K557" s="728" t="s">
        <v>425</v>
      </c>
      <c r="L557" s="729"/>
      <c r="M557" s="730">
        <f>H557</f>
        <v>410</v>
      </c>
      <c r="N557" s="541"/>
      <c r="P557" s="728" t="s">
        <v>425</v>
      </c>
      <c r="Q557" s="729"/>
      <c r="R557" s="730">
        <f>M557</f>
        <v>410</v>
      </c>
      <c r="S557" s="541"/>
    </row>
    <row r="558" spans="1:20" ht="18.75" customHeight="1" x14ac:dyDescent="0.35">
      <c r="A558" s="729"/>
      <c r="B558" s="729"/>
      <c r="C558" s="731"/>
      <c r="D558" s="732"/>
      <c r="E558" s="733"/>
      <c r="F558" s="729"/>
      <c r="G558" s="729"/>
      <c r="H558" s="731"/>
      <c r="I558" s="732"/>
      <c r="J558" s="733"/>
      <c r="K558" s="729"/>
      <c r="L558" s="729"/>
      <c r="M558" s="731"/>
      <c r="N558" s="732"/>
      <c r="O558" s="733"/>
      <c r="P558" s="729"/>
      <c r="Q558" s="729"/>
      <c r="R558" s="731"/>
      <c r="S558" s="732"/>
      <c r="T558" s="733"/>
    </row>
    <row r="559" spans="1:20" ht="18.75" customHeight="1" x14ac:dyDescent="0.7">
      <c r="A559" s="543"/>
      <c r="B559" s="544"/>
      <c r="C559" s="545"/>
      <c r="D559" s="543" t="s">
        <v>426</v>
      </c>
      <c r="E559" s="546">
        <f>'Label data'!E72</f>
        <v>10</v>
      </c>
      <c r="G559" s="544"/>
      <c r="H559" s="545"/>
      <c r="I559" s="543" t="s">
        <v>426</v>
      </c>
      <c r="J559" s="546">
        <f>E559</f>
        <v>10</v>
      </c>
      <c r="L559" s="544"/>
      <c r="M559" s="545"/>
      <c r="N559" s="543" t="s">
        <v>426</v>
      </c>
      <c r="O559" s="546">
        <f ca="1">'Label data'!F72</f>
        <v>10</v>
      </c>
      <c r="Q559" s="544"/>
      <c r="R559" s="545"/>
      <c r="S559" s="543" t="s">
        <v>426</v>
      </c>
      <c r="T559" s="546">
        <f ca="1">O559</f>
        <v>10</v>
      </c>
    </row>
    <row r="560" spans="1:20" ht="18.75" customHeight="1" x14ac:dyDescent="0.35">
      <c r="A560" s="543"/>
      <c r="B560" s="546"/>
      <c r="C560" s="546"/>
      <c r="D560" s="734" t="s">
        <v>427</v>
      </c>
      <c r="E560" s="731"/>
      <c r="F560" s="543"/>
      <c r="G560" s="546"/>
      <c r="H560" s="546"/>
      <c r="I560" s="734" t="s">
        <v>428</v>
      </c>
      <c r="J560" s="731"/>
      <c r="K560" s="543"/>
      <c r="L560" s="546"/>
      <c r="M560" s="546"/>
      <c r="N560" s="734" t="s">
        <v>427</v>
      </c>
      <c r="O560" s="731"/>
      <c r="P560" s="543"/>
      <c r="Q560" s="546"/>
      <c r="R560" s="546"/>
      <c r="S560" s="734" t="s">
        <v>428</v>
      </c>
      <c r="T560" s="731"/>
    </row>
    <row r="561" spans="1:20" ht="18.75" customHeight="1" x14ac:dyDescent="0.35">
      <c r="A561" s="735" t="str">
        <f>'Competitor List'!$B$1</f>
        <v>IBS 600 YARD MATCH #1</v>
      </c>
      <c r="B561" s="736"/>
      <c r="C561" s="736"/>
      <c r="D561" s="736"/>
      <c r="E561" s="736"/>
      <c r="F561" s="735" t="str">
        <f>'Competitor List'!$B$1</f>
        <v>IBS 600 YARD MATCH #1</v>
      </c>
      <c r="G561" s="736"/>
      <c r="H561" s="736"/>
      <c r="I561" s="736"/>
      <c r="J561" s="736"/>
      <c r="K561" s="735" t="str">
        <f>'Competitor List'!$B$1</f>
        <v>IBS 600 YARD MATCH #1</v>
      </c>
      <c r="L561" s="736"/>
      <c r="M561" s="736"/>
      <c r="N561" s="736"/>
      <c r="O561" s="736"/>
      <c r="P561" s="735" t="str">
        <f>'Competitor List'!$B$1</f>
        <v>IBS 600 YARD MATCH #1</v>
      </c>
      <c r="Q561" s="736"/>
      <c r="R561" s="736"/>
      <c r="S561" s="736"/>
      <c r="T561" s="736"/>
    </row>
    <row r="562" spans="1:20" ht="18.75" customHeight="1" x14ac:dyDescent="0.35">
      <c r="A562" s="735" t="str">
        <f>'Competitor List'!$B$2</f>
        <v>Your range name, City State</v>
      </c>
      <c r="B562" s="736"/>
      <c r="C562" s="736"/>
      <c r="D562" s="736"/>
      <c r="E562" s="736"/>
      <c r="F562" s="735" t="str">
        <f>'Competitor List'!$B$2</f>
        <v>Your range name, City State</v>
      </c>
      <c r="G562" s="736"/>
      <c r="H562" s="736"/>
      <c r="I562" s="736"/>
      <c r="J562" s="736"/>
      <c r="K562" s="735" t="str">
        <f>'Competitor List'!$B$2</f>
        <v>Your range name, City State</v>
      </c>
      <c r="L562" s="736"/>
      <c r="M562" s="736"/>
      <c r="N562" s="736"/>
      <c r="O562" s="736"/>
      <c r="P562" s="735" t="str">
        <f>'Competitor List'!$B$2</f>
        <v>Your range name, City State</v>
      </c>
      <c r="Q562" s="736"/>
      <c r="R562" s="736"/>
      <c r="S562" s="736"/>
      <c r="T562" s="736"/>
    </row>
    <row r="563" spans="1:20" ht="18.75" customHeight="1" x14ac:dyDescent="0.35">
      <c r="A563" s="737">
        <f>'Competitor List'!$B$3</f>
        <v>43499</v>
      </c>
      <c r="B563" s="736"/>
      <c r="C563" s="736"/>
      <c r="D563" s="736"/>
      <c r="E563" s="736"/>
      <c r="F563" s="737">
        <f>'Competitor List'!$B$3</f>
        <v>43499</v>
      </c>
      <c r="G563" s="736"/>
      <c r="H563" s="736"/>
      <c r="I563" s="736"/>
      <c r="J563" s="736"/>
      <c r="K563" s="737">
        <f>'Competitor List'!$B$3</f>
        <v>43499</v>
      </c>
      <c r="L563" s="736"/>
      <c r="M563" s="736"/>
      <c r="N563" s="736"/>
      <c r="O563" s="736"/>
      <c r="P563" s="737">
        <f>'Competitor List'!$B$3</f>
        <v>43499</v>
      </c>
      <c r="Q563" s="736"/>
      <c r="R563" s="736"/>
      <c r="S563" s="736"/>
      <c r="T563" s="736"/>
    </row>
    <row r="564" spans="1:20" ht="18.75" customHeight="1" x14ac:dyDescent="0.35">
      <c r="A564" s="725" t="s">
        <v>423</v>
      </c>
      <c r="B564" s="726"/>
      <c r="C564" s="725" t="s">
        <v>424</v>
      </c>
      <c r="D564" s="727"/>
      <c r="E564" s="540">
        <v>1</v>
      </c>
      <c r="F564" s="725" t="s">
        <v>423</v>
      </c>
      <c r="G564" s="726"/>
      <c r="H564" s="725" t="s">
        <v>424</v>
      </c>
      <c r="I564" s="727"/>
      <c r="J564" s="540">
        <f>E564+1</f>
        <v>2</v>
      </c>
      <c r="K564" s="725" t="s">
        <v>423</v>
      </c>
      <c r="L564" s="726"/>
      <c r="M564" s="725" t="s">
        <v>424</v>
      </c>
      <c r="N564" s="727"/>
      <c r="O564" s="540">
        <f>J564+1</f>
        <v>3</v>
      </c>
      <c r="P564" s="725" t="s">
        <v>423</v>
      </c>
      <c r="Q564" s="726"/>
      <c r="R564" s="725" t="s">
        <v>424</v>
      </c>
      <c r="S564" s="727"/>
      <c r="T564" s="540">
        <f>O564+1</f>
        <v>4</v>
      </c>
    </row>
    <row r="565" spans="1:20" ht="18.75" customHeight="1" x14ac:dyDescent="0.7">
      <c r="A565" s="728" t="s">
        <v>425</v>
      </c>
      <c r="B565" s="729"/>
      <c r="C565" s="730">
        <f>'Label data'!A73</f>
        <v>411</v>
      </c>
      <c r="D565" s="541"/>
      <c r="F565" s="728" t="s">
        <v>425</v>
      </c>
      <c r="G565" s="729"/>
      <c r="H565" s="730">
        <f>C565</f>
        <v>411</v>
      </c>
      <c r="I565" s="541"/>
      <c r="K565" s="728" t="s">
        <v>425</v>
      </c>
      <c r="L565" s="729"/>
      <c r="M565" s="730">
        <f>H565</f>
        <v>411</v>
      </c>
      <c r="N565" s="541"/>
      <c r="P565" s="728" t="s">
        <v>425</v>
      </c>
      <c r="Q565" s="729"/>
      <c r="R565" s="730">
        <f>M565</f>
        <v>411</v>
      </c>
      <c r="S565" s="541"/>
    </row>
    <row r="566" spans="1:20" ht="18.75" customHeight="1" x14ac:dyDescent="0.35">
      <c r="A566" s="729"/>
      <c r="B566" s="729"/>
      <c r="C566" s="731"/>
      <c r="D566" s="732"/>
      <c r="E566" s="733"/>
      <c r="F566" s="729"/>
      <c r="G566" s="729"/>
      <c r="H566" s="731"/>
      <c r="I566" s="732"/>
      <c r="J566" s="733"/>
      <c r="K566" s="729"/>
      <c r="L566" s="729"/>
      <c r="M566" s="731"/>
      <c r="N566" s="732"/>
      <c r="O566" s="733"/>
      <c r="P566" s="729"/>
      <c r="Q566" s="729"/>
      <c r="R566" s="731"/>
      <c r="S566" s="732"/>
      <c r="T566" s="733"/>
    </row>
    <row r="567" spans="1:20" ht="18.75" customHeight="1" x14ac:dyDescent="0.7">
      <c r="A567" s="543"/>
      <c r="B567" s="544"/>
      <c r="C567" s="545"/>
      <c r="D567" s="543" t="s">
        <v>426</v>
      </c>
      <c r="E567" s="546">
        <f>'Label data'!E73</f>
        <v>11</v>
      </c>
      <c r="G567" s="544"/>
      <c r="H567" s="545"/>
      <c r="I567" s="543" t="s">
        <v>426</v>
      </c>
      <c r="J567" s="546">
        <f>E567</f>
        <v>11</v>
      </c>
      <c r="L567" s="544"/>
      <c r="M567" s="545"/>
      <c r="N567" s="543" t="s">
        <v>426</v>
      </c>
      <c r="O567" s="546">
        <f ca="1">'Label data'!F73</f>
        <v>11</v>
      </c>
      <c r="Q567" s="544"/>
      <c r="R567" s="545"/>
      <c r="S567" s="543" t="s">
        <v>426</v>
      </c>
      <c r="T567" s="546">
        <f ca="1">O567</f>
        <v>11</v>
      </c>
    </row>
    <row r="568" spans="1:20" ht="18.75" customHeight="1" x14ac:dyDescent="0.35">
      <c r="A568" s="543"/>
      <c r="B568" s="546"/>
      <c r="C568" s="546"/>
      <c r="D568" s="734" t="s">
        <v>427</v>
      </c>
      <c r="E568" s="731"/>
      <c r="F568" s="543"/>
      <c r="G568" s="546"/>
      <c r="H568" s="546"/>
      <c r="I568" s="734" t="s">
        <v>428</v>
      </c>
      <c r="J568" s="731"/>
      <c r="K568" s="543"/>
      <c r="L568" s="546"/>
      <c r="M568" s="546"/>
      <c r="N568" s="734" t="s">
        <v>427</v>
      </c>
      <c r="O568" s="731"/>
      <c r="P568" s="543"/>
      <c r="Q568" s="546"/>
      <c r="R568" s="546"/>
      <c r="S568" s="734" t="s">
        <v>428</v>
      </c>
      <c r="T568" s="731"/>
    </row>
    <row r="569" spans="1:20" ht="18.75" customHeight="1" x14ac:dyDescent="0.35">
      <c r="A569" s="735" t="str">
        <f>'Competitor List'!$B$1</f>
        <v>IBS 600 YARD MATCH #1</v>
      </c>
      <c r="B569" s="736"/>
      <c r="C569" s="736"/>
      <c r="D569" s="736"/>
      <c r="E569" s="736"/>
      <c r="F569" s="735" t="str">
        <f>'Competitor List'!$B$1</f>
        <v>IBS 600 YARD MATCH #1</v>
      </c>
      <c r="G569" s="736"/>
      <c r="H569" s="736"/>
      <c r="I569" s="736"/>
      <c r="J569" s="736"/>
      <c r="K569" s="735" t="str">
        <f>'Competitor List'!$B$1</f>
        <v>IBS 600 YARD MATCH #1</v>
      </c>
      <c r="L569" s="736"/>
      <c r="M569" s="736"/>
      <c r="N569" s="736"/>
      <c r="O569" s="736"/>
      <c r="P569" s="735" t="str">
        <f>'Competitor List'!$B$1</f>
        <v>IBS 600 YARD MATCH #1</v>
      </c>
      <c r="Q569" s="736"/>
      <c r="R569" s="736"/>
      <c r="S569" s="736"/>
      <c r="T569" s="736"/>
    </row>
    <row r="570" spans="1:20" ht="18.75" customHeight="1" x14ac:dyDescent="0.35">
      <c r="A570" s="735" t="str">
        <f>'Competitor List'!$B$2</f>
        <v>Your range name, City State</v>
      </c>
      <c r="B570" s="736"/>
      <c r="C570" s="736"/>
      <c r="D570" s="736"/>
      <c r="E570" s="736"/>
      <c r="F570" s="735" t="str">
        <f>'Competitor List'!$B$2</f>
        <v>Your range name, City State</v>
      </c>
      <c r="G570" s="736"/>
      <c r="H570" s="736"/>
      <c r="I570" s="736"/>
      <c r="J570" s="736"/>
      <c r="K570" s="735" t="str">
        <f>'Competitor List'!$B$2</f>
        <v>Your range name, City State</v>
      </c>
      <c r="L570" s="736"/>
      <c r="M570" s="736"/>
      <c r="N570" s="736"/>
      <c r="O570" s="736"/>
      <c r="P570" s="735" t="str">
        <f>'Competitor List'!$B$2</f>
        <v>Your range name, City State</v>
      </c>
      <c r="Q570" s="736"/>
      <c r="R570" s="736"/>
      <c r="S570" s="736"/>
      <c r="T570" s="736"/>
    </row>
    <row r="571" spans="1:20" ht="18.75" customHeight="1" x14ac:dyDescent="0.35">
      <c r="A571" s="737">
        <f>'Competitor List'!$B$3</f>
        <v>43499</v>
      </c>
      <c r="B571" s="736"/>
      <c r="C571" s="736"/>
      <c r="D571" s="736"/>
      <c r="E571" s="736"/>
      <c r="F571" s="737">
        <f>'Competitor List'!$B$3</f>
        <v>43499</v>
      </c>
      <c r="G571" s="736"/>
      <c r="H571" s="736"/>
      <c r="I571" s="736"/>
      <c r="J571" s="736"/>
      <c r="K571" s="737">
        <f>'Competitor List'!$B$3</f>
        <v>43499</v>
      </c>
      <c r="L571" s="736"/>
      <c r="M571" s="736"/>
      <c r="N571" s="736"/>
      <c r="O571" s="736"/>
      <c r="P571" s="737">
        <f>'Competitor List'!$B$3</f>
        <v>43499</v>
      </c>
      <c r="Q571" s="736"/>
      <c r="R571" s="736"/>
      <c r="S571" s="736"/>
      <c r="T571" s="736"/>
    </row>
    <row r="572" spans="1:20" ht="18.75" customHeight="1" x14ac:dyDescent="0.35">
      <c r="A572" s="725" t="s">
        <v>423</v>
      </c>
      <c r="B572" s="726"/>
      <c r="C572" s="725" t="s">
        <v>424</v>
      </c>
      <c r="D572" s="727"/>
      <c r="E572" s="540">
        <v>1</v>
      </c>
      <c r="F572" s="725" t="s">
        <v>423</v>
      </c>
      <c r="G572" s="726"/>
      <c r="H572" s="725" t="s">
        <v>424</v>
      </c>
      <c r="I572" s="727"/>
      <c r="J572" s="540">
        <f>E572+1</f>
        <v>2</v>
      </c>
      <c r="K572" s="725" t="s">
        <v>423</v>
      </c>
      <c r="L572" s="726"/>
      <c r="M572" s="725" t="s">
        <v>424</v>
      </c>
      <c r="N572" s="727"/>
      <c r="O572" s="540">
        <f>J572+1</f>
        <v>3</v>
      </c>
      <c r="P572" s="725" t="s">
        <v>423</v>
      </c>
      <c r="Q572" s="726"/>
      <c r="R572" s="725" t="s">
        <v>424</v>
      </c>
      <c r="S572" s="727"/>
      <c r="T572" s="540">
        <f>O572+1</f>
        <v>4</v>
      </c>
    </row>
    <row r="573" spans="1:20" ht="18.75" customHeight="1" x14ac:dyDescent="0.7">
      <c r="A573" s="728" t="s">
        <v>425</v>
      </c>
      <c r="B573" s="729"/>
      <c r="C573" s="730">
        <f>'Label data'!A74</f>
        <v>412</v>
      </c>
      <c r="D573" s="541"/>
      <c r="F573" s="728" t="s">
        <v>425</v>
      </c>
      <c r="G573" s="729"/>
      <c r="H573" s="730">
        <f>C573</f>
        <v>412</v>
      </c>
      <c r="I573" s="541"/>
      <c r="K573" s="728" t="s">
        <v>425</v>
      </c>
      <c r="L573" s="729"/>
      <c r="M573" s="730">
        <f>H573</f>
        <v>412</v>
      </c>
      <c r="N573" s="541"/>
      <c r="P573" s="728" t="s">
        <v>425</v>
      </c>
      <c r="Q573" s="729"/>
      <c r="R573" s="730">
        <f>M573</f>
        <v>412</v>
      </c>
      <c r="S573" s="541"/>
    </row>
    <row r="574" spans="1:20" ht="18.75" customHeight="1" x14ac:dyDescent="0.35">
      <c r="A574" s="729"/>
      <c r="B574" s="729"/>
      <c r="C574" s="731"/>
      <c r="D574" s="732"/>
      <c r="E574" s="733"/>
      <c r="F574" s="729"/>
      <c r="G574" s="729"/>
      <c r="H574" s="731"/>
      <c r="I574" s="732"/>
      <c r="J574" s="733"/>
      <c r="K574" s="729"/>
      <c r="L574" s="729"/>
      <c r="M574" s="731"/>
      <c r="N574" s="732"/>
      <c r="O574" s="733"/>
      <c r="P574" s="729"/>
      <c r="Q574" s="729"/>
      <c r="R574" s="731"/>
      <c r="S574" s="732"/>
      <c r="T574" s="733"/>
    </row>
    <row r="575" spans="1:20" ht="18.75" customHeight="1" x14ac:dyDescent="0.7">
      <c r="A575" s="543"/>
      <c r="B575" s="544"/>
      <c r="C575" s="545"/>
      <c r="D575" s="543" t="s">
        <v>426</v>
      </c>
      <c r="E575" s="546">
        <f>'Label data'!E74</f>
        <v>12</v>
      </c>
      <c r="G575" s="544"/>
      <c r="H575" s="545"/>
      <c r="I575" s="543" t="s">
        <v>426</v>
      </c>
      <c r="J575" s="546">
        <f>E575</f>
        <v>12</v>
      </c>
      <c r="L575" s="544"/>
      <c r="M575" s="545"/>
      <c r="N575" s="543" t="s">
        <v>426</v>
      </c>
      <c r="O575" s="546">
        <f ca="1">'Label data'!F74</f>
        <v>12</v>
      </c>
      <c r="Q575" s="544"/>
      <c r="R575" s="545"/>
      <c r="S575" s="543" t="s">
        <v>426</v>
      </c>
      <c r="T575" s="546">
        <f ca="1">O575</f>
        <v>12</v>
      </c>
    </row>
    <row r="576" spans="1:20" ht="18.75" customHeight="1" x14ac:dyDescent="0.35">
      <c r="A576" s="543"/>
      <c r="B576" s="546"/>
      <c r="C576" s="546"/>
      <c r="D576" s="734" t="s">
        <v>427</v>
      </c>
      <c r="E576" s="731"/>
      <c r="F576" s="543"/>
      <c r="G576" s="546"/>
      <c r="H576" s="546"/>
      <c r="I576" s="734" t="s">
        <v>428</v>
      </c>
      <c r="J576" s="731"/>
      <c r="K576" s="543"/>
      <c r="L576" s="546"/>
      <c r="M576" s="546"/>
      <c r="N576" s="734" t="s">
        <v>427</v>
      </c>
      <c r="O576" s="731"/>
      <c r="P576" s="543"/>
      <c r="Q576" s="546"/>
      <c r="R576" s="546"/>
      <c r="S576" s="734" t="s">
        <v>428</v>
      </c>
      <c r="T576" s="731"/>
    </row>
    <row r="577" spans="1:20" ht="18.75" customHeight="1" x14ac:dyDescent="0.35">
      <c r="A577" s="735" t="str">
        <f>'Competitor List'!$B$1</f>
        <v>IBS 600 YARD MATCH #1</v>
      </c>
      <c r="B577" s="736"/>
      <c r="C577" s="736"/>
      <c r="D577" s="736"/>
      <c r="E577" s="736"/>
      <c r="F577" s="735" t="str">
        <f>'Competitor List'!$B$1</f>
        <v>IBS 600 YARD MATCH #1</v>
      </c>
      <c r="G577" s="736"/>
      <c r="H577" s="736"/>
      <c r="I577" s="736"/>
      <c r="J577" s="736"/>
      <c r="K577" s="735" t="str">
        <f>'Competitor List'!$B$1</f>
        <v>IBS 600 YARD MATCH #1</v>
      </c>
      <c r="L577" s="736"/>
      <c r="M577" s="736"/>
      <c r="N577" s="736"/>
      <c r="O577" s="736"/>
      <c r="P577" s="735" t="str">
        <f>'Competitor List'!$B$1</f>
        <v>IBS 600 YARD MATCH #1</v>
      </c>
      <c r="Q577" s="736"/>
      <c r="R577" s="736"/>
      <c r="S577" s="736"/>
      <c r="T577" s="736"/>
    </row>
    <row r="578" spans="1:20" ht="18.75" customHeight="1" x14ac:dyDescent="0.35">
      <c r="A578" s="735" t="str">
        <f>'Competitor List'!$B$2</f>
        <v>Your range name, City State</v>
      </c>
      <c r="B578" s="736"/>
      <c r="C578" s="736"/>
      <c r="D578" s="736"/>
      <c r="E578" s="736"/>
      <c r="F578" s="735" t="str">
        <f>'Competitor List'!$B$2</f>
        <v>Your range name, City State</v>
      </c>
      <c r="G578" s="736"/>
      <c r="H578" s="736"/>
      <c r="I578" s="736"/>
      <c r="J578" s="736"/>
      <c r="K578" s="735" t="str">
        <f>'Competitor List'!$B$2</f>
        <v>Your range name, City State</v>
      </c>
      <c r="L578" s="736"/>
      <c r="M578" s="736"/>
      <c r="N578" s="736"/>
      <c r="O578" s="736"/>
      <c r="P578" s="735" t="str">
        <f>'Competitor List'!$B$2</f>
        <v>Your range name, City State</v>
      </c>
      <c r="Q578" s="736"/>
      <c r="R578" s="736"/>
      <c r="S578" s="736"/>
      <c r="T578" s="736"/>
    </row>
    <row r="579" spans="1:20" ht="18.75" customHeight="1" x14ac:dyDescent="0.35">
      <c r="A579" s="737">
        <f>'Competitor List'!$B$3</f>
        <v>43499</v>
      </c>
      <c r="B579" s="736"/>
      <c r="C579" s="736"/>
      <c r="D579" s="736"/>
      <c r="E579" s="736"/>
      <c r="F579" s="737">
        <f>'Competitor List'!$B$3</f>
        <v>43499</v>
      </c>
      <c r="G579" s="736"/>
      <c r="H579" s="736"/>
      <c r="I579" s="736"/>
      <c r="J579" s="736"/>
      <c r="K579" s="737">
        <f>'Competitor List'!$B$3</f>
        <v>43499</v>
      </c>
      <c r="L579" s="736"/>
      <c r="M579" s="736"/>
      <c r="N579" s="736"/>
      <c r="O579" s="736"/>
      <c r="P579" s="737">
        <f>'Competitor List'!$B$3</f>
        <v>43499</v>
      </c>
      <c r="Q579" s="736"/>
      <c r="R579" s="736"/>
      <c r="S579" s="736"/>
      <c r="T579" s="736"/>
    </row>
    <row r="580" spans="1:20" ht="18.75" customHeight="1" x14ac:dyDescent="0.35">
      <c r="A580" s="725" t="s">
        <v>423</v>
      </c>
      <c r="B580" s="726"/>
      <c r="C580" s="725" t="s">
        <v>424</v>
      </c>
      <c r="D580" s="727"/>
      <c r="E580" s="540">
        <v>1</v>
      </c>
      <c r="F580" s="725" t="s">
        <v>423</v>
      </c>
      <c r="G580" s="726"/>
      <c r="H580" s="725" t="s">
        <v>424</v>
      </c>
      <c r="I580" s="727"/>
      <c r="J580" s="540">
        <f>E580+1</f>
        <v>2</v>
      </c>
      <c r="K580" s="725" t="s">
        <v>423</v>
      </c>
      <c r="L580" s="726"/>
      <c r="M580" s="725" t="s">
        <v>424</v>
      </c>
      <c r="N580" s="727"/>
      <c r="O580" s="540">
        <f>J580+1</f>
        <v>3</v>
      </c>
      <c r="P580" s="725" t="s">
        <v>423</v>
      </c>
      <c r="Q580" s="726"/>
      <c r="R580" s="725" t="s">
        <v>424</v>
      </c>
      <c r="S580" s="727"/>
      <c r="T580" s="540">
        <f>O580+1</f>
        <v>4</v>
      </c>
    </row>
    <row r="581" spans="1:20" ht="18.75" customHeight="1" x14ac:dyDescent="0.7">
      <c r="A581" s="728" t="s">
        <v>425</v>
      </c>
      <c r="B581" s="729"/>
      <c r="C581" s="730">
        <f>'Label data'!A75</f>
        <v>413</v>
      </c>
      <c r="D581" s="541"/>
      <c r="F581" s="728" t="s">
        <v>425</v>
      </c>
      <c r="G581" s="729"/>
      <c r="H581" s="730">
        <f>C581</f>
        <v>413</v>
      </c>
      <c r="I581" s="541"/>
      <c r="K581" s="728" t="s">
        <v>425</v>
      </c>
      <c r="L581" s="729"/>
      <c r="M581" s="730">
        <f>H581</f>
        <v>413</v>
      </c>
      <c r="N581" s="541"/>
      <c r="P581" s="728" t="s">
        <v>425</v>
      </c>
      <c r="Q581" s="729"/>
      <c r="R581" s="730">
        <f>M581</f>
        <v>413</v>
      </c>
      <c r="S581" s="541"/>
    </row>
    <row r="582" spans="1:20" ht="18.75" customHeight="1" x14ac:dyDescent="0.35">
      <c r="A582" s="729"/>
      <c r="B582" s="729"/>
      <c r="C582" s="731"/>
      <c r="D582" s="732"/>
      <c r="E582" s="733"/>
      <c r="F582" s="729"/>
      <c r="G582" s="729"/>
      <c r="H582" s="731"/>
      <c r="I582" s="732"/>
      <c r="J582" s="733"/>
      <c r="K582" s="729"/>
      <c r="L582" s="729"/>
      <c r="M582" s="731"/>
      <c r="N582" s="732"/>
      <c r="O582" s="733"/>
      <c r="P582" s="729"/>
      <c r="Q582" s="729"/>
      <c r="R582" s="731"/>
      <c r="S582" s="732"/>
      <c r="T582" s="733"/>
    </row>
    <row r="583" spans="1:20" ht="18.75" customHeight="1" x14ac:dyDescent="0.7">
      <c r="A583" s="543"/>
      <c r="B583" s="544"/>
      <c r="C583" s="545"/>
      <c r="D583" s="543" t="s">
        <v>426</v>
      </c>
      <c r="E583" s="546">
        <f>'Label data'!E75</f>
        <v>13</v>
      </c>
      <c r="G583" s="544"/>
      <c r="H583" s="545"/>
      <c r="I583" s="543" t="s">
        <v>426</v>
      </c>
      <c r="J583" s="546">
        <f>E583</f>
        <v>13</v>
      </c>
      <c r="L583" s="544"/>
      <c r="M583" s="545"/>
      <c r="N583" s="543" t="s">
        <v>426</v>
      </c>
      <c r="O583" s="546">
        <f ca="1">'Label data'!F75</f>
        <v>13</v>
      </c>
      <c r="Q583" s="544"/>
      <c r="R583" s="545"/>
      <c r="S583" s="543" t="s">
        <v>426</v>
      </c>
      <c r="T583" s="546">
        <f ca="1">O583</f>
        <v>13</v>
      </c>
    </row>
    <row r="584" spans="1:20" ht="18.75" customHeight="1" x14ac:dyDescent="0.35">
      <c r="A584" s="543"/>
      <c r="B584" s="546"/>
      <c r="C584" s="546"/>
      <c r="D584" s="734" t="s">
        <v>427</v>
      </c>
      <c r="E584" s="731"/>
      <c r="F584" s="543"/>
      <c r="G584" s="546"/>
      <c r="H584" s="546"/>
      <c r="I584" s="734" t="s">
        <v>428</v>
      </c>
      <c r="J584" s="731"/>
      <c r="K584" s="543"/>
      <c r="L584" s="546"/>
      <c r="M584" s="546"/>
      <c r="N584" s="734" t="s">
        <v>427</v>
      </c>
      <c r="O584" s="731"/>
      <c r="P584" s="543"/>
      <c r="Q584" s="546"/>
      <c r="R584" s="546"/>
      <c r="S584" s="734" t="s">
        <v>428</v>
      </c>
      <c r="T584" s="731"/>
    </row>
    <row r="585" spans="1:20" ht="18.75" customHeight="1" x14ac:dyDescent="0.35">
      <c r="A585" s="735" t="str">
        <f>'Competitor List'!$B$1</f>
        <v>IBS 600 YARD MATCH #1</v>
      </c>
      <c r="B585" s="736"/>
      <c r="C585" s="736"/>
      <c r="D585" s="736"/>
      <c r="E585" s="736"/>
      <c r="F585" s="735" t="str">
        <f>'Competitor List'!$B$1</f>
        <v>IBS 600 YARD MATCH #1</v>
      </c>
      <c r="G585" s="736"/>
      <c r="H585" s="736"/>
      <c r="I585" s="736"/>
      <c r="J585" s="736"/>
      <c r="K585" s="735" t="str">
        <f>'Competitor List'!$B$1</f>
        <v>IBS 600 YARD MATCH #1</v>
      </c>
      <c r="L585" s="736"/>
      <c r="M585" s="736"/>
      <c r="N585" s="736"/>
      <c r="O585" s="736"/>
      <c r="P585" s="735" t="str">
        <f>'Competitor List'!$B$1</f>
        <v>IBS 600 YARD MATCH #1</v>
      </c>
      <c r="Q585" s="736"/>
      <c r="R585" s="736"/>
      <c r="S585" s="736"/>
      <c r="T585" s="736"/>
    </row>
    <row r="586" spans="1:20" ht="18.75" customHeight="1" x14ac:dyDescent="0.35">
      <c r="A586" s="735" t="str">
        <f>'Competitor List'!$B$2</f>
        <v>Your range name, City State</v>
      </c>
      <c r="B586" s="736"/>
      <c r="C586" s="736"/>
      <c r="D586" s="736"/>
      <c r="E586" s="736"/>
      <c r="F586" s="735" t="str">
        <f>'Competitor List'!$B$2</f>
        <v>Your range name, City State</v>
      </c>
      <c r="G586" s="736"/>
      <c r="H586" s="736"/>
      <c r="I586" s="736"/>
      <c r="J586" s="736"/>
      <c r="K586" s="735" t="str">
        <f>'Competitor List'!$B$2</f>
        <v>Your range name, City State</v>
      </c>
      <c r="L586" s="736"/>
      <c r="M586" s="736"/>
      <c r="N586" s="736"/>
      <c r="O586" s="736"/>
      <c r="P586" s="735" t="str">
        <f>'Competitor List'!$B$2</f>
        <v>Your range name, City State</v>
      </c>
      <c r="Q586" s="736"/>
      <c r="R586" s="736"/>
      <c r="S586" s="736"/>
      <c r="T586" s="736"/>
    </row>
    <row r="587" spans="1:20" ht="18.75" customHeight="1" x14ac:dyDescent="0.35">
      <c r="A587" s="737">
        <f>'Competitor List'!$B$3</f>
        <v>43499</v>
      </c>
      <c r="B587" s="736"/>
      <c r="C587" s="736"/>
      <c r="D587" s="736"/>
      <c r="E587" s="736"/>
      <c r="F587" s="737">
        <f>'Competitor List'!$B$3</f>
        <v>43499</v>
      </c>
      <c r="G587" s="736"/>
      <c r="H587" s="736"/>
      <c r="I587" s="736"/>
      <c r="J587" s="736"/>
      <c r="K587" s="737">
        <f>'Competitor List'!$B$3</f>
        <v>43499</v>
      </c>
      <c r="L587" s="736"/>
      <c r="M587" s="736"/>
      <c r="N587" s="736"/>
      <c r="O587" s="736"/>
      <c r="P587" s="737">
        <f>'Competitor List'!$B$3</f>
        <v>43499</v>
      </c>
      <c r="Q587" s="736"/>
      <c r="R587" s="736"/>
      <c r="S587" s="736"/>
      <c r="T587" s="736"/>
    </row>
    <row r="588" spans="1:20" ht="18.75" customHeight="1" x14ac:dyDescent="0.35">
      <c r="A588" s="725" t="s">
        <v>423</v>
      </c>
      <c r="B588" s="726"/>
      <c r="C588" s="725" t="s">
        <v>424</v>
      </c>
      <c r="D588" s="727"/>
      <c r="E588" s="540">
        <v>1</v>
      </c>
      <c r="F588" s="725" t="s">
        <v>423</v>
      </c>
      <c r="G588" s="726"/>
      <c r="H588" s="725" t="s">
        <v>424</v>
      </c>
      <c r="I588" s="727"/>
      <c r="J588" s="540">
        <f>E588+1</f>
        <v>2</v>
      </c>
      <c r="K588" s="725" t="s">
        <v>423</v>
      </c>
      <c r="L588" s="726"/>
      <c r="M588" s="725" t="s">
        <v>424</v>
      </c>
      <c r="N588" s="727"/>
      <c r="O588" s="540">
        <f>J588+1</f>
        <v>3</v>
      </c>
      <c r="P588" s="725" t="s">
        <v>423</v>
      </c>
      <c r="Q588" s="726"/>
      <c r="R588" s="725" t="s">
        <v>424</v>
      </c>
      <c r="S588" s="727"/>
      <c r="T588" s="540">
        <f>O588+1</f>
        <v>4</v>
      </c>
    </row>
    <row r="589" spans="1:20" ht="18.75" customHeight="1" x14ac:dyDescent="0.7">
      <c r="A589" s="728" t="s">
        <v>425</v>
      </c>
      <c r="B589" s="729"/>
      <c r="C589" s="730">
        <f>'Label data'!A76</f>
        <v>414</v>
      </c>
      <c r="D589" s="541"/>
      <c r="F589" s="728" t="s">
        <v>425</v>
      </c>
      <c r="G589" s="729"/>
      <c r="H589" s="730">
        <f>C589</f>
        <v>414</v>
      </c>
      <c r="I589" s="541"/>
      <c r="K589" s="728" t="s">
        <v>425</v>
      </c>
      <c r="L589" s="729"/>
      <c r="M589" s="730">
        <f>H589</f>
        <v>414</v>
      </c>
      <c r="N589" s="541"/>
      <c r="P589" s="728" t="s">
        <v>425</v>
      </c>
      <c r="Q589" s="729"/>
      <c r="R589" s="730">
        <f>M589</f>
        <v>414</v>
      </c>
      <c r="S589" s="541"/>
    </row>
    <row r="590" spans="1:20" ht="18.75" customHeight="1" x14ac:dyDescent="0.35">
      <c r="A590" s="729"/>
      <c r="B590" s="729"/>
      <c r="C590" s="731"/>
      <c r="D590" s="732"/>
      <c r="E590" s="733"/>
      <c r="F590" s="729"/>
      <c r="G590" s="729"/>
      <c r="H590" s="731"/>
      <c r="I590" s="732"/>
      <c r="J590" s="733"/>
      <c r="K590" s="729"/>
      <c r="L590" s="729"/>
      <c r="M590" s="731"/>
      <c r="N590" s="732"/>
      <c r="O590" s="733"/>
      <c r="P590" s="729"/>
      <c r="Q590" s="729"/>
      <c r="R590" s="731"/>
      <c r="S590" s="732"/>
      <c r="T590" s="733"/>
    </row>
    <row r="591" spans="1:20" ht="18.75" customHeight="1" x14ac:dyDescent="0.7">
      <c r="A591" s="543"/>
      <c r="B591" s="544"/>
      <c r="C591" s="545"/>
      <c r="D591" s="543" t="s">
        <v>426</v>
      </c>
      <c r="E591" s="546">
        <f>'Label data'!E76</f>
        <v>14</v>
      </c>
      <c r="G591" s="544"/>
      <c r="H591" s="545"/>
      <c r="I591" s="543" t="s">
        <v>426</v>
      </c>
      <c r="J591" s="546">
        <f>E591</f>
        <v>14</v>
      </c>
      <c r="L591" s="544"/>
      <c r="M591" s="545"/>
      <c r="N591" s="543" t="s">
        <v>426</v>
      </c>
      <c r="O591" s="546">
        <f ca="1">'Label data'!F76</f>
        <v>14</v>
      </c>
      <c r="Q591" s="544"/>
      <c r="R591" s="545"/>
      <c r="S591" s="543" t="s">
        <v>426</v>
      </c>
      <c r="T591" s="546">
        <f ca="1">O591</f>
        <v>14</v>
      </c>
    </row>
    <row r="592" spans="1:20" ht="18.75" customHeight="1" x14ac:dyDescent="0.35">
      <c r="A592" s="543"/>
      <c r="B592" s="546"/>
      <c r="C592" s="546"/>
      <c r="D592" s="734" t="s">
        <v>427</v>
      </c>
      <c r="E592" s="731"/>
      <c r="F592" s="543"/>
      <c r="G592" s="546"/>
      <c r="H592" s="546"/>
      <c r="I592" s="734" t="s">
        <v>428</v>
      </c>
      <c r="J592" s="731"/>
      <c r="K592" s="543"/>
      <c r="L592" s="546"/>
      <c r="M592" s="546"/>
      <c r="N592" s="734" t="s">
        <v>427</v>
      </c>
      <c r="O592" s="731"/>
      <c r="P592" s="543"/>
      <c r="Q592" s="546"/>
      <c r="R592" s="546"/>
      <c r="S592" s="734" t="s">
        <v>428</v>
      </c>
      <c r="T592" s="731"/>
    </row>
    <row r="593" spans="1:20" ht="18.75" customHeight="1" x14ac:dyDescent="0.35">
      <c r="A593" s="735" t="str">
        <f>'Competitor List'!$B$1</f>
        <v>IBS 600 YARD MATCH #1</v>
      </c>
      <c r="B593" s="736"/>
      <c r="C593" s="736"/>
      <c r="D593" s="736"/>
      <c r="E593" s="736"/>
      <c r="F593" s="735" t="str">
        <f>'Competitor List'!$B$1</f>
        <v>IBS 600 YARD MATCH #1</v>
      </c>
      <c r="G593" s="736"/>
      <c r="H593" s="736"/>
      <c r="I593" s="736"/>
      <c r="J593" s="736"/>
      <c r="K593" s="735" t="str">
        <f>'Competitor List'!$B$1</f>
        <v>IBS 600 YARD MATCH #1</v>
      </c>
      <c r="L593" s="736"/>
      <c r="M593" s="736"/>
      <c r="N593" s="736"/>
      <c r="O593" s="736"/>
      <c r="P593" s="735" t="str">
        <f>'Competitor List'!$B$1</f>
        <v>IBS 600 YARD MATCH #1</v>
      </c>
      <c r="Q593" s="736"/>
      <c r="R593" s="736"/>
      <c r="S593" s="736"/>
      <c r="T593" s="736"/>
    </row>
    <row r="594" spans="1:20" ht="18.75" customHeight="1" x14ac:dyDescent="0.35">
      <c r="A594" s="735" t="str">
        <f>'Competitor List'!$B$2</f>
        <v>Your range name, City State</v>
      </c>
      <c r="B594" s="736"/>
      <c r="C594" s="736"/>
      <c r="D594" s="736"/>
      <c r="E594" s="736"/>
      <c r="F594" s="735" t="str">
        <f>'Competitor List'!$B$2</f>
        <v>Your range name, City State</v>
      </c>
      <c r="G594" s="736"/>
      <c r="H594" s="736"/>
      <c r="I594" s="736"/>
      <c r="J594" s="736"/>
      <c r="K594" s="735" t="str">
        <f>'Competitor List'!$B$2</f>
        <v>Your range name, City State</v>
      </c>
      <c r="L594" s="736"/>
      <c r="M594" s="736"/>
      <c r="N594" s="736"/>
      <c r="O594" s="736"/>
      <c r="P594" s="735" t="str">
        <f>'Competitor List'!$B$2</f>
        <v>Your range name, City State</v>
      </c>
      <c r="Q594" s="736"/>
      <c r="R594" s="736"/>
      <c r="S594" s="736"/>
      <c r="T594" s="736"/>
    </row>
    <row r="595" spans="1:20" ht="18.75" customHeight="1" x14ac:dyDescent="0.35">
      <c r="A595" s="737">
        <f>'Competitor List'!$B$3</f>
        <v>43499</v>
      </c>
      <c r="B595" s="736"/>
      <c r="C595" s="736"/>
      <c r="D595" s="736"/>
      <c r="E595" s="736"/>
      <c r="F595" s="737">
        <f>'Competitor List'!$B$3</f>
        <v>43499</v>
      </c>
      <c r="G595" s="736"/>
      <c r="H595" s="736"/>
      <c r="I595" s="736"/>
      <c r="J595" s="736"/>
      <c r="K595" s="737">
        <f>'Competitor List'!$B$3</f>
        <v>43499</v>
      </c>
      <c r="L595" s="736"/>
      <c r="M595" s="736"/>
      <c r="N595" s="736"/>
      <c r="O595" s="736"/>
      <c r="P595" s="737">
        <f>'Competitor List'!$B$3</f>
        <v>43499</v>
      </c>
      <c r="Q595" s="736"/>
      <c r="R595" s="736"/>
      <c r="S595" s="736"/>
      <c r="T595" s="736"/>
    </row>
    <row r="596" spans="1:20" ht="18.75" customHeight="1" x14ac:dyDescent="0.35">
      <c r="A596" s="725" t="s">
        <v>423</v>
      </c>
      <c r="B596" s="726"/>
      <c r="C596" s="725" t="s">
        <v>424</v>
      </c>
      <c r="D596" s="727"/>
      <c r="E596" s="540">
        <v>1</v>
      </c>
      <c r="F596" s="725" t="s">
        <v>423</v>
      </c>
      <c r="G596" s="726"/>
      <c r="H596" s="725" t="s">
        <v>424</v>
      </c>
      <c r="I596" s="727"/>
      <c r="J596" s="540">
        <f>E596+1</f>
        <v>2</v>
      </c>
      <c r="K596" s="725" t="s">
        <v>423</v>
      </c>
      <c r="L596" s="726"/>
      <c r="M596" s="725" t="s">
        <v>424</v>
      </c>
      <c r="N596" s="727"/>
      <c r="O596" s="540">
        <f>J596+1</f>
        <v>3</v>
      </c>
      <c r="P596" s="725" t="s">
        <v>423</v>
      </c>
      <c r="Q596" s="726"/>
      <c r="R596" s="725" t="s">
        <v>424</v>
      </c>
      <c r="S596" s="727"/>
      <c r="T596" s="540">
        <f>O596+1</f>
        <v>4</v>
      </c>
    </row>
    <row r="597" spans="1:20" ht="18.75" customHeight="1" x14ac:dyDescent="0.7">
      <c r="A597" s="728" t="s">
        <v>425</v>
      </c>
      <c r="B597" s="729"/>
      <c r="C597" s="730">
        <f>'Label data'!A77</f>
        <v>415</v>
      </c>
      <c r="D597" s="541"/>
      <c r="F597" s="728" t="s">
        <v>425</v>
      </c>
      <c r="G597" s="729"/>
      <c r="H597" s="730">
        <f>C597</f>
        <v>415</v>
      </c>
      <c r="I597" s="541"/>
      <c r="K597" s="728" t="s">
        <v>425</v>
      </c>
      <c r="L597" s="729"/>
      <c r="M597" s="730">
        <f>H597</f>
        <v>415</v>
      </c>
      <c r="N597" s="541"/>
      <c r="P597" s="728" t="s">
        <v>425</v>
      </c>
      <c r="Q597" s="729"/>
      <c r="R597" s="730">
        <f>M597</f>
        <v>415</v>
      </c>
      <c r="S597" s="541"/>
    </row>
    <row r="598" spans="1:20" ht="18.75" customHeight="1" x14ac:dyDescent="0.35">
      <c r="A598" s="729"/>
      <c r="B598" s="729"/>
      <c r="C598" s="731"/>
      <c r="D598" s="732"/>
      <c r="E598" s="733"/>
      <c r="F598" s="729"/>
      <c r="G598" s="729"/>
      <c r="H598" s="731"/>
      <c r="I598" s="732"/>
      <c r="J598" s="733"/>
      <c r="K598" s="729"/>
      <c r="L598" s="729"/>
      <c r="M598" s="731"/>
      <c r="N598" s="732"/>
      <c r="O598" s="733"/>
      <c r="P598" s="729"/>
      <c r="Q598" s="729"/>
      <c r="R598" s="731"/>
      <c r="S598" s="732"/>
      <c r="T598" s="733"/>
    </row>
    <row r="599" spans="1:20" ht="18.75" customHeight="1" x14ac:dyDescent="0.7">
      <c r="A599" s="543"/>
      <c r="B599" s="544"/>
      <c r="C599" s="545"/>
      <c r="D599" s="543" t="s">
        <v>426</v>
      </c>
      <c r="E599" s="546">
        <f>'Label data'!E77</f>
        <v>15</v>
      </c>
      <c r="G599" s="544"/>
      <c r="H599" s="545"/>
      <c r="I599" s="543" t="s">
        <v>426</v>
      </c>
      <c r="J599" s="546">
        <f>E599</f>
        <v>15</v>
      </c>
      <c r="L599" s="544"/>
      <c r="M599" s="545"/>
      <c r="N599" s="543" t="s">
        <v>426</v>
      </c>
      <c r="O599" s="546">
        <f ca="1">'Label data'!F77</f>
        <v>15</v>
      </c>
      <c r="Q599" s="544"/>
      <c r="R599" s="545"/>
      <c r="S599" s="543" t="s">
        <v>426</v>
      </c>
      <c r="T599" s="546">
        <f ca="1">O599</f>
        <v>15</v>
      </c>
    </row>
    <row r="600" spans="1:20" ht="18.75" customHeight="1" x14ac:dyDescent="0.35">
      <c r="A600" s="543"/>
      <c r="B600" s="546"/>
      <c r="C600" s="546"/>
      <c r="D600" s="734" t="s">
        <v>427</v>
      </c>
      <c r="E600" s="731"/>
      <c r="F600" s="543"/>
      <c r="G600" s="546"/>
      <c r="H600" s="546"/>
      <c r="I600" s="734" t="s">
        <v>428</v>
      </c>
      <c r="J600" s="731"/>
      <c r="K600" s="543"/>
      <c r="L600" s="546"/>
      <c r="M600" s="546"/>
      <c r="N600" s="734" t="s">
        <v>427</v>
      </c>
      <c r="O600" s="731"/>
      <c r="P600" s="543"/>
      <c r="Q600" s="546"/>
      <c r="R600" s="546"/>
      <c r="S600" s="734" t="s">
        <v>428</v>
      </c>
      <c r="T600" s="731"/>
    </row>
    <row r="601" spans="1:20" ht="18.75" customHeight="1" x14ac:dyDescent="0.35">
      <c r="A601" s="735" t="str">
        <f>'Competitor List'!$B$1</f>
        <v>IBS 600 YARD MATCH #1</v>
      </c>
      <c r="B601" s="736"/>
      <c r="C601" s="736"/>
      <c r="D601" s="736"/>
      <c r="E601" s="736"/>
      <c r="F601" s="735" t="str">
        <f>'Competitor List'!$B$1</f>
        <v>IBS 600 YARD MATCH #1</v>
      </c>
      <c r="G601" s="736"/>
      <c r="H601" s="736"/>
      <c r="I601" s="736"/>
      <c r="J601" s="736"/>
      <c r="K601" s="735" t="str">
        <f>'Competitor List'!$B$1</f>
        <v>IBS 600 YARD MATCH #1</v>
      </c>
      <c r="L601" s="736"/>
      <c r="M601" s="736"/>
      <c r="N601" s="736"/>
      <c r="O601" s="736"/>
      <c r="P601" s="735" t="str">
        <f>'Competitor List'!$B$1</f>
        <v>IBS 600 YARD MATCH #1</v>
      </c>
      <c r="Q601" s="736"/>
      <c r="R601" s="736"/>
      <c r="S601" s="736"/>
      <c r="T601" s="736"/>
    </row>
    <row r="602" spans="1:20" ht="18.75" customHeight="1" x14ac:dyDescent="0.35">
      <c r="A602" s="735" t="str">
        <f>'Competitor List'!$B$2</f>
        <v>Your range name, City State</v>
      </c>
      <c r="B602" s="736"/>
      <c r="C602" s="736"/>
      <c r="D602" s="736"/>
      <c r="E602" s="736"/>
      <c r="F602" s="735" t="str">
        <f>'Competitor List'!$B$2</f>
        <v>Your range name, City State</v>
      </c>
      <c r="G602" s="736"/>
      <c r="H602" s="736"/>
      <c r="I602" s="736"/>
      <c r="J602" s="736"/>
      <c r="K602" s="735" t="str">
        <f>'Competitor List'!$B$2</f>
        <v>Your range name, City State</v>
      </c>
      <c r="L602" s="736"/>
      <c r="M602" s="736"/>
      <c r="N602" s="736"/>
      <c r="O602" s="736"/>
      <c r="P602" s="735" t="str">
        <f>'Competitor List'!$B$2</f>
        <v>Your range name, City State</v>
      </c>
      <c r="Q602" s="736"/>
      <c r="R602" s="736"/>
      <c r="S602" s="736"/>
      <c r="T602" s="736"/>
    </row>
    <row r="603" spans="1:20" ht="18.75" customHeight="1" x14ac:dyDescent="0.35">
      <c r="A603" s="737">
        <f>'Competitor List'!$B$3</f>
        <v>43499</v>
      </c>
      <c r="B603" s="736"/>
      <c r="C603" s="736"/>
      <c r="D603" s="736"/>
      <c r="E603" s="736"/>
      <c r="F603" s="737">
        <f>'Competitor List'!$B$3</f>
        <v>43499</v>
      </c>
      <c r="G603" s="736"/>
      <c r="H603" s="736"/>
      <c r="I603" s="736"/>
      <c r="J603" s="736"/>
      <c r="K603" s="737">
        <f>'Competitor List'!$B$3</f>
        <v>43499</v>
      </c>
      <c r="L603" s="736"/>
      <c r="M603" s="736"/>
      <c r="N603" s="736"/>
      <c r="O603" s="736"/>
      <c r="P603" s="737">
        <f>'Competitor List'!$B$3</f>
        <v>43499</v>
      </c>
      <c r="Q603" s="736"/>
      <c r="R603" s="736"/>
      <c r="S603" s="736"/>
      <c r="T603" s="736"/>
    </row>
    <row r="604" spans="1:20" ht="18.75" customHeight="1" x14ac:dyDescent="0.35">
      <c r="A604" s="725" t="s">
        <v>423</v>
      </c>
      <c r="B604" s="726"/>
      <c r="C604" s="725" t="s">
        <v>424</v>
      </c>
      <c r="D604" s="727"/>
      <c r="E604" s="540">
        <v>1</v>
      </c>
      <c r="F604" s="725" t="s">
        <v>423</v>
      </c>
      <c r="G604" s="726"/>
      <c r="H604" s="725" t="s">
        <v>424</v>
      </c>
      <c r="I604" s="727"/>
      <c r="J604" s="540">
        <f>E604+1</f>
        <v>2</v>
      </c>
      <c r="K604" s="725" t="s">
        <v>423</v>
      </c>
      <c r="L604" s="726"/>
      <c r="M604" s="725" t="s">
        <v>424</v>
      </c>
      <c r="N604" s="727"/>
      <c r="O604" s="540">
        <f>J604+1</f>
        <v>3</v>
      </c>
      <c r="P604" s="725" t="s">
        <v>423</v>
      </c>
      <c r="Q604" s="726"/>
      <c r="R604" s="725" t="s">
        <v>424</v>
      </c>
      <c r="S604" s="727"/>
      <c r="T604" s="540">
        <f>O604+1</f>
        <v>4</v>
      </c>
    </row>
    <row r="605" spans="1:20" ht="18.75" customHeight="1" x14ac:dyDescent="0.7">
      <c r="A605" s="728" t="s">
        <v>425</v>
      </c>
      <c r="B605" s="729"/>
      <c r="C605" s="730">
        <f>'Label data'!A78</f>
        <v>416</v>
      </c>
      <c r="D605" s="541"/>
      <c r="F605" s="728" t="s">
        <v>425</v>
      </c>
      <c r="G605" s="729"/>
      <c r="H605" s="730">
        <f>C605</f>
        <v>416</v>
      </c>
      <c r="I605" s="541"/>
      <c r="K605" s="728" t="s">
        <v>425</v>
      </c>
      <c r="L605" s="729"/>
      <c r="M605" s="730">
        <f>H605</f>
        <v>416</v>
      </c>
      <c r="N605" s="541"/>
      <c r="P605" s="728" t="s">
        <v>425</v>
      </c>
      <c r="Q605" s="729"/>
      <c r="R605" s="730">
        <f>M605</f>
        <v>416</v>
      </c>
      <c r="S605" s="541"/>
    </row>
    <row r="606" spans="1:20" ht="18.75" customHeight="1" x14ac:dyDescent="0.35">
      <c r="A606" s="729"/>
      <c r="B606" s="729"/>
      <c r="C606" s="731"/>
      <c r="D606" s="732"/>
      <c r="E606" s="733"/>
      <c r="F606" s="729"/>
      <c r="G606" s="729"/>
      <c r="H606" s="731"/>
      <c r="I606" s="732"/>
      <c r="J606" s="733"/>
      <c r="K606" s="729"/>
      <c r="L606" s="729"/>
      <c r="M606" s="731"/>
      <c r="N606" s="732"/>
      <c r="O606" s="733"/>
      <c r="P606" s="729"/>
      <c r="Q606" s="729"/>
      <c r="R606" s="731"/>
      <c r="S606" s="732"/>
      <c r="T606" s="733"/>
    </row>
    <row r="607" spans="1:20" ht="18.75" customHeight="1" x14ac:dyDescent="0.7">
      <c r="A607" s="543"/>
      <c r="B607" s="544"/>
      <c r="C607" s="545"/>
      <c r="D607" s="543" t="s">
        <v>426</v>
      </c>
      <c r="E607" s="546">
        <f>'Label data'!E78</f>
        <v>16</v>
      </c>
      <c r="G607" s="544"/>
      <c r="H607" s="545"/>
      <c r="I607" s="543" t="s">
        <v>426</v>
      </c>
      <c r="J607" s="546">
        <f>E607</f>
        <v>16</v>
      </c>
      <c r="L607" s="544"/>
      <c r="M607" s="545"/>
      <c r="N607" s="543" t="s">
        <v>426</v>
      </c>
      <c r="O607" s="546">
        <f ca="1">'Label data'!F78</f>
        <v>16</v>
      </c>
      <c r="Q607" s="544"/>
      <c r="R607" s="545"/>
      <c r="S607" s="543" t="s">
        <v>426</v>
      </c>
      <c r="T607" s="546">
        <f ca="1">O607</f>
        <v>16</v>
      </c>
    </row>
    <row r="608" spans="1:20" ht="18.75" customHeight="1" x14ac:dyDescent="0.35">
      <c r="A608" s="543"/>
      <c r="B608" s="546"/>
      <c r="C608" s="546"/>
      <c r="D608" s="734" t="s">
        <v>427</v>
      </c>
      <c r="E608" s="731"/>
      <c r="F608" s="543"/>
      <c r="G608" s="546"/>
      <c r="H608" s="546"/>
      <c r="I608" s="734" t="s">
        <v>428</v>
      </c>
      <c r="J608" s="731"/>
      <c r="K608" s="543"/>
      <c r="L608" s="546"/>
      <c r="M608" s="546"/>
      <c r="N608" s="734" t="s">
        <v>427</v>
      </c>
      <c r="O608" s="731"/>
      <c r="P608" s="543"/>
      <c r="Q608" s="546"/>
      <c r="R608" s="546"/>
      <c r="S608" s="734" t="s">
        <v>428</v>
      </c>
      <c r="T608" s="731"/>
    </row>
    <row r="609" spans="1:20" ht="18.75" customHeight="1" x14ac:dyDescent="0.35">
      <c r="A609" s="735" t="str">
        <f>'Competitor List'!$B$1</f>
        <v>IBS 600 YARD MATCH #1</v>
      </c>
      <c r="B609" s="736"/>
      <c r="C609" s="736"/>
      <c r="D609" s="736"/>
      <c r="E609" s="736"/>
      <c r="F609" s="735" t="str">
        <f>'Competitor List'!$B$1</f>
        <v>IBS 600 YARD MATCH #1</v>
      </c>
      <c r="G609" s="736"/>
      <c r="H609" s="736"/>
      <c r="I609" s="736"/>
      <c r="J609" s="736"/>
      <c r="K609" s="735" t="str">
        <f>'Competitor List'!$B$1</f>
        <v>IBS 600 YARD MATCH #1</v>
      </c>
      <c r="L609" s="736"/>
      <c r="M609" s="736"/>
      <c r="N609" s="736"/>
      <c r="O609" s="736"/>
      <c r="P609" s="735" t="str">
        <f>'Competitor List'!$B$1</f>
        <v>IBS 600 YARD MATCH #1</v>
      </c>
      <c r="Q609" s="736"/>
      <c r="R609" s="736"/>
      <c r="S609" s="736"/>
      <c r="T609" s="736"/>
    </row>
    <row r="610" spans="1:20" ht="18.75" customHeight="1" x14ac:dyDescent="0.35">
      <c r="A610" s="735" t="str">
        <f>'Competitor List'!$B$2</f>
        <v>Your range name, City State</v>
      </c>
      <c r="B610" s="736"/>
      <c r="C610" s="736"/>
      <c r="D610" s="736"/>
      <c r="E610" s="736"/>
      <c r="F610" s="735" t="str">
        <f>'Competitor List'!$B$2</f>
        <v>Your range name, City State</v>
      </c>
      <c r="G610" s="736"/>
      <c r="H610" s="736"/>
      <c r="I610" s="736"/>
      <c r="J610" s="736"/>
      <c r="K610" s="735" t="str">
        <f>'Competitor List'!$B$2</f>
        <v>Your range name, City State</v>
      </c>
      <c r="L610" s="736"/>
      <c r="M610" s="736"/>
      <c r="N610" s="736"/>
      <c r="O610" s="736"/>
      <c r="P610" s="735" t="str">
        <f>'Competitor List'!$B$2</f>
        <v>Your range name, City State</v>
      </c>
      <c r="Q610" s="736"/>
      <c r="R610" s="736"/>
      <c r="S610" s="736"/>
      <c r="T610" s="736"/>
    </row>
    <row r="611" spans="1:20" ht="18.75" customHeight="1" x14ac:dyDescent="0.35">
      <c r="A611" s="737">
        <f>'Competitor List'!$B$3</f>
        <v>43499</v>
      </c>
      <c r="B611" s="736"/>
      <c r="C611" s="736"/>
      <c r="D611" s="736"/>
      <c r="E611" s="736"/>
      <c r="F611" s="737">
        <f>'Competitor List'!$B$3</f>
        <v>43499</v>
      </c>
      <c r="G611" s="736"/>
      <c r="H611" s="736"/>
      <c r="I611" s="736"/>
      <c r="J611" s="736"/>
      <c r="K611" s="737">
        <f>'Competitor List'!$B$3</f>
        <v>43499</v>
      </c>
      <c r="L611" s="736"/>
      <c r="M611" s="736"/>
      <c r="N611" s="736"/>
      <c r="O611" s="736"/>
      <c r="P611" s="737">
        <f>'Competitor List'!$B$3</f>
        <v>43499</v>
      </c>
      <c r="Q611" s="736"/>
      <c r="R611" s="736"/>
      <c r="S611" s="736"/>
      <c r="T611" s="736"/>
    </row>
    <row r="612" spans="1:20" ht="18.75" customHeight="1" x14ac:dyDescent="0.35">
      <c r="A612" s="725" t="s">
        <v>423</v>
      </c>
      <c r="B612" s="726"/>
      <c r="C612" s="725" t="s">
        <v>424</v>
      </c>
      <c r="D612" s="727"/>
      <c r="E612" s="540">
        <v>1</v>
      </c>
      <c r="F612" s="725" t="s">
        <v>423</v>
      </c>
      <c r="G612" s="726"/>
      <c r="H612" s="725" t="s">
        <v>424</v>
      </c>
      <c r="I612" s="727"/>
      <c r="J612" s="540">
        <f>E612+1</f>
        <v>2</v>
      </c>
      <c r="K612" s="725" t="s">
        <v>423</v>
      </c>
      <c r="L612" s="726"/>
      <c r="M612" s="725" t="s">
        <v>424</v>
      </c>
      <c r="N612" s="727"/>
      <c r="O612" s="540">
        <f>J612+1</f>
        <v>3</v>
      </c>
      <c r="P612" s="725" t="s">
        <v>423</v>
      </c>
      <c r="Q612" s="726"/>
      <c r="R612" s="725" t="s">
        <v>424</v>
      </c>
      <c r="S612" s="727"/>
      <c r="T612" s="540">
        <f>O612+1</f>
        <v>4</v>
      </c>
    </row>
    <row r="613" spans="1:20" ht="18.75" customHeight="1" x14ac:dyDescent="0.7">
      <c r="A613" s="728" t="s">
        <v>425</v>
      </c>
      <c r="B613" s="729"/>
      <c r="C613" s="730">
        <f>'Label data'!A79</f>
        <v>417</v>
      </c>
      <c r="D613" s="541"/>
      <c r="F613" s="728" t="s">
        <v>425</v>
      </c>
      <c r="G613" s="729"/>
      <c r="H613" s="730">
        <f>C613</f>
        <v>417</v>
      </c>
      <c r="I613" s="541"/>
      <c r="K613" s="728" t="s">
        <v>425</v>
      </c>
      <c r="L613" s="729"/>
      <c r="M613" s="730">
        <f>H613</f>
        <v>417</v>
      </c>
      <c r="N613" s="541"/>
      <c r="P613" s="728" t="s">
        <v>425</v>
      </c>
      <c r="Q613" s="729"/>
      <c r="R613" s="730">
        <f>M613</f>
        <v>417</v>
      </c>
      <c r="S613" s="541"/>
    </row>
    <row r="614" spans="1:20" ht="18.75" customHeight="1" x14ac:dyDescent="0.35">
      <c r="A614" s="729"/>
      <c r="B614" s="729"/>
      <c r="C614" s="731"/>
      <c r="D614" s="732"/>
      <c r="E614" s="733"/>
      <c r="F614" s="729"/>
      <c r="G614" s="729"/>
      <c r="H614" s="731"/>
      <c r="I614" s="732"/>
      <c r="J614" s="733"/>
      <c r="K614" s="729"/>
      <c r="L614" s="729"/>
      <c r="M614" s="731"/>
      <c r="N614" s="732"/>
      <c r="O614" s="733"/>
      <c r="P614" s="729"/>
      <c r="Q614" s="729"/>
      <c r="R614" s="731"/>
      <c r="S614" s="732"/>
      <c r="T614" s="733"/>
    </row>
    <row r="615" spans="1:20" ht="18.75" customHeight="1" x14ac:dyDescent="0.7">
      <c r="A615" s="543"/>
      <c r="B615" s="544"/>
      <c r="C615" s="545"/>
      <c r="D615" s="543" t="s">
        <v>426</v>
      </c>
      <c r="E615" s="546">
        <f>'Label data'!E79</f>
        <v>17</v>
      </c>
      <c r="G615" s="544"/>
      <c r="H615" s="545"/>
      <c r="I615" s="543" t="s">
        <v>426</v>
      </c>
      <c r="J615" s="546">
        <f>E615</f>
        <v>17</v>
      </c>
      <c r="L615" s="544"/>
      <c r="M615" s="545"/>
      <c r="N615" s="543" t="s">
        <v>426</v>
      </c>
      <c r="O615" s="546">
        <f ca="1">'Label data'!F79</f>
        <v>17</v>
      </c>
      <c r="Q615" s="544"/>
      <c r="R615" s="545"/>
      <c r="S615" s="543" t="s">
        <v>426</v>
      </c>
      <c r="T615" s="546">
        <f ca="1">O615</f>
        <v>17</v>
      </c>
    </row>
    <row r="616" spans="1:20" ht="18.75" customHeight="1" x14ac:dyDescent="0.35">
      <c r="A616" s="543"/>
      <c r="B616" s="546"/>
      <c r="C616" s="546"/>
      <c r="D616" s="734" t="s">
        <v>427</v>
      </c>
      <c r="E616" s="731"/>
      <c r="F616" s="543"/>
      <c r="G616" s="546"/>
      <c r="H616" s="546"/>
      <c r="I616" s="734" t="s">
        <v>428</v>
      </c>
      <c r="J616" s="731"/>
      <c r="K616" s="543"/>
      <c r="L616" s="546"/>
      <c r="M616" s="546"/>
      <c r="N616" s="734" t="s">
        <v>427</v>
      </c>
      <c r="O616" s="731"/>
      <c r="P616" s="543"/>
      <c r="Q616" s="546"/>
      <c r="R616" s="546"/>
      <c r="S616" s="734" t="s">
        <v>428</v>
      </c>
      <c r="T616" s="731"/>
    </row>
    <row r="617" spans="1:20" ht="18.75" customHeight="1" x14ac:dyDescent="0.35">
      <c r="A617" s="735" t="str">
        <f>'Competitor List'!$B$1</f>
        <v>IBS 600 YARD MATCH #1</v>
      </c>
      <c r="B617" s="736"/>
      <c r="C617" s="736"/>
      <c r="D617" s="736"/>
      <c r="E617" s="736"/>
      <c r="F617" s="735" t="str">
        <f>'Competitor List'!$B$1</f>
        <v>IBS 600 YARD MATCH #1</v>
      </c>
      <c r="G617" s="736"/>
      <c r="H617" s="736"/>
      <c r="I617" s="736"/>
      <c r="J617" s="736"/>
      <c r="K617" s="735" t="str">
        <f>'Competitor List'!$B$1</f>
        <v>IBS 600 YARD MATCH #1</v>
      </c>
      <c r="L617" s="736"/>
      <c r="M617" s="736"/>
      <c r="N617" s="736"/>
      <c r="O617" s="736"/>
      <c r="P617" s="735" t="str">
        <f>'Competitor List'!$B$1</f>
        <v>IBS 600 YARD MATCH #1</v>
      </c>
      <c r="Q617" s="736"/>
      <c r="R617" s="736"/>
      <c r="S617" s="736"/>
      <c r="T617" s="736"/>
    </row>
    <row r="618" spans="1:20" ht="18.75" customHeight="1" x14ac:dyDescent="0.35">
      <c r="A618" s="735" t="str">
        <f>'Competitor List'!$B$2</f>
        <v>Your range name, City State</v>
      </c>
      <c r="B618" s="736"/>
      <c r="C618" s="736"/>
      <c r="D618" s="736"/>
      <c r="E618" s="736"/>
      <c r="F618" s="735" t="str">
        <f>'Competitor List'!$B$2</f>
        <v>Your range name, City State</v>
      </c>
      <c r="G618" s="736"/>
      <c r="H618" s="736"/>
      <c r="I618" s="736"/>
      <c r="J618" s="736"/>
      <c r="K618" s="735" t="str">
        <f>'Competitor List'!$B$2</f>
        <v>Your range name, City State</v>
      </c>
      <c r="L618" s="736"/>
      <c r="M618" s="736"/>
      <c r="N618" s="736"/>
      <c r="O618" s="736"/>
      <c r="P618" s="735" t="str">
        <f>'Competitor List'!$B$2</f>
        <v>Your range name, City State</v>
      </c>
      <c r="Q618" s="736"/>
      <c r="R618" s="736"/>
      <c r="S618" s="736"/>
      <c r="T618" s="736"/>
    </row>
    <row r="619" spans="1:20" ht="18.75" customHeight="1" x14ac:dyDescent="0.35">
      <c r="A619" s="737">
        <f>'Competitor List'!$B$3</f>
        <v>43499</v>
      </c>
      <c r="B619" s="736"/>
      <c r="C619" s="736"/>
      <c r="D619" s="736"/>
      <c r="E619" s="736"/>
      <c r="F619" s="737">
        <f>'Competitor List'!$B$3</f>
        <v>43499</v>
      </c>
      <c r="G619" s="736"/>
      <c r="H619" s="736"/>
      <c r="I619" s="736"/>
      <c r="J619" s="736"/>
      <c r="K619" s="737">
        <f>'Competitor List'!$B$3</f>
        <v>43499</v>
      </c>
      <c r="L619" s="736"/>
      <c r="M619" s="736"/>
      <c r="N619" s="736"/>
      <c r="O619" s="736"/>
      <c r="P619" s="737">
        <f>'Competitor List'!$B$3</f>
        <v>43499</v>
      </c>
      <c r="Q619" s="736"/>
      <c r="R619" s="736"/>
      <c r="S619" s="736"/>
      <c r="T619" s="736"/>
    </row>
    <row r="620" spans="1:20" ht="18.75" customHeight="1" x14ac:dyDescent="0.35">
      <c r="A620" s="725" t="s">
        <v>423</v>
      </c>
      <c r="B620" s="726"/>
      <c r="C620" s="725" t="s">
        <v>424</v>
      </c>
      <c r="D620" s="727"/>
      <c r="E620" s="540">
        <v>1</v>
      </c>
      <c r="F620" s="725" t="s">
        <v>423</v>
      </c>
      <c r="G620" s="726"/>
      <c r="H620" s="725" t="s">
        <v>424</v>
      </c>
      <c r="I620" s="727"/>
      <c r="J620" s="540">
        <f>E620+1</f>
        <v>2</v>
      </c>
      <c r="K620" s="725" t="s">
        <v>423</v>
      </c>
      <c r="L620" s="726"/>
      <c r="M620" s="725" t="s">
        <v>424</v>
      </c>
      <c r="N620" s="727"/>
      <c r="O620" s="540">
        <f>J620+1</f>
        <v>3</v>
      </c>
      <c r="P620" s="725" t="s">
        <v>423</v>
      </c>
      <c r="Q620" s="726"/>
      <c r="R620" s="725" t="s">
        <v>424</v>
      </c>
      <c r="S620" s="727"/>
      <c r="T620" s="540">
        <f>O620+1</f>
        <v>4</v>
      </c>
    </row>
    <row r="621" spans="1:20" ht="18.75" customHeight="1" x14ac:dyDescent="0.7">
      <c r="A621" s="728" t="s">
        <v>425</v>
      </c>
      <c r="B621" s="729"/>
      <c r="C621" s="730">
        <f>'Label data'!A80</f>
        <v>418</v>
      </c>
      <c r="D621" s="541"/>
      <c r="F621" s="728" t="s">
        <v>425</v>
      </c>
      <c r="G621" s="729"/>
      <c r="H621" s="730">
        <f>C621</f>
        <v>418</v>
      </c>
      <c r="I621" s="541"/>
      <c r="K621" s="728" t="s">
        <v>425</v>
      </c>
      <c r="L621" s="729"/>
      <c r="M621" s="730">
        <f>H621</f>
        <v>418</v>
      </c>
      <c r="N621" s="541"/>
      <c r="P621" s="728" t="s">
        <v>425</v>
      </c>
      <c r="Q621" s="729"/>
      <c r="R621" s="730">
        <f>M621</f>
        <v>418</v>
      </c>
      <c r="S621" s="541"/>
    </row>
    <row r="622" spans="1:20" ht="18.75" customHeight="1" x14ac:dyDescent="0.35">
      <c r="A622" s="729"/>
      <c r="B622" s="729"/>
      <c r="C622" s="731"/>
      <c r="D622" s="732"/>
      <c r="E622" s="733"/>
      <c r="F622" s="729"/>
      <c r="G622" s="729"/>
      <c r="H622" s="731"/>
      <c r="I622" s="732"/>
      <c r="J622" s="733"/>
      <c r="K622" s="729"/>
      <c r="L622" s="729"/>
      <c r="M622" s="731"/>
      <c r="N622" s="732"/>
      <c r="O622" s="733"/>
      <c r="P622" s="729"/>
      <c r="Q622" s="729"/>
      <c r="R622" s="731"/>
      <c r="S622" s="732"/>
      <c r="T622" s="733"/>
    </row>
    <row r="623" spans="1:20" ht="18.75" customHeight="1" x14ac:dyDescent="0.7">
      <c r="A623" s="543"/>
      <c r="B623" s="544"/>
      <c r="C623" s="545"/>
      <c r="D623" s="543" t="s">
        <v>426</v>
      </c>
      <c r="E623" s="546">
        <f>'Label data'!E80</f>
        <v>18</v>
      </c>
      <c r="G623" s="544"/>
      <c r="H623" s="545"/>
      <c r="I623" s="543" t="s">
        <v>426</v>
      </c>
      <c r="J623" s="546">
        <f>E623</f>
        <v>18</v>
      </c>
      <c r="L623" s="544"/>
      <c r="M623" s="545"/>
      <c r="N623" s="543" t="s">
        <v>426</v>
      </c>
      <c r="O623" s="546">
        <f ca="1">'Label data'!F80</f>
        <v>18</v>
      </c>
      <c r="Q623" s="544"/>
      <c r="R623" s="545"/>
      <c r="S623" s="543" t="s">
        <v>426</v>
      </c>
      <c r="T623" s="546">
        <f ca="1">O623</f>
        <v>18</v>
      </c>
    </row>
    <row r="624" spans="1:20" ht="18.75" customHeight="1" x14ac:dyDescent="0.35">
      <c r="A624" s="543"/>
      <c r="B624" s="546"/>
      <c r="C624" s="546"/>
      <c r="D624" s="734" t="s">
        <v>427</v>
      </c>
      <c r="E624" s="731"/>
      <c r="F624" s="543"/>
      <c r="G624" s="546"/>
      <c r="H624" s="546"/>
      <c r="I624" s="734" t="s">
        <v>428</v>
      </c>
      <c r="J624" s="731"/>
      <c r="K624" s="543"/>
      <c r="L624" s="546"/>
      <c r="M624" s="546"/>
      <c r="N624" s="734" t="s">
        <v>427</v>
      </c>
      <c r="O624" s="731"/>
      <c r="P624" s="543"/>
      <c r="Q624" s="546"/>
      <c r="R624" s="546"/>
      <c r="S624" s="734" t="s">
        <v>428</v>
      </c>
      <c r="T624" s="731"/>
    </row>
    <row r="625" spans="1:20" ht="18.75" customHeight="1" x14ac:dyDescent="0.35">
      <c r="A625" s="735" t="str">
        <f>'Competitor List'!$B$1</f>
        <v>IBS 600 YARD MATCH #1</v>
      </c>
      <c r="B625" s="736"/>
      <c r="C625" s="736"/>
      <c r="D625" s="736"/>
      <c r="E625" s="736"/>
      <c r="F625" s="735" t="str">
        <f>'Competitor List'!$B$1</f>
        <v>IBS 600 YARD MATCH #1</v>
      </c>
      <c r="G625" s="736"/>
      <c r="H625" s="736"/>
      <c r="I625" s="736"/>
      <c r="J625" s="736"/>
      <c r="K625" s="735" t="str">
        <f>'Competitor List'!$B$1</f>
        <v>IBS 600 YARD MATCH #1</v>
      </c>
      <c r="L625" s="736"/>
      <c r="M625" s="736"/>
      <c r="N625" s="736"/>
      <c r="O625" s="736"/>
      <c r="P625" s="735" t="str">
        <f>'Competitor List'!$B$1</f>
        <v>IBS 600 YARD MATCH #1</v>
      </c>
      <c r="Q625" s="736"/>
      <c r="R625" s="736"/>
      <c r="S625" s="736"/>
      <c r="T625" s="736"/>
    </row>
    <row r="626" spans="1:20" ht="18.75" customHeight="1" x14ac:dyDescent="0.35">
      <c r="A626" s="735" t="str">
        <f>'Competitor List'!$B$2</f>
        <v>Your range name, City State</v>
      </c>
      <c r="B626" s="736"/>
      <c r="C626" s="736"/>
      <c r="D626" s="736"/>
      <c r="E626" s="736"/>
      <c r="F626" s="735" t="str">
        <f>'Competitor List'!$B$2</f>
        <v>Your range name, City State</v>
      </c>
      <c r="G626" s="736"/>
      <c r="H626" s="736"/>
      <c r="I626" s="736"/>
      <c r="J626" s="736"/>
      <c r="K626" s="735" t="str">
        <f>'Competitor List'!$B$2</f>
        <v>Your range name, City State</v>
      </c>
      <c r="L626" s="736"/>
      <c r="M626" s="736"/>
      <c r="N626" s="736"/>
      <c r="O626" s="736"/>
      <c r="P626" s="735" t="str">
        <f>'Competitor List'!$B$2</f>
        <v>Your range name, City State</v>
      </c>
      <c r="Q626" s="736"/>
      <c r="R626" s="736"/>
      <c r="S626" s="736"/>
      <c r="T626" s="736"/>
    </row>
    <row r="627" spans="1:20" ht="18.75" customHeight="1" x14ac:dyDescent="0.35">
      <c r="A627" s="737">
        <f>'Competitor List'!$B$3</f>
        <v>43499</v>
      </c>
      <c r="B627" s="736"/>
      <c r="C627" s="736"/>
      <c r="D627" s="736"/>
      <c r="E627" s="736"/>
      <c r="F627" s="737">
        <f>'Competitor List'!$B$3</f>
        <v>43499</v>
      </c>
      <c r="G627" s="736"/>
      <c r="H627" s="736"/>
      <c r="I627" s="736"/>
      <c r="J627" s="736"/>
      <c r="K627" s="737">
        <f>'Competitor List'!$B$3</f>
        <v>43499</v>
      </c>
      <c r="L627" s="736"/>
      <c r="M627" s="736"/>
      <c r="N627" s="736"/>
      <c r="O627" s="736"/>
      <c r="P627" s="737">
        <f>'Competitor List'!$B$3</f>
        <v>43499</v>
      </c>
      <c r="Q627" s="736"/>
      <c r="R627" s="736"/>
      <c r="S627" s="736"/>
      <c r="T627" s="736"/>
    </row>
    <row r="628" spans="1:20" ht="18.75" customHeight="1" x14ac:dyDescent="0.35">
      <c r="A628" s="725" t="s">
        <v>423</v>
      </c>
      <c r="B628" s="726"/>
      <c r="C628" s="725" t="s">
        <v>424</v>
      </c>
      <c r="D628" s="727"/>
      <c r="E628" s="540">
        <v>1</v>
      </c>
      <c r="F628" s="725" t="s">
        <v>423</v>
      </c>
      <c r="G628" s="726"/>
      <c r="H628" s="725" t="s">
        <v>424</v>
      </c>
      <c r="I628" s="727"/>
      <c r="J628" s="540">
        <f>E628+1</f>
        <v>2</v>
      </c>
      <c r="K628" s="725" t="s">
        <v>423</v>
      </c>
      <c r="L628" s="726"/>
      <c r="M628" s="725" t="s">
        <v>424</v>
      </c>
      <c r="N628" s="727"/>
      <c r="O628" s="540">
        <f>J628+1</f>
        <v>3</v>
      </c>
      <c r="P628" s="725" t="s">
        <v>423</v>
      </c>
      <c r="Q628" s="726"/>
      <c r="R628" s="725" t="s">
        <v>424</v>
      </c>
      <c r="S628" s="727"/>
      <c r="T628" s="540">
        <f>O628+1</f>
        <v>4</v>
      </c>
    </row>
    <row r="629" spans="1:20" ht="18.75" customHeight="1" x14ac:dyDescent="0.7">
      <c r="A629" s="728" t="s">
        <v>425</v>
      </c>
      <c r="B629" s="729"/>
      <c r="C629" s="730">
        <f>'Label data'!A81</f>
        <v>419</v>
      </c>
      <c r="D629" s="541"/>
      <c r="F629" s="728" t="s">
        <v>425</v>
      </c>
      <c r="G629" s="729"/>
      <c r="H629" s="730">
        <f>C629</f>
        <v>419</v>
      </c>
      <c r="I629" s="541"/>
      <c r="K629" s="728" t="s">
        <v>425</v>
      </c>
      <c r="L629" s="729"/>
      <c r="M629" s="730">
        <f>H629</f>
        <v>419</v>
      </c>
      <c r="N629" s="541"/>
      <c r="P629" s="728" t="s">
        <v>425</v>
      </c>
      <c r="Q629" s="729"/>
      <c r="R629" s="730">
        <f>M629</f>
        <v>419</v>
      </c>
      <c r="S629" s="541"/>
    </row>
    <row r="630" spans="1:20" ht="18.75" customHeight="1" x14ac:dyDescent="0.35">
      <c r="A630" s="729"/>
      <c r="B630" s="729"/>
      <c r="C630" s="731"/>
      <c r="D630" s="732"/>
      <c r="E630" s="733"/>
      <c r="F630" s="729"/>
      <c r="G630" s="729"/>
      <c r="H630" s="731"/>
      <c r="I630" s="732"/>
      <c r="J630" s="733"/>
      <c r="K630" s="729"/>
      <c r="L630" s="729"/>
      <c r="M630" s="731"/>
      <c r="N630" s="732"/>
      <c r="O630" s="733"/>
      <c r="P630" s="729"/>
      <c r="Q630" s="729"/>
      <c r="R630" s="731"/>
      <c r="S630" s="732"/>
      <c r="T630" s="733"/>
    </row>
    <row r="631" spans="1:20" ht="18.75" customHeight="1" x14ac:dyDescent="0.7">
      <c r="A631" s="543"/>
      <c r="B631" s="544"/>
      <c r="C631" s="545"/>
      <c r="D631" s="543" t="s">
        <v>426</v>
      </c>
      <c r="E631" s="546">
        <f>'Label data'!E81</f>
        <v>19</v>
      </c>
      <c r="G631" s="544"/>
      <c r="H631" s="545"/>
      <c r="I631" s="543" t="s">
        <v>426</v>
      </c>
      <c r="J631" s="546">
        <f>E631</f>
        <v>19</v>
      </c>
      <c r="L631" s="544"/>
      <c r="M631" s="545"/>
      <c r="N631" s="543" t="s">
        <v>426</v>
      </c>
      <c r="O631" s="546">
        <f ca="1">'Label data'!F81</f>
        <v>19</v>
      </c>
      <c r="Q631" s="544"/>
      <c r="R631" s="545"/>
      <c r="S631" s="543" t="s">
        <v>426</v>
      </c>
      <c r="T631" s="546">
        <f ca="1">O631</f>
        <v>19</v>
      </c>
    </row>
    <row r="632" spans="1:20" ht="18.75" customHeight="1" x14ac:dyDescent="0.35">
      <c r="A632" s="543"/>
      <c r="B632" s="546"/>
      <c r="C632" s="546"/>
      <c r="D632" s="734" t="s">
        <v>427</v>
      </c>
      <c r="E632" s="731"/>
      <c r="F632" s="543"/>
      <c r="G632" s="546"/>
      <c r="H632" s="546"/>
      <c r="I632" s="734" t="s">
        <v>428</v>
      </c>
      <c r="J632" s="731"/>
      <c r="K632" s="543"/>
      <c r="L632" s="546"/>
      <c r="M632" s="546"/>
      <c r="N632" s="734" t="s">
        <v>427</v>
      </c>
      <c r="O632" s="731"/>
      <c r="P632" s="543"/>
      <c r="Q632" s="546"/>
      <c r="R632" s="546"/>
      <c r="S632" s="734" t="s">
        <v>428</v>
      </c>
      <c r="T632" s="731"/>
    </row>
    <row r="633" spans="1:20" ht="18.75" customHeight="1" x14ac:dyDescent="0.35">
      <c r="A633" s="735" t="str">
        <f>'Competitor List'!$B$1</f>
        <v>IBS 600 YARD MATCH #1</v>
      </c>
      <c r="B633" s="736"/>
      <c r="C633" s="736"/>
      <c r="D633" s="736"/>
      <c r="E633" s="736"/>
      <c r="F633" s="735" t="str">
        <f>'Competitor List'!$B$1</f>
        <v>IBS 600 YARD MATCH #1</v>
      </c>
      <c r="G633" s="736"/>
      <c r="H633" s="736"/>
      <c r="I633" s="736"/>
      <c r="J633" s="736"/>
      <c r="K633" s="735" t="str">
        <f>'Competitor List'!$B$1</f>
        <v>IBS 600 YARD MATCH #1</v>
      </c>
      <c r="L633" s="736"/>
      <c r="M633" s="736"/>
      <c r="N633" s="736"/>
      <c r="O633" s="736"/>
      <c r="P633" s="735" t="str">
        <f>'Competitor List'!$B$1</f>
        <v>IBS 600 YARD MATCH #1</v>
      </c>
      <c r="Q633" s="736"/>
      <c r="R633" s="736"/>
      <c r="S633" s="736"/>
      <c r="T633" s="736"/>
    </row>
    <row r="634" spans="1:20" ht="18.75" customHeight="1" x14ac:dyDescent="0.35">
      <c r="A634" s="735" t="str">
        <f>'Competitor List'!$B$2</f>
        <v>Your range name, City State</v>
      </c>
      <c r="B634" s="736"/>
      <c r="C634" s="736"/>
      <c r="D634" s="736"/>
      <c r="E634" s="736"/>
      <c r="F634" s="735" t="str">
        <f>'Competitor List'!$B$2</f>
        <v>Your range name, City State</v>
      </c>
      <c r="G634" s="736"/>
      <c r="H634" s="736"/>
      <c r="I634" s="736"/>
      <c r="J634" s="736"/>
      <c r="K634" s="735" t="str">
        <f>'Competitor List'!$B$2</f>
        <v>Your range name, City State</v>
      </c>
      <c r="L634" s="736"/>
      <c r="M634" s="736"/>
      <c r="N634" s="736"/>
      <c r="O634" s="736"/>
      <c r="P634" s="735" t="str">
        <f>'Competitor List'!$B$2</f>
        <v>Your range name, City State</v>
      </c>
      <c r="Q634" s="736"/>
      <c r="R634" s="736"/>
      <c r="S634" s="736"/>
      <c r="T634" s="736"/>
    </row>
    <row r="635" spans="1:20" ht="18.75" customHeight="1" x14ac:dyDescent="0.35">
      <c r="A635" s="737">
        <f>'Competitor List'!$B$3</f>
        <v>43499</v>
      </c>
      <c r="B635" s="736"/>
      <c r="C635" s="736"/>
      <c r="D635" s="736"/>
      <c r="E635" s="736"/>
      <c r="F635" s="737">
        <f>'Competitor List'!$B$3</f>
        <v>43499</v>
      </c>
      <c r="G635" s="736"/>
      <c r="H635" s="736"/>
      <c r="I635" s="736"/>
      <c r="J635" s="736"/>
      <c r="K635" s="737">
        <f>'Competitor List'!$B$3</f>
        <v>43499</v>
      </c>
      <c r="L635" s="736"/>
      <c r="M635" s="736"/>
      <c r="N635" s="736"/>
      <c r="O635" s="736"/>
      <c r="P635" s="737">
        <f>'Competitor List'!$B$3</f>
        <v>43499</v>
      </c>
      <c r="Q635" s="736"/>
      <c r="R635" s="736"/>
      <c r="S635" s="736"/>
      <c r="T635" s="736"/>
    </row>
    <row r="636" spans="1:20" ht="18.75" customHeight="1" x14ac:dyDescent="0.35">
      <c r="A636" s="725" t="s">
        <v>423</v>
      </c>
      <c r="B636" s="726"/>
      <c r="C636" s="725" t="s">
        <v>424</v>
      </c>
      <c r="D636" s="727"/>
      <c r="E636" s="540">
        <v>1</v>
      </c>
      <c r="F636" s="725" t="s">
        <v>423</v>
      </c>
      <c r="G636" s="726"/>
      <c r="H636" s="725" t="s">
        <v>424</v>
      </c>
      <c r="I636" s="727"/>
      <c r="J636" s="540">
        <f>E636+1</f>
        <v>2</v>
      </c>
      <c r="K636" s="725" t="s">
        <v>423</v>
      </c>
      <c r="L636" s="726"/>
      <c r="M636" s="725" t="s">
        <v>424</v>
      </c>
      <c r="N636" s="727"/>
      <c r="O636" s="540">
        <f>J636+1</f>
        <v>3</v>
      </c>
      <c r="P636" s="725" t="s">
        <v>423</v>
      </c>
      <c r="Q636" s="726"/>
      <c r="R636" s="725" t="s">
        <v>424</v>
      </c>
      <c r="S636" s="727"/>
      <c r="T636" s="540">
        <f>O636+1</f>
        <v>4</v>
      </c>
    </row>
    <row r="637" spans="1:20" ht="18.75" customHeight="1" x14ac:dyDescent="0.7">
      <c r="A637" s="728" t="s">
        <v>425</v>
      </c>
      <c r="B637" s="729"/>
      <c r="C637" s="730">
        <f>'Label data'!A82</f>
        <v>420</v>
      </c>
      <c r="D637" s="541"/>
      <c r="F637" s="728" t="s">
        <v>425</v>
      </c>
      <c r="G637" s="729"/>
      <c r="H637" s="730">
        <f>C637</f>
        <v>420</v>
      </c>
      <c r="I637" s="541"/>
      <c r="K637" s="728" t="s">
        <v>425</v>
      </c>
      <c r="L637" s="729"/>
      <c r="M637" s="730">
        <f>H637</f>
        <v>420</v>
      </c>
      <c r="N637" s="541"/>
      <c r="P637" s="728" t="s">
        <v>425</v>
      </c>
      <c r="Q637" s="729"/>
      <c r="R637" s="730">
        <f>M637</f>
        <v>420</v>
      </c>
      <c r="S637" s="541"/>
    </row>
    <row r="638" spans="1:20" ht="18.75" customHeight="1" x14ac:dyDescent="0.35">
      <c r="A638" s="729"/>
      <c r="B638" s="729"/>
      <c r="C638" s="731"/>
      <c r="D638" s="732"/>
      <c r="E638" s="733"/>
      <c r="F638" s="729"/>
      <c r="G638" s="729"/>
      <c r="H638" s="731"/>
      <c r="I638" s="732"/>
      <c r="J638" s="733"/>
      <c r="K638" s="729"/>
      <c r="L638" s="729"/>
      <c r="M638" s="731"/>
      <c r="N638" s="732"/>
      <c r="O638" s="733"/>
      <c r="P638" s="729"/>
      <c r="Q638" s="729"/>
      <c r="R638" s="731"/>
      <c r="S638" s="732"/>
      <c r="T638" s="733"/>
    </row>
    <row r="639" spans="1:20" ht="18.75" customHeight="1" x14ac:dyDescent="0.7">
      <c r="A639" s="543"/>
      <c r="B639" s="544"/>
      <c r="C639" s="545"/>
      <c r="D639" s="543" t="s">
        <v>426</v>
      </c>
      <c r="E639" s="546">
        <f>'Label data'!E82</f>
        <v>20</v>
      </c>
      <c r="G639" s="544"/>
      <c r="H639" s="545"/>
      <c r="I639" s="543" t="s">
        <v>426</v>
      </c>
      <c r="J639" s="546">
        <f>E639</f>
        <v>20</v>
      </c>
      <c r="L639" s="544"/>
      <c r="M639" s="545"/>
      <c r="N639" s="543" t="s">
        <v>426</v>
      </c>
      <c r="O639" s="546">
        <f ca="1">'Label data'!F82</f>
        <v>20</v>
      </c>
      <c r="Q639" s="544"/>
      <c r="R639" s="545"/>
      <c r="S639" s="543" t="s">
        <v>426</v>
      </c>
      <c r="T639" s="546">
        <f ca="1">O639</f>
        <v>20</v>
      </c>
    </row>
    <row r="640" spans="1:20" ht="18.75" customHeight="1" x14ac:dyDescent="0.35">
      <c r="A640" s="543"/>
      <c r="B640" s="546"/>
      <c r="C640" s="546"/>
      <c r="D640" s="734" t="s">
        <v>427</v>
      </c>
      <c r="E640" s="731"/>
      <c r="F640" s="543"/>
      <c r="G640" s="546"/>
      <c r="H640" s="546"/>
      <c r="I640" s="734" t="s">
        <v>428</v>
      </c>
      <c r="J640" s="731"/>
      <c r="K640" s="543"/>
      <c r="L640" s="546"/>
      <c r="M640" s="546"/>
      <c r="N640" s="734" t="s">
        <v>427</v>
      </c>
      <c r="O640" s="731"/>
      <c r="P640" s="543"/>
      <c r="Q640" s="546"/>
      <c r="R640" s="546"/>
      <c r="S640" s="734" t="s">
        <v>428</v>
      </c>
      <c r="T640" s="731"/>
    </row>
  </sheetData>
  <sheetProtection sheet="1" objects="1" scenarios="1"/>
  <mergeCells count="2880">
    <mergeCell ref="S638:T638"/>
    <mergeCell ref="D640:E640"/>
    <mergeCell ref="I640:J640"/>
    <mergeCell ref="N640:O640"/>
    <mergeCell ref="S640:T640"/>
    <mergeCell ref="A637:B638"/>
    <mergeCell ref="C637:C638"/>
    <mergeCell ref="F637:G638"/>
    <mergeCell ref="H637:H638"/>
    <mergeCell ref="K637:L638"/>
    <mergeCell ref="M637:M638"/>
    <mergeCell ref="P637:Q638"/>
    <mergeCell ref="R637:R638"/>
    <mergeCell ref="D638:E638"/>
    <mergeCell ref="I638:J638"/>
    <mergeCell ref="N638:O638"/>
    <mergeCell ref="A634:E634"/>
    <mergeCell ref="F634:J634"/>
    <mergeCell ref="K634:O634"/>
    <mergeCell ref="P634:T634"/>
    <mergeCell ref="A635:E635"/>
    <mergeCell ref="F635:J635"/>
    <mergeCell ref="K635:O635"/>
    <mergeCell ref="P635:T635"/>
    <mergeCell ref="A636:B636"/>
    <mergeCell ref="C636:D636"/>
    <mergeCell ref="F636:G636"/>
    <mergeCell ref="H636:I636"/>
    <mergeCell ref="K636:L636"/>
    <mergeCell ref="M636:N636"/>
    <mergeCell ref="P636:Q636"/>
    <mergeCell ref="R636:S636"/>
    <mergeCell ref="S630:T630"/>
    <mergeCell ref="D632:E632"/>
    <mergeCell ref="I632:J632"/>
    <mergeCell ref="N632:O632"/>
    <mergeCell ref="S632:T632"/>
    <mergeCell ref="A633:E633"/>
    <mergeCell ref="F633:J633"/>
    <mergeCell ref="K633:O633"/>
    <mergeCell ref="P633:T633"/>
    <mergeCell ref="A629:B630"/>
    <mergeCell ref="C629:C630"/>
    <mergeCell ref="F629:G630"/>
    <mergeCell ref="H629:H630"/>
    <mergeCell ref="K629:L630"/>
    <mergeCell ref="M629:M630"/>
    <mergeCell ref="P629:Q630"/>
    <mergeCell ref="R629:R630"/>
    <mergeCell ref="D630:E630"/>
    <mergeCell ref="I630:J630"/>
    <mergeCell ref="N630:O630"/>
    <mergeCell ref="A626:E626"/>
    <mergeCell ref="F626:J626"/>
    <mergeCell ref="K626:O626"/>
    <mergeCell ref="P626:T626"/>
    <mergeCell ref="A627:E627"/>
    <mergeCell ref="F627:J627"/>
    <mergeCell ref="K627:O627"/>
    <mergeCell ref="P627:T627"/>
    <mergeCell ref="A628:B628"/>
    <mergeCell ref="C628:D628"/>
    <mergeCell ref="F628:G628"/>
    <mergeCell ref="H628:I628"/>
    <mergeCell ref="K628:L628"/>
    <mergeCell ref="M628:N628"/>
    <mergeCell ref="P628:Q628"/>
    <mergeCell ref="R628:S628"/>
    <mergeCell ref="S622:T622"/>
    <mergeCell ref="D624:E624"/>
    <mergeCell ref="I624:J624"/>
    <mergeCell ref="N624:O624"/>
    <mergeCell ref="S624:T624"/>
    <mergeCell ref="A625:E625"/>
    <mergeCell ref="F625:J625"/>
    <mergeCell ref="K625:O625"/>
    <mergeCell ref="P625:T625"/>
    <mergeCell ref="A621:B622"/>
    <mergeCell ref="C621:C622"/>
    <mergeCell ref="F621:G622"/>
    <mergeCell ref="H621:H622"/>
    <mergeCell ref="K621:L622"/>
    <mergeCell ref="M621:M622"/>
    <mergeCell ref="P621:Q622"/>
    <mergeCell ref="R621:R622"/>
    <mergeCell ref="D622:E622"/>
    <mergeCell ref="I622:J622"/>
    <mergeCell ref="N622:O622"/>
    <mergeCell ref="A618:E618"/>
    <mergeCell ref="F618:J618"/>
    <mergeCell ref="K618:O618"/>
    <mergeCell ref="P618:T618"/>
    <mergeCell ref="A619:E619"/>
    <mergeCell ref="F619:J619"/>
    <mergeCell ref="K619:O619"/>
    <mergeCell ref="P619:T619"/>
    <mergeCell ref="A620:B620"/>
    <mergeCell ref="C620:D620"/>
    <mergeCell ref="F620:G620"/>
    <mergeCell ref="H620:I620"/>
    <mergeCell ref="K620:L620"/>
    <mergeCell ref="M620:N620"/>
    <mergeCell ref="P620:Q620"/>
    <mergeCell ref="R620:S620"/>
    <mergeCell ref="S614:T614"/>
    <mergeCell ref="D616:E616"/>
    <mergeCell ref="I616:J616"/>
    <mergeCell ref="N616:O616"/>
    <mergeCell ref="S616:T616"/>
    <mergeCell ref="A617:E617"/>
    <mergeCell ref="F617:J617"/>
    <mergeCell ref="K617:O617"/>
    <mergeCell ref="P617:T617"/>
    <mergeCell ref="A613:B614"/>
    <mergeCell ref="C613:C614"/>
    <mergeCell ref="F613:G614"/>
    <mergeCell ref="H613:H614"/>
    <mergeCell ref="K613:L614"/>
    <mergeCell ref="M613:M614"/>
    <mergeCell ref="P613:Q614"/>
    <mergeCell ref="R613:R614"/>
    <mergeCell ref="D614:E614"/>
    <mergeCell ref="I614:J614"/>
    <mergeCell ref="N614:O614"/>
    <mergeCell ref="A610:E610"/>
    <mergeCell ref="F610:J610"/>
    <mergeCell ref="K610:O610"/>
    <mergeCell ref="P610:T610"/>
    <mergeCell ref="A611:E611"/>
    <mergeCell ref="F611:J611"/>
    <mergeCell ref="K611:O611"/>
    <mergeCell ref="P611:T611"/>
    <mergeCell ref="A612:B612"/>
    <mergeCell ref="C612:D612"/>
    <mergeCell ref="F612:G612"/>
    <mergeCell ref="H612:I612"/>
    <mergeCell ref="K612:L612"/>
    <mergeCell ref="M612:N612"/>
    <mergeCell ref="P612:Q612"/>
    <mergeCell ref="R612:S612"/>
    <mergeCell ref="S606:T606"/>
    <mergeCell ref="D608:E608"/>
    <mergeCell ref="I608:J608"/>
    <mergeCell ref="N608:O608"/>
    <mergeCell ref="S608:T608"/>
    <mergeCell ref="A609:E609"/>
    <mergeCell ref="F609:J609"/>
    <mergeCell ref="K609:O609"/>
    <mergeCell ref="P609:T609"/>
    <mergeCell ref="A605:B606"/>
    <mergeCell ref="C605:C606"/>
    <mergeCell ref="F605:G606"/>
    <mergeCell ref="H605:H606"/>
    <mergeCell ref="K605:L606"/>
    <mergeCell ref="M605:M606"/>
    <mergeCell ref="P605:Q606"/>
    <mergeCell ref="R605:R606"/>
    <mergeCell ref="D606:E606"/>
    <mergeCell ref="I606:J606"/>
    <mergeCell ref="N606:O606"/>
    <mergeCell ref="A602:E602"/>
    <mergeCell ref="F602:J602"/>
    <mergeCell ref="K602:O602"/>
    <mergeCell ref="P602:T602"/>
    <mergeCell ref="A603:E603"/>
    <mergeCell ref="F603:J603"/>
    <mergeCell ref="K603:O603"/>
    <mergeCell ref="P603:T603"/>
    <mergeCell ref="A604:B604"/>
    <mergeCell ref="C604:D604"/>
    <mergeCell ref="F604:G604"/>
    <mergeCell ref="H604:I604"/>
    <mergeCell ref="K604:L604"/>
    <mergeCell ref="M604:N604"/>
    <mergeCell ref="P604:Q604"/>
    <mergeCell ref="R604:S604"/>
    <mergeCell ref="S598:T598"/>
    <mergeCell ref="D600:E600"/>
    <mergeCell ref="I600:J600"/>
    <mergeCell ref="N600:O600"/>
    <mergeCell ref="S600:T600"/>
    <mergeCell ref="A601:E601"/>
    <mergeCell ref="F601:J601"/>
    <mergeCell ref="K601:O601"/>
    <mergeCell ref="P601:T601"/>
    <mergeCell ref="A597:B598"/>
    <mergeCell ref="C597:C598"/>
    <mergeCell ref="F597:G598"/>
    <mergeCell ref="H597:H598"/>
    <mergeCell ref="K597:L598"/>
    <mergeCell ref="M597:M598"/>
    <mergeCell ref="P597:Q598"/>
    <mergeCell ref="R597:R598"/>
    <mergeCell ref="D598:E598"/>
    <mergeCell ref="I598:J598"/>
    <mergeCell ref="N598:O598"/>
    <mergeCell ref="A594:E594"/>
    <mergeCell ref="F594:J594"/>
    <mergeCell ref="K594:O594"/>
    <mergeCell ref="P594:T594"/>
    <mergeCell ref="A595:E595"/>
    <mergeCell ref="F595:J595"/>
    <mergeCell ref="K595:O595"/>
    <mergeCell ref="P595:T595"/>
    <mergeCell ref="A596:B596"/>
    <mergeCell ref="C596:D596"/>
    <mergeCell ref="F596:G596"/>
    <mergeCell ref="H596:I596"/>
    <mergeCell ref="K596:L596"/>
    <mergeCell ref="M596:N596"/>
    <mergeCell ref="P596:Q596"/>
    <mergeCell ref="R596:S596"/>
    <mergeCell ref="S590:T590"/>
    <mergeCell ref="D592:E592"/>
    <mergeCell ref="I592:J592"/>
    <mergeCell ref="N592:O592"/>
    <mergeCell ref="S592:T592"/>
    <mergeCell ref="A593:E593"/>
    <mergeCell ref="F593:J593"/>
    <mergeCell ref="K593:O593"/>
    <mergeCell ref="P593:T593"/>
    <mergeCell ref="A589:B590"/>
    <mergeCell ref="C589:C590"/>
    <mergeCell ref="F589:G590"/>
    <mergeCell ref="H589:H590"/>
    <mergeCell ref="K589:L590"/>
    <mergeCell ref="M589:M590"/>
    <mergeCell ref="P589:Q590"/>
    <mergeCell ref="R589:R590"/>
    <mergeCell ref="D590:E590"/>
    <mergeCell ref="I590:J590"/>
    <mergeCell ref="N590:O590"/>
    <mergeCell ref="A586:E586"/>
    <mergeCell ref="F586:J586"/>
    <mergeCell ref="K586:O586"/>
    <mergeCell ref="P586:T586"/>
    <mergeCell ref="A587:E587"/>
    <mergeCell ref="F587:J587"/>
    <mergeCell ref="K587:O587"/>
    <mergeCell ref="P587:T587"/>
    <mergeCell ref="A588:B588"/>
    <mergeCell ref="C588:D588"/>
    <mergeCell ref="F588:G588"/>
    <mergeCell ref="H588:I588"/>
    <mergeCell ref="K588:L588"/>
    <mergeCell ref="M588:N588"/>
    <mergeCell ref="P588:Q588"/>
    <mergeCell ref="R588:S588"/>
    <mergeCell ref="S582:T582"/>
    <mergeCell ref="D584:E584"/>
    <mergeCell ref="I584:J584"/>
    <mergeCell ref="N584:O584"/>
    <mergeCell ref="S584:T584"/>
    <mergeCell ref="A585:E585"/>
    <mergeCell ref="F585:J585"/>
    <mergeCell ref="K585:O585"/>
    <mergeCell ref="P585:T585"/>
    <mergeCell ref="A581:B582"/>
    <mergeCell ref="C581:C582"/>
    <mergeCell ref="F581:G582"/>
    <mergeCell ref="H581:H582"/>
    <mergeCell ref="K581:L582"/>
    <mergeCell ref="M581:M582"/>
    <mergeCell ref="P581:Q582"/>
    <mergeCell ref="R581:R582"/>
    <mergeCell ref="D582:E582"/>
    <mergeCell ref="I582:J582"/>
    <mergeCell ref="N582:O582"/>
    <mergeCell ref="A578:E578"/>
    <mergeCell ref="F578:J578"/>
    <mergeCell ref="K578:O578"/>
    <mergeCell ref="P578:T578"/>
    <mergeCell ref="A579:E579"/>
    <mergeCell ref="F579:J579"/>
    <mergeCell ref="K579:O579"/>
    <mergeCell ref="P579:T579"/>
    <mergeCell ref="A580:B580"/>
    <mergeCell ref="C580:D580"/>
    <mergeCell ref="F580:G580"/>
    <mergeCell ref="H580:I580"/>
    <mergeCell ref="K580:L580"/>
    <mergeCell ref="M580:N580"/>
    <mergeCell ref="P580:Q580"/>
    <mergeCell ref="R580:S580"/>
    <mergeCell ref="S574:T574"/>
    <mergeCell ref="D576:E576"/>
    <mergeCell ref="I576:J576"/>
    <mergeCell ref="N576:O576"/>
    <mergeCell ref="S576:T576"/>
    <mergeCell ref="A577:E577"/>
    <mergeCell ref="F577:J577"/>
    <mergeCell ref="K577:O577"/>
    <mergeCell ref="P577:T577"/>
    <mergeCell ref="A573:B574"/>
    <mergeCell ref="C573:C574"/>
    <mergeCell ref="F573:G574"/>
    <mergeCell ref="H573:H574"/>
    <mergeCell ref="K573:L574"/>
    <mergeCell ref="M573:M574"/>
    <mergeCell ref="P573:Q574"/>
    <mergeCell ref="R573:R574"/>
    <mergeCell ref="D574:E574"/>
    <mergeCell ref="I574:J574"/>
    <mergeCell ref="N574:O574"/>
    <mergeCell ref="A570:E570"/>
    <mergeCell ref="F570:J570"/>
    <mergeCell ref="K570:O570"/>
    <mergeCell ref="P570:T570"/>
    <mergeCell ref="A571:E571"/>
    <mergeCell ref="F571:J571"/>
    <mergeCell ref="K571:O571"/>
    <mergeCell ref="P571:T571"/>
    <mergeCell ref="A572:B572"/>
    <mergeCell ref="C572:D572"/>
    <mergeCell ref="F572:G572"/>
    <mergeCell ref="H572:I572"/>
    <mergeCell ref="K572:L572"/>
    <mergeCell ref="M572:N572"/>
    <mergeCell ref="P572:Q572"/>
    <mergeCell ref="R572:S572"/>
    <mergeCell ref="S566:T566"/>
    <mergeCell ref="D568:E568"/>
    <mergeCell ref="I568:J568"/>
    <mergeCell ref="N568:O568"/>
    <mergeCell ref="S568:T568"/>
    <mergeCell ref="A569:E569"/>
    <mergeCell ref="F569:J569"/>
    <mergeCell ref="K569:O569"/>
    <mergeCell ref="P569:T569"/>
    <mergeCell ref="A565:B566"/>
    <mergeCell ref="C565:C566"/>
    <mergeCell ref="F565:G566"/>
    <mergeCell ref="H565:H566"/>
    <mergeCell ref="K565:L566"/>
    <mergeCell ref="M565:M566"/>
    <mergeCell ref="P565:Q566"/>
    <mergeCell ref="R565:R566"/>
    <mergeCell ref="D566:E566"/>
    <mergeCell ref="I566:J566"/>
    <mergeCell ref="N566:O566"/>
    <mergeCell ref="A562:E562"/>
    <mergeCell ref="F562:J562"/>
    <mergeCell ref="K562:O562"/>
    <mergeCell ref="P562:T562"/>
    <mergeCell ref="A563:E563"/>
    <mergeCell ref="F563:J563"/>
    <mergeCell ref="K563:O563"/>
    <mergeCell ref="P563:T563"/>
    <mergeCell ref="A564:B564"/>
    <mergeCell ref="C564:D564"/>
    <mergeCell ref="F564:G564"/>
    <mergeCell ref="H564:I564"/>
    <mergeCell ref="K564:L564"/>
    <mergeCell ref="M564:N564"/>
    <mergeCell ref="P564:Q564"/>
    <mergeCell ref="R564:S564"/>
    <mergeCell ref="S558:T558"/>
    <mergeCell ref="D560:E560"/>
    <mergeCell ref="I560:J560"/>
    <mergeCell ref="N560:O560"/>
    <mergeCell ref="S560:T560"/>
    <mergeCell ref="A561:E561"/>
    <mergeCell ref="F561:J561"/>
    <mergeCell ref="K561:O561"/>
    <mergeCell ref="P561:T561"/>
    <mergeCell ref="A557:B558"/>
    <mergeCell ref="C557:C558"/>
    <mergeCell ref="F557:G558"/>
    <mergeCell ref="H557:H558"/>
    <mergeCell ref="K557:L558"/>
    <mergeCell ref="M557:M558"/>
    <mergeCell ref="P557:Q558"/>
    <mergeCell ref="R557:R558"/>
    <mergeCell ref="D558:E558"/>
    <mergeCell ref="I558:J558"/>
    <mergeCell ref="N558:O558"/>
    <mergeCell ref="A554:E554"/>
    <mergeCell ref="F554:J554"/>
    <mergeCell ref="K554:O554"/>
    <mergeCell ref="P554:T554"/>
    <mergeCell ref="A555:E555"/>
    <mergeCell ref="F555:J555"/>
    <mergeCell ref="K555:O555"/>
    <mergeCell ref="P555:T555"/>
    <mergeCell ref="A556:B556"/>
    <mergeCell ref="C556:D556"/>
    <mergeCell ref="F556:G556"/>
    <mergeCell ref="H556:I556"/>
    <mergeCell ref="K556:L556"/>
    <mergeCell ref="M556:N556"/>
    <mergeCell ref="P556:Q556"/>
    <mergeCell ref="R556:S556"/>
    <mergeCell ref="S550:T550"/>
    <mergeCell ref="D552:E552"/>
    <mergeCell ref="I552:J552"/>
    <mergeCell ref="N552:O552"/>
    <mergeCell ref="S552:T552"/>
    <mergeCell ref="A553:E553"/>
    <mergeCell ref="F553:J553"/>
    <mergeCell ref="K553:O553"/>
    <mergeCell ref="P553:T553"/>
    <mergeCell ref="A549:B550"/>
    <mergeCell ref="C549:C550"/>
    <mergeCell ref="F549:G550"/>
    <mergeCell ref="H549:H550"/>
    <mergeCell ref="K549:L550"/>
    <mergeCell ref="M549:M550"/>
    <mergeCell ref="P549:Q550"/>
    <mergeCell ref="R549:R550"/>
    <mergeCell ref="D550:E550"/>
    <mergeCell ref="I550:J550"/>
    <mergeCell ref="N550:O550"/>
    <mergeCell ref="A546:E546"/>
    <mergeCell ref="F546:J546"/>
    <mergeCell ref="K546:O546"/>
    <mergeCell ref="P546:T546"/>
    <mergeCell ref="A547:E547"/>
    <mergeCell ref="F547:J547"/>
    <mergeCell ref="K547:O547"/>
    <mergeCell ref="P547:T547"/>
    <mergeCell ref="A548:B548"/>
    <mergeCell ref="C548:D548"/>
    <mergeCell ref="F548:G548"/>
    <mergeCell ref="H548:I548"/>
    <mergeCell ref="K548:L548"/>
    <mergeCell ref="M548:N548"/>
    <mergeCell ref="P548:Q548"/>
    <mergeCell ref="R548:S548"/>
    <mergeCell ref="S542:T542"/>
    <mergeCell ref="D544:E544"/>
    <mergeCell ref="I544:J544"/>
    <mergeCell ref="N544:O544"/>
    <mergeCell ref="S544:T544"/>
    <mergeCell ref="A545:E545"/>
    <mergeCell ref="F545:J545"/>
    <mergeCell ref="K545:O545"/>
    <mergeCell ref="P545:T545"/>
    <mergeCell ref="A541:B542"/>
    <mergeCell ref="C541:C542"/>
    <mergeCell ref="F541:G542"/>
    <mergeCell ref="H541:H542"/>
    <mergeCell ref="K541:L542"/>
    <mergeCell ref="M541:M542"/>
    <mergeCell ref="P541:Q542"/>
    <mergeCell ref="R541:R542"/>
    <mergeCell ref="D542:E542"/>
    <mergeCell ref="I542:J542"/>
    <mergeCell ref="N542:O542"/>
    <mergeCell ref="A538:E538"/>
    <mergeCell ref="F538:J538"/>
    <mergeCell ref="K538:O538"/>
    <mergeCell ref="P538:T538"/>
    <mergeCell ref="A539:E539"/>
    <mergeCell ref="F539:J539"/>
    <mergeCell ref="K539:O539"/>
    <mergeCell ref="P539:T539"/>
    <mergeCell ref="A540:B540"/>
    <mergeCell ref="C540:D540"/>
    <mergeCell ref="F540:G540"/>
    <mergeCell ref="H540:I540"/>
    <mergeCell ref="K540:L540"/>
    <mergeCell ref="M540:N540"/>
    <mergeCell ref="P540:Q540"/>
    <mergeCell ref="R540:S540"/>
    <mergeCell ref="S534:T534"/>
    <mergeCell ref="D536:E536"/>
    <mergeCell ref="I536:J536"/>
    <mergeCell ref="N536:O536"/>
    <mergeCell ref="S536:T536"/>
    <mergeCell ref="A537:E537"/>
    <mergeCell ref="F537:J537"/>
    <mergeCell ref="K537:O537"/>
    <mergeCell ref="P537:T537"/>
    <mergeCell ref="A533:B534"/>
    <mergeCell ref="C533:C534"/>
    <mergeCell ref="F533:G534"/>
    <mergeCell ref="H533:H534"/>
    <mergeCell ref="K533:L534"/>
    <mergeCell ref="M533:M534"/>
    <mergeCell ref="P533:Q534"/>
    <mergeCell ref="R533:R534"/>
    <mergeCell ref="D534:E534"/>
    <mergeCell ref="I534:J534"/>
    <mergeCell ref="N534:O534"/>
    <mergeCell ref="A530:E530"/>
    <mergeCell ref="F530:J530"/>
    <mergeCell ref="K530:O530"/>
    <mergeCell ref="P530:T530"/>
    <mergeCell ref="A531:E531"/>
    <mergeCell ref="F531:J531"/>
    <mergeCell ref="K531:O531"/>
    <mergeCell ref="P531:T531"/>
    <mergeCell ref="A532:B532"/>
    <mergeCell ref="C532:D532"/>
    <mergeCell ref="F532:G532"/>
    <mergeCell ref="H532:I532"/>
    <mergeCell ref="K532:L532"/>
    <mergeCell ref="M532:N532"/>
    <mergeCell ref="P532:Q532"/>
    <mergeCell ref="R532:S532"/>
    <mergeCell ref="S526:T526"/>
    <mergeCell ref="D528:E528"/>
    <mergeCell ref="I528:J528"/>
    <mergeCell ref="N528:O528"/>
    <mergeCell ref="S528:T528"/>
    <mergeCell ref="A529:E529"/>
    <mergeCell ref="F529:J529"/>
    <mergeCell ref="K529:O529"/>
    <mergeCell ref="P529:T529"/>
    <mergeCell ref="A525:B526"/>
    <mergeCell ref="C525:C526"/>
    <mergeCell ref="F525:G526"/>
    <mergeCell ref="H525:H526"/>
    <mergeCell ref="K525:L526"/>
    <mergeCell ref="M525:M526"/>
    <mergeCell ref="P525:Q526"/>
    <mergeCell ref="R525:R526"/>
    <mergeCell ref="D526:E526"/>
    <mergeCell ref="I526:J526"/>
    <mergeCell ref="N526:O526"/>
    <mergeCell ref="A522:E522"/>
    <mergeCell ref="F522:J522"/>
    <mergeCell ref="K522:O522"/>
    <mergeCell ref="P522:T522"/>
    <mergeCell ref="A523:E523"/>
    <mergeCell ref="F523:J523"/>
    <mergeCell ref="K523:O523"/>
    <mergeCell ref="P523:T523"/>
    <mergeCell ref="A524:B524"/>
    <mergeCell ref="C524:D524"/>
    <mergeCell ref="F524:G524"/>
    <mergeCell ref="H524:I524"/>
    <mergeCell ref="K524:L524"/>
    <mergeCell ref="M524:N524"/>
    <mergeCell ref="P524:Q524"/>
    <mergeCell ref="R524:S524"/>
    <mergeCell ref="S518:T518"/>
    <mergeCell ref="D520:E520"/>
    <mergeCell ref="I520:J520"/>
    <mergeCell ref="N520:O520"/>
    <mergeCell ref="S520:T520"/>
    <mergeCell ref="A521:E521"/>
    <mergeCell ref="F521:J521"/>
    <mergeCell ref="K521:O521"/>
    <mergeCell ref="P521:T521"/>
    <mergeCell ref="A517:B518"/>
    <mergeCell ref="C517:C518"/>
    <mergeCell ref="F517:G518"/>
    <mergeCell ref="H517:H518"/>
    <mergeCell ref="K517:L518"/>
    <mergeCell ref="M517:M518"/>
    <mergeCell ref="P517:Q518"/>
    <mergeCell ref="R517:R518"/>
    <mergeCell ref="D518:E518"/>
    <mergeCell ref="I518:J518"/>
    <mergeCell ref="N518:O518"/>
    <mergeCell ref="A514:E514"/>
    <mergeCell ref="F514:J514"/>
    <mergeCell ref="K514:O514"/>
    <mergeCell ref="P514:T514"/>
    <mergeCell ref="A515:E515"/>
    <mergeCell ref="F515:J515"/>
    <mergeCell ref="K515:O515"/>
    <mergeCell ref="P515:T515"/>
    <mergeCell ref="A516:B516"/>
    <mergeCell ref="C516:D516"/>
    <mergeCell ref="F516:G516"/>
    <mergeCell ref="H516:I516"/>
    <mergeCell ref="K516:L516"/>
    <mergeCell ref="M516:N516"/>
    <mergeCell ref="P516:Q516"/>
    <mergeCell ref="R516:S516"/>
    <mergeCell ref="S510:T510"/>
    <mergeCell ref="D512:E512"/>
    <mergeCell ref="I512:J512"/>
    <mergeCell ref="N512:O512"/>
    <mergeCell ref="S512:T512"/>
    <mergeCell ref="A513:E513"/>
    <mergeCell ref="F513:J513"/>
    <mergeCell ref="K513:O513"/>
    <mergeCell ref="P513:T513"/>
    <mergeCell ref="A509:B510"/>
    <mergeCell ref="C509:C510"/>
    <mergeCell ref="F509:G510"/>
    <mergeCell ref="H509:H510"/>
    <mergeCell ref="K509:L510"/>
    <mergeCell ref="M509:M510"/>
    <mergeCell ref="P509:Q510"/>
    <mergeCell ref="R509:R510"/>
    <mergeCell ref="D510:E510"/>
    <mergeCell ref="I510:J510"/>
    <mergeCell ref="N510:O510"/>
    <mergeCell ref="A506:E506"/>
    <mergeCell ref="F506:J506"/>
    <mergeCell ref="K506:O506"/>
    <mergeCell ref="P506:T506"/>
    <mergeCell ref="A507:E507"/>
    <mergeCell ref="F507:J507"/>
    <mergeCell ref="K507:O507"/>
    <mergeCell ref="P507:T507"/>
    <mergeCell ref="A508:B508"/>
    <mergeCell ref="C508:D508"/>
    <mergeCell ref="F508:G508"/>
    <mergeCell ref="H508:I508"/>
    <mergeCell ref="K508:L508"/>
    <mergeCell ref="M508:N508"/>
    <mergeCell ref="P508:Q508"/>
    <mergeCell ref="R508:S508"/>
    <mergeCell ref="S502:T502"/>
    <mergeCell ref="D504:E504"/>
    <mergeCell ref="I504:J504"/>
    <mergeCell ref="N504:O504"/>
    <mergeCell ref="S504:T504"/>
    <mergeCell ref="A505:E505"/>
    <mergeCell ref="F505:J505"/>
    <mergeCell ref="K505:O505"/>
    <mergeCell ref="P505:T505"/>
    <mergeCell ref="A501:B502"/>
    <mergeCell ref="C501:C502"/>
    <mergeCell ref="F501:G502"/>
    <mergeCell ref="H501:H502"/>
    <mergeCell ref="K501:L502"/>
    <mergeCell ref="M501:M502"/>
    <mergeCell ref="P501:Q502"/>
    <mergeCell ref="R501:R502"/>
    <mergeCell ref="D502:E502"/>
    <mergeCell ref="I502:J502"/>
    <mergeCell ref="N502:O502"/>
    <mergeCell ref="A498:E498"/>
    <mergeCell ref="F498:J498"/>
    <mergeCell ref="K498:O498"/>
    <mergeCell ref="P498:T498"/>
    <mergeCell ref="A499:E499"/>
    <mergeCell ref="F499:J499"/>
    <mergeCell ref="K499:O499"/>
    <mergeCell ref="P499:T499"/>
    <mergeCell ref="A500:B500"/>
    <mergeCell ref="C500:D500"/>
    <mergeCell ref="F500:G500"/>
    <mergeCell ref="H500:I500"/>
    <mergeCell ref="K500:L500"/>
    <mergeCell ref="M500:N500"/>
    <mergeCell ref="P500:Q500"/>
    <mergeCell ref="R500:S500"/>
    <mergeCell ref="S494:T494"/>
    <mergeCell ref="D496:E496"/>
    <mergeCell ref="I496:J496"/>
    <mergeCell ref="N496:O496"/>
    <mergeCell ref="S496:T496"/>
    <mergeCell ref="A497:E497"/>
    <mergeCell ref="F497:J497"/>
    <mergeCell ref="K497:O497"/>
    <mergeCell ref="P497:T497"/>
    <mergeCell ref="A493:B494"/>
    <mergeCell ref="C493:C494"/>
    <mergeCell ref="F493:G494"/>
    <mergeCell ref="H493:H494"/>
    <mergeCell ref="K493:L494"/>
    <mergeCell ref="M493:M494"/>
    <mergeCell ref="P493:Q494"/>
    <mergeCell ref="R493:R494"/>
    <mergeCell ref="D494:E494"/>
    <mergeCell ref="I494:J494"/>
    <mergeCell ref="N494:O494"/>
    <mergeCell ref="A490:E490"/>
    <mergeCell ref="F490:J490"/>
    <mergeCell ref="K490:O490"/>
    <mergeCell ref="P490:T490"/>
    <mergeCell ref="A491:E491"/>
    <mergeCell ref="F491:J491"/>
    <mergeCell ref="K491:O491"/>
    <mergeCell ref="P491:T491"/>
    <mergeCell ref="A492:B492"/>
    <mergeCell ref="C492:D492"/>
    <mergeCell ref="F492:G492"/>
    <mergeCell ref="H492:I492"/>
    <mergeCell ref="K492:L492"/>
    <mergeCell ref="M492:N492"/>
    <mergeCell ref="P492:Q492"/>
    <mergeCell ref="R492:S492"/>
    <mergeCell ref="S486:T486"/>
    <mergeCell ref="D488:E488"/>
    <mergeCell ref="I488:J488"/>
    <mergeCell ref="N488:O488"/>
    <mergeCell ref="S488:T488"/>
    <mergeCell ref="A489:E489"/>
    <mergeCell ref="F489:J489"/>
    <mergeCell ref="K489:O489"/>
    <mergeCell ref="P489:T489"/>
    <mergeCell ref="A485:B486"/>
    <mergeCell ref="C485:C486"/>
    <mergeCell ref="F485:G486"/>
    <mergeCell ref="H485:H486"/>
    <mergeCell ref="K485:L486"/>
    <mergeCell ref="M485:M486"/>
    <mergeCell ref="P485:Q486"/>
    <mergeCell ref="R485:R486"/>
    <mergeCell ref="D486:E486"/>
    <mergeCell ref="I486:J486"/>
    <mergeCell ref="N486:O486"/>
    <mergeCell ref="A482:E482"/>
    <mergeCell ref="F482:J482"/>
    <mergeCell ref="K482:O482"/>
    <mergeCell ref="P482:T482"/>
    <mergeCell ref="A483:E483"/>
    <mergeCell ref="F483:J483"/>
    <mergeCell ref="K483:O483"/>
    <mergeCell ref="P483:T483"/>
    <mergeCell ref="A484:B484"/>
    <mergeCell ref="C484:D484"/>
    <mergeCell ref="F484:G484"/>
    <mergeCell ref="H484:I484"/>
    <mergeCell ref="K484:L484"/>
    <mergeCell ref="M484:N484"/>
    <mergeCell ref="P484:Q484"/>
    <mergeCell ref="R484:S484"/>
    <mergeCell ref="S478:T478"/>
    <mergeCell ref="D480:E480"/>
    <mergeCell ref="I480:J480"/>
    <mergeCell ref="N480:O480"/>
    <mergeCell ref="S480:T480"/>
    <mergeCell ref="A481:E481"/>
    <mergeCell ref="F481:J481"/>
    <mergeCell ref="K481:O481"/>
    <mergeCell ref="P481:T481"/>
    <mergeCell ref="A477:B478"/>
    <mergeCell ref="C477:C478"/>
    <mergeCell ref="F477:G478"/>
    <mergeCell ref="H477:H478"/>
    <mergeCell ref="K477:L478"/>
    <mergeCell ref="M477:M478"/>
    <mergeCell ref="P477:Q478"/>
    <mergeCell ref="R477:R478"/>
    <mergeCell ref="D478:E478"/>
    <mergeCell ref="I478:J478"/>
    <mergeCell ref="N478:O478"/>
    <mergeCell ref="A474:E474"/>
    <mergeCell ref="F474:J474"/>
    <mergeCell ref="K474:O474"/>
    <mergeCell ref="P474:T474"/>
    <mergeCell ref="A475:E475"/>
    <mergeCell ref="F475:J475"/>
    <mergeCell ref="K475:O475"/>
    <mergeCell ref="P475:T475"/>
    <mergeCell ref="A476:B476"/>
    <mergeCell ref="C476:D476"/>
    <mergeCell ref="F476:G476"/>
    <mergeCell ref="H476:I476"/>
    <mergeCell ref="K476:L476"/>
    <mergeCell ref="M476:N476"/>
    <mergeCell ref="P476:Q476"/>
    <mergeCell ref="R476:S476"/>
    <mergeCell ref="S470:T470"/>
    <mergeCell ref="D472:E472"/>
    <mergeCell ref="I472:J472"/>
    <mergeCell ref="N472:O472"/>
    <mergeCell ref="S472:T472"/>
    <mergeCell ref="A473:E473"/>
    <mergeCell ref="F473:J473"/>
    <mergeCell ref="K473:O473"/>
    <mergeCell ref="P473:T473"/>
    <mergeCell ref="A469:B470"/>
    <mergeCell ref="C469:C470"/>
    <mergeCell ref="F469:G470"/>
    <mergeCell ref="H469:H470"/>
    <mergeCell ref="K469:L470"/>
    <mergeCell ref="M469:M470"/>
    <mergeCell ref="P469:Q470"/>
    <mergeCell ref="R469:R470"/>
    <mergeCell ref="D470:E470"/>
    <mergeCell ref="I470:J470"/>
    <mergeCell ref="N470:O470"/>
    <mergeCell ref="A466:E466"/>
    <mergeCell ref="F466:J466"/>
    <mergeCell ref="K466:O466"/>
    <mergeCell ref="P466:T466"/>
    <mergeCell ref="A467:E467"/>
    <mergeCell ref="F467:J467"/>
    <mergeCell ref="K467:O467"/>
    <mergeCell ref="P467:T467"/>
    <mergeCell ref="A468:B468"/>
    <mergeCell ref="C468:D468"/>
    <mergeCell ref="F468:G468"/>
    <mergeCell ref="H468:I468"/>
    <mergeCell ref="K468:L468"/>
    <mergeCell ref="M468:N468"/>
    <mergeCell ref="P468:Q468"/>
    <mergeCell ref="R468:S468"/>
    <mergeCell ref="S462:T462"/>
    <mergeCell ref="D464:E464"/>
    <mergeCell ref="I464:J464"/>
    <mergeCell ref="N464:O464"/>
    <mergeCell ref="S464:T464"/>
    <mergeCell ref="A465:E465"/>
    <mergeCell ref="F465:J465"/>
    <mergeCell ref="K465:O465"/>
    <mergeCell ref="P465:T465"/>
    <mergeCell ref="A461:B462"/>
    <mergeCell ref="C461:C462"/>
    <mergeCell ref="F461:G462"/>
    <mergeCell ref="H461:H462"/>
    <mergeCell ref="K461:L462"/>
    <mergeCell ref="M461:M462"/>
    <mergeCell ref="P461:Q462"/>
    <mergeCell ref="R461:R462"/>
    <mergeCell ref="D462:E462"/>
    <mergeCell ref="I462:J462"/>
    <mergeCell ref="N462:O462"/>
    <mergeCell ref="A458:E458"/>
    <mergeCell ref="F458:J458"/>
    <mergeCell ref="K458:O458"/>
    <mergeCell ref="P458:T458"/>
    <mergeCell ref="A459:E459"/>
    <mergeCell ref="F459:J459"/>
    <mergeCell ref="K459:O459"/>
    <mergeCell ref="P459:T459"/>
    <mergeCell ref="A460:B460"/>
    <mergeCell ref="C460:D460"/>
    <mergeCell ref="F460:G460"/>
    <mergeCell ref="H460:I460"/>
    <mergeCell ref="K460:L460"/>
    <mergeCell ref="M460:N460"/>
    <mergeCell ref="P460:Q460"/>
    <mergeCell ref="R460:S460"/>
    <mergeCell ref="S454:T454"/>
    <mergeCell ref="D456:E456"/>
    <mergeCell ref="I456:J456"/>
    <mergeCell ref="N456:O456"/>
    <mergeCell ref="S456:T456"/>
    <mergeCell ref="A457:E457"/>
    <mergeCell ref="F457:J457"/>
    <mergeCell ref="K457:O457"/>
    <mergeCell ref="P457:T457"/>
    <mergeCell ref="A453:B454"/>
    <mergeCell ref="C453:C454"/>
    <mergeCell ref="F453:G454"/>
    <mergeCell ref="H453:H454"/>
    <mergeCell ref="K453:L454"/>
    <mergeCell ref="M453:M454"/>
    <mergeCell ref="P453:Q454"/>
    <mergeCell ref="R453:R454"/>
    <mergeCell ref="D454:E454"/>
    <mergeCell ref="I454:J454"/>
    <mergeCell ref="N454:O454"/>
    <mergeCell ref="A450:E450"/>
    <mergeCell ref="F450:J450"/>
    <mergeCell ref="K450:O450"/>
    <mergeCell ref="P450:T450"/>
    <mergeCell ref="A451:E451"/>
    <mergeCell ref="F451:J451"/>
    <mergeCell ref="K451:O451"/>
    <mergeCell ref="P451:T451"/>
    <mergeCell ref="A452:B452"/>
    <mergeCell ref="C452:D452"/>
    <mergeCell ref="F452:G452"/>
    <mergeCell ref="H452:I452"/>
    <mergeCell ref="K452:L452"/>
    <mergeCell ref="M452:N452"/>
    <mergeCell ref="P452:Q452"/>
    <mergeCell ref="R452:S452"/>
    <mergeCell ref="S446:T446"/>
    <mergeCell ref="D448:E448"/>
    <mergeCell ref="I448:J448"/>
    <mergeCell ref="N448:O448"/>
    <mergeCell ref="S448:T448"/>
    <mergeCell ref="A449:E449"/>
    <mergeCell ref="F449:J449"/>
    <mergeCell ref="K449:O449"/>
    <mergeCell ref="P449:T449"/>
    <mergeCell ref="A445:B446"/>
    <mergeCell ref="C445:C446"/>
    <mergeCell ref="F445:G446"/>
    <mergeCell ref="H445:H446"/>
    <mergeCell ref="K445:L446"/>
    <mergeCell ref="M445:M446"/>
    <mergeCell ref="P445:Q446"/>
    <mergeCell ref="R445:R446"/>
    <mergeCell ref="D446:E446"/>
    <mergeCell ref="I446:J446"/>
    <mergeCell ref="N446:O446"/>
    <mergeCell ref="A442:E442"/>
    <mergeCell ref="F442:J442"/>
    <mergeCell ref="K442:O442"/>
    <mergeCell ref="P442:T442"/>
    <mergeCell ref="A443:E443"/>
    <mergeCell ref="F443:J443"/>
    <mergeCell ref="K443:O443"/>
    <mergeCell ref="P443:T443"/>
    <mergeCell ref="A444:B444"/>
    <mergeCell ref="C444:D444"/>
    <mergeCell ref="F444:G444"/>
    <mergeCell ref="H444:I444"/>
    <mergeCell ref="K444:L444"/>
    <mergeCell ref="M444:N444"/>
    <mergeCell ref="P444:Q444"/>
    <mergeCell ref="R444:S444"/>
    <mergeCell ref="S438:T438"/>
    <mergeCell ref="D440:E440"/>
    <mergeCell ref="I440:J440"/>
    <mergeCell ref="N440:O440"/>
    <mergeCell ref="S440:T440"/>
    <mergeCell ref="A441:E441"/>
    <mergeCell ref="F441:J441"/>
    <mergeCell ref="K441:O441"/>
    <mergeCell ref="P441:T441"/>
    <mergeCell ref="A437:B438"/>
    <mergeCell ref="C437:C438"/>
    <mergeCell ref="F437:G438"/>
    <mergeCell ref="H437:H438"/>
    <mergeCell ref="K437:L438"/>
    <mergeCell ref="M437:M438"/>
    <mergeCell ref="P437:Q438"/>
    <mergeCell ref="R437:R438"/>
    <mergeCell ref="D438:E438"/>
    <mergeCell ref="I438:J438"/>
    <mergeCell ref="N438:O438"/>
    <mergeCell ref="A434:E434"/>
    <mergeCell ref="F434:J434"/>
    <mergeCell ref="K434:O434"/>
    <mergeCell ref="P434:T434"/>
    <mergeCell ref="A435:E435"/>
    <mergeCell ref="F435:J435"/>
    <mergeCell ref="K435:O435"/>
    <mergeCell ref="P435:T435"/>
    <mergeCell ref="A436:B436"/>
    <mergeCell ref="C436:D436"/>
    <mergeCell ref="F436:G436"/>
    <mergeCell ref="H436:I436"/>
    <mergeCell ref="K436:L436"/>
    <mergeCell ref="M436:N436"/>
    <mergeCell ref="P436:Q436"/>
    <mergeCell ref="R436:S436"/>
    <mergeCell ref="S430:T430"/>
    <mergeCell ref="D432:E432"/>
    <mergeCell ref="I432:J432"/>
    <mergeCell ref="N432:O432"/>
    <mergeCell ref="S432:T432"/>
    <mergeCell ref="A433:E433"/>
    <mergeCell ref="F433:J433"/>
    <mergeCell ref="K433:O433"/>
    <mergeCell ref="P433:T433"/>
    <mergeCell ref="A429:B430"/>
    <mergeCell ref="C429:C430"/>
    <mergeCell ref="F429:G430"/>
    <mergeCell ref="H429:H430"/>
    <mergeCell ref="K429:L430"/>
    <mergeCell ref="M429:M430"/>
    <mergeCell ref="P429:Q430"/>
    <mergeCell ref="R429:R430"/>
    <mergeCell ref="D430:E430"/>
    <mergeCell ref="I430:J430"/>
    <mergeCell ref="N430:O430"/>
    <mergeCell ref="A426:E426"/>
    <mergeCell ref="F426:J426"/>
    <mergeCell ref="K426:O426"/>
    <mergeCell ref="P426:T426"/>
    <mergeCell ref="A427:E427"/>
    <mergeCell ref="F427:J427"/>
    <mergeCell ref="K427:O427"/>
    <mergeCell ref="P427:T427"/>
    <mergeCell ref="A428:B428"/>
    <mergeCell ref="C428:D428"/>
    <mergeCell ref="F428:G428"/>
    <mergeCell ref="H428:I428"/>
    <mergeCell ref="K428:L428"/>
    <mergeCell ref="M428:N428"/>
    <mergeCell ref="P428:Q428"/>
    <mergeCell ref="R428:S428"/>
    <mergeCell ref="S422:T422"/>
    <mergeCell ref="D424:E424"/>
    <mergeCell ref="I424:J424"/>
    <mergeCell ref="N424:O424"/>
    <mergeCell ref="S424:T424"/>
    <mergeCell ref="A425:E425"/>
    <mergeCell ref="F425:J425"/>
    <mergeCell ref="K425:O425"/>
    <mergeCell ref="P425:T425"/>
    <mergeCell ref="A421:B422"/>
    <mergeCell ref="C421:C422"/>
    <mergeCell ref="F421:G422"/>
    <mergeCell ref="H421:H422"/>
    <mergeCell ref="K421:L422"/>
    <mergeCell ref="M421:M422"/>
    <mergeCell ref="P421:Q422"/>
    <mergeCell ref="R421:R422"/>
    <mergeCell ref="D422:E422"/>
    <mergeCell ref="I422:J422"/>
    <mergeCell ref="N422:O422"/>
    <mergeCell ref="A418:E418"/>
    <mergeCell ref="F418:J418"/>
    <mergeCell ref="K418:O418"/>
    <mergeCell ref="P418:T418"/>
    <mergeCell ref="A419:E419"/>
    <mergeCell ref="F419:J419"/>
    <mergeCell ref="K419:O419"/>
    <mergeCell ref="P419:T419"/>
    <mergeCell ref="A420:B420"/>
    <mergeCell ref="C420:D420"/>
    <mergeCell ref="F420:G420"/>
    <mergeCell ref="H420:I420"/>
    <mergeCell ref="K420:L420"/>
    <mergeCell ref="M420:N420"/>
    <mergeCell ref="P420:Q420"/>
    <mergeCell ref="R420:S420"/>
    <mergeCell ref="S414:T414"/>
    <mergeCell ref="D416:E416"/>
    <mergeCell ref="I416:J416"/>
    <mergeCell ref="N416:O416"/>
    <mergeCell ref="S416:T416"/>
    <mergeCell ref="A417:E417"/>
    <mergeCell ref="F417:J417"/>
    <mergeCell ref="K417:O417"/>
    <mergeCell ref="P417:T417"/>
    <mergeCell ref="A413:B414"/>
    <mergeCell ref="C413:C414"/>
    <mergeCell ref="F413:G414"/>
    <mergeCell ref="H413:H414"/>
    <mergeCell ref="K413:L414"/>
    <mergeCell ref="M413:M414"/>
    <mergeCell ref="P413:Q414"/>
    <mergeCell ref="R413:R414"/>
    <mergeCell ref="D414:E414"/>
    <mergeCell ref="I414:J414"/>
    <mergeCell ref="N414:O414"/>
    <mergeCell ref="A410:E410"/>
    <mergeCell ref="F410:J410"/>
    <mergeCell ref="K410:O410"/>
    <mergeCell ref="P410:T410"/>
    <mergeCell ref="A411:E411"/>
    <mergeCell ref="F411:J411"/>
    <mergeCell ref="K411:O411"/>
    <mergeCell ref="P411:T411"/>
    <mergeCell ref="A412:B412"/>
    <mergeCell ref="C412:D412"/>
    <mergeCell ref="F412:G412"/>
    <mergeCell ref="H412:I412"/>
    <mergeCell ref="K412:L412"/>
    <mergeCell ref="M412:N412"/>
    <mergeCell ref="P412:Q412"/>
    <mergeCell ref="R412:S412"/>
    <mergeCell ref="S406:T406"/>
    <mergeCell ref="D408:E408"/>
    <mergeCell ref="I408:J408"/>
    <mergeCell ref="N408:O408"/>
    <mergeCell ref="S408:T408"/>
    <mergeCell ref="A409:E409"/>
    <mergeCell ref="F409:J409"/>
    <mergeCell ref="K409:O409"/>
    <mergeCell ref="P409:T409"/>
    <mergeCell ref="A405:B406"/>
    <mergeCell ref="C405:C406"/>
    <mergeCell ref="F405:G406"/>
    <mergeCell ref="H405:H406"/>
    <mergeCell ref="K405:L406"/>
    <mergeCell ref="M405:M406"/>
    <mergeCell ref="P405:Q406"/>
    <mergeCell ref="R405:R406"/>
    <mergeCell ref="D406:E406"/>
    <mergeCell ref="I406:J406"/>
    <mergeCell ref="N406:O406"/>
    <mergeCell ref="A402:E402"/>
    <mergeCell ref="F402:J402"/>
    <mergeCell ref="K402:O402"/>
    <mergeCell ref="P402:T402"/>
    <mergeCell ref="A403:E403"/>
    <mergeCell ref="F403:J403"/>
    <mergeCell ref="K403:O403"/>
    <mergeCell ref="P403:T403"/>
    <mergeCell ref="A404:B404"/>
    <mergeCell ref="C404:D404"/>
    <mergeCell ref="F404:G404"/>
    <mergeCell ref="H404:I404"/>
    <mergeCell ref="K404:L404"/>
    <mergeCell ref="M404:N404"/>
    <mergeCell ref="P404:Q404"/>
    <mergeCell ref="R404:S404"/>
    <mergeCell ref="S398:T398"/>
    <mergeCell ref="D400:E400"/>
    <mergeCell ref="I400:J400"/>
    <mergeCell ref="N400:O400"/>
    <mergeCell ref="S400:T400"/>
    <mergeCell ref="A401:E401"/>
    <mergeCell ref="F401:J401"/>
    <mergeCell ref="K401:O401"/>
    <mergeCell ref="P401:T401"/>
    <mergeCell ref="A397:B398"/>
    <mergeCell ref="C397:C398"/>
    <mergeCell ref="F397:G398"/>
    <mergeCell ref="H397:H398"/>
    <mergeCell ref="K397:L398"/>
    <mergeCell ref="M397:M398"/>
    <mergeCell ref="P397:Q398"/>
    <mergeCell ref="R397:R398"/>
    <mergeCell ref="D398:E398"/>
    <mergeCell ref="I398:J398"/>
    <mergeCell ref="N398:O398"/>
    <mergeCell ref="A394:E394"/>
    <mergeCell ref="F394:J394"/>
    <mergeCell ref="K394:O394"/>
    <mergeCell ref="P394:T394"/>
    <mergeCell ref="A395:E395"/>
    <mergeCell ref="F395:J395"/>
    <mergeCell ref="K395:O395"/>
    <mergeCell ref="P395:T395"/>
    <mergeCell ref="A396:B396"/>
    <mergeCell ref="C396:D396"/>
    <mergeCell ref="F396:G396"/>
    <mergeCell ref="H396:I396"/>
    <mergeCell ref="K396:L396"/>
    <mergeCell ref="M396:N396"/>
    <mergeCell ref="P396:Q396"/>
    <mergeCell ref="R396:S396"/>
    <mergeCell ref="S390:T390"/>
    <mergeCell ref="D392:E392"/>
    <mergeCell ref="I392:J392"/>
    <mergeCell ref="N392:O392"/>
    <mergeCell ref="S392:T392"/>
    <mergeCell ref="A393:E393"/>
    <mergeCell ref="F393:J393"/>
    <mergeCell ref="K393:O393"/>
    <mergeCell ref="P393:T393"/>
    <mergeCell ref="A389:B390"/>
    <mergeCell ref="C389:C390"/>
    <mergeCell ref="F389:G390"/>
    <mergeCell ref="H389:H390"/>
    <mergeCell ref="K389:L390"/>
    <mergeCell ref="M389:M390"/>
    <mergeCell ref="P389:Q390"/>
    <mergeCell ref="R389:R390"/>
    <mergeCell ref="D390:E390"/>
    <mergeCell ref="I390:J390"/>
    <mergeCell ref="N390:O390"/>
    <mergeCell ref="A386:E386"/>
    <mergeCell ref="F386:J386"/>
    <mergeCell ref="K386:O386"/>
    <mergeCell ref="P386:T386"/>
    <mergeCell ref="A387:E387"/>
    <mergeCell ref="F387:J387"/>
    <mergeCell ref="K387:O387"/>
    <mergeCell ref="P387:T387"/>
    <mergeCell ref="A388:B388"/>
    <mergeCell ref="C388:D388"/>
    <mergeCell ref="F388:G388"/>
    <mergeCell ref="H388:I388"/>
    <mergeCell ref="K388:L388"/>
    <mergeCell ref="M388:N388"/>
    <mergeCell ref="P388:Q388"/>
    <mergeCell ref="R388:S388"/>
    <mergeCell ref="S382:T382"/>
    <mergeCell ref="D384:E384"/>
    <mergeCell ref="I384:J384"/>
    <mergeCell ref="N384:O384"/>
    <mergeCell ref="S384:T384"/>
    <mergeCell ref="A385:E385"/>
    <mergeCell ref="F385:J385"/>
    <mergeCell ref="K385:O385"/>
    <mergeCell ref="P385:T385"/>
    <mergeCell ref="A381:B382"/>
    <mergeCell ref="C381:C382"/>
    <mergeCell ref="F381:G382"/>
    <mergeCell ref="H381:H382"/>
    <mergeCell ref="K381:L382"/>
    <mergeCell ref="M381:M382"/>
    <mergeCell ref="P381:Q382"/>
    <mergeCell ref="R381:R382"/>
    <mergeCell ref="D382:E382"/>
    <mergeCell ref="I382:J382"/>
    <mergeCell ref="N382:O382"/>
    <mergeCell ref="A378:E378"/>
    <mergeCell ref="F378:J378"/>
    <mergeCell ref="K378:O378"/>
    <mergeCell ref="P378:T378"/>
    <mergeCell ref="A379:E379"/>
    <mergeCell ref="F379:J379"/>
    <mergeCell ref="K379:O379"/>
    <mergeCell ref="P379:T379"/>
    <mergeCell ref="A380:B380"/>
    <mergeCell ref="C380:D380"/>
    <mergeCell ref="F380:G380"/>
    <mergeCell ref="H380:I380"/>
    <mergeCell ref="K380:L380"/>
    <mergeCell ref="M380:N380"/>
    <mergeCell ref="P380:Q380"/>
    <mergeCell ref="R380:S380"/>
    <mergeCell ref="S374:T374"/>
    <mergeCell ref="D376:E376"/>
    <mergeCell ref="I376:J376"/>
    <mergeCell ref="N376:O376"/>
    <mergeCell ref="S376:T376"/>
    <mergeCell ref="A377:E377"/>
    <mergeCell ref="F377:J377"/>
    <mergeCell ref="K377:O377"/>
    <mergeCell ref="P377:T377"/>
    <mergeCell ref="A373:B374"/>
    <mergeCell ref="C373:C374"/>
    <mergeCell ref="F373:G374"/>
    <mergeCell ref="H373:H374"/>
    <mergeCell ref="K373:L374"/>
    <mergeCell ref="M373:M374"/>
    <mergeCell ref="P373:Q374"/>
    <mergeCell ref="R373:R374"/>
    <mergeCell ref="D374:E374"/>
    <mergeCell ref="I374:J374"/>
    <mergeCell ref="N374:O374"/>
    <mergeCell ref="A370:E370"/>
    <mergeCell ref="F370:J370"/>
    <mergeCell ref="K370:O370"/>
    <mergeCell ref="P370:T370"/>
    <mergeCell ref="A371:E371"/>
    <mergeCell ref="F371:J371"/>
    <mergeCell ref="K371:O371"/>
    <mergeCell ref="P371:T371"/>
    <mergeCell ref="A372:B372"/>
    <mergeCell ref="C372:D372"/>
    <mergeCell ref="F372:G372"/>
    <mergeCell ref="H372:I372"/>
    <mergeCell ref="K372:L372"/>
    <mergeCell ref="M372:N372"/>
    <mergeCell ref="P372:Q372"/>
    <mergeCell ref="R372:S372"/>
    <mergeCell ref="S366:T366"/>
    <mergeCell ref="D368:E368"/>
    <mergeCell ref="I368:J368"/>
    <mergeCell ref="N368:O368"/>
    <mergeCell ref="S368:T368"/>
    <mergeCell ref="A369:E369"/>
    <mergeCell ref="F369:J369"/>
    <mergeCell ref="K369:O369"/>
    <mergeCell ref="P369:T369"/>
    <mergeCell ref="A365:B366"/>
    <mergeCell ref="C365:C366"/>
    <mergeCell ref="F365:G366"/>
    <mergeCell ref="H365:H366"/>
    <mergeCell ref="K365:L366"/>
    <mergeCell ref="M365:M366"/>
    <mergeCell ref="P365:Q366"/>
    <mergeCell ref="R365:R366"/>
    <mergeCell ref="D366:E366"/>
    <mergeCell ref="I366:J366"/>
    <mergeCell ref="N366:O366"/>
    <mergeCell ref="A362:E362"/>
    <mergeCell ref="F362:J362"/>
    <mergeCell ref="K362:O362"/>
    <mergeCell ref="P362:T362"/>
    <mergeCell ref="A363:E363"/>
    <mergeCell ref="F363:J363"/>
    <mergeCell ref="K363:O363"/>
    <mergeCell ref="P363:T363"/>
    <mergeCell ref="A364:B364"/>
    <mergeCell ref="C364:D364"/>
    <mergeCell ref="F364:G364"/>
    <mergeCell ref="H364:I364"/>
    <mergeCell ref="K364:L364"/>
    <mergeCell ref="M364:N364"/>
    <mergeCell ref="P364:Q364"/>
    <mergeCell ref="R364:S364"/>
    <mergeCell ref="S358:T358"/>
    <mergeCell ref="D360:E360"/>
    <mergeCell ref="I360:J360"/>
    <mergeCell ref="N360:O360"/>
    <mergeCell ref="S360:T360"/>
    <mergeCell ref="A361:E361"/>
    <mergeCell ref="F361:J361"/>
    <mergeCell ref="K361:O361"/>
    <mergeCell ref="P361:T361"/>
    <mergeCell ref="A357:B358"/>
    <mergeCell ref="C357:C358"/>
    <mergeCell ref="F357:G358"/>
    <mergeCell ref="H357:H358"/>
    <mergeCell ref="K357:L358"/>
    <mergeCell ref="M357:M358"/>
    <mergeCell ref="P357:Q358"/>
    <mergeCell ref="R357:R358"/>
    <mergeCell ref="D358:E358"/>
    <mergeCell ref="I358:J358"/>
    <mergeCell ref="N358:O358"/>
    <mergeCell ref="A354:E354"/>
    <mergeCell ref="F354:J354"/>
    <mergeCell ref="K354:O354"/>
    <mergeCell ref="P354:T354"/>
    <mergeCell ref="A355:E355"/>
    <mergeCell ref="F355:J355"/>
    <mergeCell ref="K355:O355"/>
    <mergeCell ref="P355:T355"/>
    <mergeCell ref="A356:B356"/>
    <mergeCell ref="C356:D356"/>
    <mergeCell ref="F356:G356"/>
    <mergeCell ref="H356:I356"/>
    <mergeCell ref="K356:L356"/>
    <mergeCell ref="M356:N356"/>
    <mergeCell ref="P356:Q356"/>
    <mergeCell ref="R356:S356"/>
    <mergeCell ref="S350:T350"/>
    <mergeCell ref="D352:E352"/>
    <mergeCell ref="I352:J352"/>
    <mergeCell ref="N352:O352"/>
    <mergeCell ref="S352:T352"/>
    <mergeCell ref="A353:E353"/>
    <mergeCell ref="F353:J353"/>
    <mergeCell ref="K353:O353"/>
    <mergeCell ref="P353:T353"/>
    <mergeCell ref="A349:B350"/>
    <mergeCell ref="C349:C350"/>
    <mergeCell ref="F349:G350"/>
    <mergeCell ref="H349:H350"/>
    <mergeCell ref="K349:L350"/>
    <mergeCell ref="M349:M350"/>
    <mergeCell ref="P349:Q350"/>
    <mergeCell ref="R349:R350"/>
    <mergeCell ref="D350:E350"/>
    <mergeCell ref="I350:J350"/>
    <mergeCell ref="N350:O350"/>
    <mergeCell ref="A346:E346"/>
    <mergeCell ref="F346:J346"/>
    <mergeCell ref="K346:O346"/>
    <mergeCell ref="P346:T346"/>
    <mergeCell ref="A347:E347"/>
    <mergeCell ref="F347:J347"/>
    <mergeCell ref="K347:O347"/>
    <mergeCell ref="P347:T347"/>
    <mergeCell ref="A348:B348"/>
    <mergeCell ref="C348:D348"/>
    <mergeCell ref="F348:G348"/>
    <mergeCell ref="H348:I348"/>
    <mergeCell ref="K348:L348"/>
    <mergeCell ref="M348:N348"/>
    <mergeCell ref="P348:Q348"/>
    <mergeCell ref="R348:S348"/>
    <mergeCell ref="S342:T342"/>
    <mergeCell ref="D344:E344"/>
    <mergeCell ref="I344:J344"/>
    <mergeCell ref="N344:O344"/>
    <mergeCell ref="S344:T344"/>
    <mergeCell ref="A345:E345"/>
    <mergeCell ref="F345:J345"/>
    <mergeCell ref="K345:O345"/>
    <mergeCell ref="P345:T345"/>
    <mergeCell ref="A341:B342"/>
    <mergeCell ref="C341:C342"/>
    <mergeCell ref="F341:G342"/>
    <mergeCell ref="H341:H342"/>
    <mergeCell ref="K341:L342"/>
    <mergeCell ref="M341:M342"/>
    <mergeCell ref="P341:Q342"/>
    <mergeCell ref="R341:R342"/>
    <mergeCell ref="D342:E342"/>
    <mergeCell ref="I342:J342"/>
    <mergeCell ref="N342:O342"/>
    <mergeCell ref="A338:E338"/>
    <mergeCell ref="F338:J338"/>
    <mergeCell ref="K338:O338"/>
    <mergeCell ref="P338:T338"/>
    <mergeCell ref="A339:E339"/>
    <mergeCell ref="F339:J339"/>
    <mergeCell ref="K339:O339"/>
    <mergeCell ref="P339:T339"/>
    <mergeCell ref="A340:B340"/>
    <mergeCell ref="C340:D340"/>
    <mergeCell ref="F340:G340"/>
    <mergeCell ref="H340:I340"/>
    <mergeCell ref="K340:L340"/>
    <mergeCell ref="M340:N340"/>
    <mergeCell ref="P340:Q340"/>
    <mergeCell ref="R340:S340"/>
    <mergeCell ref="S334:T334"/>
    <mergeCell ref="D336:E336"/>
    <mergeCell ref="I336:J336"/>
    <mergeCell ref="N336:O336"/>
    <mergeCell ref="S336:T336"/>
    <mergeCell ref="A337:E337"/>
    <mergeCell ref="F337:J337"/>
    <mergeCell ref="K337:O337"/>
    <mergeCell ref="P337:T337"/>
    <mergeCell ref="A333:B334"/>
    <mergeCell ref="C333:C334"/>
    <mergeCell ref="F333:G334"/>
    <mergeCell ref="H333:H334"/>
    <mergeCell ref="K333:L334"/>
    <mergeCell ref="M333:M334"/>
    <mergeCell ref="P333:Q334"/>
    <mergeCell ref="R333:R334"/>
    <mergeCell ref="D334:E334"/>
    <mergeCell ref="I334:J334"/>
    <mergeCell ref="N334:O334"/>
    <mergeCell ref="A330:E330"/>
    <mergeCell ref="F330:J330"/>
    <mergeCell ref="K330:O330"/>
    <mergeCell ref="P330:T330"/>
    <mergeCell ref="A331:E331"/>
    <mergeCell ref="F331:J331"/>
    <mergeCell ref="K331:O331"/>
    <mergeCell ref="P331:T331"/>
    <mergeCell ref="A332:B332"/>
    <mergeCell ref="C332:D332"/>
    <mergeCell ref="F332:G332"/>
    <mergeCell ref="H332:I332"/>
    <mergeCell ref="K332:L332"/>
    <mergeCell ref="M332:N332"/>
    <mergeCell ref="P332:Q332"/>
    <mergeCell ref="R332:S332"/>
    <mergeCell ref="S326:T326"/>
    <mergeCell ref="D328:E328"/>
    <mergeCell ref="I328:J328"/>
    <mergeCell ref="N328:O328"/>
    <mergeCell ref="S328:T328"/>
    <mergeCell ref="A329:E329"/>
    <mergeCell ref="F329:J329"/>
    <mergeCell ref="K329:O329"/>
    <mergeCell ref="P329:T329"/>
    <mergeCell ref="A325:B326"/>
    <mergeCell ref="C325:C326"/>
    <mergeCell ref="F325:G326"/>
    <mergeCell ref="H325:H326"/>
    <mergeCell ref="K325:L326"/>
    <mergeCell ref="M325:M326"/>
    <mergeCell ref="P325:Q326"/>
    <mergeCell ref="R325:R326"/>
    <mergeCell ref="D326:E326"/>
    <mergeCell ref="I326:J326"/>
    <mergeCell ref="N326:O326"/>
    <mergeCell ref="A322:E322"/>
    <mergeCell ref="F322:J322"/>
    <mergeCell ref="K322:O322"/>
    <mergeCell ref="P322:T322"/>
    <mergeCell ref="A323:E323"/>
    <mergeCell ref="F323:J323"/>
    <mergeCell ref="K323:O323"/>
    <mergeCell ref="P323:T323"/>
    <mergeCell ref="A324:B324"/>
    <mergeCell ref="C324:D324"/>
    <mergeCell ref="F324:G324"/>
    <mergeCell ref="H324:I324"/>
    <mergeCell ref="K324:L324"/>
    <mergeCell ref="M324:N324"/>
    <mergeCell ref="P324:Q324"/>
    <mergeCell ref="R324:S324"/>
    <mergeCell ref="S318:T318"/>
    <mergeCell ref="D320:E320"/>
    <mergeCell ref="I320:J320"/>
    <mergeCell ref="N320:O320"/>
    <mergeCell ref="S320:T320"/>
    <mergeCell ref="A321:E321"/>
    <mergeCell ref="F321:J321"/>
    <mergeCell ref="K321:O321"/>
    <mergeCell ref="P321:T321"/>
    <mergeCell ref="A317:B318"/>
    <mergeCell ref="C317:C318"/>
    <mergeCell ref="F317:G318"/>
    <mergeCell ref="H317:H318"/>
    <mergeCell ref="K317:L318"/>
    <mergeCell ref="M317:M318"/>
    <mergeCell ref="P317:Q318"/>
    <mergeCell ref="R317:R318"/>
    <mergeCell ref="D318:E318"/>
    <mergeCell ref="I318:J318"/>
    <mergeCell ref="N318:O318"/>
    <mergeCell ref="A314:E314"/>
    <mergeCell ref="F314:J314"/>
    <mergeCell ref="K314:O314"/>
    <mergeCell ref="P314:T314"/>
    <mergeCell ref="A315:E315"/>
    <mergeCell ref="F315:J315"/>
    <mergeCell ref="K315:O315"/>
    <mergeCell ref="P315:T315"/>
    <mergeCell ref="A316:B316"/>
    <mergeCell ref="C316:D316"/>
    <mergeCell ref="F316:G316"/>
    <mergeCell ref="H316:I316"/>
    <mergeCell ref="K316:L316"/>
    <mergeCell ref="M316:N316"/>
    <mergeCell ref="P316:Q316"/>
    <mergeCell ref="R316:S316"/>
    <mergeCell ref="S310:T310"/>
    <mergeCell ref="D312:E312"/>
    <mergeCell ref="I312:J312"/>
    <mergeCell ref="N312:O312"/>
    <mergeCell ref="S312:T312"/>
    <mergeCell ref="A313:E313"/>
    <mergeCell ref="F313:J313"/>
    <mergeCell ref="K313:O313"/>
    <mergeCell ref="P313:T313"/>
    <mergeCell ref="A309:B310"/>
    <mergeCell ref="C309:C310"/>
    <mergeCell ref="F309:G310"/>
    <mergeCell ref="H309:H310"/>
    <mergeCell ref="K309:L310"/>
    <mergeCell ref="M309:M310"/>
    <mergeCell ref="P309:Q310"/>
    <mergeCell ref="R309:R310"/>
    <mergeCell ref="D310:E310"/>
    <mergeCell ref="I310:J310"/>
    <mergeCell ref="N310:O310"/>
    <mergeCell ref="A306:E306"/>
    <mergeCell ref="F306:J306"/>
    <mergeCell ref="K306:O306"/>
    <mergeCell ref="P306:T306"/>
    <mergeCell ref="A307:E307"/>
    <mergeCell ref="F307:J307"/>
    <mergeCell ref="K307:O307"/>
    <mergeCell ref="P307:T307"/>
    <mergeCell ref="A308:B308"/>
    <mergeCell ref="C308:D308"/>
    <mergeCell ref="F308:G308"/>
    <mergeCell ref="H308:I308"/>
    <mergeCell ref="K308:L308"/>
    <mergeCell ref="M308:N308"/>
    <mergeCell ref="P308:Q308"/>
    <mergeCell ref="R308:S308"/>
    <mergeCell ref="S302:T302"/>
    <mergeCell ref="D304:E304"/>
    <mergeCell ref="I304:J304"/>
    <mergeCell ref="N304:O304"/>
    <mergeCell ref="S304:T304"/>
    <mergeCell ref="A305:E305"/>
    <mergeCell ref="F305:J305"/>
    <mergeCell ref="K305:O305"/>
    <mergeCell ref="P305:T305"/>
    <mergeCell ref="A301:B302"/>
    <mergeCell ref="C301:C302"/>
    <mergeCell ref="F301:G302"/>
    <mergeCell ref="H301:H302"/>
    <mergeCell ref="K301:L302"/>
    <mergeCell ref="M301:M302"/>
    <mergeCell ref="P301:Q302"/>
    <mergeCell ref="R301:R302"/>
    <mergeCell ref="D302:E302"/>
    <mergeCell ref="I302:J302"/>
    <mergeCell ref="N302:O302"/>
    <mergeCell ref="A298:E298"/>
    <mergeCell ref="F298:J298"/>
    <mergeCell ref="K298:O298"/>
    <mergeCell ref="P298:T298"/>
    <mergeCell ref="A299:E299"/>
    <mergeCell ref="F299:J299"/>
    <mergeCell ref="K299:O299"/>
    <mergeCell ref="P299:T299"/>
    <mergeCell ref="A300:B300"/>
    <mergeCell ref="C300:D300"/>
    <mergeCell ref="F300:G300"/>
    <mergeCell ref="H300:I300"/>
    <mergeCell ref="K300:L300"/>
    <mergeCell ref="M300:N300"/>
    <mergeCell ref="P300:Q300"/>
    <mergeCell ref="R300:S300"/>
    <mergeCell ref="S294:T294"/>
    <mergeCell ref="D296:E296"/>
    <mergeCell ref="I296:J296"/>
    <mergeCell ref="N296:O296"/>
    <mergeCell ref="S296:T296"/>
    <mergeCell ref="A297:E297"/>
    <mergeCell ref="F297:J297"/>
    <mergeCell ref="K297:O297"/>
    <mergeCell ref="P297:T297"/>
    <mergeCell ref="A293:B294"/>
    <mergeCell ref="C293:C294"/>
    <mergeCell ref="F293:G294"/>
    <mergeCell ref="H293:H294"/>
    <mergeCell ref="K293:L294"/>
    <mergeCell ref="M293:M294"/>
    <mergeCell ref="P293:Q294"/>
    <mergeCell ref="R293:R294"/>
    <mergeCell ref="D294:E294"/>
    <mergeCell ref="I294:J294"/>
    <mergeCell ref="N294:O294"/>
    <mergeCell ref="A291:E291"/>
    <mergeCell ref="F291:J291"/>
    <mergeCell ref="K291:O291"/>
    <mergeCell ref="P291:T291"/>
    <mergeCell ref="A292:B292"/>
    <mergeCell ref="C292:D292"/>
    <mergeCell ref="F292:G292"/>
    <mergeCell ref="H292:I292"/>
    <mergeCell ref="K292:L292"/>
    <mergeCell ref="M292:N292"/>
    <mergeCell ref="P292:Q292"/>
    <mergeCell ref="R292:S292"/>
    <mergeCell ref="D288:E288"/>
    <mergeCell ref="I288:J288"/>
    <mergeCell ref="A289:E289"/>
    <mergeCell ref="F289:J289"/>
    <mergeCell ref="K289:O289"/>
    <mergeCell ref="P289:T289"/>
    <mergeCell ref="A290:E290"/>
    <mergeCell ref="F290:J290"/>
    <mergeCell ref="K290:O290"/>
    <mergeCell ref="P290:T290"/>
    <mergeCell ref="A282:E282"/>
    <mergeCell ref="F282:J282"/>
    <mergeCell ref="A283:E283"/>
    <mergeCell ref="F283:J283"/>
    <mergeCell ref="A284:B284"/>
    <mergeCell ref="C284:D284"/>
    <mergeCell ref="F284:G284"/>
    <mergeCell ref="H284:I284"/>
    <mergeCell ref="A285:B286"/>
    <mergeCell ref="C285:C286"/>
    <mergeCell ref="F285:G286"/>
    <mergeCell ref="H285:H286"/>
    <mergeCell ref="D286:E286"/>
    <mergeCell ref="I286:J286"/>
    <mergeCell ref="A277:B278"/>
    <mergeCell ref="C277:C278"/>
    <mergeCell ref="F277:G278"/>
    <mergeCell ref="H277:H278"/>
    <mergeCell ref="D278:E278"/>
    <mergeCell ref="I278:J278"/>
    <mergeCell ref="D280:E280"/>
    <mergeCell ref="I280:J280"/>
    <mergeCell ref="A281:E281"/>
    <mergeCell ref="F281:J281"/>
    <mergeCell ref="D272:E272"/>
    <mergeCell ref="I272:J272"/>
    <mergeCell ref="A273:E273"/>
    <mergeCell ref="F273:J273"/>
    <mergeCell ref="A274:E274"/>
    <mergeCell ref="F274:J274"/>
    <mergeCell ref="A275:E275"/>
    <mergeCell ref="F275:J275"/>
    <mergeCell ref="A276:B276"/>
    <mergeCell ref="C276:D276"/>
    <mergeCell ref="F276:G276"/>
    <mergeCell ref="H276:I276"/>
    <mergeCell ref="A266:E266"/>
    <mergeCell ref="F266:J266"/>
    <mergeCell ref="A267:E267"/>
    <mergeCell ref="F267:J267"/>
    <mergeCell ref="A268:B268"/>
    <mergeCell ref="C268:D268"/>
    <mergeCell ref="F268:G268"/>
    <mergeCell ref="H268:I268"/>
    <mergeCell ref="A269:B270"/>
    <mergeCell ref="C269:C270"/>
    <mergeCell ref="F269:G270"/>
    <mergeCell ref="H269:H270"/>
    <mergeCell ref="D270:E270"/>
    <mergeCell ref="I270:J270"/>
    <mergeCell ref="A261:B262"/>
    <mergeCell ref="C261:C262"/>
    <mergeCell ref="F261:G262"/>
    <mergeCell ref="H261:H262"/>
    <mergeCell ref="D262:E262"/>
    <mergeCell ref="I262:J262"/>
    <mergeCell ref="D264:E264"/>
    <mergeCell ref="I264:J264"/>
    <mergeCell ref="A265:E265"/>
    <mergeCell ref="F265:J265"/>
    <mergeCell ref="D256:E256"/>
    <mergeCell ref="I256:J256"/>
    <mergeCell ref="A257:E257"/>
    <mergeCell ref="F257:J257"/>
    <mergeCell ref="A258:E258"/>
    <mergeCell ref="F258:J258"/>
    <mergeCell ref="A259:E259"/>
    <mergeCell ref="F259:J259"/>
    <mergeCell ref="A260:B260"/>
    <mergeCell ref="C260:D260"/>
    <mergeCell ref="F260:G260"/>
    <mergeCell ref="H260:I260"/>
    <mergeCell ref="A250:E250"/>
    <mergeCell ref="F250:J250"/>
    <mergeCell ref="A251:E251"/>
    <mergeCell ref="F251:J251"/>
    <mergeCell ref="A252:B252"/>
    <mergeCell ref="C252:D252"/>
    <mergeCell ref="F252:G252"/>
    <mergeCell ref="H252:I252"/>
    <mergeCell ref="A253:B254"/>
    <mergeCell ref="C253:C254"/>
    <mergeCell ref="F253:G254"/>
    <mergeCell ref="H253:H254"/>
    <mergeCell ref="D254:E254"/>
    <mergeCell ref="I254:J254"/>
    <mergeCell ref="A245:B246"/>
    <mergeCell ref="C245:C246"/>
    <mergeCell ref="F245:G246"/>
    <mergeCell ref="H245:H246"/>
    <mergeCell ref="D246:E246"/>
    <mergeCell ref="I246:J246"/>
    <mergeCell ref="D248:E248"/>
    <mergeCell ref="I248:J248"/>
    <mergeCell ref="A249:E249"/>
    <mergeCell ref="F249:J249"/>
    <mergeCell ref="D240:E240"/>
    <mergeCell ref="I240:J240"/>
    <mergeCell ref="A241:E241"/>
    <mergeCell ref="F241:J241"/>
    <mergeCell ref="A242:E242"/>
    <mergeCell ref="F242:J242"/>
    <mergeCell ref="A243:E243"/>
    <mergeCell ref="F243:J243"/>
    <mergeCell ref="A244:B244"/>
    <mergeCell ref="C244:D244"/>
    <mergeCell ref="F244:G244"/>
    <mergeCell ref="H244:I244"/>
    <mergeCell ref="A234:E234"/>
    <mergeCell ref="F234:J234"/>
    <mergeCell ref="A235:E235"/>
    <mergeCell ref="F235:J235"/>
    <mergeCell ref="A236:B236"/>
    <mergeCell ref="C236:D236"/>
    <mergeCell ref="F236:G236"/>
    <mergeCell ref="H236:I236"/>
    <mergeCell ref="A237:B238"/>
    <mergeCell ref="C237:C238"/>
    <mergeCell ref="F237:G238"/>
    <mergeCell ref="H237:H238"/>
    <mergeCell ref="D238:E238"/>
    <mergeCell ref="I238:J238"/>
    <mergeCell ref="A229:B230"/>
    <mergeCell ref="C229:C230"/>
    <mergeCell ref="F229:G230"/>
    <mergeCell ref="H229:H230"/>
    <mergeCell ref="D230:E230"/>
    <mergeCell ref="I230:J230"/>
    <mergeCell ref="D232:E232"/>
    <mergeCell ref="I232:J232"/>
    <mergeCell ref="A233:E233"/>
    <mergeCell ref="F233:J233"/>
    <mergeCell ref="D224:E224"/>
    <mergeCell ref="I224:J224"/>
    <mergeCell ref="A225:E225"/>
    <mergeCell ref="F225:J225"/>
    <mergeCell ref="A226:E226"/>
    <mergeCell ref="F226:J226"/>
    <mergeCell ref="A227:E227"/>
    <mergeCell ref="F227:J227"/>
    <mergeCell ref="A228:B228"/>
    <mergeCell ref="C228:D228"/>
    <mergeCell ref="F228:G228"/>
    <mergeCell ref="H228:I228"/>
    <mergeCell ref="A218:E218"/>
    <mergeCell ref="F218:J218"/>
    <mergeCell ref="A219:E219"/>
    <mergeCell ref="F219:J219"/>
    <mergeCell ref="A220:B220"/>
    <mergeCell ref="C220:D220"/>
    <mergeCell ref="F220:G220"/>
    <mergeCell ref="H220:I220"/>
    <mergeCell ref="A221:B222"/>
    <mergeCell ref="C221:C222"/>
    <mergeCell ref="F221:G222"/>
    <mergeCell ref="H221:H222"/>
    <mergeCell ref="D222:E222"/>
    <mergeCell ref="I222:J222"/>
    <mergeCell ref="A213:B214"/>
    <mergeCell ref="C213:C214"/>
    <mergeCell ref="F213:G214"/>
    <mergeCell ref="H213:H214"/>
    <mergeCell ref="D214:E214"/>
    <mergeCell ref="I214:J214"/>
    <mergeCell ref="D216:E216"/>
    <mergeCell ref="I216:J216"/>
    <mergeCell ref="A217:E217"/>
    <mergeCell ref="F217:J217"/>
    <mergeCell ref="D208:E208"/>
    <mergeCell ref="I208:J208"/>
    <mergeCell ref="A209:E209"/>
    <mergeCell ref="F209:J209"/>
    <mergeCell ref="A210:E210"/>
    <mergeCell ref="F210:J210"/>
    <mergeCell ref="A211:E211"/>
    <mergeCell ref="F211:J211"/>
    <mergeCell ref="A212:B212"/>
    <mergeCell ref="C212:D212"/>
    <mergeCell ref="F212:G212"/>
    <mergeCell ref="H212:I212"/>
    <mergeCell ref="A202:E202"/>
    <mergeCell ref="F202:J202"/>
    <mergeCell ref="A203:E203"/>
    <mergeCell ref="F203:J203"/>
    <mergeCell ref="A204:B204"/>
    <mergeCell ref="C204:D204"/>
    <mergeCell ref="F204:G204"/>
    <mergeCell ref="H204:I204"/>
    <mergeCell ref="A205:B206"/>
    <mergeCell ref="C205:C206"/>
    <mergeCell ref="F205:G206"/>
    <mergeCell ref="H205:H206"/>
    <mergeCell ref="D206:E206"/>
    <mergeCell ref="I206:J206"/>
    <mergeCell ref="A197:B198"/>
    <mergeCell ref="C197:C198"/>
    <mergeCell ref="F197:G198"/>
    <mergeCell ref="H197:H198"/>
    <mergeCell ref="D198:E198"/>
    <mergeCell ref="I198:J198"/>
    <mergeCell ref="D200:E200"/>
    <mergeCell ref="I200:J200"/>
    <mergeCell ref="A201:E201"/>
    <mergeCell ref="F201:J201"/>
    <mergeCell ref="D192:E192"/>
    <mergeCell ref="I192:J192"/>
    <mergeCell ref="A193:E193"/>
    <mergeCell ref="F193:J193"/>
    <mergeCell ref="A194:E194"/>
    <mergeCell ref="F194:J194"/>
    <mergeCell ref="A195:E195"/>
    <mergeCell ref="F195:J195"/>
    <mergeCell ref="A196:B196"/>
    <mergeCell ref="C196:D196"/>
    <mergeCell ref="F196:G196"/>
    <mergeCell ref="H196:I196"/>
    <mergeCell ref="A186:E186"/>
    <mergeCell ref="F186:J186"/>
    <mergeCell ref="A187:E187"/>
    <mergeCell ref="F187:J187"/>
    <mergeCell ref="A188:B188"/>
    <mergeCell ref="C188:D188"/>
    <mergeCell ref="F188:G188"/>
    <mergeCell ref="H188:I188"/>
    <mergeCell ref="A189:B190"/>
    <mergeCell ref="C189:C190"/>
    <mergeCell ref="F189:G190"/>
    <mergeCell ref="H189:H190"/>
    <mergeCell ref="D190:E190"/>
    <mergeCell ref="I190:J190"/>
    <mergeCell ref="A181:B182"/>
    <mergeCell ref="C181:C182"/>
    <mergeCell ref="F181:G182"/>
    <mergeCell ref="H181:H182"/>
    <mergeCell ref="D182:E182"/>
    <mergeCell ref="I182:J182"/>
    <mergeCell ref="D184:E184"/>
    <mergeCell ref="I184:J184"/>
    <mergeCell ref="A185:E185"/>
    <mergeCell ref="F185:J185"/>
    <mergeCell ref="D176:E176"/>
    <mergeCell ref="I176:J176"/>
    <mergeCell ref="A177:E177"/>
    <mergeCell ref="F177:J177"/>
    <mergeCell ref="A178:E178"/>
    <mergeCell ref="F178:J178"/>
    <mergeCell ref="A179:E179"/>
    <mergeCell ref="F179:J179"/>
    <mergeCell ref="A180:B180"/>
    <mergeCell ref="C180:D180"/>
    <mergeCell ref="F180:G180"/>
    <mergeCell ref="H180:I180"/>
    <mergeCell ref="A170:E170"/>
    <mergeCell ref="F170:J170"/>
    <mergeCell ref="A171:E171"/>
    <mergeCell ref="F171:J171"/>
    <mergeCell ref="A172:B172"/>
    <mergeCell ref="C172:D172"/>
    <mergeCell ref="F172:G172"/>
    <mergeCell ref="H172:I172"/>
    <mergeCell ref="A173:B174"/>
    <mergeCell ref="C173:C174"/>
    <mergeCell ref="F173:G174"/>
    <mergeCell ref="H173:H174"/>
    <mergeCell ref="D174:E174"/>
    <mergeCell ref="I174:J174"/>
    <mergeCell ref="A165:B166"/>
    <mergeCell ref="C165:C166"/>
    <mergeCell ref="F165:G166"/>
    <mergeCell ref="H165:H166"/>
    <mergeCell ref="D166:E166"/>
    <mergeCell ref="I166:J166"/>
    <mergeCell ref="D168:E168"/>
    <mergeCell ref="I168:J168"/>
    <mergeCell ref="A169:E169"/>
    <mergeCell ref="F169:J169"/>
    <mergeCell ref="D160:E160"/>
    <mergeCell ref="I160:J160"/>
    <mergeCell ref="A161:E161"/>
    <mergeCell ref="F161:J161"/>
    <mergeCell ref="A162:E162"/>
    <mergeCell ref="F162:J162"/>
    <mergeCell ref="A163:E163"/>
    <mergeCell ref="F163:J163"/>
    <mergeCell ref="A164:B164"/>
    <mergeCell ref="C164:D164"/>
    <mergeCell ref="F164:G164"/>
    <mergeCell ref="H164:I164"/>
    <mergeCell ref="A154:E154"/>
    <mergeCell ref="F154:J154"/>
    <mergeCell ref="A155:E155"/>
    <mergeCell ref="F155:J155"/>
    <mergeCell ref="A156:B156"/>
    <mergeCell ref="C156:D156"/>
    <mergeCell ref="F156:G156"/>
    <mergeCell ref="H156:I156"/>
    <mergeCell ref="A157:B158"/>
    <mergeCell ref="C157:C158"/>
    <mergeCell ref="F157:G158"/>
    <mergeCell ref="H157:H158"/>
    <mergeCell ref="D158:E158"/>
    <mergeCell ref="I158:J158"/>
    <mergeCell ref="A149:B150"/>
    <mergeCell ref="C149:C150"/>
    <mergeCell ref="F149:G150"/>
    <mergeCell ref="H149:H150"/>
    <mergeCell ref="D150:E150"/>
    <mergeCell ref="I150:J150"/>
    <mergeCell ref="D152:E152"/>
    <mergeCell ref="I152:J152"/>
    <mergeCell ref="A153:E153"/>
    <mergeCell ref="F153:J153"/>
    <mergeCell ref="D144:E144"/>
    <mergeCell ref="I144:J144"/>
    <mergeCell ref="A145:E145"/>
    <mergeCell ref="F145:J145"/>
    <mergeCell ref="A146:E146"/>
    <mergeCell ref="F146:J146"/>
    <mergeCell ref="A147:E147"/>
    <mergeCell ref="F147:J147"/>
    <mergeCell ref="A148:B148"/>
    <mergeCell ref="C148:D148"/>
    <mergeCell ref="F148:G148"/>
    <mergeCell ref="H148:I148"/>
    <mergeCell ref="A138:E138"/>
    <mergeCell ref="F138:J138"/>
    <mergeCell ref="A139:E139"/>
    <mergeCell ref="F139:J139"/>
    <mergeCell ref="A140:B140"/>
    <mergeCell ref="C140:D140"/>
    <mergeCell ref="F140:G140"/>
    <mergeCell ref="H140:I140"/>
    <mergeCell ref="A141:B142"/>
    <mergeCell ref="C141:C142"/>
    <mergeCell ref="F141:G142"/>
    <mergeCell ref="H141:H142"/>
    <mergeCell ref="D142:E142"/>
    <mergeCell ref="I142:J142"/>
    <mergeCell ref="A133:B134"/>
    <mergeCell ref="C133:C134"/>
    <mergeCell ref="F133:G134"/>
    <mergeCell ref="H133:H134"/>
    <mergeCell ref="D134:E134"/>
    <mergeCell ref="I134:J134"/>
    <mergeCell ref="D136:E136"/>
    <mergeCell ref="I136:J136"/>
    <mergeCell ref="A137:E137"/>
    <mergeCell ref="F137:J137"/>
    <mergeCell ref="A129:E129"/>
    <mergeCell ref="F129:J129"/>
    <mergeCell ref="A130:E130"/>
    <mergeCell ref="F130:J130"/>
    <mergeCell ref="A131:E131"/>
    <mergeCell ref="F131:J131"/>
    <mergeCell ref="A132:B132"/>
    <mergeCell ref="C132:D132"/>
    <mergeCell ref="F132:G132"/>
    <mergeCell ref="H132:I132"/>
    <mergeCell ref="D128:E128"/>
    <mergeCell ref="I128:J128"/>
    <mergeCell ref="D112:E112"/>
    <mergeCell ref="I112:J112"/>
    <mergeCell ref="A113:E113"/>
    <mergeCell ref="F113:J113"/>
    <mergeCell ref="A114:E114"/>
    <mergeCell ref="F114:J114"/>
    <mergeCell ref="A125:B126"/>
    <mergeCell ref="C125:C126"/>
    <mergeCell ref="F125:G126"/>
    <mergeCell ref="H125:H126"/>
    <mergeCell ref="D126:E126"/>
    <mergeCell ref="I126:J126"/>
    <mergeCell ref="A123:E123"/>
    <mergeCell ref="F123:J123"/>
    <mergeCell ref="A124:B124"/>
    <mergeCell ref="C124:D124"/>
    <mergeCell ref="F124:G124"/>
    <mergeCell ref="H124:I124"/>
    <mergeCell ref="D120:E120"/>
    <mergeCell ref="I120:J120"/>
    <mergeCell ref="A121:E121"/>
    <mergeCell ref="F121:J121"/>
    <mergeCell ref="A122:E122"/>
    <mergeCell ref="F122:J122"/>
    <mergeCell ref="A117:B118"/>
    <mergeCell ref="C117:C118"/>
    <mergeCell ref="F117:G118"/>
    <mergeCell ref="H117:H118"/>
    <mergeCell ref="D118:E118"/>
    <mergeCell ref="I118:J118"/>
    <mergeCell ref="A115:E115"/>
    <mergeCell ref="F115:J115"/>
    <mergeCell ref="A116:B116"/>
    <mergeCell ref="C116:D116"/>
    <mergeCell ref="F116:G116"/>
    <mergeCell ref="H116:I116"/>
    <mergeCell ref="D96:E96"/>
    <mergeCell ref="I96:J96"/>
    <mergeCell ref="A97:E97"/>
    <mergeCell ref="F97:J97"/>
    <mergeCell ref="A98:E98"/>
    <mergeCell ref="F98:J98"/>
    <mergeCell ref="A109:B110"/>
    <mergeCell ref="C109:C110"/>
    <mergeCell ref="F109:G110"/>
    <mergeCell ref="H109:H110"/>
    <mergeCell ref="D110:E110"/>
    <mergeCell ref="I110:J110"/>
    <mergeCell ref="A107:E107"/>
    <mergeCell ref="F107:J107"/>
    <mergeCell ref="A108:B108"/>
    <mergeCell ref="C108:D108"/>
    <mergeCell ref="F108:G108"/>
    <mergeCell ref="H108:I108"/>
    <mergeCell ref="D104:E104"/>
    <mergeCell ref="I104:J104"/>
    <mergeCell ref="A105:E105"/>
    <mergeCell ref="F105:J105"/>
    <mergeCell ref="A106:E106"/>
    <mergeCell ref="F106:J106"/>
    <mergeCell ref="A101:B102"/>
    <mergeCell ref="C101:C102"/>
    <mergeCell ref="F101:G102"/>
    <mergeCell ref="H101:H102"/>
    <mergeCell ref="D102:E102"/>
    <mergeCell ref="I102:J102"/>
    <mergeCell ref="A99:E99"/>
    <mergeCell ref="F99:J99"/>
    <mergeCell ref="A100:B100"/>
    <mergeCell ref="C100:D100"/>
    <mergeCell ref="F100:G100"/>
    <mergeCell ref="H100:I100"/>
    <mergeCell ref="D80:E80"/>
    <mergeCell ref="I80:J80"/>
    <mergeCell ref="A81:E81"/>
    <mergeCell ref="F81:J81"/>
    <mergeCell ref="A82:E82"/>
    <mergeCell ref="F82:J82"/>
    <mergeCell ref="A93:B94"/>
    <mergeCell ref="C93:C94"/>
    <mergeCell ref="F93:G94"/>
    <mergeCell ref="H93:H94"/>
    <mergeCell ref="D94:E94"/>
    <mergeCell ref="I94:J94"/>
    <mergeCell ref="A91:E91"/>
    <mergeCell ref="F91:J91"/>
    <mergeCell ref="A92:B92"/>
    <mergeCell ref="C92:D92"/>
    <mergeCell ref="F92:G92"/>
    <mergeCell ref="H92:I92"/>
    <mergeCell ref="D88:E88"/>
    <mergeCell ref="I88:J88"/>
    <mergeCell ref="A89:E89"/>
    <mergeCell ref="F89:J89"/>
    <mergeCell ref="A90:E90"/>
    <mergeCell ref="F90:J90"/>
    <mergeCell ref="A85:B86"/>
    <mergeCell ref="C85:C86"/>
    <mergeCell ref="F85:G86"/>
    <mergeCell ref="H85:H86"/>
    <mergeCell ref="D86:E86"/>
    <mergeCell ref="I86:J86"/>
    <mergeCell ref="A83:E83"/>
    <mergeCell ref="F83:J83"/>
    <mergeCell ref="A84:B84"/>
    <mergeCell ref="C84:D84"/>
    <mergeCell ref="F84:G84"/>
    <mergeCell ref="H84:I84"/>
    <mergeCell ref="D64:E64"/>
    <mergeCell ref="I64:J64"/>
    <mergeCell ref="A65:E65"/>
    <mergeCell ref="F65:J65"/>
    <mergeCell ref="A66:E66"/>
    <mergeCell ref="F66:J66"/>
    <mergeCell ref="A77:B78"/>
    <mergeCell ref="C77:C78"/>
    <mergeCell ref="F77:G78"/>
    <mergeCell ref="H77:H78"/>
    <mergeCell ref="D78:E78"/>
    <mergeCell ref="I78:J78"/>
    <mergeCell ref="A75:E75"/>
    <mergeCell ref="F75:J75"/>
    <mergeCell ref="A76:B76"/>
    <mergeCell ref="C76:D76"/>
    <mergeCell ref="F76:G76"/>
    <mergeCell ref="H76:I76"/>
    <mergeCell ref="D72:E72"/>
    <mergeCell ref="I72:J72"/>
    <mergeCell ref="A73:E73"/>
    <mergeCell ref="F73:J73"/>
    <mergeCell ref="A74:E74"/>
    <mergeCell ref="F74:J74"/>
    <mergeCell ref="A69:B70"/>
    <mergeCell ref="C69:C70"/>
    <mergeCell ref="F69:G70"/>
    <mergeCell ref="H69:H70"/>
    <mergeCell ref="D70:E70"/>
    <mergeCell ref="I70:J70"/>
    <mergeCell ref="A67:E67"/>
    <mergeCell ref="F67:J67"/>
    <mergeCell ref="A68:B68"/>
    <mergeCell ref="C68:D68"/>
    <mergeCell ref="F68:G68"/>
    <mergeCell ref="H68:I68"/>
    <mergeCell ref="A61:B62"/>
    <mergeCell ref="C61:C62"/>
    <mergeCell ref="F61:G62"/>
    <mergeCell ref="H61:H62"/>
    <mergeCell ref="D62:E62"/>
    <mergeCell ref="I62:J62"/>
    <mergeCell ref="A59:E59"/>
    <mergeCell ref="F59:J59"/>
    <mergeCell ref="A60:B60"/>
    <mergeCell ref="C60:D60"/>
    <mergeCell ref="F60:G60"/>
    <mergeCell ref="H60:I60"/>
    <mergeCell ref="D56:E56"/>
    <mergeCell ref="I56:J56"/>
    <mergeCell ref="A57:E57"/>
    <mergeCell ref="F57:J57"/>
    <mergeCell ref="A58:E58"/>
    <mergeCell ref="F58:J58"/>
    <mergeCell ref="D40:E40"/>
    <mergeCell ref="I40:J40"/>
    <mergeCell ref="A53:B54"/>
    <mergeCell ref="C53:C54"/>
    <mergeCell ref="F53:G54"/>
    <mergeCell ref="H53:H54"/>
    <mergeCell ref="D54:E54"/>
    <mergeCell ref="I54:J54"/>
    <mergeCell ref="A51:E51"/>
    <mergeCell ref="F51:J51"/>
    <mergeCell ref="A52:B52"/>
    <mergeCell ref="C52:D52"/>
    <mergeCell ref="F52:G52"/>
    <mergeCell ref="H52:I52"/>
    <mergeCell ref="D48:E48"/>
    <mergeCell ref="I48:J48"/>
    <mergeCell ref="A49:E49"/>
    <mergeCell ref="F49:J49"/>
    <mergeCell ref="A44:B44"/>
    <mergeCell ref="C44:D44"/>
    <mergeCell ref="F44:G44"/>
    <mergeCell ref="H44:I44"/>
    <mergeCell ref="A45:B46"/>
    <mergeCell ref="C45:C46"/>
    <mergeCell ref="F45:G46"/>
    <mergeCell ref="H45:H46"/>
    <mergeCell ref="A50:E50"/>
    <mergeCell ref="F50:J50"/>
    <mergeCell ref="D46:E46"/>
    <mergeCell ref="I46:J46"/>
    <mergeCell ref="D32:E32"/>
    <mergeCell ref="I32:J32"/>
    <mergeCell ref="A33:E33"/>
    <mergeCell ref="F33:J33"/>
    <mergeCell ref="A34:E34"/>
    <mergeCell ref="F34:J34"/>
    <mergeCell ref="A29:B30"/>
    <mergeCell ref="C29:C30"/>
    <mergeCell ref="F29:G30"/>
    <mergeCell ref="H29:H30"/>
    <mergeCell ref="D30:E30"/>
    <mergeCell ref="I30:J30"/>
    <mergeCell ref="A37:B38"/>
    <mergeCell ref="C37:C38"/>
    <mergeCell ref="F37:G38"/>
    <mergeCell ref="H37:H38"/>
    <mergeCell ref="D38:E38"/>
    <mergeCell ref="I38:J38"/>
    <mergeCell ref="A35:E35"/>
    <mergeCell ref="F35:J35"/>
    <mergeCell ref="A36:B36"/>
    <mergeCell ref="C36:D36"/>
    <mergeCell ref="F36:G36"/>
    <mergeCell ref="H36:I36"/>
    <mergeCell ref="A41:E41"/>
    <mergeCell ref="F41:J41"/>
    <mergeCell ref="A42:E42"/>
    <mergeCell ref="F42:J42"/>
    <mergeCell ref="A43:E43"/>
    <mergeCell ref="F43:J43"/>
    <mergeCell ref="A19:E19"/>
    <mergeCell ref="F19:J19"/>
    <mergeCell ref="A20:B20"/>
    <mergeCell ref="C20:D20"/>
    <mergeCell ref="F20:G20"/>
    <mergeCell ref="H20:I20"/>
    <mergeCell ref="A17:E17"/>
    <mergeCell ref="F17:J17"/>
    <mergeCell ref="A18:E18"/>
    <mergeCell ref="F18:J18"/>
    <mergeCell ref="F28:G28"/>
    <mergeCell ref="H28:I28"/>
    <mergeCell ref="D24:E24"/>
    <mergeCell ref="I24:J24"/>
    <mergeCell ref="A25:E25"/>
    <mergeCell ref="F25:J25"/>
    <mergeCell ref="A26:E26"/>
    <mergeCell ref="F26:J26"/>
    <mergeCell ref="A21:B22"/>
    <mergeCell ref="C21:C22"/>
    <mergeCell ref="F21:G22"/>
    <mergeCell ref="H21:H22"/>
    <mergeCell ref="D22:E22"/>
    <mergeCell ref="I22:J22"/>
    <mergeCell ref="A27:E27"/>
    <mergeCell ref="F27:J27"/>
    <mergeCell ref="A28:B28"/>
    <mergeCell ref="C28:D28"/>
    <mergeCell ref="D16:E16"/>
    <mergeCell ref="I16:J16"/>
    <mergeCell ref="A12:B12"/>
    <mergeCell ref="C12:D12"/>
    <mergeCell ref="F12:G12"/>
    <mergeCell ref="H12:I12"/>
    <mergeCell ref="A13:B14"/>
    <mergeCell ref="C13:C14"/>
    <mergeCell ref="F13:G14"/>
    <mergeCell ref="H13:H14"/>
    <mergeCell ref="D14:E14"/>
    <mergeCell ref="I14:J14"/>
    <mergeCell ref="A4:B4"/>
    <mergeCell ref="A1:E1"/>
    <mergeCell ref="A2:E2"/>
    <mergeCell ref="A3:E3"/>
    <mergeCell ref="F1:J1"/>
    <mergeCell ref="F2:J2"/>
    <mergeCell ref="F3:J3"/>
    <mergeCell ref="A5:B6"/>
    <mergeCell ref="C5:C6"/>
    <mergeCell ref="F5:G6"/>
    <mergeCell ref="H5:H6"/>
    <mergeCell ref="D8:E8"/>
    <mergeCell ref="D6:E6"/>
    <mergeCell ref="F4:G4"/>
    <mergeCell ref="H4:I4"/>
    <mergeCell ref="I6:J6"/>
    <mergeCell ref="I8:J8"/>
    <mergeCell ref="C4:D4"/>
    <mergeCell ref="A9:E9"/>
    <mergeCell ref="F9:J9"/>
    <mergeCell ref="A10:E10"/>
    <mergeCell ref="F10:J10"/>
    <mergeCell ref="A11:E11"/>
    <mergeCell ref="F11:J11"/>
    <mergeCell ref="N8:O8"/>
    <mergeCell ref="S8:T8"/>
    <mergeCell ref="K9:O9"/>
    <mergeCell ref="P9:T9"/>
    <mergeCell ref="K10:O10"/>
    <mergeCell ref="P10:T10"/>
    <mergeCell ref="K11:O11"/>
    <mergeCell ref="P11:T11"/>
    <mergeCell ref="K1:O1"/>
    <mergeCell ref="K2:O2"/>
    <mergeCell ref="K3:O3"/>
    <mergeCell ref="K4:L4"/>
    <mergeCell ref="M4:N4"/>
    <mergeCell ref="K5:L6"/>
    <mergeCell ref="M5:M6"/>
    <mergeCell ref="N6:O6"/>
    <mergeCell ref="P1:T1"/>
    <mergeCell ref="P2:T2"/>
    <mergeCell ref="P3:T3"/>
    <mergeCell ref="P4:Q4"/>
    <mergeCell ref="R4:S4"/>
    <mergeCell ref="P5:Q6"/>
    <mergeCell ref="R5:R6"/>
    <mergeCell ref="S6:T6"/>
    <mergeCell ref="K21:L22"/>
    <mergeCell ref="M21:M22"/>
    <mergeCell ref="P21:Q22"/>
    <mergeCell ref="R21:R22"/>
    <mergeCell ref="N22:O22"/>
    <mergeCell ref="S22:T22"/>
    <mergeCell ref="K13:L14"/>
    <mergeCell ref="M13:M14"/>
    <mergeCell ref="P13:Q14"/>
    <mergeCell ref="R13:R14"/>
    <mergeCell ref="N14:O14"/>
    <mergeCell ref="S14:T14"/>
    <mergeCell ref="K12:L12"/>
    <mergeCell ref="M12:N12"/>
    <mergeCell ref="P12:Q12"/>
    <mergeCell ref="R12:S12"/>
    <mergeCell ref="N24:O24"/>
    <mergeCell ref="S24:T24"/>
    <mergeCell ref="N16:O16"/>
    <mergeCell ref="S16:T16"/>
    <mergeCell ref="K17:O17"/>
    <mergeCell ref="P17:T17"/>
    <mergeCell ref="K18:O18"/>
    <mergeCell ref="P18:T18"/>
    <mergeCell ref="K19:O19"/>
    <mergeCell ref="P19:T19"/>
    <mergeCell ref="K20:L20"/>
    <mergeCell ref="M20:N20"/>
    <mergeCell ref="P20:Q20"/>
    <mergeCell ref="R20:S20"/>
    <mergeCell ref="N40:O40"/>
    <mergeCell ref="S40:T40"/>
    <mergeCell ref="K25:O25"/>
    <mergeCell ref="P25:T25"/>
    <mergeCell ref="K26:O26"/>
    <mergeCell ref="P26:T26"/>
    <mergeCell ref="K27:O27"/>
    <mergeCell ref="P27:T27"/>
    <mergeCell ref="K28:L28"/>
    <mergeCell ref="M28:N28"/>
    <mergeCell ref="P28:Q28"/>
    <mergeCell ref="R28:S28"/>
    <mergeCell ref="K29:L30"/>
    <mergeCell ref="M29:M30"/>
    <mergeCell ref="P29:Q30"/>
    <mergeCell ref="R29:R30"/>
    <mergeCell ref="N30:O30"/>
    <mergeCell ref="S30:T30"/>
    <mergeCell ref="N32:O32"/>
    <mergeCell ref="S32:T32"/>
    <mergeCell ref="K45:L46"/>
    <mergeCell ref="M45:M46"/>
    <mergeCell ref="P45:Q46"/>
    <mergeCell ref="R45:R46"/>
    <mergeCell ref="N46:O46"/>
    <mergeCell ref="S46:T46"/>
    <mergeCell ref="N48:O48"/>
    <mergeCell ref="S48:T48"/>
    <mergeCell ref="K33:O33"/>
    <mergeCell ref="P33:T33"/>
    <mergeCell ref="K34:O34"/>
    <mergeCell ref="P34:T34"/>
    <mergeCell ref="K35:O35"/>
    <mergeCell ref="P35:T35"/>
    <mergeCell ref="K36:L36"/>
    <mergeCell ref="M36:N36"/>
    <mergeCell ref="P36:Q36"/>
    <mergeCell ref="R36:S36"/>
    <mergeCell ref="K37:L38"/>
    <mergeCell ref="M37:M38"/>
    <mergeCell ref="P37:Q38"/>
    <mergeCell ref="R37:R38"/>
    <mergeCell ref="N38:O38"/>
    <mergeCell ref="S38:T38"/>
    <mergeCell ref="K41:O41"/>
    <mergeCell ref="P41:T41"/>
    <mergeCell ref="K42:O42"/>
    <mergeCell ref="P42:T42"/>
    <mergeCell ref="K43:O43"/>
    <mergeCell ref="P43:T43"/>
    <mergeCell ref="K66:O66"/>
    <mergeCell ref="P66:T66"/>
    <mergeCell ref="K67:O67"/>
    <mergeCell ref="P67:T67"/>
    <mergeCell ref="K68:L68"/>
    <mergeCell ref="M68:N68"/>
    <mergeCell ref="K44:L44"/>
    <mergeCell ref="M44:N44"/>
    <mergeCell ref="P44:Q44"/>
    <mergeCell ref="R44:S44"/>
    <mergeCell ref="N64:O64"/>
    <mergeCell ref="S64:T64"/>
    <mergeCell ref="K49:O49"/>
    <mergeCell ref="P49:T49"/>
    <mergeCell ref="K50:O50"/>
    <mergeCell ref="P50:T50"/>
    <mergeCell ref="K51:O51"/>
    <mergeCell ref="P51:T51"/>
    <mergeCell ref="K52:L52"/>
    <mergeCell ref="M52:N52"/>
    <mergeCell ref="P52:Q52"/>
    <mergeCell ref="R52:S52"/>
    <mergeCell ref="K53:L54"/>
    <mergeCell ref="M53:M54"/>
    <mergeCell ref="P53:Q54"/>
    <mergeCell ref="R53:R54"/>
    <mergeCell ref="N54:O54"/>
    <mergeCell ref="S54:T54"/>
    <mergeCell ref="N56:O56"/>
    <mergeCell ref="S56:T56"/>
    <mergeCell ref="K57:O57"/>
    <mergeCell ref="P57:T57"/>
    <mergeCell ref="K58:O58"/>
    <mergeCell ref="P58:T58"/>
    <mergeCell ref="K59:O59"/>
    <mergeCell ref="P59:T59"/>
    <mergeCell ref="K60:L60"/>
    <mergeCell ref="M60:N60"/>
    <mergeCell ref="P60:Q60"/>
    <mergeCell ref="R60:S60"/>
    <mergeCell ref="K61:L62"/>
    <mergeCell ref="M61:M62"/>
    <mergeCell ref="P61:Q62"/>
    <mergeCell ref="R61:R62"/>
    <mergeCell ref="N62:O62"/>
    <mergeCell ref="S62:T62"/>
    <mergeCell ref="K65:O65"/>
    <mergeCell ref="P65:T65"/>
    <mergeCell ref="P68:Q68"/>
    <mergeCell ref="R68:S68"/>
    <mergeCell ref="N88:O88"/>
    <mergeCell ref="S88:T88"/>
    <mergeCell ref="K73:O73"/>
    <mergeCell ref="P73:T73"/>
    <mergeCell ref="K74:O74"/>
    <mergeCell ref="P74:T74"/>
    <mergeCell ref="K75:O75"/>
    <mergeCell ref="P75:T75"/>
    <mergeCell ref="K76:L76"/>
    <mergeCell ref="M76:N76"/>
    <mergeCell ref="P76:Q76"/>
    <mergeCell ref="R76:S76"/>
    <mergeCell ref="K77:L78"/>
    <mergeCell ref="M77:M78"/>
    <mergeCell ref="P77:Q78"/>
    <mergeCell ref="R77:R78"/>
    <mergeCell ref="N78:O78"/>
    <mergeCell ref="S78:T78"/>
    <mergeCell ref="N80:O80"/>
    <mergeCell ref="S80:T80"/>
    <mergeCell ref="K69:L70"/>
    <mergeCell ref="M69:M70"/>
    <mergeCell ref="P69:Q70"/>
    <mergeCell ref="R69:R70"/>
    <mergeCell ref="N70:O70"/>
    <mergeCell ref="S70:T70"/>
    <mergeCell ref="N72:O72"/>
    <mergeCell ref="S72:T72"/>
    <mergeCell ref="N94:O94"/>
    <mergeCell ref="S94:T94"/>
    <mergeCell ref="N96:O96"/>
    <mergeCell ref="S96:T96"/>
    <mergeCell ref="K81:O81"/>
    <mergeCell ref="P81:T81"/>
    <mergeCell ref="K82:O82"/>
    <mergeCell ref="P82:T82"/>
    <mergeCell ref="K83:O83"/>
    <mergeCell ref="P83:T83"/>
    <mergeCell ref="K84:L84"/>
    <mergeCell ref="M84:N84"/>
    <mergeCell ref="P84:Q84"/>
    <mergeCell ref="R84:S84"/>
    <mergeCell ref="K85:L86"/>
    <mergeCell ref="M85:M86"/>
    <mergeCell ref="P85:Q86"/>
    <mergeCell ref="R85:R86"/>
    <mergeCell ref="N86:O86"/>
    <mergeCell ref="S86:T86"/>
    <mergeCell ref="K89:O89"/>
    <mergeCell ref="P89:T89"/>
    <mergeCell ref="K90:O90"/>
    <mergeCell ref="P90:T90"/>
    <mergeCell ref="K91:O91"/>
    <mergeCell ref="P91:T91"/>
    <mergeCell ref="K92:L92"/>
    <mergeCell ref="M92:N92"/>
    <mergeCell ref="K114:O114"/>
    <mergeCell ref="P114:T114"/>
    <mergeCell ref="K115:O115"/>
    <mergeCell ref="P115:T115"/>
    <mergeCell ref="K116:L116"/>
    <mergeCell ref="M116:N116"/>
    <mergeCell ref="P92:Q92"/>
    <mergeCell ref="R92:S92"/>
    <mergeCell ref="N112:O112"/>
    <mergeCell ref="S112:T112"/>
    <mergeCell ref="K97:O97"/>
    <mergeCell ref="P97:T97"/>
    <mergeCell ref="K98:O98"/>
    <mergeCell ref="P98:T98"/>
    <mergeCell ref="K99:O99"/>
    <mergeCell ref="P99:T99"/>
    <mergeCell ref="K100:L100"/>
    <mergeCell ref="M100:N100"/>
    <mergeCell ref="P100:Q100"/>
    <mergeCell ref="R100:S100"/>
    <mergeCell ref="K101:L102"/>
    <mergeCell ref="M101:M102"/>
    <mergeCell ref="P101:Q102"/>
    <mergeCell ref="R101:R102"/>
    <mergeCell ref="N102:O102"/>
    <mergeCell ref="S102:T102"/>
    <mergeCell ref="N104:O104"/>
    <mergeCell ref="S104:T104"/>
    <mergeCell ref="K93:L94"/>
    <mergeCell ref="M93:M94"/>
    <mergeCell ref="P93:Q94"/>
    <mergeCell ref="R93:R94"/>
    <mergeCell ref="K105:O105"/>
    <mergeCell ref="P105:T105"/>
    <mergeCell ref="K106:O106"/>
    <mergeCell ref="P106:T106"/>
    <mergeCell ref="K107:O107"/>
    <mergeCell ref="P107:T107"/>
    <mergeCell ref="K108:L108"/>
    <mergeCell ref="M108:N108"/>
    <mergeCell ref="P108:Q108"/>
    <mergeCell ref="R108:S108"/>
    <mergeCell ref="K109:L110"/>
    <mergeCell ref="M109:M110"/>
    <mergeCell ref="P109:Q110"/>
    <mergeCell ref="R109:R110"/>
    <mergeCell ref="N110:O110"/>
    <mergeCell ref="S110:T110"/>
    <mergeCell ref="K113:O113"/>
    <mergeCell ref="P113:T113"/>
    <mergeCell ref="P116:Q116"/>
    <mergeCell ref="R116:S116"/>
    <mergeCell ref="N136:O136"/>
    <mergeCell ref="S136:T136"/>
    <mergeCell ref="K121:O121"/>
    <mergeCell ref="P121:T121"/>
    <mergeCell ref="K122:O122"/>
    <mergeCell ref="P122:T122"/>
    <mergeCell ref="K123:O123"/>
    <mergeCell ref="P123:T123"/>
    <mergeCell ref="K124:L124"/>
    <mergeCell ref="M124:N124"/>
    <mergeCell ref="P124:Q124"/>
    <mergeCell ref="R124:S124"/>
    <mergeCell ref="K125:L126"/>
    <mergeCell ref="M125:M126"/>
    <mergeCell ref="P125:Q126"/>
    <mergeCell ref="R125:R126"/>
    <mergeCell ref="N126:O126"/>
    <mergeCell ref="S126:T126"/>
    <mergeCell ref="N128:O128"/>
    <mergeCell ref="S128:T128"/>
    <mergeCell ref="K117:L118"/>
    <mergeCell ref="M117:M118"/>
    <mergeCell ref="P117:Q118"/>
    <mergeCell ref="R117:R118"/>
    <mergeCell ref="N118:O118"/>
    <mergeCell ref="S118:T118"/>
    <mergeCell ref="N120:O120"/>
    <mergeCell ref="S120:T120"/>
    <mergeCell ref="N142:O142"/>
    <mergeCell ref="S142:T142"/>
    <mergeCell ref="N144:O144"/>
    <mergeCell ref="S144:T144"/>
    <mergeCell ref="K129:O129"/>
    <mergeCell ref="P129:T129"/>
    <mergeCell ref="K130:O130"/>
    <mergeCell ref="P130:T130"/>
    <mergeCell ref="K131:O131"/>
    <mergeCell ref="P131:T131"/>
    <mergeCell ref="K132:L132"/>
    <mergeCell ref="M132:N132"/>
    <mergeCell ref="P132:Q132"/>
    <mergeCell ref="R132:S132"/>
    <mergeCell ref="K133:L134"/>
    <mergeCell ref="M133:M134"/>
    <mergeCell ref="P133:Q134"/>
    <mergeCell ref="R133:R134"/>
    <mergeCell ref="N134:O134"/>
    <mergeCell ref="S134:T134"/>
    <mergeCell ref="K137:O137"/>
    <mergeCell ref="P137:T137"/>
    <mergeCell ref="K138:O138"/>
    <mergeCell ref="P138:T138"/>
    <mergeCell ref="K139:O139"/>
    <mergeCell ref="P139:T139"/>
    <mergeCell ref="K140:L140"/>
    <mergeCell ref="M140:N140"/>
    <mergeCell ref="K162:O162"/>
    <mergeCell ref="P162:T162"/>
    <mergeCell ref="K163:O163"/>
    <mergeCell ref="P163:T163"/>
    <mergeCell ref="K164:L164"/>
    <mergeCell ref="M164:N164"/>
    <mergeCell ref="P140:Q140"/>
    <mergeCell ref="R140:S140"/>
    <mergeCell ref="N160:O160"/>
    <mergeCell ref="S160:T160"/>
    <mergeCell ref="K145:O145"/>
    <mergeCell ref="P145:T145"/>
    <mergeCell ref="K146:O146"/>
    <mergeCell ref="P146:T146"/>
    <mergeCell ref="K147:O147"/>
    <mergeCell ref="P147:T147"/>
    <mergeCell ref="K148:L148"/>
    <mergeCell ref="M148:N148"/>
    <mergeCell ref="P148:Q148"/>
    <mergeCell ref="R148:S148"/>
    <mergeCell ref="K149:L150"/>
    <mergeCell ref="M149:M150"/>
    <mergeCell ref="P149:Q150"/>
    <mergeCell ref="R149:R150"/>
    <mergeCell ref="N150:O150"/>
    <mergeCell ref="S150:T150"/>
    <mergeCell ref="N152:O152"/>
    <mergeCell ref="S152:T152"/>
    <mergeCell ref="K141:L142"/>
    <mergeCell ref="M141:M142"/>
    <mergeCell ref="P141:Q142"/>
    <mergeCell ref="R141:R142"/>
    <mergeCell ref="K153:O153"/>
    <mergeCell ref="P153:T153"/>
    <mergeCell ref="K154:O154"/>
    <mergeCell ref="P154:T154"/>
    <mergeCell ref="K155:O155"/>
    <mergeCell ref="P155:T155"/>
    <mergeCell ref="K156:L156"/>
    <mergeCell ref="M156:N156"/>
    <mergeCell ref="P156:Q156"/>
    <mergeCell ref="R156:S156"/>
    <mergeCell ref="K157:L158"/>
    <mergeCell ref="M157:M158"/>
    <mergeCell ref="P157:Q158"/>
    <mergeCell ref="R157:R158"/>
    <mergeCell ref="N158:O158"/>
    <mergeCell ref="S158:T158"/>
    <mergeCell ref="K161:O161"/>
    <mergeCell ref="P161:T161"/>
    <mergeCell ref="P164:Q164"/>
    <mergeCell ref="R164:S164"/>
    <mergeCell ref="N184:O184"/>
    <mergeCell ref="S184:T184"/>
    <mergeCell ref="K169:O169"/>
    <mergeCell ref="P169:T169"/>
    <mergeCell ref="K170:O170"/>
    <mergeCell ref="P170:T170"/>
    <mergeCell ref="K171:O171"/>
    <mergeCell ref="P171:T171"/>
    <mergeCell ref="K172:L172"/>
    <mergeCell ref="M172:N172"/>
    <mergeCell ref="P172:Q172"/>
    <mergeCell ref="R172:S172"/>
    <mergeCell ref="K173:L174"/>
    <mergeCell ref="M173:M174"/>
    <mergeCell ref="P173:Q174"/>
    <mergeCell ref="R173:R174"/>
    <mergeCell ref="N174:O174"/>
    <mergeCell ref="S174:T174"/>
    <mergeCell ref="N176:O176"/>
    <mergeCell ref="S176:T176"/>
    <mergeCell ref="K165:L166"/>
    <mergeCell ref="M165:M166"/>
    <mergeCell ref="P165:Q166"/>
    <mergeCell ref="R165:R166"/>
    <mergeCell ref="N166:O166"/>
    <mergeCell ref="S166:T166"/>
    <mergeCell ref="N168:O168"/>
    <mergeCell ref="S168:T168"/>
    <mergeCell ref="N190:O190"/>
    <mergeCell ref="S190:T190"/>
    <mergeCell ref="N192:O192"/>
    <mergeCell ref="S192:T192"/>
    <mergeCell ref="K177:O177"/>
    <mergeCell ref="P177:T177"/>
    <mergeCell ref="K178:O178"/>
    <mergeCell ref="P178:T178"/>
    <mergeCell ref="K179:O179"/>
    <mergeCell ref="P179:T179"/>
    <mergeCell ref="K180:L180"/>
    <mergeCell ref="M180:N180"/>
    <mergeCell ref="P180:Q180"/>
    <mergeCell ref="R180:S180"/>
    <mergeCell ref="K181:L182"/>
    <mergeCell ref="M181:M182"/>
    <mergeCell ref="P181:Q182"/>
    <mergeCell ref="R181:R182"/>
    <mergeCell ref="N182:O182"/>
    <mergeCell ref="S182:T182"/>
    <mergeCell ref="K185:O185"/>
    <mergeCell ref="P185:T185"/>
    <mergeCell ref="K186:O186"/>
    <mergeCell ref="P186:T186"/>
    <mergeCell ref="K187:O187"/>
    <mergeCell ref="P187:T187"/>
    <mergeCell ref="K188:L188"/>
    <mergeCell ref="M188:N188"/>
    <mergeCell ref="K210:O210"/>
    <mergeCell ref="P210:T210"/>
    <mergeCell ref="K211:O211"/>
    <mergeCell ref="P211:T211"/>
    <mergeCell ref="K212:L212"/>
    <mergeCell ref="M212:N212"/>
    <mergeCell ref="P188:Q188"/>
    <mergeCell ref="R188:S188"/>
    <mergeCell ref="N208:O208"/>
    <mergeCell ref="S208:T208"/>
    <mergeCell ref="K193:O193"/>
    <mergeCell ref="P193:T193"/>
    <mergeCell ref="K194:O194"/>
    <mergeCell ref="P194:T194"/>
    <mergeCell ref="K195:O195"/>
    <mergeCell ref="P195:T195"/>
    <mergeCell ref="K196:L196"/>
    <mergeCell ref="M196:N196"/>
    <mergeCell ref="P196:Q196"/>
    <mergeCell ref="R196:S196"/>
    <mergeCell ref="K197:L198"/>
    <mergeCell ref="M197:M198"/>
    <mergeCell ref="P197:Q198"/>
    <mergeCell ref="R197:R198"/>
    <mergeCell ref="N198:O198"/>
    <mergeCell ref="S198:T198"/>
    <mergeCell ref="N200:O200"/>
    <mergeCell ref="S200:T200"/>
    <mergeCell ref="K189:L190"/>
    <mergeCell ref="M189:M190"/>
    <mergeCell ref="P189:Q190"/>
    <mergeCell ref="R189:R190"/>
    <mergeCell ref="K201:O201"/>
    <mergeCell ref="P201:T201"/>
    <mergeCell ref="K202:O202"/>
    <mergeCell ref="P202:T202"/>
    <mergeCell ref="K203:O203"/>
    <mergeCell ref="P203:T203"/>
    <mergeCell ref="K204:L204"/>
    <mergeCell ref="M204:N204"/>
    <mergeCell ref="P204:Q204"/>
    <mergeCell ref="R204:S204"/>
    <mergeCell ref="K205:L206"/>
    <mergeCell ref="M205:M206"/>
    <mergeCell ref="P205:Q206"/>
    <mergeCell ref="R205:R206"/>
    <mergeCell ref="N206:O206"/>
    <mergeCell ref="S206:T206"/>
    <mergeCell ref="K209:O209"/>
    <mergeCell ref="P209:T209"/>
    <mergeCell ref="P212:Q212"/>
    <mergeCell ref="R212:S212"/>
    <mergeCell ref="N232:O232"/>
    <mergeCell ref="S232:T232"/>
    <mergeCell ref="K217:O217"/>
    <mergeCell ref="P217:T217"/>
    <mergeCell ref="K218:O218"/>
    <mergeCell ref="P218:T218"/>
    <mergeCell ref="K219:O219"/>
    <mergeCell ref="P219:T219"/>
    <mergeCell ref="K220:L220"/>
    <mergeCell ref="M220:N220"/>
    <mergeCell ref="P220:Q220"/>
    <mergeCell ref="R220:S220"/>
    <mergeCell ref="K221:L222"/>
    <mergeCell ref="M221:M222"/>
    <mergeCell ref="P221:Q222"/>
    <mergeCell ref="R221:R222"/>
    <mergeCell ref="N222:O222"/>
    <mergeCell ref="S222:T222"/>
    <mergeCell ref="N224:O224"/>
    <mergeCell ref="S224:T224"/>
    <mergeCell ref="K213:L214"/>
    <mergeCell ref="M213:M214"/>
    <mergeCell ref="P213:Q214"/>
    <mergeCell ref="R213:R214"/>
    <mergeCell ref="N214:O214"/>
    <mergeCell ref="S214:T214"/>
    <mergeCell ref="N216:O216"/>
    <mergeCell ref="S216:T216"/>
    <mergeCell ref="N238:O238"/>
    <mergeCell ref="S238:T238"/>
    <mergeCell ref="N240:O240"/>
    <mergeCell ref="S240:T240"/>
    <mergeCell ref="K225:O225"/>
    <mergeCell ref="P225:T225"/>
    <mergeCell ref="K226:O226"/>
    <mergeCell ref="P226:T226"/>
    <mergeCell ref="K227:O227"/>
    <mergeCell ref="P227:T227"/>
    <mergeCell ref="K228:L228"/>
    <mergeCell ref="M228:N228"/>
    <mergeCell ref="P228:Q228"/>
    <mergeCell ref="R228:S228"/>
    <mergeCell ref="K229:L230"/>
    <mergeCell ref="M229:M230"/>
    <mergeCell ref="P229:Q230"/>
    <mergeCell ref="R229:R230"/>
    <mergeCell ref="N230:O230"/>
    <mergeCell ref="S230:T230"/>
    <mergeCell ref="K233:O233"/>
    <mergeCell ref="P233:T233"/>
    <mergeCell ref="K234:O234"/>
    <mergeCell ref="P234:T234"/>
    <mergeCell ref="K235:O235"/>
    <mergeCell ref="P235:T235"/>
    <mergeCell ref="K236:L236"/>
    <mergeCell ref="M236:N236"/>
    <mergeCell ref="K258:O258"/>
    <mergeCell ref="P258:T258"/>
    <mergeCell ref="K259:O259"/>
    <mergeCell ref="P259:T259"/>
    <mergeCell ref="K260:L260"/>
    <mergeCell ref="M260:N260"/>
    <mergeCell ref="P236:Q236"/>
    <mergeCell ref="R236:S236"/>
    <mergeCell ref="N256:O256"/>
    <mergeCell ref="S256:T256"/>
    <mergeCell ref="K241:O241"/>
    <mergeCell ref="P241:T241"/>
    <mergeCell ref="K242:O242"/>
    <mergeCell ref="P242:T242"/>
    <mergeCell ref="K243:O243"/>
    <mergeCell ref="P243:T243"/>
    <mergeCell ref="K244:L244"/>
    <mergeCell ref="M244:N244"/>
    <mergeCell ref="P244:Q244"/>
    <mergeCell ref="R244:S244"/>
    <mergeCell ref="K245:L246"/>
    <mergeCell ref="M245:M246"/>
    <mergeCell ref="P245:Q246"/>
    <mergeCell ref="R245:R246"/>
    <mergeCell ref="N246:O246"/>
    <mergeCell ref="S246:T246"/>
    <mergeCell ref="N248:O248"/>
    <mergeCell ref="S248:T248"/>
    <mergeCell ref="K237:L238"/>
    <mergeCell ref="M237:M238"/>
    <mergeCell ref="P237:Q238"/>
    <mergeCell ref="R237:R238"/>
    <mergeCell ref="K249:O249"/>
    <mergeCell ref="P249:T249"/>
    <mergeCell ref="K250:O250"/>
    <mergeCell ref="P250:T250"/>
    <mergeCell ref="K251:O251"/>
    <mergeCell ref="P251:T251"/>
    <mergeCell ref="K252:L252"/>
    <mergeCell ref="M252:N252"/>
    <mergeCell ref="P252:Q252"/>
    <mergeCell ref="R252:S252"/>
    <mergeCell ref="K253:L254"/>
    <mergeCell ref="M253:M254"/>
    <mergeCell ref="P253:Q254"/>
    <mergeCell ref="R253:R254"/>
    <mergeCell ref="N254:O254"/>
    <mergeCell ref="S254:T254"/>
    <mergeCell ref="K257:O257"/>
    <mergeCell ref="P257:T257"/>
    <mergeCell ref="K284:L284"/>
    <mergeCell ref="M284:N284"/>
    <mergeCell ref="P260:Q260"/>
    <mergeCell ref="R260:S260"/>
    <mergeCell ref="N280:O280"/>
    <mergeCell ref="S280:T280"/>
    <mergeCell ref="K265:O265"/>
    <mergeCell ref="P265:T265"/>
    <mergeCell ref="K266:O266"/>
    <mergeCell ref="P266:T266"/>
    <mergeCell ref="K267:O267"/>
    <mergeCell ref="P267:T267"/>
    <mergeCell ref="K268:L268"/>
    <mergeCell ref="M268:N268"/>
    <mergeCell ref="P268:Q268"/>
    <mergeCell ref="R268:S268"/>
    <mergeCell ref="K269:L270"/>
    <mergeCell ref="M269:M270"/>
    <mergeCell ref="P269:Q270"/>
    <mergeCell ref="R269:R270"/>
    <mergeCell ref="N270:O270"/>
    <mergeCell ref="S270:T270"/>
    <mergeCell ref="N272:O272"/>
    <mergeCell ref="S272:T272"/>
    <mergeCell ref="K261:L262"/>
    <mergeCell ref="M261:M262"/>
    <mergeCell ref="P261:Q262"/>
    <mergeCell ref="R261:R262"/>
    <mergeCell ref="N262:O262"/>
    <mergeCell ref="S262:T262"/>
    <mergeCell ref="N264:O264"/>
    <mergeCell ref="S264:T264"/>
    <mergeCell ref="P284:Q284"/>
    <mergeCell ref="R284:S284"/>
    <mergeCell ref="K285:L286"/>
    <mergeCell ref="M285:M286"/>
    <mergeCell ref="P285:Q286"/>
    <mergeCell ref="R285:R286"/>
    <mergeCell ref="N286:O286"/>
    <mergeCell ref="S286:T286"/>
    <mergeCell ref="N288:O288"/>
    <mergeCell ref="S288:T288"/>
    <mergeCell ref="K273:O273"/>
    <mergeCell ref="P273:T273"/>
    <mergeCell ref="K274:O274"/>
    <mergeCell ref="P274:T274"/>
    <mergeCell ref="K275:O275"/>
    <mergeCell ref="P275:T275"/>
    <mergeCell ref="K276:L276"/>
    <mergeCell ref="M276:N276"/>
    <mergeCell ref="P276:Q276"/>
    <mergeCell ref="R276:S276"/>
    <mergeCell ref="K277:L278"/>
    <mergeCell ref="M277:M278"/>
    <mergeCell ref="P277:Q278"/>
    <mergeCell ref="R277:R278"/>
    <mergeCell ref="N278:O278"/>
    <mergeCell ref="S278:T278"/>
    <mergeCell ref="K281:O281"/>
    <mergeCell ref="P281:T281"/>
    <mergeCell ref="K282:O282"/>
    <mergeCell ref="P282:T282"/>
    <mergeCell ref="K283:O283"/>
    <mergeCell ref="P283:T283"/>
  </mergeCells>
  <conditionalFormatting sqref="A1:J4 A5 C5:F5 D6:E6 H5:J5 I6:J6 A7:J8 A641:XFD1048576 U401:XFD640 U1:XFD8">
    <cfRule type="containsText" dxfId="782" priority="495" operator="containsText" text="no shooter">
      <formula>NOT(ISERROR(SEARCH("no shooter",A1)))</formula>
    </cfRule>
  </conditionalFormatting>
  <conditionalFormatting sqref="A9:J12 A13 C13:F13 D14:E14 H13:J13 I14:J14 A15:J16 U9:XFD16">
    <cfRule type="containsText" dxfId="781" priority="494" operator="containsText" text="no shooter">
      <formula>NOT(ISERROR(SEARCH("no shooter",A9)))</formula>
    </cfRule>
  </conditionalFormatting>
  <conditionalFormatting sqref="A17:J20 A21 C21:F21 D22:E22 H21:J21 I22:J22 A23:J24 U17:XFD24">
    <cfRule type="containsText" dxfId="780" priority="493" operator="containsText" text="no shooter">
      <formula>NOT(ISERROR(SEARCH("no shooter",A17)))</formula>
    </cfRule>
  </conditionalFormatting>
  <conditionalFormatting sqref="A25:J28 A29 C29:F29 D30:E30 H29:J29 I30:J30 A31:J32 U25:XFD32">
    <cfRule type="containsText" dxfId="779" priority="492" operator="containsText" text="no shooter">
      <formula>NOT(ISERROR(SEARCH("no shooter",A25)))</formula>
    </cfRule>
  </conditionalFormatting>
  <conditionalFormatting sqref="A33:J36 A37 C37:F37 D38:E38 H37:J37 I38:J38 A39:J40 U33:XFD40">
    <cfRule type="containsText" dxfId="778" priority="491" operator="containsText" text="no shooter">
      <formula>NOT(ISERROR(SEARCH("no shooter",A33)))</formula>
    </cfRule>
  </conditionalFormatting>
  <conditionalFormatting sqref="A41:J44 A45 C45:F45 D46:E46 H45:J45 I46:J46 A47:J48 U41:XFD48">
    <cfRule type="containsText" dxfId="777" priority="490" operator="containsText" text="no shooter">
      <formula>NOT(ISERROR(SEARCH("no shooter",A41)))</formula>
    </cfRule>
  </conditionalFormatting>
  <conditionalFormatting sqref="A49:J52 A53 C53:F53 D54:E54 H53:J53 I54:J54 A55:J56 U49:XFD56">
    <cfRule type="containsText" dxfId="776" priority="489" operator="containsText" text="no shooter">
      <formula>NOT(ISERROR(SEARCH("no shooter",A49)))</formula>
    </cfRule>
  </conditionalFormatting>
  <conditionalFormatting sqref="A57:J60 A61 C61:F61 D62:E62 H61:J61 I62:J62 A63:J64 U57:XFD64">
    <cfRule type="containsText" dxfId="775" priority="488" operator="containsText" text="no shooter">
      <formula>NOT(ISERROR(SEARCH("no shooter",A57)))</formula>
    </cfRule>
  </conditionalFormatting>
  <conditionalFormatting sqref="A65:J68 A69 D69:F69 D70:E70 H69:J69 I70:J70 A71:J72 U65:XFD72">
    <cfRule type="containsText" dxfId="774" priority="487" operator="containsText" text="no shooter">
      <formula>NOT(ISERROR(SEARCH("no shooter",A65)))</formula>
    </cfRule>
  </conditionalFormatting>
  <conditionalFormatting sqref="A73:J76 A77 C77:F77 D78:E78 H77:J77 I78:J78 A80:J80 U73:XFD80 A79:D79 F79:J79">
    <cfRule type="containsText" dxfId="773" priority="486" operator="containsText" text="no shooter">
      <formula>NOT(ISERROR(SEARCH("no shooter",A73)))</formula>
    </cfRule>
  </conditionalFormatting>
  <conditionalFormatting sqref="A81:J84 A85 C85:F85 D86:E86 H85:J85 I86:J86 A87:J88 U81:XFD88">
    <cfRule type="containsText" dxfId="772" priority="485" operator="containsText" text="no shooter">
      <formula>NOT(ISERROR(SEARCH("no shooter",A81)))</formula>
    </cfRule>
  </conditionalFormatting>
  <conditionalFormatting sqref="A89:J92 A93 C93:F93 D94:E94 H93:J93 I94:J94 A95:J96 U89:XFD96">
    <cfRule type="containsText" dxfId="771" priority="484" operator="containsText" text="no shooter">
      <formula>NOT(ISERROR(SEARCH("no shooter",A89)))</formula>
    </cfRule>
  </conditionalFormatting>
  <conditionalFormatting sqref="A97:J100 A101 C101:F101 D102:E102 H101:J101 I102:J102 A103:J104 U97:XFD104">
    <cfRule type="containsText" dxfId="770" priority="483" operator="containsText" text="no shooter">
      <formula>NOT(ISERROR(SEARCH("no shooter",A97)))</formula>
    </cfRule>
  </conditionalFormatting>
  <conditionalFormatting sqref="A105:J108 A109 D109:F109 D110:E110 H109:J109 I110:J110 A111:J112 U105:XFD112">
    <cfRule type="containsText" dxfId="769" priority="482" operator="containsText" text="no shooter">
      <formula>NOT(ISERROR(SEARCH("no shooter",A105)))</formula>
    </cfRule>
  </conditionalFormatting>
  <conditionalFormatting sqref="A113:J116 A117 D117:F117 D118:E118 H117:J117 I118:J118 A119:J120 U113:XFD120">
    <cfRule type="containsText" dxfId="768" priority="481" operator="containsText" text="no shooter">
      <formula>NOT(ISERROR(SEARCH("no shooter",A113)))</formula>
    </cfRule>
  </conditionalFormatting>
  <conditionalFormatting sqref="A121:J124 A125 D125:F125 D126:E126 H125:J125 I126:J126 A127:J128 U121:XFD128">
    <cfRule type="containsText" dxfId="767" priority="480" operator="containsText" text="no shooter">
      <formula>NOT(ISERROR(SEARCH("no shooter",A121)))</formula>
    </cfRule>
  </conditionalFormatting>
  <conditionalFormatting sqref="K1:O4 K5 M5:O5 N6:O6 K7:O7 K8:M8">
    <cfRule type="containsText" dxfId="766" priority="479" operator="containsText" text="no shooter">
      <formula>NOT(ISERROR(SEARCH("no shooter",K1)))</formula>
    </cfRule>
  </conditionalFormatting>
  <conditionalFormatting sqref="P1:T4 P5 R5:T5 S6:T6 P7:T8">
    <cfRule type="containsText" dxfId="765" priority="478" operator="containsText" text="no shooter">
      <formula>NOT(ISERROR(SEARCH("no shooter",P1)))</formula>
    </cfRule>
  </conditionalFormatting>
  <conditionalFormatting sqref="N8:O8">
    <cfRule type="containsText" dxfId="764" priority="477" operator="containsText" text="no shooter">
      <formula>NOT(ISERROR(SEARCH("no shooter",N8)))</formula>
    </cfRule>
  </conditionalFormatting>
  <conditionalFormatting sqref="K9:O12 K13 M13:O13 N14:O14 K15:O15 K16:M16">
    <cfRule type="containsText" dxfId="763" priority="371" operator="containsText" text="no shooter">
      <formula>NOT(ISERROR(SEARCH("no shooter",K9)))</formula>
    </cfRule>
  </conditionalFormatting>
  <conditionalFormatting sqref="P9:T12 P13 R13:T13 S14:T14 P15:T16">
    <cfRule type="containsText" dxfId="762" priority="370" operator="containsText" text="no shooter">
      <formula>NOT(ISERROR(SEARCH("no shooter",P9)))</formula>
    </cfRule>
  </conditionalFormatting>
  <conditionalFormatting sqref="N16:O16">
    <cfRule type="containsText" dxfId="761" priority="369" operator="containsText" text="no shooter">
      <formula>NOT(ISERROR(SEARCH("no shooter",N16)))</formula>
    </cfRule>
  </conditionalFormatting>
  <conditionalFormatting sqref="K17:O20 K21 M21:O21 N22:O22 K23:O23 K24:M24">
    <cfRule type="containsText" dxfId="760" priority="368" operator="containsText" text="no shooter">
      <formula>NOT(ISERROR(SEARCH("no shooter",K17)))</formula>
    </cfRule>
  </conditionalFormatting>
  <conditionalFormatting sqref="P17:T20 P21 R21:T21 S22:T22 P23:T24">
    <cfRule type="containsText" dxfId="759" priority="367" operator="containsText" text="no shooter">
      <formula>NOT(ISERROR(SEARCH("no shooter",P17)))</formula>
    </cfRule>
  </conditionalFormatting>
  <conditionalFormatting sqref="N24:O24">
    <cfRule type="containsText" dxfId="758" priority="366" operator="containsText" text="no shooter">
      <formula>NOT(ISERROR(SEARCH("no shooter",N24)))</formula>
    </cfRule>
  </conditionalFormatting>
  <conditionalFormatting sqref="K25:O28 K29 M29:O29 N30:O30 K31:O31 K32:M32">
    <cfRule type="containsText" dxfId="757" priority="365" operator="containsText" text="no shooter">
      <formula>NOT(ISERROR(SEARCH("no shooter",K25)))</formula>
    </cfRule>
  </conditionalFormatting>
  <conditionalFormatting sqref="P25:T28 P29 R29:T29 S30:T30 P31:T32">
    <cfRule type="containsText" dxfId="756" priority="364" operator="containsText" text="no shooter">
      <formula>NOT(ISERROR(SEARCH("no shooter",P25)))</formula>
    </cfRule>
  </conditionalFormatting>
  <conditionalFormatting sqref="N32:O32">
    <cfRule type="containsText" dxfId="755" priority="363" operator="containsText" text="no shooter">
      <formula>NOT(ISERROR(SEARCH("no shooter",N32)))</formula>
    </cfRule>
  </conditionalFormatting>
  <conditionalFormatting sqref="K33:O36 K37 M37:O37 N38:O38 K39:O39 K40:M40">
    <cfRule type="containsText" dxfId="754" priority="362" operator="containsText" text="no shooter">
      <formula>NOT(ISERROR(SEARCH("no shooter",K33)))</formula>
    </cfRule>
  </conditionalFormatting>
  <conditionalFormatting sqref="P33:T36 P37 R37:T37 S38:T38 P39:T40">
    <cfRule type="containsText" dxfId="753" priority="361" operator="containsText" text="no shooter">
      <formula>NOT(ISERROR(SEARCH("no shooter",P33)))</formula>
    </cfRule>
  </conditionalFormatting>
  <conditionalFormatting sqref="N40:O40">
    <cfRule type="containsText" dxfId="752" priority="360" operator="containsText" text="no shooter">
      <formula>NOT(ISERROR(SEARCH("no shooter",N40)))</formula>
    </cfRule>
  </conditionalFormatting>
  <conditionalFormatting sqref="K41:O44 K45 M45:O45 N46:O46 K47:O47 K48:M48">
    <cfRule type="containsText" dxfId="751" priority="359" operator="containsText" text="no shooter">
      <formula>NOT(ISERROR(SEARCH("no shooter",K41)))</formula>
    </cfRule>
  </conditionalFormatting>
  <conditionalFormatting sqref="P41:T44 P45 R45:T45 S46:T46 P47:T48">
    <cfRule type="containsText" dxfId="750" priority="358" operator="containsText" text="no shooter">
      <formula>NOT(ISERROR(SEARCH("no shooter",P41)))</formula>
    </cfRule>
  </conditionalFormatting>
  <conditionalFormatting sqref="N48:O48">
    <cfRule type="containsText" dxfId="749" priority="357" operator="containsText" text="no shooter">
      <formula>NOT(ISERROR(SEARCH("no shooter",N48)))</formula>
    </cfRule>
  </conditionalFormatting>
  <conditionalFormatting sqref="K49:O52 K53 M53:O53 N54:O54 K55:O55 K56:M56">
    <cfRule type="containsText" dxfId="748" priority="356" operator="containsText" text="no shooter">
      <formula>NOT(ISERROR(SEARCH("no shooter",K49)))</formula>
    </cfRule>
  </conditionalFormatting>
  <conditionalFormatting sqref="P49:T52 P53 R53:T53 S54:T54 P55:T56">
    <cfRule type="containsText" dxfId="747" priority="355" operator="containsText" text="no shooter">
      <formula>NOT(ISERROR(SEARCH("no shooter",P49)))</formula>
    </cfRule>
  </conditionalFormatting>
  <conditionalFormatting sqref="N56:O56">
    <cfRule type="containsText" dxfId="746" priority="354" operator="containsText" text="no shooter">
      <formula>NOT(ISERROR(SEARCH("no shooter",N56)))</formula>
    </cfRule>
  </conditionalFormatting>
  <conditionalFormatting sqref="K57:O60 K61 M61:O61 N62:O62 K63:O63 K64:M64">
    <cfRule type="containsText" dxfId="745" priority="353" operator="containsText" text="no shooter">
      <formula>NOT(ISERROR(SEARCH("no shooter",K57)))</formula>
    </cfRule>
  </conditionalFormatting>
  <conditionalFormatting sqref="P57:T60 P61 R61:T61 S62:T62 P63:T64">
    <cfRule type="containsText" dxfId="744" priority="352" operator="containsText" text="no shooter">
      <formula>NOT(ISERROR(SEARCH("no shooter",P57)))</formula>
    </cfRule>
  </conditionalFormatting>
  <conditionalFormatting sqref="N64:O64">
    <cfRule type="containsText" dxfId="743" priority="351" operator="containsText" text="no shooter">
      <formula>NOT(ISERROR(SEARCH("no shooter",N64)))</formula>
    </cfRule>
  </conditionalFormatting>
  <conditionalFormatting sqref="K65:O68 K69 M69:O69 N70:O70 K71:O71 K72:M72">
    <cfRule type="containsText" dxfId="742" priority="350" operator="containsText" text="no shooter">
      <formula>NOT(ISERROR(SEARCH("no shooter",K65)))</formula>
    </cfRule>
  </conditionalFormatting>
  <conditionalFormatting sqref="P65:T68 P69 R69:T69 S70:T70 P71:T72">
    <cfRule type="containsText" dxfId="741" priority="349" operator="containsText" text="no shooter">
      <formula>NOT(ISERROR(SEARCH("no shooter",P65)))</formula>
    </cfRule>
  </conditionalFormatting>
  <conditionalFormatting sqref="N72:O72">
    <cfRule type="containsText" dxfId="740" priority="348" operator="containsText" text="no shooter">
      <formula>NOT(ISERROR(SEARCH("no shooter",N72)))</formula>
    </cfRule>
  </conditionalFormatting>
  <conditionalFormatting sqref="K73:O76 K77 M77:O77 N78:O78 K79:O79 K80:M80">
    <cfRule type="containsText" dxfId="739" priority="347" operator="containsText" text="no shooter">
      <formula>NOT(ISERROR(SEARCH("no shooter",K73)))</formula>
    </cfRule>
  </conditionalFormatting>
  <conditionalFormatting sqref="P73:T76 P77 R77:T77 S78:T78 P79:T80">
    <cfRule type="containsText" dxfId="738" priority="346" operator="containsText" text="no shooter">
      <formula>NOT(ISERROR(SEARCH("no shooter",P73)))</formula>
    </cfRule>
  </conditionalFormatting>
  <conditionalFormatting sqref="N80:O80">
    <cfRule type="containsText" dxfId="737" priority="345" operator="containsText" text="no shooter">
      <formula>NOT(ISERROR(SEARCH("no shooter",N80)))</formula>
    </cfRule>
  </conditionalFormatting>
  <conditionalFormatting sqref="K81:O84 K85 M85:O85 N86:O86 K87:O87 K88:M88">
    <cfRule type="containsText" dxfId="736" priority="344" operator="containsText" text="no shooter">
      <formula>NOT(ISERROR(SEARCH("no shooter",K81)))</formula>
    </cfRule>
  </conditionalFormatting>
  <conditionalFormatting sqref="P81:T84 P85 R85:T85 S86:T86 P87:T88">
    <cfRule type="containsText" dxfId="735" priority="343" operator="containsText" text="no shooter">
      <formula>NOT(ISERROR(SEARCH("no shooter",P81)))</formula>
    </cfRule>
  </conditionalFormatting>
  <conditionalFormatting sqref="N88:O88">
    <cfRule type="containsText" dxfId="734" priority="342" operator="containsText" text="no shooter">
      <formula>NOT(ISERROR(SEARCH("no shooter",N88)))</formula>
    </cfRule>
  </conditionalFormatting>
  <conditionalFormatting sqref="K89:O92 K93 M93:O93 N94:O94 K95:O95 K96:M96">
    <cfRule type="containsText" dxfId="733" priority="341" operator="containsText" text="no shooter">
      <formula>NOT(ISERROR(SEARCH("no shooter",K89)))</formula>
    </cfRule>
  </conditionalFormatting>
  <conditionalFormatting sqref="P89:T92 P93 R93:T93 S94:T94 P95:T96">
    <cfRule type="containsText" dxfId="732" priority="340" operator="containsText" text="no shooter">
      <formula>NOT(ISERROR(SEARCH("no shooter",P89)))</formula>
    </cfRule>
  </conditionalFormatting>
  <conditionalFormatting sqref="N96:O96">
    <cfRule type="containsText" dxfId="731" priority="339" operator="containsText" text="no shooter">
      <formula>NOT(ISERROR(SEARCH("no shooter",N96)))</formula>
    </cfRule>
  </conditionalFormatting>
  <conditionalFormatting sqref="K97:O100 K101 M101:O101 N102:O102 K103:O103 K104:M104">
    <cfRule type="containsText" dxfId="730" priority="338" operator="containsText" text="no shooter">
      <formula>NOT(ISERROR(SEARCH("no shooter",K97)))</formula>
    </cfRule>
  </conditionalFormatting>
  <conditionalFormatting sqref="P97:T100 P101 R101:T101 S102:T102 P103:T104">
    <cfRule type="containsText" dxfId="729" priority="337" operator="containsText" text="no shooter">
      <formula>NOT(ISERROR(SEARCH("no shooter",P97)))</formula>
    </cfRule>
  </conditionalFormatting>
  <conditionalFormatting sqref="N104:O104">
    <cfRule type="containsText" dxfId="728" priority="336" operator="containsText" text="no shooter">
      <formula>NOT(ISERROR(SEARCH("no shooter",N104)))</formula>
    </cfRule>
  </conditionalFormatting>
  <conditionalFormatting sqref="K105:O108 K109 M109:O109 N110:O110 K111:O111 K112:M112">
    <cfRule type="containsText" dxfId="727" priority="335" operator="containsText" text="no shooter">
      <formula>NOT(ISERROR(SEARCH("no shooter",K105)))</formula>
    </cfRule>
  </conditionalFormatting>
  <conditionalFormatting sqref="P105:T108 P109 R109:T109 S110:T110 P111:T112">
    <cfRule type="containsText" dxfId="726" priority="334" operator="containsText" text="no shooter">
      <formula>NOT(ISERROR(SEARCH("no shooter",P105)))</formula>
    </cfRule>
  </conditionalFormatting>
  <conditionalFormatting sqref="N112:O112">
    <cfRule type="containsText" dxfId="725" priority="333" operator="containsText" text="no shooter">
      <formula>NOT(ISERROR(SEARCH("no shooter",N112)))</formula>
    </cfRule>
  </conditionalFormatting>
  <conditionalFormatting sqref="K113:O116 K117 M117:O117 N118:O118 K119:O119 K120:M120">
    <cfRule type="containsText" dxfId="724" priority="332" operator="containsText" text="no shooter">
      <formula>NOT(ISERROR(SEARCH("no shooter",K113)))</formula>
    </cfRule>
  </conditionalFormatting>
  <conditionalFormatting sqref="P113:T116 P117 R117:T117 S118:T118 P119:T120">
    <cfRule type="containsText" dxfId="723" priority="331" operator="containsText" text="no shooter">
      <formula>NOT(ISERROR(SEARCH("no shooter",P113)))</formula>
    </cfRule>
  </conditionalFormatting>
  <conditionalFormatting sqref="N120:O120">
    <cfRule type="containsText" dxfId="722" priority="330" operator="containsText" text="no shooter">
      <formula>NOT(ISERROR(SEARCH("no shooter",N120)))</formula>
    </cfRule>
  </conditionalFormatting>
  <conditionalFormatting sqref="K121:O124 K125 M125:O125 N126:O126 K127:O127 K128:M128">
    <cfRule type="containsText" dxfId="721" priority="329" operator="containsText" text="no shooter">
      <formula>NOT(ISERROR(SEARCH("no shooter",K121)))</formula>
    </cfRule>
  </conditionalFormatting>
  <conditionalFormatting sqref="P121:T124 P125 R125:T125 S126:T126 P127:T128">
    <cfRule type="containsText" dxfId="720" priority="328" operator="containsText" text="no shooter">
      <formula>NOT(ISERROR(SEARCH("no shooter",P121)))</formula>
    </cfRule>
  </conditionalFormatting>
  <conditionalFormatting sqref="N128:O128">
    <cfRule type="containsText" dxfId="719" priority="327" operator="containsText" text="no shooter">
      <formula>NOT(ISERROR(SEARCH("no shooter",N128)))</formula>
    </cfRule>
  </conditionalFormatting>
  <conditionalFormatting sqref="C69">
    <cfRule type="containsText" dxfId="718" priority="326" operator="containsText" text="no shooter">
      <formula>NOT(ISERROR(SEARCH("no shooter",C69)))</formula>
    </cfRule>
  </conditionalFormatting>
  <conditionalFormatting sqref="C109">
    <cfRule type="containsText" dxfId="717" priority="324" operator="containsText" text="no shooter">
      <formula>NOT(ISERROR(SEARCH("no shooter",C109)))</formula>
    </cfRule>
  </conditionalFormatting>
  <conditionalFormatting sqref="C117">
    <cfRule type="containsText" dxfId="716" priority="323" operator="containsText" text="no shooter">
      <formula>NOT(ISERROR(SEARCH("no shooter",C117)))</formula>
    </cfRule>
  </conditionalFormatting>
  <conditionalFormatting sqref="C125">
    <cfRule type="containsText" dxfId="715" priority="322" operator="containsText" text="no shooter">
      <formula>NOT(ISERROR(SEARCH("no shooter",C125)))</formula>
    </cfRule>
  </conditionalFormatting>
  <conditionalFormatting sqref="A129:J132 A133 D133:F133 D134:E134 H133:J133 I134:J134 A135:J136 U129:XFD136">
    <cfRule type="containsText" dxfId="714" priority="321" operator="containsText" text="no shooter">
      <formula>NOT(ISERROR(SEARCH("no shooter",A129)))</formula>
    </cfRule>
  </conditionalFormatting>
  <conditionalFormatting sqref="K129:O132 K133 M133:O133 N134:O134 K135:O135 K136:M136">
    <cfRule type="containsText" dxfId="713" priority="320" operator="containsText" text="no shooter">
      <formula>NOT(ISERROR(SEARCH("no shooter",K129)))</formula>
    </cfRule>
  </conditionalFormatting>
  <conditionalFormatting sqref="P129:T132 P133 R133:T133 S134:T134 P135:T136">
    <cfRule type="containsText" dxfId="712" priority="319" operator="containsText" text="no shooter">
      <formula>NOT(ISERROR(SEARCH("no shooter",P129)))</formula>
    </cfRule>
  </conditionalFormatting>
  <conditionalFormatting sqref="N136:O136">
    <cfRule type="containsText" dxfId="711" priority="318" operator="containsText" text="no shooter">
      <formula>NOT(ISERROR(SEARCH("no shooter",N136)))</formula>
    </cfRule>
  </conditionalFormatting>
  <conditionalFormatting sqref="C133">
    <cfRule type="containsText" dxfId="710" priority="317" operator="containsText" text="no shooter">
      <formula>NOT(ISERROR(SEARCH("no shooter",C133)))</formula>
    </cfRule>
  </conditionalFormatting>
  <conditionalFormatting sqref="A137:J140 A141 D141:F141 D142:E142 H141:J141 I142:J142 A143:J144 U137:XFD144">
    <cfRule type="containsText" dxfId="709" priority="316" operator="containsText" text="no shooter">
      <formula>NOT(ISERROR(SEARCH("no shooter",A137)))</formula>
    </cfRule>
  </conditionalFormatting>
  <conditionalFormatting sqref="K137:O140 K141 M141:O141 N142:O142 K143:O143 K144:M144">
    <cfRule type="containsText" dxfId="708" priority="315" operator="containsText" text="no shooter">
      <formula>NOT(ISERROR(SEARCH("no shooter",K137)))</formula>
    </cfRule>
  </conditionalFormatting>
  <conditionalFormatting sqref="P137:T140 P141 R141:T141 S142:T142 P143:T144">
    <cfRule type="containsText" dxfId="707" priority="314" operator="containsText" text="no shooter">
      <formula>NOT(ISERROR(SEARCH("no shooter",P137)))</formula>
    </cfRule>
  </conditionalFormatting>
  <conditionalFormatting sqref="N144:O144">
    <cfRule type="containsText" dxfId="706" priority="313" operator="containsText" text="no shooter">
      <formula>NOT(ISERROR(SEARCH("no shooter",N144)))</formula>
    </cfRule>
  </conditionalFormatting>
  <conditionalFormatting sqref="C141">
    <cfRule type="containsText" dxfId="705" priority="312" operator="containsText" text="no shooter">
      <formula>NOT(ISERROR(SEARCH("no shooter",C141)))</formula>
    </cfRule>
  </conditionalFormatting>
  <conditionalFormatting sqref="A145:J148 A149 D149:F149 D150:E150 H149:J149 I150:J150 A151:J152 U145:XFD152">
    <cfRule type="containsText" dxfId="704" priority="311" operator="containsText" text="no shooter">
      <formula>NOT(ISERROR(SEARCH("no shooter",A145)))</formula>
    </cfRule>
  </conditionalFormatting>
  <conditionalFormatting sqref="K145:O148 K149 M149:O149 N150:O150 K151:O151 K152:M152">
    <cfRule type="containsText" dxfId="703" priority="310" operator="containsText" text="no shooter">
      <formula>NOT(ISERROR(SEARCH("no shooter",K145)))</formula>
    </cfRule>
  </conditionalFormatting>
  <conditionalFormatting sqref="P145:T148 P149 R149:T149 S150:T150 P151:T152">
    <cfRule type="containsText" dxfId="702" priority="309" operator="containsText" text="no shooter">
      <formula>NOT(ISERROR(SEARCH("no shooter",P145)))</formula>
    </cfRule>
  </conditionalFormatting>
  <conditionalFormatting sqref="N152:O152">
    <cfRule type="containsText" dxfId="701" priority="308" operator="containsText" text="no shooter">
      <formula>NOT(ISERROR(SEARCH("no shooter",N152)))</formula>
    </cfRule>
  </conditionalFormatting>
  <conditionalFormatting sqref="C149">
    <cfRule type="containsText" dxfId="700" priority="307" operator="containsText" text="no shooter">
      <formula>NOT(ISERROR(SEARCH("no shooter",C149)))</formula>
    </cfRule>
  </conditionalFormatting>
  <conditionalFormatting sqref="A153:J156 A157 D157:F157 D158:E158 H157:J157 I158:J158 A159:J160 U153:XFD160">
    <cfRule type="containsText" dxfId="699" priority="306" operator="containsText" text="no shooter">
      <formula>NOT(ISERROR(SEARCH("no shooter",A153)))</formula>
    </cfRule>
  </conditionalFormatting>
  <conditionalFormatting sqref="K153:O156 K157 M157:O157 N158:O158 K159:O159 K160:M160">
    <cfRule type="containsText" dxfId="698" priority="305" operator="containsText" text="no shooter">
      <formula>NOT(ISERROR(SEARCH("no shooter",K153)))</formula>
    </cfRule>
  </conditionalFormatting>
  <conditionalFormatting sqref="P153:T156 P157 R157:T157 S158:T158 P159:T160">
    <cfRule type="containsText" dxfId="697" priority="304" operator="containsText" text="no shooter">
      <formula>NOT(ISERROR(SEARCH("no shooter",P153)))</formula>
    </cfRule>
  </conditionalFormatting>
  <conditionalFormatting sqref="N160:O160">
    <cfRule type="containsText" dxfId="696" priority="303" operator="containsText" text="no shooter">
      <formula>NOT(ISERROR(SEARCH("no shooter",N160)))</formula>
    </cfRule>
  </conditionalFormatting>
  <conditionalFormatting sqref="C157">
    <cfRule type="containsText" dxfId="695" priority="302" operator="containsText" text="no shooter">
      <formula>NOT(ISERROR(SEARCH("no shooter",C157)))</formula>
    </cfRule>
  </conditionalFormatting>
  <conditionalFormatting sqref="A161:J164 A165 D165:F165 D166:E166 H165:J165 I166:J166 A167:J168 U161:XFD168">
    <cfRule type="containsText" dxfId="694" priority="301" operator="containsText" text="no shooter">
      <formula>NOT(ISERROR(SEARCH("no shooter",A161)))</formula>
    </cfRule>
  </conditionalFormatting>
  <conditionalFormatting sqref="K161:O164 K165 M165:O165 N166:O166 K167:O167 K168:M168">
    <cfRule type="containsText" dxfId="693" priority="300" operator="containsText" text="no shooter">
      <formula>NOT(ISERROR(SEARCH("no shooter",K161)))</formula>
    </cfRule>
  </conditionalFormatting>
  <conditionalFormatting sqref="P161:T164 P165 R165:T165 S166:T166 P167:T168">
    <cfRule type="containsText" dxfId="692" priority="299" operator="containsText" text="no shooter">
      <formula>NOT(ISERROR(SEARCH("no shooter",P161)))</formula>
    </cfRule>
  </conditionalFormatting>
  <conditionalFormatting sqref="N168:O168">
    <cfRule type="containsText" dxfId="691" priority="298" operator="containsText" text="no shooter">
      <formula>NOT(ISERROR(SEARCH("no shooter",N168)))</formula>
    </cfRule>
  </conditionalFormatting>
  <conditionalFormatting sqref="C165">
    <cfRule type="containsText" dxfId="690" priority="297" operator="containsText" text="no shooter">
      <formula>NOT(ISERROR(SEARCH("no shooter",C165)))</formula>
    </cfRule>
  </conditionalFormatting>
  <conditionalFormatting sqref="A169:J172 A173 D173:F173 D174:E174 H173:J173 I174:J174 A175:J176 U169:XFD176">
    <cfRule type="containsText" dxfId="689" priority="296" operator="containsText" text="no shooter">
      <formula>NOT(ISERROR(SEARCH("no shooter",A169)))</formula>
    </cfRule>
  </conditionalFormatting>
  <conditionalFormatting sqref="K169:O172 K173 M173:O173 N174:O174 K175:O175 K176:M176">
    <cfRule type="containsText" dxfId="688" priority="295" operator="containsText" text="no shooter">
      <formula>NOT(ISERROR(SEARCH("no shooter",K169)))</formula>
    </cfRule>
  </conditionalFormatting>
  <conditionalFormatting sqref="P169:T172 P173 R173:T173 S174:T174 P175:T176">
    <cfRule type="containsText" dxfId="687" priority="294" operator="containsText" text="no shooter">
      <formula>NOT(ISERROR(SEARCH("no shooter",P169)))</formula>
    </cfRule>
  </conditionalFormatting>
  <conditionalFormatting sqref="N176:O176">
    <cfRule type="containsText" dxfId="686" priority="293" operator="containsText" text="no shooter">
      <formula>NOT(ISERROR(SEARCH("no shooter",N176)))</formula>
    </cfRule>
  </conditionalFormatting>
  <conditionalFormatting sqref="C173">
    <cfRule type="containsText" dxfId="685" priority="292" operator="containsText" text="no shooter">
      <formula>NOT(ISERROR(SEARCH("no shooter",C173)))</formula>
    </cfRule>
  </conditionalFormatting>
  <conditionalFormatting sqref="A177:J180 A181 D181:F181 D182:E182 H181:J181 I182:J182 A183:J184 U177:XFD184">
    <cfRule type="containsText" dxfId="684" priority="291" operator="containsText" text="no shooter">
      <formula>NOT(ISERROR(SEARCH("no shooter",A177)))</formula>
    </cfRule>
  </conditionalFormatting>
  <conditionalFormatting sqref="K177:O180 K181 M181:O181 N182:O182 K183:O183 K184:M184">
    <cfRule type="containsText" dxfId="683" priority="290" operator="containsText" text="no shooter">
      <formula>NOT(ISERROR(SEARCH("no shooter",K177)))</formula>
    </cfRule>
  </conditionalFormatting>
  <conditionalFormatting sqref="P177:T180 P181 R181:T181 S182:T182 P183:T184">
    <cfRule type="containsText" dxfId="682" priority="289" operator="containsText" text="no shooter">
      <formula>NOT(ISERROR(SEARCH("no shooter",P177)))</formula>
    </cfRule>
  </conditionalFormatting>
  <conditionalFormatting sqref="N184:O184">
    <cfRule type="containsText" dxfId="681" priority="288" operator="containsText" text="no shooter">
      <formula>NOT(ISERROR(SEARCH("no shooter",N184)))</formula>
    </cfRule>
  </conditionalFormatting>
  <conditionalFormatting sqref="C181">
    <cfRule type="containsText" dxfId="680" priority="287" operator="containsText" text="no shooter">
      <formula>NOT(ISERROR(SEARCH("no shooter",C181)))</formula>
    </cfRule>
  </conditionalFormatting>
  <conditionalFormatting sqref="A185:J188 A189 D189:F189 D190:E190 H189:J189 I190:J190 A191:J192 U185:XFD192">
    <cfRule type="containsText" dxfId="679" priority="286" operator="containsText" text="no shooter">
      <formula>NOT(ISERROR(SEARCH("no shooter",A185)))</formula>
    </cfRule>
  </conditionalFormatting>
  <conditionalFormatting sqref="K185:O188 K189 M189:O189 N190:O190 K191:O191 K192:M192">
    <cfRule type="containsText" dxfId="678" priority="285" operator="containsText" text="no shooter">
      <formula>NOT(ISERROR(SEARCH("no shooter",K185)))</formula>
    </cfRule>
  </conditionalFormatting>
  <conditionalFormatting sqref="P185:T188 P189 R189:T189 S190:T190 P191:T192">
    <cfRule type="containsText" dxfId="677" priority="284" operator="containsText" text="no shooter">
      <formula>NOT(ISERROR(SEARCH("no shooter",P185)))</formula>
    </cfRule>
  </conditionalFormatting>
  <conditionalFormatting sqref="N192:O192">
    <cfRule type="containsText" dxfId="676" priority="283" operator="containsText" text="no shooter">
      <formula>NOT(ISERROR(SEARCH("no shooter",N192)))</formula>
    </cfRule>
  </conditionalFormatting>
  <conditionalFormatting sqref="C189">
    <cfRule type="containsText" dxfId="675" priority="282" operator="containsText" text="no shooter">
      <formula>NOT(ISERROR(SEARCH("no shooter",C189)))</formula>
    </cfRule>
  </conditionalFormatting>
  <conditionalFormatting sqref="A193:J196 A197 D197:F197 D198:E198 H197:J197 I198:J198 A199:J200 U193:XFD200">
    <cfRule type="containsText" dxfId="674" priority="281" operator="containsText" text="no shooter">
      <formula>NOT(ISERROR(SEARCH("no shooter",A193)))</formula>
    </cfRule>
  </conditionalFormatting>
  <conditionalFormatting sqref="K193:O196 K197 M197:O197 N198:O198 K199:O199 K200:M200">
    <cfRule type="containsText" dxfId="673" priority="280" operator="containsText" text="no shooter">
      <formula>NOT(ISERROR(SEARCH("no shooter",K193)))</formula>
    </cfRule>
  </conditionalFormatting>
  <conditionalFormatting sqref="P193:T196 P197 R197:T197 S198:T198 P199:T200">
    <cfRule type="containsText" dxfId="672" priority="279" operator="containsText" text="no shooter">
      <formula>NOT(ISERROR(SEARCH("no shooter",P193)))</formula>
    </cfRule>
  </conditionalFormatting>
  <conditionalFormatting sqref="N200:O200">
    <cfRule type="containsText" dxfId="671" priority="278" operator="containsText" text="no shooter">
      <formula>NOT(ISERROR(SEARCH("no shooter",N200)))</formula>
    </cfRule>
  </conditionalFormatting>
  <conditionalFormatting sqref="C197">
    <cfRule type="containsText" dxfId="670" priority="277" operator="containsText" text="no shooter">
      <formula>NOT(ISERROR(SEARCH("no shooter",C197)))</formula>
    </cfRule>
  </conditionalFormatting>
  <conditionalFormatting sqref="A201:J204 A205 D205:F205 D206:E206 H205:J205 I206:J206 A207:J208 U201:XFD208">
    <cfRule type="containsText" dxfId="669" priority="276" operator="containsText" text="no shooter">
      <formula>NOT(ISERROR(SEARCH("no shooter",A201)))</formula>
    </cfRule>
  </conditionalFormatting>
  <conditionalFormatting sqref="K201:O204 K205 M205:O205 N206:O206 K207:O207 K208:M208">
    <cfRule type="containsText" dxfId="668" priority="275" operator="containsText" text="no shooter">
      <formula>NOT(ISERROR(SEARCH("no shooter",K201)))</formula>
    </cfRule>
  </conditionalFormatting>
  <conditionalFormatting sqref="P201:T204 P205 R205:T205 S206:T206 P207:T208">
    <cfRule type="containsText" dxfId="667" priority="274" operator="containsText" text="no shooter">
      <formula>NOT(ISERROR(SEARCH("no shooter",P201)))</formula>
    </cfRule>
  </conditionalFormatting>
  <conditionalFormatting sqref="N208:O208">
    <cfRule type="containsText" dxfId="666" priority="273" operator="containsText" text="no shooter">
      <formula>NOT(ISERROR(SEARCH("no shooter",N208)))</formula>
    </cfRule>
  </conditionalFormatting>
  <conditionalFormatting sqref="C205">
    <cfRule type="containsText" dxfId="665" priority="272" operator="containsText" text="no shooter">
      <formula>NOT(ISERROR(SEARCH("no shooter",C205)))</formula>
    </cfRule>
  </conditionalFormatting>
  <conditionalFormatting sqref="A209:J212 A213 D213:F213 D214:E214 H213:J213 I214:J214 A215:J216 U209:XFD216">
    <cfRule type="containsText" dxfId="664" priority="271" operator="containsText" text="no shooter">
      <formula>NOT(ISERROR(SEARCH("no shooter",A209)))</formula>
    </cfRule>
  </conditionalFormatting>
  <conditionalFormatting sqref="K209:O212 K213 M213:O213 N214:O214 K215:O215 K216:M216">
    <cfRule type="containsText" dxfId="663" priority="270" operator="containsText" text="no shooter">
      <formula>NOT(ISERROR(SEARCH("no shooter",K209)))</formula>
    </cfRule>
  </conditionalFormatting>
  <conditionalFormatting sqref="P209:T212 P213 R213:T213 S214:T214 P215:T216">
    <cfRule type="containsText" dxfId="662" priority="269" operator="containsText" text="no shooter">
      <formula>NOT(ISERROR(SEARCH("no shooter",P209)))</formula>
    </cfRule>
  </conditionalFormatting>
  <conditionalFormatting sqref="N216:O216">
    <cfRule type="containsText" dxfId="661" priority="268" operator="containsText" text="no shooter">
      <formula>NOT(ISERROR(SEARCH("no shooter",N216)))</formula>
    </cfRule>
  </conditionalFormatting>
  <conditionalFormatting sqref="C213">
    <cfRule type="containsText" dxfId="660" priority="267" operator="containsText" text="no shooter">
      <formula>NOT(ISERROR(SEARCH("no shooter",C213)))</formula>
    </cfRule>
  </conditionalFormatting>
  <conditionalFormatting sqref="A217:J220 A221 D221:F221 D222:E222 H221:J221 I222:J222 A223:J224 U217:XFD224">
    <cfRule type="containsText" dxfId="659" priority="266" operator="containsText" text="no shooter">
      <formula>NOT(ISERROR(SEARCH("no shooter",A217)))</formula>
    </cfRule>
  </conditionalFormatting>
  <conditionalFormatting sqref="K217:O220 K221 M221:O221 N222:O222 K223:O223 K224:M224">
    <cfRule type="containsText" dxfId="658" priority="265" operator="containsText" text="no shooter">
      <formula>NOT(ISERROR(SEARCH("no shooter",K217)))</formula>
    </cfRule>
  </conditionalFormatting>
  <conditionalFormatting sqref="P217:T220 P221 R221:T221 S222:T222 P223:T224">
    <cfRule type="containsText" dxfId="657" priority="264" operator="containsText" text="no shooter">
      <formula>NOT(ISERROR(SEARCH("no shooter",P217)))</formula>
    </cfRule>
  </conditionalFormatting>
  <conditionalFormatting sqref="N224:O224">
    <cfRule type="containsText" dxfId="656" priority="263" operator="containsText" text="no shooter">
      <formula>NOT(ISERROR(SEARCH("no shooter",N224)))</formula>
    </cfRule>
  </conditionalFormatting>
  <conditionalFormatting sqref="C221">
    <cfRule type="containsText" dxfId="655" priority="262" operator="containsText" text="no shooter">
      <formula>NOT(ISERROR(SEARCH("no shooter",C221)))</formula>
    </cfRule>
  </conditionalFormatting>
  <conditionalFormatting sqref="A225:J228 A229 D229:F229 D230:E230 H229:J229 I230:J230 A231:J232 U225:XFD232">
    <cfRule type="containsText" dxfId="654" priority="261" operator="containsText" text="no shooter">
      <formula>NOT(ISERROR(SEARCH("no shooter",A225)))</formula>
    </cfRule>
  </conditionalFormatting>
  <conditionalFormatting sqref="K225:O228 K229 M229:O229 N230:O230 K231:O231 K232:M232">
    <cfRule type="containsText" dxfId="653" priority="260" operator="containsText" text="no shooter">
      <formula>NOT(ISERROR(SEARCH("no shooter",K225)))</formula>
    </cfRule>
  </conditionalFormatting>
  <conditionalFormatting sqref="P225:T228 P229 R229:T229 S230:T230 P231:T232">
    <cfRule type="containsText" dxfId="652" priority="259" operator="containsText" text="no shooter">
      <formula>NOT(ISERROR(SEARCH("no shooter",P225)))</formula>
    </cfRule>
  </conditionalFormatting>
  <conditionalFormatting sqref="N232:O232">
    <cfRule type="containsText" dxfId="651" priority="258" operator="containsText" text="no shooter">
      <formula>NOT(ISERROR(SEARCH("no shooter",N232)))</formula>
    </cfRule>
  </conditionalFormatting>
  <conditionalFormatting sqref="C229">
    <cfRule type="containsText" dxfId="650" priority="257" operator="containsText" text="no shooter">
      <formula>NOT(ISERROR(SEARCH("no shooter",C229)))</formula>
    </cfRule>
  </conditionalFormatting>
  <conditionalFormatting sqref="A233:J236 A237 D237:F237 D238:E238 H237:J237 I238:J238 A239:J240 U233:XFD240">
    <cfRule type="containsText" dxfId="649" priority="256" operator="containsText" text="no shooter">
      <formula>NOT(ISERROR(SEARCH("no shooter",A233)))</formula>
    </cfRule>
  </conditionalFormatting>
  <conditionalFormatting sqref="K233:O236 K237 M237:O237 N238:O238 K239:O239 K240:M240">
    <cfRule type="containsText" dxfId="648" priority="255" operator="containsText" text="no shooter">
      <formula>NOT(ISERROR(SEARCH("no shooter",K233)))</formula>
    </cfRule>
  </conditionalFormatting>
  <conditionalFormatting sqref="P233:T236 P237 R237:T237 S238:T238 P239:T240">
    <cfRule type="containsText" dxfId="647" priority="254" operator="containsText" text="no shooter">
      <formula>NOT(ISERROR(SEARCH("no shooter",P233)))</formula>
    </cfRule>
  </conditionalFormatting>
  <conditionalFormatting sqref="N240:O240">
    <cfRule type="containsText" dxfId="646" priority="253" operator="containsText" text="no shooter">
      <formula>NOT(ISERROR(SEARCH("no shooter",N240)))</formula>
    </cfRule>
  </conditionalFormatting>
  <conditionalFormatting sqref="C237">
    <cfRule type="containsText" dxfId="645" priority="252" operator="containsText" text="no shooter">
      <formula>NOT(ISERROR(SEARCH("no shooter",C237)))</formula>
    </cfRule>
  </conditionalFormatting>
  <conditionalFormatting sqref="A241:J244 A245 D245:F245 D246:E246 H245:J245 I246:J246 A247:J248 U241:XFD248">
    <cfRule type="containsText" dxfId="644" priority="251" operator="containsText" text="no shooter">
      <formula>NOT(ISERROR(SEARCH("no shooter",A241)))</formula>
    </cfRule>
  </conditionalFormatting>
  <conditionalFormatting sqref="K241:O244 K245 M245:O245 N246:O246 K247:O247 K248:M248">
    <cfRule type="containsText" dxfId="643" priority="250" operator="containsText" text="no shooter">
      <formula>NOT(ISERROR(SEARCH("no shooter",K241)))</formula>
    </cfRule>
  </conditionalFormatting>
  <conditionalFormatting sqref="P241:T244 P245 R245:T245 S246:T246 P247:T248">
    <cfRule type="containsText" dxfId="642" priority="249" operator="containsText" text="no shooter">
      <formula>NOT(ISERROR(SEARCH("no shooter",P241)))</formula>
    </cfRule>
  </conditionalFormatting>
  <conditionalFormatting sqref="N248:O248">
    <cfRule type="containsText" dxfId="641" priority="248" operator="containsText" text="no shooter">
      <formula>NOT(ISERROR(SEARCH("no shooter",N248)))</formula>
    </cfRule>
  </conditionalFormatting>
  <conditionalFormatting sqref="C245">
    <cfRule type="containsText" dxfId="640" priority="247" operator="containsText" text="no shooter">
      <formula>NOT(ISERROR(SEARCH("no shooter",C245)))</formula>
    </cfRule>
  </conditionalFormatting>
  <conditionalFormatting sqref="A249:J252 A253 D253:F253 D254:E254 H253:J253 I254:J254 A255:J256 U249:XFD256">
    <cfRule type="containsText" dxfId="639" priority="246" operator="containsText" text="no shooter">
      <formula>NOT(ISERROR(SEARCH("no shooter",A249)))</formula>
    </cfRule>
  </conditionalFormatting>
  <conditionalFormatting sqref="K249:O252 K253 M253:O253 N254:O254 K255:O255 K256:M256">
    <cfRule type="containsText" dxfId="638" priority="245" operator="containsText" text="no shooter">
      <formula>NOT(ISERROR(SEARCH("no shooter",K249)))</formula>
    </cfRule>
  </conditionalFormatting>
  <conditionalFormatting sqref="P249:T252 P253 R253:T253 S254:T254 P255:T256">
    <cfRule type="containsText" dxfId="637" priority="244" operator="containsText" text="no shooter">
      <formula>NOT(ISERROR(SEARCH("no shooter",P249)))</formula>
    </cfRule>
  </conditionalFormatting>
  <conditionalFormatting sqref="N256:O256">
    <cfRule type="containsText" dxfId="636" priority="243" operator="containsText" text="no shooter">
      <formula>NOT(ISERROR(SEARCH("no shooter",N256)))</formula>
    </cfRule>
  </conditionalFormatting>
  <conditionalFormatting sqref="C253">
    <cfRule type="containsText" dxfId="635" priority="242" operator="containsText" text="no shooter">
      <formula>NOT(ISERROR(SEARCH("no shooter",C253)))</formula>
    </cfRule>
  </conditionalFormatting>
  <conditionalFormatting sqref="A257:J260 A261 D261:F261 D262:E262 H261:J261 I262:J262 A263:J264 U257:XFD264">
    <cfRule type="containsText" dxfId="634" priority="241" operator="containsText" text="no shooter">
      <formula>NOT(ISERROR(SEARCH("no shooter",A257)))</formula>
    </cfRule>
  </conditionalFormatting>
  <conditionalFormatting sqref="K257:O260 K261 M261:O261 N262:O262 K263:O263 K264:M264">
    <cfRule type="containsText" dxfId="633" priority="240" operator="containsText" text="no shooter">
      <formula>NOT(ISERROR(SEARCH("no shooter",K257)))</formula>
    </cfRule>
  </conditionalFormatting>
  <conditionalFormatting sqref="P257:T260 P261 R261:T261 S262:T262 P263:T264">
    <cfRule type="containsText" dxfId="632" priority="239" operator="containsText" text="no shooter">
      <formula>NOT(ISERROR(SEARCH("no shooter",P257)))</formula>
    </cfRule>
  </conditionalFormatting>
  <conditionalFormatting sqref="N264:O264">
    <cfRule type="containsText" dxfId="631" priority="238" operator="containsText" text="no shooter">
      <formula>NOT(ISERROR(SEARCH("no shooter",N264)))</formula>
    </cfRule>
  </conditionalFormatting>
  <conditionalFormatting sqref="C261">
    <cfRule type="containsText" dxfId="630" priority="237" operator="containsText" text="no shooter">
      <formula>NOT(ISERROR(SEARCH("no shooter",C261)))</formula>
    </cfRule>
  </conditionalFormatting>
  <conditionalFormatting sqref="A265:J268 A269 D269:F269 D270:E270 H269:J269 I270:J270 A271:J272 U265:XFD272">
    <cfRule type="containsText" dxfId="629" priority="236" operator="containsText" text="no shooter">
      <formula>NOT(ISERROR(SEARCH("no shooter",A265)))</formula>
    </cfRule>
  </conditionalFormatting>
  <conditionalFormatting sqref="K265:O268 K269 M269:O269 N270:O270 K271:O271 K272:M272">
    <cfRule type="containsText" dxfId="628" priority="235" operator="containsText" text="no shooter">
      <formula>NOT(ISERROR(SEARCH("no shooter",K265)))</formula>
    </cfRule>
  </conditionalFormatting>
  <conditionalFormatting sqref="P265:T268 P269 R269:T269 S270:T270 P271:T272">
    <cfRule type="containsText" dxfId="627" priority="234" operator="containsText" text="no shooter">
      <formula>NOT(ISERROR(SEARCH("no shooter",P265)))</formula>
    </cfRule>
  </conditionalFormatting>
  <conditionalFormatting sqref="N272:O272">
    <cfRule type="containsText" dxfId="626" priority="233" operator="containsText" text="no shooter">
      <formula>NOT(ISERROR(SEARCH("no shooter",N272)))</formula>
    </cfRule>
  </conditionalFormatting>
  <conditionalFormatting sqref="C269">
    <cfRule type="containsText" dxfId="625" priority="232" operator="containsText" text="no shooter">
      <formula>NOT(ISERROR(SEARCH("no shooter",C269)))</formula>
    </cfRule>
  </conditionalFormatting>
  <conditionalFormatting sqref="A273:J276 A277 D277:F277 D278:E278 H277:J277 I278:J278 A279:J280 U273:XFD280">
    <cfRule type="containsText" dxfId="624" priority="231" operator="containsText" text="no shooter">
      <formula>NOT(ISERROR(SEARCH("no shooter",A273)))</formula>
    </cfRule>
  </conditionalFormatting>
  <conditionalFormatting sqref="K273:O276 K277 M277:O277 N278:O278 K279:O279 K280:M280">
    <cfRule type="containsText" dxfId="623" priority="230" operator="containsText" text="no shooter">
      <formula>NOT(ISERROR(SEARCH("no shooter",K273)))</formula>
    </cfRule>
  </conditionalFormatting>
  <conditionalFormatting sqref="P273:T276 P277 R277:T277 S278:T278 P279:T280">
    <cfRule type="containsText" dxfId="622" priority="229" operator="containsText" text="no shooter">
      <formula>NOT(ISERROR(SEARCH("no shooter",P273)))</formula>
    </cfRule>
  </conditionalFormatting>
  <conditionalFormatting sqref="N280:O280">
    <cfRule type="containsText" dxfId="621" priority="228" operator="containsText" text="no shooter">
      <formula>NOT(ISERROR(SEARCH("no shooter",N280)))</formula>
    </cfRule>
  </conditionalFormatting>
  <conditionalFormatting sqref="C277">
    <cfRule type="containsText" dxfId="620" priority="227" operator="containsText" text="no shooter">
      <formula>NOT(ISERROR(SEARCH("no shooter",C277)))</formula>
    </cfRule>
  </conditionalFormatting>
  <conditionalFormatting sqref="A281:J284 A285 D285:F285 D286:E286 H285:J285 I286:J286 A287:J288 U281:XFD288">
    <cfRule type="containsText" dxfId="619" priority="226" operator="containsText" text="no shooter">
      <formula>NOT(ISERROR(SEARCH("no shooter",A281)))</formula>
    </cfRule>
  </conditionalFormatting>
  <conditionalFormatting sqref="K281:O284 K285 M285:O285 N286:O286 K287:O287 K288:M288">
    <cfRule type="containsText" dxfId="618" priority="225" operator="containsText" text="no shooter">
      <formula>NOT(ISERROR(SEARCH("no shooter",K281)))</formula>
    </cfRule>
  </conditionalFormatting>
  <conditionalFormatting sqref="P281:T284 P285 R285:T285 S286:T286 P287:T288">
    <cfRule type="containsText" dxfId="617" priority="224" operator="containsText" text="no shooter">
      <formula>NOT(ISERROR(SEARCH("no shooter",P281)))</formula>
    </cfRule>
  </conditionalFormatting>
  <conditionalFormatting sqref="N288:O288">
    <cfRule type="containsText" dxfId="616" priority="223" operator="containsText" text="no shooter">
      <formula>NOT(ISERROR(SEARCH("no shooter",N288)))</formula>
    </cfRule>
  </conditionalFormatting>
  <conditionalFormatting sqref="C285">
    <cfRule type="containsText" dxfId="615" priority="222" operator="containsText" text="no shooter">
      <formula>NOT(ISERROR(SEARCH("no shooter",C285)))</formula>
    </cfRule>
  </conditionalFormatting>
  <conditionalFormatting sqref="A289:J292 A293 D293:F293 D294:E294 H293:J293 I294:J294 A295:J296 U289:XFD296">
    <cfRule type="containsText" dxfId="614" priority="221" operator="containsText" text="no shooter">
      <formula>NOT(ISERROR(SEARCH("no shooter",A289)))</formula>
    </cfRule>
  </conditionalFormatting>
  <conditionalFormatting sqref="K289:O292 K293 M293:O293 N294:O294 K295:O295 K296:M296">
    <cfRule type="containsText" dxfId="613" priority="220" operator="containsText" text="no shooter">
      <formula>NOT(ISERROR(SEARCH("no shooter",K289)))</formula>
    </cfRule>
  </conditionalFormatting>
  <conditionalFormatting sqref="P289:T292 P293 R293:T293 S294:T294 P295:T296">
    <cfRule type="containsText" dxfId="612" priority="219" operator="containsText" text="no shooter">
      <formula>NOT(ISERROR(SEARCH("no shooter",P289)))</formula>
    </cfRule>
  </conditionalFormatting>
  <conditionalFormatting sqref="N296:O296">
    <cfRule type="containsText" dxfId="611" priority="218" operator="containsText" text="no shooter">
      <formula>NOT(ISERROR(SEARCH("no shooter",N296)))</formula>
    </cfRule>
  </conditionalFormatting>
  <conditionalFormatting sqref="C293">
    <cfRule type="containsText" dxfId="610" priority="217" operator="containsText" text="no shooter">
      <formula>NOT(ISERROR(SEARCH("no shooter",C293)))</formula>
    </cfRule>
  </conditionalFormatting>
  <conditionalFormatting sqref="A297:J300 A301 D301:F301 D302:E302 H301:J301 I302:J302 A303:J304 U297:XFD304">
    <cfRule type="containsText" dxfId="609" priority="216" operator="containsText" text="no shooter">
      <formula>NOT(ISERROR(SEARCH("no shooter",A297)))</formula>
    </cfRule>
  </conditionalFormatting>
  <conditionalFormatting sqref="K297:O300 K301 M301:O301 N302:O302 K303:O303 K304:M304">
    <cfRule type="containsText" dxfId="608" priority="215" operator="containsText" text="no shooter">
      <formula>NOT(ISERROR(SEARCH("no shooter",K297)))</formula>
    </cfRule>
  </conditionalFormatting>
  <conditionalFormatting sqref="P297:T300 P301 R301:T301 S302:T302 P303:T304">
    <cfRule type="containsText" dxfId="607" priority="214" operator="containsText" text="no shooter">
      <formula>NOT(ISERROR(SEARCH("no shooter",P297)))</formula>
    </cfRule>
  </conditionalFormatting>
  <conditionalFormatting sqref="N304:O304">
    <cfRule type="containsText" dxfId="606" priority="213" operator="containsText" text="no shooter">
      <formula>NOT(ISERROR(SEARCH("no shooter",N304)))</formula>
    </cfRule>
  </conditionalFormatting>
  <conditionalFormatting sqref="C301">
    <cfRule type="containsText" dxfId="605" priority="212" operator="containsText" text="no shooter">
      <formula>NOT(ISERROR(SEARCH("no shooter",C301)))</formula>
    </cfRule>
  </conditionalFormatting>
  <conditionalFormatting sqref="A305:J308 A309 D309:F309 D310:E310 H309:J309 I310:J310 A311:J312 U305:XFD312">
    <cfRule type="containsText" dxfId="604" priority="211" operator="containsText" text="no shooter">
      <formula>NOT(ISERROR(SEARCH("no shooter",A305)))</formula>
    </cfRule>
  </conditionalFormatting>
  <conditionalFormatting sqref="K305:O308 K309 M309:O309 N310:O310 K311:O311 K312:M312">
    <cfRule type="containsText" dxfId="603" priority="210" operator="containsText" text="no shooter">
      <formula>NOT(ISERROR(SEARCH("no shooter",K305)))</formula>
    </cfRule>
  </conditionalFormatting>
  <conditionalFormatting sqref="P305:T308 P309 R309:T309 S310:T310 P311:T312">
    <cfRule type="containsText" dxfId="602" priority="209" operator="containsText" text="no shooter">
      <formula>NOT(ISERROR(SEARCH("no shooter",P305)))</formula>
    </cfRule>
  </conditionalFormatting>
  <conditionalFormatting sqref="N312:O312">
    <cfRule type="containsText" dxfId="601" priority="208" operator="containsText" text="no shooter">
      <formula>NOT(ISERROR(SEARCH("no shooter",N312)))</formula>
    </cfRule>
  </conditionalFormatting>
  <conditionalFormatting sqref="C309">
    <cfRule type="containsText" dxfId="600" priority="207" operator="containsText" text="no shooter">
      <formula>NOT(ISERROR(SEARCH("no shooter",C309)))</formula>
    </cfRule>
  </conditionalFormatting>
  <conditionalFormatting sqref="A313:J316 A317 D317:F317 D318:E318 H317:J317 I318:J318 A319:J320 U313:XFD320">
    <cfRule type="containsText" dxfId="599" priority="206" operator="containsText" text="no shooter">
      <formula>NOT(ISERROR(SEARCH("no shooter",A313)))</formula>
    </cfRule>
  </conditionalFormatting>
  <conditionalFormatting sqref="K313:O316 K317 M317:O317 N318:O318 K319:O319 K320:M320">
    <cfRule type="containsText" dxfId="598" priority="205" operator="containsText" text="no shooter">
      <formula>NOT(ISERROR(SEARCH("no shooter",K313)))</formula>
    </cfRule>
  </conditionalFormatting>
  <conditionalFormatting sqref="P313:T316 P317 R317:T317 S318:T318 P319:T320">
    <cfRule type="containsText" dxfId="597" priority="204" operator="containsText" text="no shooter">
      <formula>NOT(ISERROR(SEARCH("no shooter",P313)))</formula>
    </cfRule>
  </conditionalFormatting>
  <conditionalFormatting sqref="N320:O320">
    <cfRule type="containsText" dxfId="596" priority="203" operator="containsText" text="no shooter">
      <formula>NOT(ISERROR(SEARCH("no shooter",N320)))</formula>
    </cfRule>
  </conditionalFormatting>
  <conditionalFormatting sqref="C317">
    <cfRule type="containsText" dxfId="595" priority="202" operator="containsText" text="no shooter">
      <formula>NOT(ISERROR(SEARCH("no shooter",C317)))</formula>
    </cfRule>
  </conditionalFormatting>
  <conditionalFormatting sqref="A321:J324 A325 D325:F325 D326:E326 H325:J325 I326:J326 A327:J328 U321:XFD328">
    <cfRule type="containsText" dxfId="594" priority="201" operator="containsText" text="no shooter">
      <formula>NOT(ISERROR(SEARCH("no shooter",A321)))</formula>
    </cfRule>
  </conditionalFormatting>
  <conditionalFormatting sqref="K321:O324 K325 M325:O325 N326:O326 K327:O327 K328:M328">
    <cfRule type="containsText" dxfId="593" priority="200" operator="containsText" text="no shooter">
      <formula>NOT(ISERROR(SEARCH("no shooter",K321)))</formula>
    </cfRule>
  </conditionalFormatting>
  <conditionalFormatting sqref="P321:T324 P325 R325:T325 S326:T326 P327:T328">
    <cfRule type="containsText" dxfId="592" priority="199" operator="containsText" text="no shooter">
      <formula>NOT(ISERROR(SEARCH("no shooter",P321)))</formula>
    </cfRule>
  </conditionalFormatting>
  <conditionalFormatting sqref="N328:O328">
    <cfRule type="containsText" dxfId="591" priority="198" operator="containsText" text="no shooter">
      <formula>NOT(ISERROR(SEARCH("no shooter",N328)))</formula>
    </cfRule>
  </conditionalFormatting>
  <conditionalFormatting sqref="C325">
    <cfRule type="containsText" dxfId="590" priority="197" operator="containsText" text="no shooter">
      <formula>NOT(ISERROR(SEARCH("no shooter",C325)))</formula>
    </cfRule>
  </conditionalFormatting>
  <conditionalFormatting sqref="A329:J332 A333 D333:F333 D334:E334 H333:J333 I334:J334 A335:J336 U329:XFD336">
    <cfRule type="containsText" dxfId="589" priority="196" operator="containsText" text="no shooter">
      <formula>NOT(ISERROR(SEARCH("no shooter",A329)))</formula>
    </cfRule>
  </conditionalFormatting>
  <conditionalFormatting sqref="K329:O332 K333 M333:O333 N334:O334 K335:O335 K336:M336">
    <cfRule type="containsText" dxfId="588" priority="195" operator="containsText" text="no shooter">
      <formula>NOT(ISERROR(SEARCH("no shooter",K329)))</formula>
    </cfRule>
  </conditionalFormatting>
  <conditionalFormatting sqref="P329:T332 P333 R333:T333 S334:T334 P335:T336">
    <cfRule type="containsText" dxfId="587" priority="194" operator="containsText" text="no shooter">
      <formula>NOT(ISERROR(SEARCH("no shooter",P329)))</formula>
    </cfRule>
  </conditionalFormatting>
  <conditionalFormatting sqref="N336:O336">
    <cfRule type="containsText" dxfId="586" priority="193" operator="containsText" text="no shooter">
      <formula>NOT(ISERROR(SEARCH("no shooter",N336)))</formula>
    </cfRule>
  </conditionalFormatting>
  <conditionalFormatting sqref="C333">
    <cfRule type="containsText" dxfId="585" priority="192" operator="containsText" text="no shooter">
      <formula>NOT(ISERROR(SEARCH("no shooter",C333)))</formula>
    </cfRule>
  </conditionalFormatting>
  <conditionalFormatting sqref="A337:J340 A341 D341:F341 D342:E342 H341:J341 I342:J342 A343:J344 U337:XFD344">
    <cfRule type="containsText" dxfId="584" priority="191" operator="containsText" text="no shooter">
      <formula>NOT(ISERROR(SEARCH("no shooter",A337)))</formula>
    </cfRule>
  </conditionalFormatting>
  <conditionalFormatting sqref="K337:O340 K341 M341:O341 N342:O342 K343:O343 K344:M344">
    <cfRule type="containsText" dxfId="583" priority="190" operator="containsText" text="no shooter">
      <formula>NOT(ISERROR(SEARCH("no shooter",K337)))</formula>
    </cfRule>
  </conditionalFormatting>
  <conditionalFormatting sqref="P337:T340 P341 R341:T341 S342:T342 P343:T344">
    <cfRule type="containsText" dxfId="582" priority="189" operator="containsText" text="no shooter">
      <formula>NOT(ISERROR(SEARCH("no shooter",P337)))</formula>
    </cfRule>
  </conditionalFormatting>
  <conditionalFormatting sqref="N344:O344">
    <cfRule type="containsText" dxfId="581" priority="188" operator="containsText" text="no shooter">
      <formula>NOT(ISERROR(SEARCH("no shooter",N344)))</formula>
    </cfRule>
  </conditionalFormatting>
  <conditionalFormatting sqref="C341">
    <cfRule type="containsText" dxfId="580" priority="187" operator="containsText" text="no shooter">
      <formula>NOT(ISERROR(SEARCH("no shooter",C341)))</formula>
    </cfRule>
  </conditionalFormatting>
  <conditionalFormatting sqref="A345:J348 A349 D349:F349 D350:E350 H349:J349 I350:J350 A351:J352 U345:XFD352">
    <cfRule type="containsText" dxfId="579" priority="186" operator="containsText" text="no shooter">
      <formula>NOT(ISERROR(SEARCH("no shooter",A345)))</formula>
    </cfRule>
  </conditionalFormatting>
  <conditionalFormatting sqref="K345:O348 K349 M349:O349 N350:O350 K351:O351 K352:M352">
    <cfRule type="containsText" dxfId="578" priority="185" operator="containsText" text="no shooter">
      <formula>NOT(ISERROR(SEARCH("no shooter",K345)))</formula>
    </cfRule>
  </conditionalFormatting>
  <conditionalFormatting sqref="P345:T348 P349 R349:T349 S350:T350 P351:T352">
    <cfRule type="containsText" dxfId="577" priority="184" operator="containsText" text="no shooter">
      <formula>NOT(ISERROR(SEARCH("no shooter",P345)))</formula>
    </cfRule>
  </conditionalFormatting>
  <conditionalFormatting sqref="N352:O352">
    <cfRule type="containsText" dxfId="576" priority="183" operator="containsText" text="no shooter">
      <formula>NOT(ISERROR(SEARCH("no shooter",N352)))</formula>
    </cfRule>
  </conditionalFormatting>
  <conditionalFormatting sqref="C349">
    <cfRule type="containsText" dxfId="575" priority="182" operator="containsText" text="no shooter">
      <formula>NOT(ISERROR(SEARCH("no shooter",C349)))</formula>
    </cfRule>
  </conditionalFormatting>
  <conditionalFormatting sqref="A353:J356 A357 D357:F357 D358:E358 H357:J357 I358:J358 A359:J360 U353:XFD360">
    <cfRule type="containsText" dxfId="574" priority="181" operator="containsText" text="no shooter">
      <formula>NOT(ISERROR(SEARCH("no shooter",A353)))</formula>
    </cfRule>
  </conditionalFormatting>
  <conditionalFormatting sqref="K353:O356 K357 M357:O357 N358:O358 K359:O359 K360:M360">
    <cfRule type="containsText" dxfId="573" priority="180" operator="containsText" text="no shooter">
      <formula>NOT(ISERROR(SEARCH("no shooter",K353)))</formula>
    </cfRule>
  </conditionalFormatting>
  <conditionalFormatting sqref="P353:T356 P357 R357:T357 S358:T358 P359:T360">
    <cfRule type="containsText" dxfId="572" priority="179" operator="containsText" text="no shooter">
      <formula>NOT(ISERROR(SEARCH("no shooter",P353)))</formula>
    </cfRule>
  </conditionalFormatting>
  <conditionalFormatting sqref="N360:O360">
    <cfRule type="containsText" dxfId="571" priority="178" operator="containsText" text="no shooter">
      <formula>NOT(ISERROR(SEARCH("no shooter",N360)))</formula>
    </cfRule>
  </conditionalFormatting>
  <conditionalFormatting sqref="C357">
    <cfRule type="containsText" dxfId="570" priority="177" operator="containsText" text="no shooter">
      <formula>NOT(ISERROR(SEARCH("no shooter",C357)))</formula>
    </cfRule>
  </conditionalFormatting>
  <conditionalFormatting sqref="A361:J364 A365 D365:F365 D366:E366 H365:J365 I366:J366 A367:J368 U361:XFD368">
    <cfRule type="containsText" dxfId="569" priority="176" operator="containsText" text="no shooter">
      <formula>NOT(ISERROR(SEARCH("no shooter",A361)))</formula>
    </cfRule>
  </conditionalFormatting>
  <conditionalFormatting sqref="K361:O364 K365 M365:O365 N366:O366 K367:O367 K368:M368">
    <cfRule type="containsText" dxfId="568" priority="175" operator="containsText" text="no shooter">
      <formula>NOT(ISERROR(SEARCH("no shooter",K361)))</formula>
    </cfRule>
  </conditionalFormatting>
  <conditionalFormatting sqref="P361:T364 P365 R365:T365 S366:T366 P367:T368">
    <cfRule type="containsText" dxfId="567" priority="174" operator="containsText" text="no shooter">
      <formula>NOT(ISERROR(SEARCH("no shooter",P361)))</formula>
    </cfRule>
  </conditionalFormatting>
  <conditionalFormatting sqref="N368:O368">
    <cfRule type="containsText" dxfId="566" priority="173" operator="containsText" text="no shooter">
      <formula>NOT(ISERROR(SEARCH("no shooter",N368)))</formula>
    </cfRule>
  </conditionalFormatting>
  <conditionalFormatting sqref="C365">
    <cfRule type="containsText" dxfId="565" priority="172" operator="containsText" text="no shooter">
      <formula>NOT(ISERROR(SEARCH("no shooter",C365)))</formula>
    </cfRule>
  </conditionalFormatting>
  <conditionalFormatting sqref="A369:J372 A373 D373:F373 D374:E374 H373:J373 I374:J374 A375:J376 U369:XFD376">
    <cfRule type="containsText" dxfId="564" priority="171" operator="containsText" text="no shooter">
      <formula>NOT(ISERROR(SEARCH("no shooter",A369)))</formula>
    </cfRule>
  </conditionalFormatting>
  <conditionalFormatting sqref="K369:O372 K373 M373:O373 N374:O374 K375:O375 K376:M376">
    <cfRule type="containsText" dxfId="563" priority="170" operator="containsText" text="no shooter">
      <formula>NOT(ISERROR(SEARCH("no shooter",K369)))</formula>
    </cfRule>
  </conditionalFormatting>
  <conditionalFormatting sqref="P369:T372 P373 R373:T373 S374:T374 P375:T376">
    <cfRule type="containsText" dxfId="562" priority="169" operator="containsText" text="no shooter">
      <formula>NOT(ISERROR(SEARCH("no shooter",P369)))</formula>
    </cfRule>
  </conditionalFormatting>
  <conditionalFormatting sqref="N376:O376">
    <cfRule type="containsText" dxfId="561" priority="168" operator="containsText" text="no shooter">
      <formula>NOT(ISERROR(SEARCH("no shooter",N376)))</formula>
    </cfRule>
  </conditionalFormatting>
  <conditionalFormatting sqref="C373">
    <cfRule type="containsText" dxfId="560" priority="167" operator="containsText" text="no shooter">
      <formula>NOT(ISERROR(SEARCH("no shooter",C373)))</formula>
    </cfRule>
  </conditionalFormatting>
  <conditionalFormatting sqref="A377:J380 A381 D381:F381 D382:E382 H381:J381 I382:J382 A383:J384 U377:XFD384">
    <cfRule type="containsText" dxfId="559" priority="166" operator="containsText" text="no shooter">
      <formula>NOT(ISERROR(SEARCH("no shooter",A377)))</formula>
    </cfRule>
  </conditionalFormatting>
  <conditionalFormatting sqref="K377:O380 K381 M381:O381 N382:O382 K383:O383 K384:M384">
    <cfRule type="containsText" dxfId="558" priority="165" operator="containsText" text="no shooter">
      <formula>NOT(ISERROR(SEARCH("no shooter",K377)))</formula>
    </cfRule>
  </conditionalFormatting>
  <conditionalFormatting sqref="P377:T380 P381 R381:T381 S382:T382 P383:T384">
    <cfRule type="containsText" dxfId="557" priority="164" operator="containsText" text="no shooter">
      <formula>NOT(ISERROR(SEARCH("no shooter",P377)))</formula>
    </cfRule>
  </conditionalFormatting>
  <conditionalFormatting sqref="N384:O384">
    <cfRule type="containsText" dxfId="556" priority="163" operator="containsText" text="no shooter">
      <formula>NOT(ISERROR(SEARCH("no shooter",N384)))</formula>
    </cfRule>
  </conditionalFormatting>
  <conditionalFormatting sqref="C381">
    <cfRule type="containsText" dxfId="555" priority="162" operator="containsText" text="no shooter">
      <formula>NOT(ISERROR(SEARCH("no shooter",C381)))</formula>
    </cfRule>
  </conditionalFormatting>
  <conditionalFormatting sqref="A385:J388 A389 D389:F389 D390:E390 H389:J389 I390:J390 A391:J392 U385:XFD392">
    <cfRule type="containsText" dxfId="554" priority="161" operator="containsText" text="no shooter">
      <formula>NOT(ISERROR(SEARCH("no shooter",A385)))</formula>
    </cfRule>
  </conditionalFormatting>
  <conditionalFormatting sqref="K385:O388 K389 M389:O389 N390:O390 K391:O391 K392:M392">
    <cfRule type="containsText" dxfId="553" priority="160" operator="containsText" text="no shooter">
      <formula>NOT(ISERROR(SEARCH("no shooter",K385)))</formula>
    </cfRule>
  </conditionalFormatting>
  <conditionalFormatting sqref="P385:T388 P389 R389:T389 S390:T390 P391:T392">
    <cfRule type="containsText" dxfId="552" priority="159" operator="containsText" text="no shooter">
      <formula>NOT(ISERROR(SEARCH("no shooter",P385)))</formula>
    </cfRule>
  </conditionalFormatting>
  <conditionalFormatting sqref="N392:O392">
    <cfRule type="containsText" dxfId="551" priority="158" operator="containsText" text="no shooter">
      <formula>NOT(ISERROR(SEARCH("no shooter",N392)))</formula>
    </cfRule>
  </conditionalFormatting>
  <conditionalFormatting sqref="C389">
    <cfRule type="containsText" dxfId="550" priority="157" operator="containsText" text="no shooter">
      <formula>NOT(ISERROR(SEARCH("no shooter",C389)))</formula>
    </cfRule>
  </conditionalFormatting>
  <conditionalFormatting sqref="A393:J396 A397 D397:F397 D398:E398 H397:J397 I398:J398 A399:J400 U393:XFD400">
    <cfRule type="containsText" dxfId="549" priority="156" operator="containsText" text="no shooter">
      <formula>NOT(ISERROR(SEARCH("no shooter",A393)))</formula>
    </cfRule>
  </conditionalFormatting>
  <conditionalFormatting sqref="K393:O396 K397 M397:O397 N398:O398 K399:O399 K400:M400">
    <cfRule type="containsText" dxfId="548" priority="155" operator="containsText" text="no shooter">
      <formula>NOT(ISERROR(SEARCH("no shooter",K393)))</formula>
    </cfRule>
  </conditionalFormatting>
  <conditionalFormatting sqref="P393:T396 P397 R397:T397 S398:T398 P399:T400">
    <cfRule type="containsText" dxfId="547" priority="154" operator="containsText" text="no shooter">
      <formula>NOT(ISERROR(SEARCH("no shooter",P393)))</formula>
    </cfRule>
  </conditionalFormatting>
  <conditionalFormatting sqref="N400:O400">
    <cfRule type="containsText" dxfId="546" priority="153" operator="containsText" text="no shooter">
      <formula>NOT(ISERROR(SEARCH("no shooter",N400)))</formula>
    </cfRule>
  </conditionalFormatting>
  <conditionalFormatting sqref="C397">
    <cfRule type="containsText" dxfId="545" priority="152" operator="containsText" text="no shooter">
      <formula>NOT(ISERROR(SEARCH("no shooter",C397)))</formula>
    </cfRule>
  </conditionalFormatting>
  <conditionalFormatting sqref="A401:J404 A405 D405:F405 D406:E406 H405:J405 I406:J406 A407:J408">
    <cfRule type="containsText" dxfId="544" priority="151" operator="containsText" text="no shooter">
      <formula>NOT(ISERROR(SEARCH("no shooter",A401)))</formula>
    </cfRule>
  </conditionalFormatting>
  <conditionalFormatting sqref="K401:O404 K405 M405:O405 N406:O406 K407:O407 K408:M408">
    <cfRule type="containsText" dxfId="543" priority="150" operator="containsText" text="no shooter">
      <formula>NOT(ISERROR(SEARCH("no shooter",K401)))</formula>
    </cfRule>
  </conditionalFormatting>
  <conditionalFormatting sqref="P401:T404 P405 R405:T405 S406:T406 P407:T408">
    <cfRule type="containsText" dxfId="542" priority="149" operator="containsText" text="no shooter">
      <formula>NOT(ISERROR(SEARCH("no shooter",P401)))</formula>
    </cfRule>
  </conditionalFormatting>
  <conditionalFormatting sqref="N408:O408">
    <cfRule type="containsText" dxfId="541" priority="148" operator="containsText" text="no shooter">
      <formula>NOT(ISERROR(SEARCH("no shooter",N408)))</formula>
    </cfRule>
  </conditionalFormatting>
  <conditionalFormatting sqref="C405">
    <cfRule type="containsText" dxfId="540" priority="147" operator="containsText" text="no shooter">
      <formula>NOT(ISERROR(SEARCH("no shooter",C405)))</formula>
    </cfRule>
  </conditionalFormatting>
  <conditionalFormatting sqref="A409:J412 A413 D413:F413 D414:E414 H413:J413 I414:J414 A415:J416">
    <cfRule type="containsText" dxfId="539" priority="146" operator="containsText" text="no shooter">
      <formula>NOT(ISERROR(SEARCH("no shooter",A409)))</formula>
    </cfRule>
  </conditionalFormatting>
  <conditionalFormatting sqref="K409:O412 K413 M413:O413 N414:O414 K415:O415 K416:M416">
    <cfRule type="containsText" dxfId="538" priority="145" operator="containsText" text="no shooter">
      <formula>NOT(ISERROR(SEARCH("no shooter",K409)))</formula>
    </cfRule>
  </conditionalFormatting>
  <conditionalFormatting sqref="P409:T412 P413 R413:T413 S414:T414 P415:T416">
    <cfRule type="containsText" dxfId="537" priority="144" operator="containsText" text="no shooter">
      <formula>NOT(ISERROR(SEARCH("no shooter",P409)))</formula>
    </cfRule>
  </conditionalFormatting>
  <conditionalFormatting sqref="N416:O416">
    <cfRule type="containsText" dxfId="536" priority="143" operator="containsText" text="no shooter">
      <formula>NOT(ISERROR(SEARCH("no shooter",N416)))</formula>
    </cfRule>
  </conditionalFormatting>
  <conditionalFormatting sqref="C413">
    <cfRule type="containsText" dxfId="535" priority="142" operator="containsText" text="no shooter">
      <formula>NOT(ISERROR(SEARCH("no shooter",C413)))</formula>
    </cfRule>
  </conditionalFormatting>
  <conditionalFormatting sqref="A417:J420 A421 D421:F421 D422:E422 H421:J421 I422:J422 A423:J424">
    <cfRule type="containsText" dxfId="534" priority="141" operator="containsText" text="no shooter">
      <formula>NOT(ISERROR(SEARCH("no shooter",A417)))</formula>
    </cfRule>
  </conditionalFormatting>
  <conditionalFormatting sqref="K417:O420 K421 M421:O421 N422:O422 K423:O423 K424:M424">
    <cfRule type="containsText" dxfId="533" priority="140" operator="containsText" text="no shooter">
      <formula>NOT(ISERROR(SEARCH("no shooter",K417)))</formula>
    </cfRule>
  </conditionalFormatting>
  <conditionalFormatting sqref="P417:T420 P421 R421:T421 S422:T422 P423:T424">
    <cfRule type="containsText" dxfId="532" priority="139" operator="containsText" text="no shooter">
      <formula>NOT(ISERROR(SEARCH("no shooter",P417)))</formula>
    </cfRule>
  </conditionalFormatting>
  <conditionalFormatting sqref="N424:O424">
    <cfRule type="containsText" dxfId="531" priority="138" operator="containsText" text="no shooter">
      <formula>NOT(ISERROR(SEARCH("no shooter",N424)))</formula>
    </cfRule>
  </conditionalFormatting>
  <conditionalFormatting sqref="C421">
    <cfRule type="containsText" dxfId="530" priority="137" operator="containsText" text="no shooter">
      <formula>NOT(ISERROR(SEARCH("no shooter",C421)))</formula>
    </cfRule>
  </conditionalFormatting>
  <conditionalFormatting sqref="A425:J428 A429 D429:F429 D430:E430 H429:J429 I430:J430 A431:J432">
    <cfRule type="containsText" dxfId="529" priority="136" operator="containsText" text="no shooter">
      <formula>NOT(ISERROR(SEARCH("no shooter",A425)))</formula>
    </cfRule>
  </conditionalFormatting>
  <conditionalFormatting sqref="K425:O428 K429 M429:O429 N430:O430 K431:O431 K432:M432">
    <cfRule type="containsText" dxfId="528" priority="135" operator="containsText" text="no shooter">
      <formula>NOT(ISERROR(SEARCH("no shooter",K425)))</formula>
    </cfRule>
  </conditionalFormatting>
  <conditionalFormatting sqref="P425:T428 P429 R429:T429 S430:T430 P431:T432">
    <cfRule type="containsText" dxfId="527" priority="134" operator="containsText" text="no shooter">
      <formula>NOT(ISERROR(SEARCH("no shooter",P425)))</formula>
    </cfRule>
  </conditionalFormatting>
  <conditionalFormatting sqref="N432:O432">
    <cfRule type="containsText" dxfId="526" priority="133" operator="containsText" text="no shooter">
      <formula>NOT(ISERROR(SEARCH("no shooter",N432)))</formula>
    </cfRule>
  </conditionalFormatting>
  <conditionalFormatting sqref="C429">
    <cfRule type="containsText" dxfId="525" priority="132" operator="containsText" text="no shooter">
      <formula>NOT(ISERROR(SEARCH("no shooter",C429)))</formula>
    </cfRule>
  </conditionalFormatting>
  <conditionalFormatting sqref="A433:J436 A437 D437:F437 D438:E438 H437:J437 I438:J438 A439:J440">
    <cfRule type="containsText" dxfId="524" priority="131" operator="containsText" text="no shooter">
      <formula>NOT(ISERROR(SEARCH("no shooter",A433)))</formula>
    </cfRule>
  </conditionalFormatting>
  <conditionalFormatting sqref="K433:O436 K437 M437:O437 N438:O438 K439:O439 K440:M440">
    <cfRule type="containsText" dxfId="523" priority="130" operator="containsText" text="no shooter">
      <formula>NOT(ISERROR(SEARCH("no shooter",K433)))</formula>
    </cfRule>
  </conditionalFormatting>
  <conditionalFormatting sqref="P433:T436 P437 R437:T437 S438:T438 P439:T440">
    <cfRule type="containsText" dxfId="522" priority="129" operator="containsText" text="no shooter">
      <formula>NOT(ISERROR(SEARCH("no shooter",P433)))</formula>
    </cfRule>
  </conditionalFormatting>
  <conditionalFormatting sqref="N440:O440">
    <cfRule type="containsText" dxfId="521" priority="128" operator="containsText" text="no shooter">
      <formula>NOT(ISERROR(SEARCH("no shooter",N440)))</formula>
    </cfRule>
  </conditionalFormatting>
  <conditionalFormatting sqref="C437">
    <cfRule type="containsText" dxfId="520" priority="127" operator="containsText" text="no shooter">
      <formula>NOT(ISERROR(SEARCH("no shooter",C437)))</formula>
    </cfRule>
  </conditionalFormatting>
  <conditionalFormatting sqref="A441:J444 A445 D445:F445 D446:E446 H445:J445 I446:J446 A447:J448">
    <cfRule type="containsText" dxfId="519" priority="126" operator="containsText" text="no shooter">
      <formula>NOT(ISERROR(SEARCH("no shooter",A441)))</formula>
    </cfRule>
  </conditionalFormatting>
  <conditionalFormatting sqref="K441:O444 K445 M445:O445 N446:O446 K447:O447 K448:M448">
    <cfRule type="containsText" dxfId="518" priority="125" operator="containsText" text="no shooter">
      <formula>NOT(ISERROR(SEARCH("no shooter",K441)))</formula>
    </cfRule>
  </conditionalFormatting>
  <conditionalFormatting sqref="P441:T444 P445 R445:T445 S446:T446 P447:T448">
    <cfRule type="containsText" dxfId="517" priority="124" operator="containsText" text="no shooter">
      <formula>NOT(ISERROR(SEARCH("no shooter",P441)))</formula>
    </cfRule>
  </conditionalFormatting>
  <conditionalFormatting sqref="N448:O448">
    <cfRule type="containsText" dxfId="516" priority="123" operator="containsText" text="no shooter">
      <formula>NOT(ISERROR(SEARCH("no shooter",N448)))</formula>
    </cfRule>
  </conditionalFormatting>
  <conditionalFormatting sqref="C445">
    <cfRule type="containsText" dxfId="515" priority="122" operator="containsText" text="no shooter">
      <formula>NOT(ISERROR(SEARCH("no shooter",C445)))</formula>
    </cfRule>
  </conditionalFormatting>
  <conditionalFormatting sqref="A449:J452 A453 D453:F453 D454:E454 H453:J453 I454:J454 A455:J456">
    <cfRule type="containsText" dxfId="514" priority="121" operator="containsText" text="no shooter">
      <formula>NOT(ISERROR(SEARCH("no shooter",A449)))</formula>
    </cfRule>
  </conditionalFormatting>
  <conditionalFormatting sqref="K449:O452 K453 M453:O453 N454:O454 K455:O455 K456:M456">
    <cfRule type="containsText" dxfId="513" priority="120" operator="containsText" text="no shooter">
      <formula>NOT(ISERROR(SEARCH("no shooter",K449)))</formula>
    </cfRule>
  </conditionalFormatting>
  <conditionalFormatting sqref="P449:T452 P453 R453:T453 S454:T454 P455:T456">
    <cfRule type="containsText" dxfId="512" priority="119" operator="containsText" text="no shooter">
      <formula>NOT(ISERROR(SEARCH("no shooter",P449)))</formula>
    </cfRule>
  </conditionalFormatting>
  <conditionalFormatting sqref="N456:O456">
    <cfRule type="containsText" dxfId="511" priority="118" operator="containsText" text="no shooter">
      <formula>NOT(ISERROR(SEARCH("no shooter",N456)))</formula>
    </cfRule>
  </conditionalFormatting>
  <conditionalFormatting sqref="C453">
    <cfRule type="containsText" dxfId="510" priority="117" operator="containsText" text="no shooter">
      <formula>NOT(ISERROR(SEARCH("no shooter",C453)))</formula>
    </cfRule>
  </conditionalFormatting>
  <conditionalFormatting sqref="A457:J460 A461 D461:F461 D462:E462 H461:J461 I462:J462 A463:J464">
    <cfRule type="containsText" dxfId="509" priority="116" operator="containsText" text="no shooter">
      <formula>NOT(ISERROR(SEARCH("no shooter",A457)))</formula>
    </cfRule>
  </conditionalFormatting>
  <conditionalFormatting sqref="K457:O460 K461 M461:O461 N462:O462 K463:O463 K464:M464">
    <cfRule type="containsText" dxfId="508" priority="115" operator="containsText" text="no shooter">
      <formula>NOT(ISERROR(SEARCH("no shooter",K457)))</formula>
    </cfRule>
  </conditionalFormatting>
  <conditionalFormatting sqref="P457:T460 P461 R461:T461 S462:T462 P463:T464">
    <cfRule type="containsText" dxfId="507" priority="114" operator="containsText" text="no shooter">
      <formula>NOT(ISERROR(SEARCH("no shooter",P457)))</formula>
    </cfRule>
  </conditionalFormatting>
  <conditionalFormatting sqref="N464:O464">
    <cfRule type="containsText" dxfId="506" priority="113" operator="containsText" text="no shooter">
      <formula>NOT(ISERROR(SEARCH("no shooter",N464)))</formula>
    </cfRule>
  </conditionalFormatting>
  <conditionalFormatting sqref="C461">
    <cfRule type="containsText" dxfId="505" priority="112" operator="containsText" text="no shooter">
      <formula>NOT(ISERROR(SEARCH("no shooter",C461)))</formula>
    </cfRule>
  </conditionalFormatting>
  <conditionalFormatting sqref="A465:J468 A469 D469:F469 D470:E470 H469:J469 I470:J470 A471:J472">
    <cfRule type="containsText" dxfId="504" priority="111" operator="containsText" text="no shooter">
      <formula>NOT(ISERROR(SEARCH("no shooter",A465)))</formula>
    </cfRule>
  </conditionalFormatting>
  <conditionalFormatting sqref="K465:O468 K469 M469:O469 N470:O470 K471:O471 K472:M472">
    <cfRule type="containsText" dxfId="503" priority="110" operator="containsText" text="no shooter">
      <formula>NOT(ISERROR(SEARCH("no shooter",K465)))</formula>
    </cfRule>
  </conditionalFormatting>
  <conditionalFormatting sqref="P465:T468 P469 R469:T469 S470:T470 P471:T472">
    <cfRule type="containsText" dxfId="502" priority="109" operator="containsText" text="no shooter">
      <formula>NOT(ISERROR(SEARCH("no shooter",P465)))</formula>
    </cfRule>
  </conditionalFormatting>
  <conditionalFormatting sqref="N472:O472">
    <cfRule type="containsText" dxfId="501" priority="108" operator="containsText" text="no shooter">
      <formula>NOT(ISERROR(SEARCH("no shooter",N472)))</formula>
    </cfRule>
  </conditionalFormatting>
  <conditionalFormatting sqref="C469">
    <cfRule type="containsText" dxfId="500" priority="107" operator="containsText" text="no shooter">
      <formula>NOT(ISERROR(SEARCH("no shooter",C469)))</formula>
    </cfRule>
  </conditionalFormatting>
  <conditionalFormatting sqref="A473:J476 A477 D477:F477 D478:E478 H477:J477 I478:J478 A479:J480">
    <cfRule type="containsText" dxfId="499" priority="106" operator="containsText" text="no shooter">
      <formula>NOT(ISERROR(SEARCH("no shooter",A473)))</formula>
    </cfRule>
  </conditionalFormatting>
  <conditionalFormatting sqref="K473:O476 K477 M477:O477 N478:O478 K479:O479 K480:M480">
    <cfRule type="containsText" dxfId="498" priority="105" operator="containsText" text="no shooter">
      <formula>NOT(ISERROR(SEARCH("no shooter",K473)))</formula>
    </cfRule>
  </conditionalFormatting>
  <conditionalFormatting sqref="P473:T476 P477 R477:T477 S478:T478 P479:T480">
    <cfRule type="containsText" dxfId="497" priority="104" operator="containsText" text="no shooter">
      <formula>NOT(ISERROR(SEARCH("no shooter",P473)))</formula>
    </cfRule>
  </conditionalFormatting>
  <conditionalFormatting sqref="N480:O480">
    <cfRule type="containsText" dxfId="496" priority="103" operator="containsText" text="no shooter">
      <formula>NOT(ISERROR(SEARCH("no shooter",N480)))</formula>
    </cfRule>
  </conditionalFormatting>
  <conditionalFormatting sqref="C477">
    <cfRule type="containsText" dxfId="495" priority="102" operator="containsText" text="no shooter">
      <formula>NOT(ISERROR(SEARCH("no shooter",C477)))</formula>
    </cfRule>
  </conditionalFormatting>
  <conditionalFormatting sqref="A481:J484 A485 D485:F485 D486:E486 H485:J485 I486:J486 A487:J488">
    <cfRule type="containsText" dxfId="494" priority="101" operator="containsText" text="no shooter">
      <formula>NOT(ISERROR(SEARCH("no shooter",A481)))</formula>
    </cfRule>
  </conditionalFormatting>
  <conditionalFormatting sqref="K481:O484 K485 M485:O485 N486:O486 K487:O487 K488:M488">
    <cfRule type="containsText" dxfId="493" priority="100" operator="containsText" text="no shooter">
      <formula>NOT(ISERROR(SEARCH("no shooter",K481)))</formula>
    </cfRule>
  </conditionalFormatting>
  <conditionalFormatting sqref="P481:T484 P485 R485:T485 S486:T486 P487:T488">
    <cfRule type="containsText" dxfId="492" priority="99" operator="containsText" text="no shooter">
      <formula>NOT(ISERROR(SEARCH("no shooter",P481)))</formula>
    </cfRule>
  </conditionalFormatting>
  <conditionalFormatting sqref="N488:O488">
    <cfRule type="containsText" dxfId="491" priority="98" operator="containsText" text="no shooter">
      <formula>NOT(ISERROR(SEARCH("no shooter",N488)))</formula>
    </cfRule>
  </conditionalFormatting>
  <conditionalFormatting sqref="C485">
    <cfRule type="containsText" dxfId="490" priority="97" operator="containsText" text="no shooter">
      <formula>NOT(ISERROR(SEARCH("no shooter",C485)))</formula>
    </cfRule>
  </conditionalFormatting>
  <conditionalFormatting sqref="A489:J492 A493 D493:F493 D494:E494 H493:J493 I494:J494 A495:J496">
    <cfRule type="containsText" dxfId="489" priority="96" operator="containsText" text="no shooter">
      <formula>NOT(ISERROR(SEARCH("no shooter",A489)))</formula>
    </cfRule>
  </conditionalFormatting>
  <conditionalFormatting sqref="K489:O492 K493 M493:O493 N494:O494 K495:O495 K496:M496">
    <cfRule type="containsText" dxfId="488" priority="95" operator="containsText" text="no shooter">
      <formula>NOT(ISERROR(SEARCH("no shooter",K489)))</formula>
    </cfRule>
  </conditionalFormatting>
  <conditionalFormatting sqref="P489:T492 P493 R493:T493 S494:T494 P495:T496">
    <cfRule type="containsText" dxfId="487" priority="94" operator="containsText" text="no shooter">
      <formula>NOT(ISERROR(SEARCH("no shooter",P489)))</formula>
    </cfRule>
  </conditionalFormatting>
  <conditionalFormatting sqref="N496:O496">
    <cfRule type="containsText" dxfId="486" priority="93" operator="containsText" text="no shooter">
      <formula>NOT(ISERROR(SEARCH("no shooter",N496)))</formula>
    </cfRule>
  </conditionalFormatting>
  <conditionalFormatting sqref="C493">
    <cfRule type="containsText" dxfId="485" priority="92" operator="containsText" text="no shooter">
      <formula>NOT(ISERROR(SEARCH("no shooter",C493)))</formula>
    </cfRule>
  </conditionalFormatting>
  <conditionalFormatting sqref="A497:J500 A501 D501:F501 D502:E502 H501:J501 I502:J502 A503:J504">
    <cfRule type="containsText" dxfId="484" priority="91" operator="containsText" text="no shooter">
      <formula>NOT(ISERROR(SEARCH("no shooter",A497)))</formula>
    </cfRule>
  </conditionalFormatting>
  <conditionalFormatting sqref="K497:O500 K501 M501:O501 N502:O502 K503:O503 K504:M504">
    <cfRule type="containsText" dxfId="483" priority="90" operator="containsText" text="no shooter">
      <formula>NOT(ISERROR(SEARCH("no shooter",K497)))</formula>
    </cfRule>
  </conditionalFormatting>
  <conditionalFormatting sqref="P497:T500 P501 R501:T501 S502:T502 P503:T504">
    <cfRule type="containsText" dxfId="482" priority="89" operator="containsText" text="no shooter">
      <formula>NOT(ISERROR(SEARCH("no shooter",P497)))</formula>
    </cfRule>
  </conditionalFormatting>
  <conditionalFormatting sqref="N504:O504">
    <cfRule type="containsText" dxfId="481" priority="88" operator="containsText" text="no shooter">
      <formula>NOT(ISERROR(SEARCH("no shooter",N504)))</formula>
    </cfRule>
  </conditionalFormatting>
  <conditionalFormatting sqref="C501">
    <cfRule type="containsText" dxfId="480" priority="87" operator="containsText" text="no shooter">
      <formula>NOT(ISERROR(SEARCH("no shooter",C501)))</formula>
    </cfRule>
  </conditionalFormatting>
  <conditionalFormatting sqref="A505:J508 A509 D509:F509 D510:E510 H509:J509 I510:J510 A511:J512">
    <cfRule type="containsText" dxfId="479" priority="86" operator="containsText" text="no shooter">
      <formula>NOT(ISERROR(SEARCH("no shooter",A505)))</formula>
    </cfRule>
  </conditionalFormatting>
  <conditionalFormatting sqref="K505:O508 K509 M509:O509 N510:O510 K511:O511 K512:M512">
    <cfRule type="containsText" dxfId="478" priority="85" operator="containsText" text="no shooter">
      <formula>NOT(ISERROR(SEARCH("no shooter",K505)))</formula>
    </cfRule>
  </conditionalFormatting>
  <conditionalFormatting sqref="P505:T508 P509 R509:T509 S510:T510 P511:T512">
    <cfRule type="containsText" dxfId="477" priority="84" operator="containsText" text="no shooter">
      <formula>NOT(ISERROR(SEARCH("no shooter",P505)))</formula>
    </cfRule>
  </conditionalFormatting>
  <conditionalFormatting sqref="N512:O512">
    <cfRule type="containsText" dxfId="476" priority="83" operator="containsText" text="no shooter">
      <formula>NOT(ISERROR(SEARCH("no shooter",N512)))</formula>
    </cfRule>
  </conditionalFormatting>
  <conditionalFormatting sqref="C509">
    <cfRule type="containsText" dxfId="475" priority="82" operator="containsText" text="no shooter">
      <formula>NOT(ISERROR(SEARCH("no shooter",C509)))</formula>
    </cfRule>
  </conditionalFormatting>
  <conditionalFormatting sqref="A513:J516 A517 D517:F517 D518:E518 H517:J517 I518:J518 A519:J520">
    <cfRule type="containsText" dxfId="474" priority="81" operator="containsText" text="no shooter">
      <formula>NOT(ISERROR(SEARCH("no shooter",A513)))</formula>
    </cfRule>
  </conditionalFormatting>
  <conditionalFormatting sqref="K513:O516 K517 M517:O517 N518:O518 K519:O519 K520:M520">
    <cfRule type="containsText" dxfId="473" priority="80" operator="containsText" text="no shooter">
      <formula>NOT(ISERROR(SEARCH("no shooter",K513)))</formula>
    </cfRule>
  </conditionalFormatting>
  <conditionalFormatting sqref="P513:T516 P517 R517:T517 S518:T518 P519:T520">
    <cfRule type="containsText" dxfId="472" priority="79" operator="containsText" text="no shooter">
      <formula>NOT(ISERROR(SEARCH("no shooter",P513)))</formula>
    </cfRule>
  </conditionalFormatting>
  <conditionalFormatting sqref="N520:O520">
    <cfRule type="containsText" dxfId="471" priority="78" operator="containsText" text="no shooter">
      <formula>NOT(ISERROR(SEARCH("no shooter",N520)))</formula>
    </cfRule>
  </conditionalFormatting>
  <conditionalFormatting sqref="C517">
    <cfRule type="containsText" dxfId="470" priority="77" operator="containsText" text="no shooter">
      <formula>NOT(ISERROR(SEARCH("no shooter",C517)))</formula>
    </cfRule>
  </conditionalFormatting>
  <conditionalFormatting sqref="A521:J524 A525 D525:F525 D526:E526 H525:J525 I526:J526 A527:J528">
    <cfRule type="containsText" dxfId="469" priority="76" operator="containsText" text="no shooter">
      <formula>NOT(ISERROR(SEARCH("no shooter",A521)))</formula>
    </cfRule>
  </conditionalFormatting>
  <conditionalFormatting sqref="K521:O524 K525 M525:O525 N526:O526 K527:O527 K528:M528">
    <cfRule type="containsText" dxfId="468" priority="75" operator="containsText" text="no shooter">
      <formula>NOT(ISERROR(SEARCH("no shooter",K521)))</formula>
    </cfRule>
  </conditionalFormatting>
  <conditionalFormatting sqref="P521:T524 P525 R525:T525 S526:T526 P527:T528">
    <cfRule type="containsText" dxfId="467" priority="74" operator="containsText" text="no shooter">
      <formula>NOT(ISERROR(SEARCH("no shooter",P521)))</formula>
    </cfRule>
  </conditionalFormatting>
  <conditionalFormatting sqref="N528:O528">
    <cfRule type="containsText" dxfId="466" priority="73" operator="containsText" text="no shooter">
      <formula>NOT(ISERROR(SEARCH("no shooter",N528)))</formula>
    </cfRule>
  </conditionalFormatting>
  <conditionalFormatting sqref="C525">
    <cfRule type="containsText" dxfId="465" priority="72" operator="containsText" text="no shooter">
      <formula>NOT(ISERROR(SEARCH("no shooter",C525)))</formula>
    </cfRule>
  </conditionalFormatting>
  <conditionalFormatting sqref="A529:J532 A533 D533:F533 D534:E534 H533:J533 I534:J534 A535:J536">
    <cfRule type="containsText" dxfId="464" priority="71" operator="containsText" text="no shooter">
      <formula>NOT(ISERROR(SEARCH("no shooter",A529)))</formula>
    </cfRule>
  </conditionalFormatting>
  <conditionalFormatting sqref="K529:O532 K533 M533:O533 N534:O534 K535:O535 K536:M536">
    <cfRule type="containsText" dxfId="463" priority="70" operator="containsText" text="no shooter">
      <formula>NOT(ISERROR(SEARCH("no shooter",K529)))</formula>
    </cfRule>
  </conditionalFormatting>
  <conditionalFormatting sqref="P529:T532 P533 R533:T533 S534:T534 P535:T536">
    <cfRule type="containsText" dxfId="462" priority="69" operator="containsText" text="no shooter">
      <formula>NOT(ISERROR(SEARCH("no shooter",P529)))</formula>
    </cfRule>
  </conditionalFormatting>
  <conditionalFormatting sqref="N536:O536">
    <cfRule type="containsText" dxfId="461" priority="68" operator="containsText" text="no shooter">
      <formula>NOT(ISERROR(SEARCH("no shooter",N536)))</formula>
    </cfRule>
  </conditionalFormatting>
  <conditionalFormatting sqref="C533">
    <cfRule type="containsText" dxfId="460" priority="67" operator="containsText" text="no shooter">
      <formula>NOT(ISERROR(SEARCH("no shooter",C533)))</formula>
    </cfRule>
  </conditionalFormatting>
  <conditionalFormatting sqref="A537:J540 A541 D541:F541 D542:E542 H541:J541 I542:J542 A543:J544">
    <cfRule type="containsText" dxfId="459" priority="66" operator="containsText" text="no shooter">
      <formula>NOT(ISERROR(SEARCH("no shooter",A537)))</formula>
    </cfRule>
  </conditionalFormatting>
  <conditionalFormatting sqref="K537:O540 K541 M541:O541 N542:O542 K543:O543 K544:M544">
    <cfRule type="containsText" dxfId="458" priority="65" operator="containsText" text="no shooter">
      <formula>NOT(ISERROR(SEARCH("no shooter",K537)))</formula>
    </cfRule>
  </conditionalFormatting>
  <conditionalFormatting sqref="P537:T540 P541 R541:T541 S542:T542 P543:T544">
    <cfRule type="containsText" dxfId="457" priority="64" operator="containsText" text="no shooter">
      <formula>NOT(ISERROR(SEARCH("no shooter",P537)))</formula>
    </cfRule>
  </conditionalFormatting>
  <conditionalFormatting sqref="N544:O544">
    <cfRule type="containsText" dxfId="456" priority="63" operator="containsText" text="no shooter">
      <formula>NOT(ISERROR(SEARCH("no shooter",N544)))</formula>
    </cfRule>
  </conditionalFormatting>
  <conditionalFormatting sqref="C541">
    <cfRule type="containsText" dxfId="455" priority="62" operator="containsText" text="no shooter">
      <formula>NOT(ISERROR(SEARCH("no shooter",C541)))</formula>
    </cfRule>
  </conditionalFormatting>
  <conditionalFormatting sqref="A545:J548 A549 D549:F549 D550:E550 H549:J549 I550:J550 A551:J552">
    <cfRule type="containsText" dxfId="454" priority="61" operator="containsText" text="no shooter">
      <formula>NOT(ISERROR(SEARCH("no shooter",A545)))</formula>
    </cfRule>
  </conditionalFormatting>
  <conditionalFormatting sqref="K545:O548 K549 M549:O549 N550:O550 K551:O551 K552:M552">
    <cfRule type="containsText" dxfId="453" priority="60" operator="containsText" text="no shooter">
      <formula>NOT(ISERROR(SEARCH("no shooter",K545)))</formula>
    </cfRule>
  </conditionalFormatting>
  <conditionalFormatting sqref="P545:T548 P549 R549:T549 S550:T550 P551:T552">
    <cfRule type="containsText" dxfId="452" priority="59" operator="containsText" text="no shooter">
      <formula>NOT(ISERROR(SEARCH("no shooter",P545)))</formula>
    </cfRule>
  </conditionalFormatting>
  <conditionalFormatting sqref="N552:O552">
    <cfRule type="containsText" dxfId="451" priority="58" operator="containsText" text="no shooter">
      <formula>NOT(ISERROR(SEARCH("no shooter",N552)))</formula>
    </cfRule>
  </conditionalFormatting>
  <conditionalFormatting sqref="C549">
    <cfRule type="containsText" dxfId="450" priority="57" operator="containsText" text="no shooter">
      <formula>NOT(ISERROR(SEARCH("no shooter",C549)))</formula>
    </cfRule>
  </conditionalFormatting>
  <conditionalFormatting sqref="A553:J556 A557 D557:F557 D558:E558 H557:J557 I558:J558 A559:J560">
    <cfRule type="containsText" dxfId="449" priority="56" operator="containsText" text="no shooter">
      <formula>NOT(ISERROR(SEARCH("no shooter",A553)))</formula>
    </cfRule>
  </conditionalFormatting>
  <conditionalFormatting sqref="K553:O556 K557 M557:O557 N558:O558 K559:O559 K560:M560">
    <cfRule type="containsText" dxfId="448" priority="55" operator="containsText" text="no shooter">
      <formula>NOT(ISERROR(SEARCH("no shooter",K553)))</formula>
    </cfRule>
  </conditionalFormatting>
  <conditionalFormatting sqref="P553:T556 P557 R557:T557 S558:T558 P559:T560">
    <cfRule type="containsText" dxfId="447" priority="54" operator="containsText" text="no shooter">
      <formula>NOT(ISERROR(SEARCH("no shooter",P553)))</formula>
    </cfRule>
  </conditionalFormatting>
  <conditionalFormatting sqref="N560:O560">
    <cfRule type="containsText" dxfId="446" priority="53" operator="containsText" text="no shooter">
      <formula>NOT(ISERROR(SEARCH("no shooter",N560)))</formula>
    </cfRule>
  </conditionalFormatting>
  <conditionalFormatting sqref="C557">
    <cfRule type="containsText" dxfId="445" priority="52" operator="containsText" text="no shooter">
      <formula>NOT(ISERROR(SEARCH("no shooter",C557)))</formula>
    </cfRule>
  </conditionalFormatting>
  <conditionalFormatting sqref="A561:J564 A565 D565:F565 D566:E566 H565:J565 I566:J566 A567:J568">
    <cfRule type="containsText" dxfId="444" priority="51" operator="containsText" text="no shooter">
      <formula>NOT(ISERROR(SEARCH("no shooter",A561)))</formula>
    </cfRule>
  </conditionalFormatting>
  <conditionalFormatting sqref="K561:O564 K565 M565:O565 N566:O566 K567:O567 K568:M568">
    <cfRule type="containsText" dxfId="443" priority="50" operator="containsText" text="no shooter">
      <formula>NOT(ISERROR(SEARCH("no shooter",K561)))</formula>
    </cfRule>
  </conditionalFormatting>
  <conditionalFormatting sqref="P561:T564 P565 R565:T565 S566:T566 P567:T568">
    <cfRule type="containsText" dxfId="442" priority="49" operator="containsText" text="no shooter">
      <formula>NOT(ISERROR(SEARCH("no shooter",P561)))</formula>
    </cfRule>
  </conditionalFormatting>
  <conditionalFormatting sqref="N568:O568">
    <cfRule type="containsText" dxfId="441" priority="48" operator="containsText" text="no shooter">
      <formula>NOT(ISERROR(SEARCH("no shooter",N568)))</formula>
    </cfRule>
  </conditionalFormatting>
  <conditionalFormatting sqref="C565">
    <cfRule type="containsText" dxfId="440" priority="47" operator="containsText" text="no shooter">
      <formula>NOT(ISERROR(SEARCH("no shooter",C565)))</formula>
    </cfRule>
  </conditionalFormatting>
  <conditionalFormatting sqref="A569:J572 A573 D573:F573 D574:E574 H573:J573 I574:J574 A575:J576">
    <cfRule type="containsText" dxfId="439" priority="46" operator="containsText" text="no shooter">
      <formula>NOT(ISERROR(SEARCH("no shooter",A569)))</formula>
    </cfRule>
  </conditionalFormatting>
  <conditionalFormatting sqref="K569:O572 K573 M573:O573 N574:O574 K575:O575 K576:M576">
    <cfRule type="containsText" dxfId="438" priority="45" operator="containsText" text="no shooter">
      <formula>NOT(ISERROR(SEARCH("no shooter",K569)))</formula>
    </cfRule>
  </conditionalFormatting>
  <conditionalFormatting sqref="P569:T572 P573 R573:T573 S574:T574 P575:T576">
    <cfRule type="containsText" dxfId="437" priority="44" operator="containsText" text="no shooter">
      <formula>NOT(ISERROR(SEARCH("no shooter",P569)))</formula>
    </cfRule>
  </conditionalFormatting>
  <conditionalFormatting sqref="N576:O576">
    <cfRule type="containsText" dxfId="436" priority="43" operator="containsText" text="no shooter">
      <formula>NOT(ISERROR(SEARCH("no shooter",N576)))</formula>
    </cfRule>
  </conditionalFormatting>
  <conditionalFormatting sqref="C573">
    <cfRule type="containsText" dxfId="435" priority="42" operator="containsText" text="no shooter">
      <formula>NOT(ISERROR(SEARCH("no shooter",C573)))</formula>
    </cfRule>
  </conditionalFormatting>
  <conditionalFormatting sqref="A577:J580 A581 D581:F581 D582:E582 H581:J581 I582:J582 A583:J584">
    <cfRule type="containsText" dxfId="434" priority="41" operator="containsText" text="no shooter">
      <formula>NOT(ISERROR(SEARCH("no shooter",A577)))</formula>
    </cfRule>
  </conditionalFormatting>
  <conditionalFormatting sqref="K577:O580 K581 M581:O581 N582:O582 K583:O583 K584:M584">
    <cfRule type="containsText" dxfId="433" priority="40" operator="containsText" text="no shooter">
      <formula>NOT(ISERROR(SEARCH("no shooter",K577)))</formula>
    </cfRule>
  </conditionalFormatting>
  <conditionalFormatting sqref="P577:T580 P581 R581:T581 S582:T582 P583:T584">
    <cfRule type="containsText" dxfId="432" priority="39" operator="containsText" text="no shooter">
      <formula>NOT(ISERROR(SEARCH("no shooter",P577)))</formula>
    </cfRule>
  </conditionalFormatting>
  <conditionalFormatting sqref="N584:O584">
    <cfRule type="containsText" dxfId="431" priority="38" operator="containsText" text="no shooter">
      <formula>NOT(ISERROR(SEARCH("no shooter",N584)))</formula>
    </cfRule>
  </conditionalFormatting>
  <conditionalFormatting sqref="C581">
    <cfRule type="containsText" dxfId="430" priority="37" operator="containsText" text="no shooter">
      <formula>NOT(ISERROR(SEARCH("no shooter",C581)))</formula>
    </cfRule>
  </conditionalFormatting>
  <conditionalFormatting sqref="A585:J588 A589 D589:F589 D590:E590 H589:J589 I590:J590 A591:J592">
    <cfRule type="containsText" dxfId="429" priority="36" operator="containsText" text="no shooter">
      <formula>NOT(ISERROR(SEARCH("no shooter",A585)))</formula>
    </cfRule>
  </conditionalFormatting>
  <conditionalFormatting sqref="K585:O588 K589 M589:O589 N590:O590 K591:O591 K592:M592">
    <cfRule type="containsText" dxfId="428" priority="35" operator="containsText" text="no shooter">
      <formula>NOT(ISERROR(SEARCH("no shooter",K585)))</formula>
    </cfRule>
  </conditionalFormatting>
  <conditionalFormatting sqref="P585:T588 P589 R589:T589 S590:T590 P591:T592">
    <cfRule type="containsText" dxfId="427" priority="34" operator="containsText" text="no shooter">
      <formula>NOT(ISERROR(SEARCH("no shooter",P585)))</formula>
    </cfRule>
  </conditionalFormatting>
  <conditionalFormatting sqref="N592:O592">
    <cfRule type="containsText" dxfId="426" priority="33" operator="containsText" text="no shooter">
      <formula>NOT(ISERROR(SEARCH("no shooter",N592)))</formula>
    </cfRule>
  </conditionalFormatting>
  <conditionalFormatting sqref="C589">
    <cfRule type="containsText" dxfId="425" priority="32" operator="containsText" text="no shooter">
      <formula>NOT(ISERROR(SEARCH("no shooter",C589)))</formula>
    </cfRule>
  </conditionalFormatting>
  <conditionalFormatting sqref="A593:J596 A597 D597:F597 D598:E598 H597:J597 I598:J598 A599:J600">
    <cfRule type="containsText" dxfId="424" priority="31" operator="containsText" text="no shooter">
      <formula>NOT(ISERROR(SEARCH("no shooter",A593)))</formula>
    </cfRule>
  </conditionalFormatting>
  <conditionalFormatting sqref="K593:O596 K597 M597:O597 N598:O598 K599:O599 K600:M600">
    <cfRule type="containsText" dxfId="423" priority="30" operator="containsText" text="no shooter">
      <formula>NOT(ISERROR(SEARCH("no shooter",K593)))</formula>
    </cfRule>
  </conditionalFormatting>
  <conditionalFormatting sqref="P593:T596 P597 R597:T597 S598:T598 P599:T600">
    <cfRule type="containsText" dxfId="422" priority="29" operator="containsText" text="no shooter">
      <formula>NOT(ISERROR(SEARCH("no shooter",P593)))</formula>
    </cfRule>
  </conditionalFormatting>
  <conditionalFormatting sqref="N600:O600">
    <cfRule type="containsText" dxfId="421" priority="28" operator="containsText" text="no shooter">
      <formula>NOT(ISERROR(SEARCH("no shooter",N600)))</formula>
    </cfRule>
  </conditionalFormatting>
  <conditionalFormatting sqref="C597">
    <cfRule type="containsText" dxfId="420" priority="27" operator="containsText" text="no shooter">
      <formula>NOT(ISERROR(SEARCH("no shooter",C597)))</formula>
    </cfRule>
  </conditionalFormatting>
  <conditionalFormatting sqref="A601:J604 A605 D605:F605 D606:E606 H605:J605 I606:J606 A607:J608">
    <cfRule type="containsText" dxfId="419" priority="26" operator="containsText" text="no shooter">
      <formula>NOT(ISERROR(SEARCH("no shooter",A601)))</formula>
    </cfRule>
  </conditionalFormatting>
  <conditionalFormatting sqref="K601:O604 K605 M605:O605 N606:O606 K607:O607 K608:M608">
    <cfRule type="containsText" dxfId="418" priority="25" operator="containsText" text="no shooter">
      <formula>NOT(ISERROR(SEARCH("no shooter",K601)))</formula>
    </cfRule>
  </conditionalFormatting>
  <conditionalFormatting sqref="P601:T604 P605 R605:T605 S606:T606 P607:T608">
    <cfRule type="containsText" dxfId="417" priority="24" operator="containsText" text="no shooter">
      <formula>NOT(ISERROR(SEARCH("no shooter",P601)))</formula>
    </cfRule>
  </conditionalFormatting>
  <conditionalFormatting sqref="N608:O608">
    <cfRule type="containsText" dxfId="416" priority="23" operator="containsText" text="no shooter">
      <formula>NOT(ISERROR(SEARCH("no shooter",N608)))</formula>
    </cfRule>
  </conditionalFormatting>
  <conditionalFormatting sqref="C605">
    <cfRule type="containsText" dxfId="415" priority="22" operator="containsText" text="no shooter">
      <formula>NOT(ISERROR(SEARCH("no shooter",C605)))</formula>
    </cfRule>
  </conditionalFormatting>
  <conditionalFormatting sqref="A609:J612 A613 D613:F613 D614:E614 H613:J613 I614:J614 A615:J616">
    <cfRule type="containsText" dxfId="414" priority="21" operator="containsText" text="no shooter">
      <formula>NOT(ISERROR(SEARCH("no shooter",A609)))</formula>
    </cfRule>
  </conditionalFormatting>
  <conditionalFormatting sqref="K609:O612 K613 M613:O613 N614:O614 K615:O615 K616:M616">
    <cfRule type="containsText" dxfId="413" priority="20" operator="containsText" text="no shooter">
      <formula>NOT(ISERROR(SEARCH("no shooter",K609)))</formula>
    </cfRule>
  </conditionalFormatting>
  <conditionalFormatting sqref="P609:T612 P613 R613:T613 S614:T614 P615:T616">
    <cfRule type="containsText" dxfId="412" priority="19" operator="containsText" text="no shooter">
      <formula>NOT(ISERROR(SEARCH("no shooter",P609)))</formula>
    </cfRule>
  </conditionalFormatting>
  <conditionalFormatting sqref="N616:O616">
    <cfRule type="containsText" dxfId="411" priority="18" operator="containsText" text="no shooter">
      <formula>NOT(ISERROR(SEARCH("no shooter",N616)))</formula>
    </cfRule>
  </conditionalFormatting>
  <conditionalFormatting sqref="C613">
    <cfRule type="containsText" dxfId="410" priority="17" operator="containsText" text="no shooter">
      <formula>NOT(ISERROR(SEARCH("no shooter",C613)))</formula>
    </cfRule>
  </conditionalFormatting>
  <conditionalFormatting sqref="A617:J620 A621 D621:F621 D622:E622 H621:J621 I622:J622 A623:J624">
    <cfRule type="containsText" dxfId="409" priority="16" operator="containsText" text="no shooter">
      <formula>NOT(ISERROR(SEARCH("no shooter",A617)))</formula>
    </cfRule>
  </conditionalFormatting>
  <conditionalFormatting sqref="K617:O620 K621 M621:O621 N622:O622 K623:O623 K624:M624">
    <cfRule type="containsText" dxfId="408" priority="15" operator="containsText" text="no shooter">
      <formula>NOT(ISERROR(SEARCH("no shooter",K617)))</formula>
    </cfRule>
  </conditionalFormatting>
  <conditionalFormatting sqref="P617:T620 P621 R621:T621 S622:T622 P623:T624">
    <cfRule type="containsText" dxfId="407" priority="14" operator="containsText" text="no shooter">
      <formula>NOT(ISERROR(SEARCH("no shooter",P617)))</formula>
    </cfRule>
  </conditionalFormatting>
  <conditionalFormatting sqref="N624:O624">
    <cfRule type="containsText" dxfId="406" priority="13" operator="containsText" text="no shooter">
      <formula>NOT(ISERROR(SEARCH("no shooter",N624)))</formula>
    </cfRule>
  </conditionalFormatting>
  <conditionalFormatting sqref="C621">
    <cfRule type="containsText" dxfId="405" priority="12" operator="containsText" text="no shooter">
      <formula>NOT(ISERROR(SEARCH("no shooter",C621)))</formula>
    </cfRule>
  </conditionalFormatting>
  <conditionalFormatting sqref="A625:J628 A629 D629:F629 D630:E630 H629:J629 I630:J630 A631:J632">
    <cfRule type="containsText" dxfId="404" priority="11" operator="containsText" text="no shooter">
      <formula>NOT(ISERROR(SEARCH("no shooter",A625)))</formula>
    </cfRule>
  </conditionalFormatting>
  <conditionalFormatting sqref="K625:O628 K629 M629:O629 N630:O630 K631:O631 K632:M632">
    <cfRule type="containsText" dxfId="403" priority="10" operator="containsText" text="no shooter">
      <formula>NOT(ISERROR(SEARCH("no shooter",K625)))</formula>
    </cfRule>
  </conditionalFormatting>
  <conditionalFormatting sqref="P625:T628 P629 R629:T629 S630:T630 P631:T632">
    <cfRule type="containsText" dxfId="402" priority="9" operator="containsText" text="no shooter">
      <formula>NOT(ISERROR(SEARCH("no shooter",P625)))</formula>
    </cfRule>
  </conditionalFormatting>
  <conditionalFormatting sqref="N632:O632">
    <cfRule type="containsText" dxfId="401" priority="8" operator="containsText" text="no shooter">
      <formula>NOT(ISERROR(SEARCH("no shooter",N632)))</formula>
    </cfRule>
  </conditionalFormatting>
  <conditionalFormatting sqref="C629">
    <cfRule type="containsText" dxfId="400" priority="7" operator="containsText" text="no shooter">
      <formula>NOT(ISERROR(SEARCH("no shooter",C629)))</formula>
    </cfRule>
  </conditionalFormatting>
  <conditionalFormatting sqref="A633:J636 A637 D637:F637 D638:E638 H637:J637 I638:J638 A639:J640">
    <cfRule type="containsText" dxfId="399" priority="6" operator="containsText" text="no shooter">
      <formula>NOT(ISERROR(SEARCH("no shooter",A633)))</formula>
    </cfRule>
  </conditionalFormatting>
  <conditionalFormatting sqref="K633:O636 K637 M637:O637 N638:O638 K639:O639 K640:M640">
    <cfRule type="containsText" dxfId="398" priority="5" operator="containsText" text="no shooter">
      <formula>NOT(ISERROR(SEARCH("no shooter",K633)))</formula>
    </cfRule>
  </conditionalFormatting>
  <conditionalFormatting sqref="P633:T636 P637 R637:T637 S638:T638 P639:T640">
    <cfRule type="containsText" dxfId="397" priority="4" operator="containsText" text="no shooter">
      <formula>NOT(ISERROR(SEARCH("no shooter",P633)))</formula>
    </cfRule>
  </conditionalFormatting>
  <conditionalFormatting sqref="N640:O640">
    <cfRule type="containsText" dxfId="396" priority="3" operator="containsText" text="no shooter">
      <formula>NOT(ISERROR(SEARCH("no shooter",N640)))</formula>
    </cfRule>
  </conditionalFormatting>
  <conditionalFormatting sqref="C637">
    <cfRule type="containsText" dxfId="395" priority="2" operator="containsText" text="no shooter">
      <formula>NOT(ISERROR(SEARCH("no shooter",C637)))</formula>
    </cfRule>
  </conditionalFormatting>
  <conditionalFormatting sqref="E79">
    <cfRule type="containsText" dxfId="394" priority="1" operator="containsText" text="no shooter">
      <formula>NOT(ISERROR(SEARCH("no shooter",E79)))</formula>
    </cfRule>
  </conditionalFormatting>
  <pageMargins left="0.2" right="0.2" top="0.45" bottom="0.45" header="0.55000000000000004" footer="0.55000000000000004"/>
  <pageSetup fitToHeight="0" orientation="portrait" r:id="rId1"/>
  <rowBreaks count="3" manualBreakCount="3">
    <brk id="40" max="16383" man="1"/>
    <brk id="80" max="16383" man="1"/>
    <brk id="120"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640"/>
  <sheetViews>
    <sheetView zoomScale="80" zoomScaleNormal="80" workbookViewId="0">
      <selection activeCell="C5" sqref="C5:C6"/>
    </sheetView>
  </sheetViews>
  <sheetFormatPr defaultColWidth="10.26953125" defaultRowHeight="18.75" customHeight="1" x14ac:dyDescent="0.35"/>
  <cols>
    <col min="1" max="20" width="10.26953125" style="521"/>
    <col min="21" max="21" width="2.453125" style="548" customWidth="1"/>
    <col min="22" max="22" width="47.81640625" style="548" customWidth="1"/>
    <col min="23" max="23" width="10.26953125" style="548"/>
    <col min="24" max="16384" width="10.26953125" style="539"/>
  </cols>
  <sheetData>
    <row r="1" spans="1:22" ht="18.75" customHeight="1" x14ac:dyDescent="0.35">
      <c r="A1" s="744" t="str">
        <f>'Competitor List'!$B$1</f>
        <v>IBS 600 YARD MATCH #1</v>
      </c>
      <c r="B1" s="740"/>
      <c r="C1" s="740"/>
      <c r="D1" s="740"/>
      <c r="E1" s="740"/>
      <c r="F1" s="744" t="str">
        <f>'Competitor List'!$B$1</f>
        <v>IBS 600 YARD MATCH #1</v>
      </c>
      <c r="G1" s="740"/>
      <c r="H1" s="740"/>
      <c r="I1" s="740"/>
      <c r="J1" s="740"/>
      <c r="K1" s="744" t="str">
        <f>'Competitor List'!$B$1</f>
        <v>IBS 600 YARD MATCH #1</v>
      </c>
      <c r="L1" s="740"/>
      <c r="M1" s="740"/>
      <c r="N1" s="740"/>
      <c r="O1" s="740"/>
      <c r="P1" s="744" t="str">
        <f>'Competitor List'!$B$1</f>
        <v>IBS 600 YARD MATCH #1</v>
      </c>
      <c r="Q1" s="740"/>
      <c r="R1" s="740"/>
      <c r="S1" s="740"/>
      <c r="T1" s="740"/>
    </row>
    <row r="2" spans="1:22" ht="18.75" customHeight="1" x14ac:dyDescent="0.35">
      <c r="A2" s="744" t="str">
        <f>'Competitor List'!$B$2</f>
        <v>Your range name, City State</v>
      </c>
      <c r="B2" s="740"/>
      <c r="C2" s="740"/>
      <c r="D2" s="740"/>
      <c r="E2" s="740"/>
      <c r="F2" s="744" t="str">
        <f>'Competitor List'!$B$2</f>
        <v>Your range name, City State</v>
      </c>
      <c r="G2" s="740"/>
      <c r="H2" s="740"/>
      <c r="I2" s="740"/>
      <c r="J2" s="740"/>
      <c r="K2" s="744" t="str">
        <f>'Competitor List'!$B$2</f>
        <v>Your range name, City State</v>
      </c>
      <c r="L2" s="740"/>
      <c r="M2" s="740"/>
      <c r="N2" s="740"/>
      <c r="O2" s="740"/>
      <c r="P2" s="744" t="str">
        <f>'Competitor List'!$B$2</f>
        <v>Your range name, City State</v>
      </c>
      <c r="Q2" s="740"/>
      <c r="R2" s="740"/>
      <c r="S2" s="740"/>
      <c r="T2" s="740"/>
      <c r="V2" s="549" t="s">
        <v>436</v>
      </c>
    </row>
    <row r="3" spans="1:22" ht="18.75" customHeight="1" x14ac:dyDescent="0.35">
      <c r="A3" s="739">
        <f>'Competitor List'!$B$3</f>
        <v>43499</v>
      </c>
      <c r="B3" s="740"/>
      <c r="C3" s="740"/>
      <c r="D3" s="740"/>
      <c r="E3" s="740"/>
      <c r="F3" s="739">
        <f>'Competitor List'!$B$3</f>
        <v>43499</v>
      </c>
      <c r="G3" s="740"/>
      <c r="H3" s="740"/>
      <c r="I3" s="740"/>
      <c r="J3" s="740"/>
      <c r="K3" s="739">
        <f>'Competitor List'!$B$3</f>
        <v>43499</v>
      </c>
      <c r="L3" s="740"/>
      <c r="M3" s="740"/>
      <c r="N3" s="740"/>
      <c r="O3" s="740"/>
      <c r="P3" s="739">
        <f>'Competitor List'!$B$3</f>
        <v>43499</v>
      </c>
      <c r="Q3" s="740"/>
      <c r="R3" s="740"/>
      <c r="S3" s="740"/>
      <c r="T3" s="740"/>
      <c r="V3" s="550"/>
    </row>
    <row r="4" spans="1:22" ht="18.75" customHeight="1" x14ac:dyDescent="0.35">
      <c r="A4" s="741" t="s">
        <v>438</v>
      </c>
      <c r="B4" s="742"/>
      <c r="C4" s="741" t="s">
        <v>424</v>
      </c>
      <c r="D4" s="743"/>
      <c r="E4" s="551">
        <v>1</v>
      </c>
      <c r="F4" s="741" t="s">
        <v>438</v>
      </c>
      <c r="G4" s="742"/>
      <c r="H4" s="741" t="s">
        <v>424</v>
      </c>
      <c r="I4" s="743"/>
      <c r="J4" s="551">
        <f>E4+1</f>
        <v>2</v>
      </c>
      <c r="K4" s="741" t="s">
        <v>438</v>
      </c>
      <c r="L4" s="742"/>
      <c r="M4" s="741" t="s">
        <v>424</v>
      </c>
      <c r="N4" s="743"/>
      <c r="O4" s="551">
        <f>J4+1</f>
        <v>3</v>
      </c>
      <c r="P4" s="741" t="s">
        <v>438</v>
      </c>
      <c r="Q4" s="742"/>
      <c r="R4" s="741" t="s">
        <v>424</v>
      </c>
      <c r="S4" s="743"/>
      <c r="T4" s="551">
        <f>O4+1</f>
        <v>4</v>
      </c>
      <c r="V4" s="552" t="s">
        <v>434</v>
      </c>
    </row>
    <row r="5" spans="1:22" ht="18.75" customHeight="1" x14ac:dyDescent="0.7">
      <c r="A5" s="749" t="s">
        <v>425</v>
      </c>
      <c r="B5" s="750"/>
      <c r="C5" s="751">
        <f>'Label data'!A3</f>
        <v>101</v>
      </c>
      <c r="D5" s="553"/>
      <c r="F5" s="749" t="s">
        <v>425</v>
      </c>
      <c r="G5" s="750"/>
      <c r="H5" s="751">
        <f>C5</f>
        <v>101</v>
      </c>
      <c r="I5" s="553"/>
      <c r="K5" s="749" t="s">
        <v>425</v>
      </c>
      <c r="L5" s="750"/>
      <c r="M5" s="751">
        <f>H5</f>
        <v>101</v>
      </c>
      <c r="N5" s="553"/>
      <c r="P5" s="749" t="s">
        <v>425</v>
      </c>
      <c r="Q5" s="750"/>
      <c r="R5" s="751">
        <f>M5</f>
        <v>101</v>
      </c>
      <c r="S5" s="553"/>
      <c r="V5" s="550" t="s">
        <v>439</v>
      </c>
    </row>
    <row r="6" spans="1:22" ht="18.75" customHeight="1" x14ac:dyDescent="0.35">
      <c r="A6" s="750"/>
      <c r="B6" s="750"/>
      <c r="C6" s="748"/>
      <c r="D6" s="745"/>
      <c r="E6" s="746"/>
      <c r="F6" s="750"/>
      <c r="G6" s="750"/>
      <c r="H6" s="748"/>
      <c r="I6" s="745"/>
      <c r="J6" s="746"/>
      <c r="K6" s="750"/>
      <c r="L6" s="750"/>
      <c r="M6" s="748"/>
      <c r="N6" s="745"/>
      <c r="O6" s="746"/>
      <c r="P6" s="750"/>
      <c r="Q6" s="750"/>
      <c r="R6" s="748"/>
      <c r="S6" s="745"/>
      <c r="T6" s="746"/>
      <c r="V6" s="550"/>
    </row>
    <row r="7" spans="1:22" ht="18.75" customHeight="1" x14ac:dyDescent="0.7">
      <c r="A7" s="554"/>
      <c r="B7" s="555"/>
      <c r="C7" s="556"/>
      <c r="D7" s="554" t="s">
        <v>426</v>
      </c>
      <c r="E7" s="557">
        <f ca="1">'Label data'!G3</f>
        <v>1</v>
      </c>
      <c r="G7" s="555"/>
      <c r="H7" s="556"/>
      <c r="I7" s="554" t="s">
        <v>426</v>
      </c>
      <c r="J7" s="557">
        <f ca="1">E7</f>
        <v>1</v>
      </c>
      <c r="L7" s="555"/>
      <c r="M7" s="556"/>
      <c r="N7" s="554" t="s">
        <v>426</v>
      </c>
      <c r="O7" s="557">
        <f ca="1">'Label data'!H3</f>
        <v>1</v>
      </c>
      <c r="Q7" s="555"/>
      <c r="R7" s="556"/>
      <c r="S7" s="554" t="s">
        <v>426</v>
      </c>
      <c r="T7" s="557">
        <f ca="1">O7</f>
        <v>1</v>
      </c>
      <c r="V7" s="550" t="s">
        <v>437</v>
      </c>
    </row>
    <row r="8" spans="1:22" ht="18.75" customHeight="1" x14ac:dyDescent="0.35">
      <c r="A8" s="554"/>
      <c r="B8" s="557"/>
      <c r="C8" s="557"/>
      <c r="D8" s="747" t="s">
        <v>427</v>
      </c>
      <c r="E8" s="748"/>
      <c r="F8" s="554"/>
      <c r="G8" s="557"/>
      <c r="H8" s="557"/>
      <c r="I8" s="747" t="s">
        <v>428</v>
      </c>
      <c r="J8" s="748"/>
      <c r="K8" s="554"/>
      <c r="L8" s="557"/>
      <c r="M8" s="557"/>
      <c r="N8" s="747" t="s">
        <v>427</v>
      </c>
      <c r="O8" s="748"/>
      <c r="P8" s="554"/>
      <c r="Q8" s="557"/>
      <c r="R8" s="557"/>
      <c r="S8" s="747" t="s">
        <v>428</v>
      </c>
      <c r="T8" s="748"/>
      <c r="V8" s="550"/>
    </row>
    <row r="9" spans="1:22" ht="18.75" customHeight="1" x14ac:dyDescent="0.35">
      <c r="A9" s="744" t="str">
        <f>'Competitor List'!$B$1</f>
        <v>IBS 600 YARD MATCH #1</v>
      </c>
      <c r="B9" s="740"/>
      <c r="C9" s="740"/>
      <c r="D9" s="740"/>
      <c r="E9" s="740"/>
      <c r="F9" s="744" t="str">
        <f>'Competitor List'!$B$1</f>
        <v>IBS 600 YARD MATCH #1</v>
      </c>
      <c r="G9" s="740"/>
      <c r="H9" s="740"/>
      <c r="I9" s="740"/>
      <c r="J9" s="740"/>
      <c r="K9" s="744" t="str">
        <f>'Competitor List'!$B$1</f>
        <v>IBS 600 YARD MATCH #1</v>
      </c>
      <c r="L9" s="740"/>
      <c r="M9" s="740"/>
      <c r="N9" s="740"/>
      <c r="O9" s="740"/>
      <c r="P9" s="744" t="str">
        <f>'Competitor List'!$B$1</f>
        <v>IBS 600 YARD MATCH #1</v>
      </c>
      <c r="Q9" s="740"/>
      <c r="R9" s="740"/>
      <c r="S9" s="740"/>
      <c r="T9" s="740"/>
      <c r="V9" s="550"/>
    </row>
    <row r="10" spans="1:22" ht="18.75" customHeight="1" x14ac:dyDescent="0.35">
      <c r="A10" s="744" t="str">
        <f>'Competitor List'!$B$2</f>
        <v>Your range name, City State</v>
      </c>
      <c r="B10" s="740"/>
      <c r="C10" s="740"/>
      <c r="D10" s="740"/>
      <c r="E10" s="740"/>
      <c r="F10" s="744" t="str">
        <f>'Competitor List'!$B$2</f>
        <v>Your range name, City State</v>
      </c>
      <c r="G10" s="740"/>
      <c r="H10" s="740"/>
      <c r="I10" s="740"/>
      <c r="J10" s="740"/>
      <c r="K10" s="744" t="str">
        <f>'Competitor List'!$B$2</f>
        <v>Your range name, City State</v>
      </c>
      <c r="L10" s="740"/>
      <c r="M10" s="740"/>
      <c r="N10" s="740"/>
      <c r="O10" s="740"/>
      <c r="P10" s="744" t="str">
        <f>'Competitor List'!$B$2</f>
        <v>Your range name, City State</v>
      </c>
      <c r="Q10" s="740"/>
      <c r="R10" s="740"/>
      <c r="S10" s="740"/>
      <c r="T10" s="740"/>
      <c r="V10" s="550"/>
    </row>
    <row r="11" spans="1:22" ht="18.75" customHeight="1" x14ac:dyDescent="0.35">
      <c r="A11" s="739">
        <f>'Competitor List'!$B$3</f>
        <v>43499</v>
      </c>
      <c r="B11" s="740"/>
      <c r="C11" s="740"/>
      <c r="D11" s="740"/>
      <c r="E11" s="740"/>
      <c r="F11" s="739">
        <f>'Competitor List'!$B$3</f>
        <v>43499</v>
      </c>
      <c r="G11" s="740"/>
      <c r="H11" s="740"/>
      <c r="I11" s="740"/>
      <c r="J11" s="740"/>
      <c r="K11" s="739">
        <f>'Competitor List'!$B$3</f>
        <v>43499</v>
      </c>
      <c r="L11" s="740"/>
      <c r="M11" s="740"/>
      <c r="N11" s="740"/>
      <c r="O11" s="740"/>
      <c r="P11" s="739">
        <f>'Competitor List'!$B$3</f>
        <v>43499</v>
      </c>
      <c r="Q11" s="740"/>
      <c r="R11" s="740"/>
      <c r="S11" s="740"/>
      <c r="T11" s="740"/>
      <c r="V11" s="550"/>
    </row>
    <row r="12" spans="1:22" ht="18.75" customHeight="1" x14ac:dyDescent="0.35">
      <c r="A12" s="741" t="s">
        <v>438</v>
      </c>
      <c r="B12" s="742"/>
      <c r="C12" s="741" t="s">
        <v>424</v>
      </c>
      <c r="D12" s="743"/>
      <c r="E12" s="551">
        <v>1</v>
      </c>
      <c r="F12" s="741" t="s">
        <v>438</v>
      </c>
      <c r="G12" s="742"/>
      <c r="H12" s="741" t="s">
        <v>424</v>
      </c>
      <c r="I12" s="743"/>
      <c r="J12" s="551">
        <f>E12+1</f>
        <v>2</v>
      </c>
      <c r="K12" s="741" t="s">
        <v>438</v>
      </c>
      <c r="L12" s="742"/>
      <c r="M12" s="741" t="s">
        <v>424</v>
      </c>
      <c r="N12" s="743"/>
      <c r="O12" s="551">
        <f>J12+1</f>
        <v>3</v>
      </c>
      <c r="P12" s="741" t="s">
        <v>438</v>
      </c>
      <c r="Q12" s="742"/>
      <c r="R12" s="741" t="s">
        <v>424</v>
      </c>
      <c r="S12" s="743"/>
      <c r="T12" s="551">
        <f>O12+1</f>
        <v>4</v>
      </c>
      <c r="V12" s="550"/>
    </row>
    <row r="13" spans="1:22" ht="18.75" customHeight="1" x14ac:dyDescent="0.7">
      <c r="A13" s="749" t="s">
        <v>425</v>
      </c>
      <c r="B13" s="750"/>
      <c r="C13" s="751">
        <f>'Label data'!A4</f>
        <v>102</v>
      </c>
      <c r="D13" s="553"/>
      <c r="F13" s="749" t="s">
        <v>425</v>
      </c>
      <c r="G13" s="750"/>
      <c r="H13" s="751">
        <f>C13</f>
        <v>102</v>
      </c>
      <c r="I13" s="553"/>
      <c r="K13" s="749" t="s">
        <v>425</v>
      </c>
      <c r="L13" s="750"/>
      <c r="M13" s="751">
        <f>H13</f>
        <v>102</v>
      </c>
      <c r="N13" s="553"/>
      <c r="P13" s="749" t="s">
        <v>425</v>
      </c>
      <c r="Q13" s="750"/>
      <c r="R13" s="751">
        <f>M13</f>
        <v>102</v>
      </c>
      <c r="S13" s="553"/>
      <c r="V13" s="550"/>
    </row>
    <row r="14" spans="1:22" ht="18.75" customHeight="1" x14ac:dyDescent="0.35">
      <c r="A14" s="750"/>
      <c r="B14" s="750"/>
      <c r="C14" s="748"/>
      <c r="D14" s="745"/>
      <c r="E14" s="746"/>
      <c r="F14" s="750"/>
      <c r="G14" s="750"/>
      <c r="H14" s="748"/>
      <c r="I14" s="745"/>
      <c r="J14" s="746"/>
      <c r="K14" s="750"/>
      <c r="L14" s="750"/>
      <c r="M14" s="748"/>
      <c r="N14" s="745"/>
      <c r="O14" s="746"/>
      <c r="P14" s="750"/>
      <c r="Q14" s="750"/>
      <c r="R14" s="748"/>
      <c r="S14" s="752" t="s">
        <v>435</v>
      </c>
      <c r="T14" s="746"/>
      <c r="V14" s="550"/>
    </row>
    <row r="15" spans="1:22" ht="18.75" customHeight="1" x14ac:dyDescent="0.7">
      <c r="A15" s="554"/>
      <c r="B15" s="555"/>
      <c r="C15" s="556"/>
      <c r="D15" s="554" t="s">
        <v>426</v>
      </c>
      <c r="E15" s="557">
        <f ca="1">'Label data'!G4</f>
        <v>2</v>
      </c>
      <c r="G15" s="555"/>
      <c r="H15" s="556"/>
      <c r="I15" s="554" t="s">
        <v>426</v>
      </c>
      <c r="J15" s="557">
        <f ca="1">E15</f>
        <v>2</v>
      </c>
      <c r="L15" s="555"/>
      <c r="M15" s="556"/>
      <c r="N15" s="554" t="s">
        <v>426</v>
      </c>
      <c r="O15" s="557">
        <f ca="1">'Label data'!H4</f>
        <v>2</v>
      </c>
      <c r="Q15" s="555"/>
      <c r="R15" s="556"/>
      <c r="S15" s="554" t="s">
        <v>426</v>
      </c>
      <c r="T15" s="557">
        <f ca="1">O15</f>
        <v>2</v>
      </c>
      <c r="V15" s="550"/>
    </row>
    <row r="16" spans="1:22" ht="18.75" customHeight="1" x14ac:dyDescent="0.35">
      <c r="A16" s="554"/>
      <c r="B16" s="557"/>
      <c r="C16" s="557"/>
      <c r="D16" s="747" t="s">
        <v>427</v>
      </c>
      <c r="E16" s="748"/>
      <c r="F16" s="554"/>
      <c r="G16" s="557"/>
      <c r="H16" s="557"/>
      <c r="I16" s="747" t="s">
        <v>428</v>
      </c>
      <c r="J16" s="748"/>
      <c r="K16" s="554"/>
      <c r="L16" s="557"/>
      <c r="M16" s="557"/>
      <c r="N16" s="747" t="s">
        <v>427</v>
      </c>
      <c r="O16" s="748"/>
      <c r="P16" s="554"/>
      <c r="Q16" s="557"/>
      <c r="R16" s="557"/>
      <c r="S16" s="747" t="s">
        <v>428</v>
      </c>
      <c r="T16" s="748"/>
      <c r="V16" s="550"/>
    </row>
    <row r="17" spans="1:22" ht="18.75" customHeight="1" x14ac:dyDescent="0.35">
      <c r="A17" s="744" t="str">
        <f>'Competitor List'!$B$1</f>
        <v>IBS 600 YARD MATCH #1</v>
      </c>
      <c r="B17" s="740"/>
      <c r="C17" s="740"/>
      <c r="D17" s="740"/>
      <c r="E17" s="740"/>
      <c r="F17" s="744" t="str">
        <f>'Competitor List'!$B$1</f>
        <v>IBS 600 YARD MATCH #1</v>
      </c>
      <c r="G17" s="740"/>
      <c r="H17" s="740"/>
      <c r="I17" s="740"/>
      <c r="J17" s="740"/>
      <c r="K17" s="744" t="str">
        <f>'Competitor List'!$B$1</f>
        <v>IBS 600 YARD MATCH #1</v>
      </c>
      <c r="L17" s="740"/>
      <c r="M17" s="740"/>
      <c r="N17" s="740"/>
      <c r="O17" s="740"/>
      <c r="P17" s="744" t="str">
        <f>'Competitor List'!$B$1</f>
        <v>IBS 600 YARD MATCH #1</v>
      </c>
      <c r="Q17" s="740"/>
      <c r="R17" s="740"/>
      <c r="S17" s="740"/>
      <c r="T17" s="740"/>
      <c r="V17" s="550"/>
    </row>
    <row r="18" spans="1:22" ht="18.75" customHeight="1" x14ac:dyDescent="0.35">
      <c r="A18" s="744" t="str">
        <f>'Competitor List'!$B$2</f>
        <v>Your range name, City State</v>
      </c>
      <c r="B18" s="740"/>
      <c r="C18" s="740"/>
      <c r="D18" s="740"/>
      <c r="E18" s="740"/>
      <c r="F18" s="744" t="str">
        <f>'Competitor List'!$B$2</f>
        <v>Your range name, City State</v>
      </c>
      <c r="G18" s="740"/>
      <c r="H18" s="740"/>
      <c r="I18" s="740"/>
      <c r="J18" s="740"/>
      <c r="K18" s="744" t="str">
        <f>'Competitor List'!$B$2</f>
        <v>Your range name, City State</v>
      </c>
      <c r="L18" s="740"/>
      <c r="M18" s="740"/>
      <c r="N18" s="740"/>
      <c r="O18" s="740"/>
      <c r="P18" s="744" t="str">
        <f>'Competitor List'!$B$2</f>
        <v>Your range name, City State</v>
      </c>
      <c r="Q18" s="740"/>
      <c r="R18" s="740"/>
      <c r="S18" s="740"/>
      <c r="T18" s="740"/>
      <c r="V18" s="550"/>
    </row>
    <row r="19" spans="1:22" ht="18.75" customHeight="1" x14ac:dyDescent="0.35">
      <c r="A19" s="739">
        <f>'Competitor List'!$B$3</f>
        <v>43499</v>
      </c>
      <c r="B19" s="740"/>
      <c r="C19" s="740"/>
      <c r="D19" s="740"/>
      <c r="E19" s="740"/>
      <c r="F19" s="739">
        <f>'Competitor List'!$B$3</f>
        <v>43499</v>
      </c>
      <c r="G19" s="740"/>
      <c r="H19" s="740"/>
      <c r="I19" s="740"/>
      <c r="J19" s="740"/>
      <c r="K19" s="739">
        <f>'Competitor List'!$B$3</f>
        <v>43499</v>
      </c>
      <c r="L19" s="740"/>
      <c r="M19" s="740"/>
      <c r="N19" s="740"/>
      <c r="O19" s="740"/>
      <c r="P19" s="739">
        <f>'Competitor List'!$B$3</f>
        <v>43499</v>
      </c>
      <c r="Q19" s="740"/>
      <c r="R19" s="740"/>
      <c r="S19" s="740"/>
      <c r="T19" s="740"/>
      <c r="V19" s="550"/>
    </row>
    <row r="20" spans="1:22" ht="18.75" customHeight="1" x14ac:dyDescent="0.35">
      <c r="A20" s="741" t="s">
        <v>438</v>
      </c>
      <c r="B20" s="742"/>
      <c r="C20" s="741" t="s">
        <v>424</v>
      </c>
      <c r="D20" s="743"/>
      <c r="E20" s="551">
        <v>1</v>
      </c>
      <c r="F20" s="741" t="s">
        <v>438</v>
      </c>
      <c r="G20" s="742"/>
      <c r="H20" s="741" t="s">
        <v>424</v>
      </c>
      <c r="I20" s="743"/>
      <c r="J20" s="551">
        <f>E20+1</f>
        <v>2</v>
      </c>
      <c r="K20" s="741" t="s">
        <v>438</v>
      </c>
      <c r="L20" s="742"/>
      <c r="M20" s="741" t="s">
        <v>424</v>
      </c>
      <c r="N20" s="743"/>
      <c r="O20" s="551">
        <f>J20+1</f>
        <v>3</v>
      </c>
      <c r="P20" s="741" t="s">
        <v>438</v>
      </c>
      <c r="Q20" s="742"/>
      <c r="R20" s="741" t="s">
        <v>424</v>
      </c>
      <c r="S20" s="743"/>
      <c r="T20" s="551">
        <f>O20+1</f>
        <v>4</v>
      </c>
      <c r="V20" s="550"/>
    </row>
    <row r="21" spans="1:22" ht="18.75" customHeight="1" x14ac:dyDescent="0.7">
      <c r="A21" s="749" t="s">
        <v>425</v>
      </c>
      <c r="B21" s="750"/>
      <c r="C21" s="751">
        <f>'Label data'!A5</f>
        <v>103</v>
      </c>
      <c r="D21" s="553"/>
      <c r="F21" s="749" t="s">
        <v>425</v>
      </c>
      <c r="G21" s="750"/>
      <c r="H21" s="751">
        <f>C21</f>
        <v>103</v>
      </c>
      <c r="I21" s="553"/>
      <c r="K21" s="749" t="s">
        <v>425</v>
      </c>
      <c r="L21" s="750"/>
      <c r="M21" s="751">
        <f>H21</f>
        <v>103</v>
      </c>
      <c r="N21" s="553"/>
      <c r="P21" s="749" t="s">
        <v>425</v>
      </c>
      <c r="Q21" s="750"/>
      <c r="R21" s="751">
        <f>M21</f>
        <v>103</v>
      </c>
      <c r="S21" s="553"/>
      <c r="V21" s="550"/>
    </row>
    <row r="22" spans="1:22" ht="18.75" customHeight="1" x14ac:dyDescent="0.35">
      <c r="A22" s="750"/>
      <c r="B22" s="750"/>
      <c r="C22" s="748"/>
      <c r="D22" s="745"/>
      <c r="E22" s="746"/>
      <c r="F22" s="750"/>
      <c r="G22" s="750"/>
      <c r="H22" s="748"/>
      <c r="I22" s="745"/>
      <c r="J22" s="746"/>
      <c r="K22" s="750"/>
      <c r="L22" s="750"/>
      <c r="M22" s="748"/>
      <c r="N22" s="745"/>
      <c r="O22" s="746"/>
      <c r="P22" s="750"/>
      <c r="Q22" s="750"/>
      <c r="R22" s="748"/>
      <c r="S22" s="745"/>
      <c r="T22" s="746"/>
      <c r="V22" s="550"/>
    </row>
    <row r="23" spans="1:22" ht="18.75" customHeight="1" x14ac:dyDescent="0.7">
      <c r="A23" s="554"/>
      <c r="B23" s="555"/>
      <c r="C23" s="556"/>
      <c r="D23" s="554" t="s">
        <v>426</v>
      </c>
      <c r="E23" s="557">
        <f ca="1">'Label data'!G5</f>
        <v>3</v>
      </c>
      <c r="G23" s="555"/>
      <c r="H23" s="556"/>
      <c r="I23" s="554" t="s">
        <v>426</v>
      </c>
      <c r="J23" s="557">
        <f ca="1">E23</f>
        <v>3</v>
      </c>
      <c r="L23" s="555"/>
      <c r="M23" s="556"/>
      <c r="N23" s="554" t="s">
        <v>426</v>
      </c>
      <c r="O23" s="557">
        <f ca="1">'Label data'!H5</f>
        <v>3</v>
      </c>
      <c r="Q23" s="555"/>
      <c r="R23" s="556"/>
      <c r="S23" s="554" t="s">
        <v>426</v>
      </c>
      <c r="T23" s="557">
        <f ca="1">O23</f>
        <v>3</v>
      </c>
      <c r="V23" s="550"/>
    </row>
    <row r="24" spans="1:22" ht="18.75" customHeight="1" x14ac:dyDescent="0.35">
      <c r="A24" s="554"/>
      <c r="B24" s="557"/>
      <c r="C24" s="557"/>
      <c r="D24" s="747" t="s">
        <v>427</v>
      </c>
      <c r="E24" s="748"/>
      <c r="F24" s="554"/>
      <c r="G24" s="557"/>
      <c r="H24" s="557"/>
      <c r="I24" s="747" t="s">
        <v>428</v>
      </c>
      <c r="J24" s="748"/>
      <c r="K24" s="554"/>
      <c r="L24" s="557"/>
      <c r="M24" s="557"/>
      <c r="N24" s="747" t="s">
        <v>427</v>
      </c>
      <c r="O24" s="748"/>
      <c r="P24" s="554"/>
      <c r="Q24" s="557"/>
      <c r="R24" s="557"/>
      <c r="S24" s="747" t="s">
        <v>428</v>
      </c>
      <c r="T24" s="748"/>
      <c r="V24" s="550"/>
    </row>
    <row r="25" spans="1:22" ht="18.75" customHeight="1" x14ac:dyDescent="0.35">
      <c r="A25" s="744" t="str">
        <f>'Competitor List'!$B$1</f>
        <v>IBS 600 YARD MATCH #1</v>
      </c>
      <c r="B25" s="740"/>
      <c r="C25" s="740"/>
      <c r="D25" s="740"/>
      <c r="E25" s="740"/>
      <c r="F25" s="744" t="str">
        <f>'Competitor List'!$B$1</f>
        <v>IBS 600 YARD MATCH #1</v>
      </c>
      <c r="G25" s="740"/>
      <c r="H25" s="740"/>
      <c r="I25" s="740"/>
      <c r="J25" s="740"/>
      <c r="K25" s="744" t="str">
        <f>'Competitor List'!$B$1</f>
        <v>IBS 600 YARD MATCH #1</v>
      </c>
      <c r="L25" s="740"/>
      <c r="M25" s="740"/>
      <c r="N25" s="740"/>
      <c r="O25" s="740"/>
      <c r="P25" s="744" t="str">
        <f>'Competitor List'!$B$1</f>
        <v>IBS 600 YARD MATCH #1</v>
      </c>
      <c r="Q25" s="740"/>
      <c r="R25" s="740"/>
      <c r="S25" s="740"/>
      <c r="T25" s="740"/>
      <c r="V25" s="550"/>
    </row>
    <row r="26" spans="1:22" ht="18.75" customHeight="1" x14ac:dyDescent="0.35">
      <c r="A26" s="744" t="str">
        <f>'Competitor List'!$B$2</f>
        <v>Your range name, City State</v>
      </c>
      <c r="B26" s="740"/>
      <c r="C26" s="740"/>
      <c r="D26" s="740"/>
      <c r="E26" s="740"/>
      <c r="F26" s="744" t="str">
        <f>'Competitor List'!$B$2</f>
        <v>Your range name, City State</v>
      </c>
      <c r="G26" s="740"/>
      <c r="H26" s="740"/>
      <c r="I26" s="740"/>
      <c r="J26" s="740"/>
      <c r="K26" s="744" t="str">
        <f>'Competitor List'!$B$2</f>
        <v>Your range name, City State</v>
      </c>
      <c r="L26" s="740"/>
      <c r="M26" s="740"/>
      <c r="N26" s="740"/>
      <c r="O26" s="740"/>
      <c r="P26" s="744" t="str">
        <f>'Competitor List'!$B$2</f>
        <v>Your range name, City State</v>
      </c>
      <c r="Q26" s="740"/>
      <c r="R26" s="740"/>
      <c r="S26" s="740"/>
      <c r="T26" s="740"/>
      <c r="V26" s="550"/>
    </row>
    <row r="27" spans="1:22" ht="18.75" customHeight="1" x14ac:dyDescent="0.35">
      <c r="A27" s="739">
        <f>'Competitor List'!$B$3</f>
        <v>43499</v>
      </c>
      <c r="B27" s="740"/>
      <c r="C27" s="740"/>
      <c r="D27" s="740"/>
      <c r="E27" s="740"/>
      <c r="F27" s="739">
        <f>'Competitor List'!$B$3</f>
        <v>43499</v>
      </c>
      <c r="G27" s="740"/>
      <c r="H27" s="740"/>
      <c r="I27" s="740"/>
      <c r="J27" s="740"/>
      <c r="K27" s="739">
        <f>'Competitor List'!$B$3</f>
        <v>43499</v>
      </c>
      <c r="L27" s="740"/>
      <c r="M27" s="740"/>
      <c r="N27" s="740"/>
      <c r="O27" s="740"/>
      <c r="P27" s="739">
        <f>'Competitor List'!$B$3</f>
        <v>43499</v>
      </c>
      <c r="Q27" s="740"/>
      <c r="R27" s="740"/>
      <c r="S27" s="740"/>
      <c r="T27" s="740"/>
      <c r="V27" s="550"/>
    </row>
    <row r="28" spans="1:22" ht="18.75" customHeight="1" x14ac:dyDescent="0.35">
      <c r="A28" s="741" t="s">
        <v>438</v>
      </c>
      <c r="B28" s="742"/>
      <c r="C28" s="741" t="s">
        <v>424</v>
      </c>
      <c r="D28" s="743"/>
      <c r="E28" s="551">
        <v>1</v>
      </c>
      <c r="F28" s="741" t="s">
        <v>438</v>
      </c>
      <c r="G28" s="742"/>
      <c r="H28" s="741" t="s">
        <v>424</v>
      </c>
      <c r="I28" s="743"/>
      <c r="J28" s="551">
        <f>E28+1</f>
        <v>2</v>
      </c>
      <c r="K28" s="741" t="s">
        <v>438</v>
      </c>
      <c r="L28" s="742"/>
      <c r="M28" s="741" t="s">
        <v>424</v>
      </c>
      <c r="N28" s="743"/>
      <c r="O28" s="551">
        <f>J28+1</f>
        <v>3</v>
      </c>
      <c r="P28" s="741" t="s">
        <v>438</v>
      </c>
      <c r="Q28" s="742"/>
      <c r="R28" s="741" t="s">
        <v>424</v>
      </c>
      <c r="S28" s="743"/>
      <c r="T28" s="551">
        <f>O28+1</f>
        <v>4</v>
      </c>
    </row>
    <row r="29" spans="1:22" ht="18.75" customHeight="1" x14ac:dyDescent="0.7">
      <c r="A29" s="749" t="s">
        <v>425</v>
      </c>
      <c r="B29" s="750"/>
      <c r="C29" s="751">
        <f>'Label data'!A6</f>
        <v>104</v>
      </c>
      <c r="D29" s="553"/>
      <c r="F29" s="749" t="s">
        <v>425</v>
      </c>
      <c r="G29" s="750"/>
      <c r="H29" s="751">
        <f>C29</f>
        <v>104</v>
      </c>
      <c r="I29" s="553"/>
      <c r="K29" s="749" t="s">
        <v>425</v>
      </c>
      <c r="L29" s="750"/>
      <c r="M29" s="751">
        <f>H29</f>
        <v>104</v>
      </c>
      <c r="N29" s="553"/>
      <c r="P29" s="749" t="s">
        <v>425</v>
      </c>
      <c r="Q29" s="750"/>
      <c r="R29" s="751">
        <f>M29</f>
        <v>104</v>
      </c>
      <c r="S29" s="553"/>
    </row>
    <row r="30" spans="1:22" ht="18.75" customHeight="1" x14ac:dyDescent="0.35">
      <c r="A30" s="750"/>
      <c r="B30" s="750"/>
      <c r="C30" s="748"/>
      <c r="D30" s="745"/>
      <c r="E30" s="746"/>
      <c r="F30" s="750"/>
      <c r="G30" s="750"/>
      <c r="H30" s="748"/>
      <c r="I30" s="745"/>
      <c r="J30" s="746"/>
      <c r="K30" s="750"/>
      <c r="L30" s="750"/>
      <c r="M30" s="748"/>
      <c r="N30" s="745"/>
      <c r="O30" s="746"/>
      <c r="P30" s="750"/>
      <c r="Q30" s="750"/>
      <c r="R30" s="748"/>
      <c r="S30" s="745"/>
      <c r="T30" s="746"/>
    </row>
    <row r="31" spans="1:22" ht="18.75" customHeight="1" x14ac:dyDescent="0.7">
      <c r="A31" s="554"/>
      <c r="B31" s="555"/>
      <c r="C31" s="556"/>
      <c r="D31" s="554" t="s">
        <v>426</v>
      </c>
      <c r="E31" s="557">
        <f ca="1">'Label data'!G6</f>
        <v>4</v>
      </c>
      <c r="G31" s="555"/>
      <c r="H31" s="556"/>
      <c r="I31" s="554" t="s">
        <v>426</v>
      </c>
      <c r="J31" s="557">
        <f ca="1">E31</f>
        <v>4</v>
      </c>
      <c r="L31" s="555"/>
      <c r="M31" s="556"/>
      <c r="N31" s="554" t="s">
        <v>426</v>
      </c>
      <c r="O31" s="557">
        <f ca="1">'Label data'!H6</f>
        <v>4</v>
      </c>
      <c r="Q31" s="555"/>
      <c r="R31" s="556"/>
      <c r="S31" s="554" t="s">
        <v>426</v>
      </c>
      <c r="T31" s="557">
        <f ca="1">O31</f>
        <v>4</v>
      </c>
    </row>
    <row r="32" spans="1:22" ht="18.75" customHeight="1" x14ac:dyDescent="0.35">
      <c r="A32" s="554"/>
      <c r="B32" s="557"/>
      <c r="C32" s="557"/>
      <c r="D32" s="747" t="s">
        <v>427</v>
      </c>
      <c r="E32" s="748"/>
      <c r="F32" s="554"/>
      <c r="G32" s="557"/>
      <c r="H32" s="557"/>
      <c r="I32" s="747" t="s">
        <v>428</v>
      </c>
      <c r="J32" s="748"/>
      <c r="K32" s="554"/>
      <c r="L32" s="557"/>
      <c r="M32" s="557"/>
      <c r="N32" s="747" t="s">
        <v>427</v>
      </c>
      <c r="O32" s="748"/>
      <c r="P32" s="554"/>
      <c r="Q32" s="557"/>
      <c r="R32" s="557"/>
      <c r="S32" s="747" t="s">
        <v>428</v>
      </c>
      <c r="T32" s="748"/>
    </row>
    <row r="33" spans="1:20" ht="18.75" customHeight="1" x14ac:dyDescent="0.35">
      <c r="A33" s="744" t="str">
        <f>'Competitor List'!$B$1</f>
        <v>IBS 600 YARD MATCH #1</v>
      </c>
      <c r="B33" s="740"/>
      <c r="C33" s="740"/>
      <c r="D33" s="740"/>
      <c r="E33" s="740"/>
      <c r="F33" s="744" t="str">
        <f>'Competitor List'!$B$1</f>
        <v>IBS 600 YARD MATCH #1</v>
      </c>
      <c r="G33" s="740"/>
      <c r="H33" s="740"/>
      <c r="I33" s="740"/>
      <c r="J33" s="740"/>
      <c r="K33" s="744" t="str">
        <f>'Competitor List'!$B$1</f>
        <v>IBS 600 YARD MATCH #1</v>
      </c>
      <c r="L33" s="740"/>
      <c r="M33" s="740"/>
      <c r="N33" s="740"/>
      <c r="O33" s="740"/>
      <c r="P33" s="744" t="str">
        <f>'Competitor List'!$B$1</f>
        <v>IBS 600 YARD MATCH #1</v>
      </c>
      <c r="Q33" s="740"/>
      <c r="R33" s="740"/>
      <c r="S33" s="740"/>
      <c r="T33" s="740"/>
    </row>
    <row r="34" spans="1:20" ht="18.75" customHeight="1" x14ac:dyDescent="0.35">
      <c r="A34" s="744" t="str">
        <f>'Competitor List'!$B$2</f>
        <v>Your range name, City State</v>
      </c>
      <c r="B34" s="740"/>
      <c r="C34" s="740"/>
      <c r="D34" s="740"/>
      <c r="E34" s="740"/>
      <c r="F34" s="744" t="str">
        <f>'Competitor List'!$B$2</f>
        <v>Your range name, City State</v>
      </c>
      <c r="G34" s="740"/>
      <c r="H34" s="740"/>
      <c r="I34" s="740"/>
      <c r="J34" s="740"/>
      <c r="K34" s="744" t="str">
        <f>'Competitor List'!$B$2</f>
        <v>Your range name, City State</v>
      </c>
      <c r="L34" s="740"/>
      <c r="M34" s="740"/>
      <c r="N34" s="740"/>
      <c r="O34" s="740"/>
      <c r="P34" s="744" t="str">
        <f>'Competitor List'!$B$2</f>
        <v>Your range name, City State</v>
      </c>
      <c r="Q34" s="740"/>
      <c r="R34" s="740"/>
      <c r="S34" s="740"/>
      <c r="T34" s="740"/>
    </row>
    <row r="35" spans="1:20" ht="18.75" customHeight="1" x14ac:dyDescent="0.35">
      <c r="A35" s="739">
        <f>'Competitor List'!$B$3</f>
        <v>43499</v>
      </c>
      <c r="B35" s="740"/>
      <c r="C35" s="740"/>
      <c r="D35" s="740"/>
      <c r="E35" s="740"/>
      <c r="F35" s="739">
        <f>'Competitor List'!$B$3</f>
        <v>43499</v>
      </c>
      <c r="G35" s="740"/>
      <c r="H35" s="740"/>
      <c r="I35" s="740"/>
      <c r="J35" s="740"/>
      <c r="K35" s="739">
        <f>'Competitor List'!$B$3</f>
        <v>43499</v>
      </c>
      <c r="L35" s="740"/>
      <c r="M35" s="740"/>
      <c r="N35" s="740"/>
      <c r="O35" s="740"/>
      <c r="P35" s="739">
        <f>'Competitor List'!$B$3</f>
        <v>43499</v>
      </c>
      <c r="Q35" s="740"/>
      <c r="R35" s="740"/>
      <c r="S35" s="740"/>
      <c r="T35" s="740"/>
    </row>
    <row r="36" spans="1:20" ht="18.75" customHeight="1" x14ac:dyDescent="0.35">
      <c r="A36" s="741" t="s">
        <v>438</v>
      </c>
      <c r="B36" s="742"/>
      <c r="C36" s="741" t="s">
        <v>424</v>
      </c>
      <c r="D36" s="743"/>
      <c r="E36" s="551">
        <v>1</v>
      </c>
      <c r="F36" s="741" t="s">
        <v>438</v>
      </c>
      <c r="G36" s="742"/>
      <c r="H36" s="741" t="s">
        <v>424</v>
      </c>
      <c r="I36" s="743"/>
      <c r="J36" s="551">
        <f>E36+1</f>
        <v>2</v>
      </c>
      <c r="K36" s="741" t="s">
        <v>438</v>
      </c>
      <c r="L36" s="742"/>
      <c r="M36" s="741" t="s">
        <v>424</v>
      </c>
      <c r="N36" s="743"/>
      <c r="O36" s="551">
        <f>J36+1</f>
        <v>3</v>
      </c>
      <c r="P36" s="741" t="s">
        <v>438</v>
      </c>
      <c r="Q36" s="742"/>
      <c r="R36" s="741" t="s">
        <v>424</v>
      </c>
      <c r="S36" s="743"/>
      <c r="T36" s="551">
        <f>O36+1</f>
        <v>4</v>
      </c>
    </row>
    <row r="37" spans="1:20" ht="18.75" customHeight="1" x14ac:dyDescent="0.7">
      <c r="A37" s="749" t="s">
        <v>425</v>
      </c>
      <c r="B37" s="750"/>
      <c r="C37" s="751">
        <f>'Label data'!A7</f>
        <v>105</v>
      </c>
      <c r="D37" s="553"/>
      <c r="F37" s="749" t="s">
        <v>425</v>
      </c>
      <c r="G37" s="750"/>
      <c r="H37" s="751">
        <f>C37</f>
        <v>105</v>
      </c>
      <c r="I37" s="553"/>
      <c r="K37" s="749" t="s">
        <v>425</v>
      </c>
      <c r="L37" s="750"/>
      <c r="M37" s="751">
        <f>H37</f>
        <v>105</v>
      </c>
      <c r="N37" s="553"/>
      <c r="P37" s="749" t="s">
        <v>425</v>
      </c>
      <c r="Q37" s="750"/>
      <c r="R37" s="751">
        <f>M37</f>
        <v>105</v>
      </c>
      <c r="S37" s="553"/>
    </row>
    <row r="38" spans="1:20" ht="18.75" customHeight="1" x14ac:dyDescent="0.35">
      <c r="A38" s="750"/>
      <c r="B38" s="750"/>
      <c r="C38" s="748"/>
      <c r="D38" s="745"/>
      <c r="E38" s="746"/>
      <c r="F38" s="750"/>
      <c r="G38" s="750"/>
      <c r="H38" s="748"/>
      <c r="I38" s="745"/>
      <c r="J38" s="746"/>
      <c r="K38" s="750"/>
      <c r="L38" s="750"/>
      <c r="M38" s="748"/>
      <c r="N38" s="745"/>
      <c r="O38" s="746"/>
      <c r="P38" s="750"/>
      <c r="Q38" s="750"/>
      <c r="R38" s="748"/>
      <c r="S38" s="745"/>
      <c r="T38" s="746"/>
    </row>
    <row r="39" spans="1:20" ht="18.75" customHeight="1" x14ac:dyDescent="0.7">
      <c r="A39" s="554"/>
      <c r="B39" s="555"/>
      <c r="C39" s="556"/>
      <c r="D39" s="554" t="s">
        <v>426</v>
      </c>
      <c r="E39" s="557">
        <f ca="1">'Label data'!G7</f>
        <v>5</v>
      </c>
      <c r="G39" s="555"/>
      <c r="H39" s="556"/>
      <c r="I39" s="554" t="s">
        <v>426</v>
      </c>
      <c r="J39" s="557">
        <f ca="1">E39</f>
        <v>5</v>
      </c>
      <c r="L39" s="555"/>
      <c r="M39" s="556"/>
      <c r="N39" s="554" t="s">
        <v>426</v>
      </c>
      <c r="O39" s="557">
        <f ca="1">'Label data'!H7</f>
        <v>5</v>
      </c>
      <c r="Q39" s="555"/>
      <c r="R39" s="556"/>
      <c r="S39" s="554" t="s">
        <v>426</v>
      </c>
      <c r="T39" s="557">
        <f ca="1">O39</f>
        <v>5</v>
      </c>
    </row>
    <row r="40" spans="1:20" ht="18.75" customHeight="1" x14ac:dyDescent="0.35">
      <c r="A40" s="554"/>
      <c r="B40" s="557"/>
      <c r="C40" s="557"/>
      <c r="D40" s="747" t="s">
        <v>427</v>
      </c>
      <c r="E40" s="748"/>
      <c r="F40" s="554"/>
      <c r="G40" s="557"/>
      <c r="H40" s="557"/>
      <c r="I40" s="747" t="s">
        <v>428</v>
      </c>
      <c r="J40" s="748"/>
      <c r="K40" s="554"/>
      <c r="L40" s="557"/>
      <c r="M40" s="557"/>
      <c r="N40" s="747" t="s">
        <v>427</v>
      </c>
      <c r="O40" s="748"/>
      <c r="P40" s="554"/>
      <c r="Q40" s="557"/>
      <c r="R40" s="557"/>
      <c r="S40" s="747" t="s">
        <v>428</v>
      </c>
      <c r="T40" s="748"/>
    </row>
    <row r="41" spans="1:20" ht="18.75" customHeight="1" x14ac:dyDescent="0.35">
      <c r="A41" s="744" t="str">
        <f>'Competitor List'!$B$1</f>
        <v>IBS 600 YARD MATCH #1</v>
      </c>
      <c r="B41" s="740"/>
      <c r="C41" s="740"/>
      <c r="D41" s="740"/>
      <c r="E41" s="740"/>
      <c r="F41" s="744" t="str">
        <f>'Competitor List'!$B$1</f>
        <v>IBS 600 YARD MATCH #1</v>
      </c>
      <c r="G41" s="740"/>
      <c r="H41" s="740"/>
      <c r="I41" s="740"/>
      <c r="J41" s="740"/>
      <c r="K41" s="744" t="str">
        <f>'Competitor List'!$B$1</f>
        <v>IBS 600 YARD MATCH #1</v>
      </c>
      <c r="L41" s="740"/>
      <c r="M41" s="740"/>
      <c r="N41" s="740"/>
      <c r="O41" s="740"/>
      <c r="P41" s="744" t="str">
        <f>'Competitor List'!$B$1</f>
        <v>IBS 600 YARD MATCH #1</v>
      </c>
      <c r="Q41" s="740"/>
      <c r="R41" s="740"/>
      <c r="S41" s="740"/>
      <c r="T41" s="740"/>
    </row>
    <row r="42" spans="1:20" ht="18.75" customHeight="1" x14ac:dyDescent="0.35">
      <c r="A42" s="744" t="str">
        <f>'Competitor List'!$B$2</f>
        <v>Your range name, City State</v>
      </c>
      <c r="B42" s="740"/>
      <c r="C42" s="740"/>
      <c r="D42" s="740"/>
      <c r="E42" s="740"/>
      <c r="F42" s="744" t="str">
        <f>'Competitor List'!$B$2</f>
        <v>Your range name, City State</v>
      </c>
      <c r="G42" s="740"/>
      <c r="H42" s="740"/>
      <c r="I42" s="740"/>
      <c r="J42" s="740"/>
      <c r="K42" s="744" t="str">
        <f>'Competitor List'!$B$2</f>
        <v>Your range name, City State</v>
      </c>
      <c r="L42" s="740"/>
      <c r="M42" s="740"/>
      <c r="N42" s="740"/>
      <c r="O42" s="740"/>
      <c r="P42" s="744" t="str">
        <f>'Competitor List'!$B$2</f>
        <v>Your range name, City State</v>
      </c>
      <c r="Q42" s="740"/>
      <c r="R42" s="740"/>
      <c r="S42" s="740"/>
      <c r="T42" s="740"/>
    </row>
    <row r="43" spans="1:20" ht="18.75" customHeight="1" x14ac:dyDescent="0.35">
      <c r="A43" s="739">
        <f>'Competitor List'!$B$3</f>
        <v>43499</v>
      </c>
      <c r="B43" s="740"/>
      <c r="C43" s="740"/>
      <c r="D43" s="740"/>
      <c r="E43" s="740"/>
      <c r="F43" s="739">
        <f>'Competitor List'!$B$3</f>
        <v>43499</v>
      </c>
      <c r="G43" s="740"/>
      <c r="H43" s="740"/>
      <c r="I43" s="740"/>
      <c r="J43" s="740"/>
      <c r="K43" s="739">
        <f>'Competitor List'!$B$3</f>
        <v>43499</v>
      </c>
      <c r="L43" s="740"/>
      <c r="M43" s="740"/>
      <c r="N43" s="740"/>
      <c r="O43" s="740"/>
      <c r="P43" s="739">
        <f>'Competitor List'!$B$3</f>
        <v>43499</v>
      </c>
      <c r="Q43" s="740"/>
      <c r="R43" s="740"/>
      <c r="S43" s="740"/>
      <c r="T43" s="740"/>
    </row>
    <row r="44" spans="1:20" ht="18.75" customHeight="1" x14ac:dyDescent="0.35">
      <c r="A44" s="741" t="s">
        <v>438</v>
      </c>
      <c r="B44" s="742"/>
      <c r="C44" s="741" t="s">
        <v>424</v>
      </c>
      <c r="D44" s="743"/>
      <c r="E44" s="551">
        <v>1</v>
      </c>
      <c r="F44" s="741" t="s">
        <v>438</v>
      </c>
      <c r="G44" s="742"/>
      <c r="H44" s="741" t="s">
        <v>424</v>
      </c>
      <c r="I44" s="743"/>
      <c r="J44" s="551">
        <f>E44+1</f>
        <v>2</v>
      </c>
      <c r="K44" s="741" t="s">
        <v>438</v>
      </c>
      <c r="L44" s="742"/>
      <c r="M44" s="741" t="s">
        <v>424</v>
      </c>
      <c r="N44" s="743"/>
      <c r="O44" s="551">
        <f>J44+1</f>
        <v>3</v>
      </c>
      <c r="P44" s="741" t="s">
        <v>438</v>
      </c>
      <c r="Q44" s="742"/>
      <c r="R44" s="741" t="s">
        <v>424</v>
      </c>
      <c r="S44" s="743"/>
      <c r="T44" s="551">
        <f>O44+1</f>
        <v>4</v>
      </c>
    </row>
    <row r="45" spans="1:20" ht="18.75" customHeight="1" x14ac:dyDescent="0.7">
      <c r="A45" s="749" t="s">
        <v>425</v>
      </c>
      <c r="B45" s="750"/>
      <c r="C45" s="751">
        <f>'Label data'!A8</f>
        <v>106</v>
      </c>
      <c r="D45" s="553"/>
      <c r="F45" s="749" t="s">
        <v>425</v>
      </c>
      <c r="G45" s="750"/>
      <c r="H45" s="751">
        <f>C45</f>
        <v>106</v>
      </c>
      <c r="I45" s="553"/>
      <c r="K45" s="749" t="s">
        <v>425</v>
      </c>
      <c r="L45" s="750"/>
      <c r="M45" s="751">
        <f>H45</f>
        <v>106</v>
      </c>
      <c r="N45" s="553"/>
      <c r="P45" s="749" t="s">
        <v>425</v>
      </c>
      <c r="Q45" s="750"/>
      <c r="R45" s="751">
        <f>M45</f>
        <v>106</v>
      </c>
      <c r="S45" s="553"/>
    </row>
    <row r="46" spans="1:20" ht="18.75" customHeight="1" x14ac:dyDescent="0.35">
      <c r="A46" s="750"/>
      <c r="B46" s="750"/>
      <c r="C46" s="748"/>
      <c r="D46" s="745"/>
      <c r="E46" s="746"/>
      <c r="F46" s="750"/>
      <c r="G46" s="750"/>
      <c r="H46" s="748"/>
      <c r="I46" s="745"/>
      <c r="J46" s="746"/>
      <c r="K46" s="750"/>
      <c r="L46" s="750"/>
      <c r="M46" s="748"/>
      <c r="N46" s="745"/>
      <c r="O46" s="746"/>
      <c r="P46" s="750"/>
      <c r="Q46" s="750"/>
      <c r="R46" s="748"/>
      <c r="S46" s="745"/>
      <c r="T46" s="746"/>
    </row>
    <row r="47" spans="1:20" ht="18.75" customHeight="1" x14ac:dyDescent="0.7">
      <c r="A47" s="554"/>
      <c r="B47" s="555"/>
      <c r="C47" s="556"/>
      <c r="D47" s="554" t="s">
        <v>426</v>
      </c>
      <c r="E47" s="557">
        <f ca="1">'Label data'!G8</f>
        <v>6</v>
      </c>
      <c r="G47" s="555"/>
      <c r="H47" s="556"/>
      <c r="I47" s="554" t="s">
        <v>426</v>
      </c>
      <c r="J47" s="557">
        <f ca="1">E47</f>
        <v>6</v>
      </c>
      <c r="L47" s="555"/>
      <c r="M47" s="556"/>
      <c r="N47" s="554" t="s">
        <v>426</v>
      </c>
      <c r="O47" s="557">
        <f ca="1">'Label data'!H8</f>
        <v>6</v>
      </c>
      <c r="Q47" s="555"/>
      <c r="R47" s="556"/>
      <c r="S47" s="554" t="s">
        <v>426</v>
      </c>
      <c r="T47" s="557">
        <f ca="1">O47</f>
        <v>6</v>
      </c>
    </row>
    <row r="48" spans="1:20" ht="18.75" customHeight="1" x14ac:dyDescent="0.35">
      <c r="A48" s="554"/>
      <c r="B48" s="557"/>
      <c r="C48" s="557"/>
      <c r="D48" s="747" t="s">
        <v>427</v>
      </c>
      <c r="E48" s="748"/>
      <c r="F48" s="554"/>
      <c r="G48" s="557"/>
      <c r="H48" s="557"/>
      <c r="I48" s="747" t="s">
        <v>428</v>
      </c>
      <c r="J48" s="748"/>
      <c r="K48" s="554"/>
      <c r="L48" s="557"/>
      <c r="M48" s="557"/>
      <c r="N48" s="747" t="s">
        <v>427</v>
      </c>
      <c r="O48" s="748"/>
      <c r="P48" s="554"/>
      <c r="Q48" s="557"/>
      <c r="R48" s="557"/>
      <c r="S48" s="747" t="s">
        <v>428</v>
      </c>
      <c r="T48" s="748"/>
    </row>
    <row r="49" spans="1:20" ht="18.75" customHeight="1" x14ac:dyDescent="0.35">
      <c r="A49" s="744" t="str">
        <f>'Competitor List'!$B$1</f>
        <v>IBS 600 YARD MATCH #1</v>
      </c>
      <c r="B49" s="740"/>
      <c r="C49" s="740"/>
      <c r="D49" s="740"/>
      <c r="E49" s="740"/>
      <c r="F49" s="744" t="str">
        <f>'Competitor List'!$B$1</f>
        <v>IBS 600 YARD MATCH #1</v>
      </c>
      <c r="G49" s="740"/>
      <c r="H49" s="740"/>
      <c r="I49" s="740"/>
      <c r="J49" s="740"/>
      <c r="K49" s="744" t="str">
        <f>'Competitor List'!$B$1</f>
        <v>IBS 600 YARD MATCH #1</v>
      </c>
      <c r="L49" s="740"/>
      <c r="M49" s="740"/>
      <c r="N49" s="740"/>
      <c r="O49" s="740"/>
      <c r="P49" s="744" t="str">
        <f>'Competitor List'!$B$1</f>
        <v>IBS 600 YARD MATCH #1</v>
      </c>
      <c r="Q49" s="740"/>
      <c r="R49" s="740"/>
      <c r="S49" s="740"/>
      <c r="T49" s="740"/>
    </row>
    <row r="50" spans="1:20" ht="18.75" customHeight="1" x14ac:dyDescent="0.35">
      <c r="A50" s="744" t="str">
        <f>'Competitor List'!$B$2</f>
        <v>Your range name, City State</v>
      </c>
      <c r="B50" s="740"/>
      <c r="C50" s="740"/>
      <c r="D50" s="740"/>
      <c r="E50" s="740"/>
      <c r="F50" s="744" t="str">
        <f>'Competitor List'!$B$2</f>
        <v>Your range name, City State</v>
      </c>
      <c r="G50" s="740"/>
      <c r="H50" s="740"/>
      <c r="I50" s="740"/>
      <c r="J50" s="740"/>
      <c r="K50" s="744" t="str">
        <f>'Competitor List'!$B$2</f>
        <v>Your range name, City State</v>
      </c>
      <c r="L50" s="740"/>
      <c r="M50" s="740"/>
      <c r="N50" s="740"/>
      <c r="O50" s="740"/>
      <c r="P50" s="744" t="str">
        <f>'Competitor List'!$B$2</f>
        <v>Your range name, City State</v>
      </c>
      <c r="Q50" s="740"/>
      <c r="R50" s="740"/>
      <c r="S50" s="740"/>
      <c r="T50" s="740"/>
    </row>
    <row r="51" spans="1:20" ht="18.75" customHeight="1" x14ac:dyDescent="0.35">
      <c r="A51" s="739">
        <f>'Competitor List'!$B$3</f>
        <v>43499</v>
      </c>
      <c r="B51" s="740"/>
      <c r="C51" s="740"/>
      <c r="D51" s="740"/>
      <c r="E51" s="740"/>
      <c r="F51" s="739">
        <f>'Competitor List'!$B$3</f>
        <v>43499</v>
      </c>
      <c r="G51" s="740"/>
      <c r="H51" s="740"/>
      <c r="I51" s="740"/>
      <c r="J51" s="740"/>
      <c r="K51" s="739">
        <f>'Competitor List'!$B$3</f>
        <v>43499</v>
      </c>
      <c r="L51" s="740"/>
      <c r="M51" s="740"/>
      <c r="N51" s="740"/>
      <c r="O51" s="740"/>
      <c r="P51" s="739">
        <f>'Competitor List'!$B$3</f>
        <v>43499</v>
      </c>
      <c r="Q51" s="740"/>
      <c r="R51" s="740"/>
      <c r="S51" s="740"/>
      <c r="T51" s="740"/>
    </row>
    <row r="52" spans="1:20" ht="18.75" customHeight="1" x14ac:dyDescent="0.35">
      <c r="A52" s="741" t="s">
        <v>438</v>
      </c>
      <c r="B52" s="742"/>
      <c r="C52" s="741" t="s">
        <v>424</v>
      </c>
      <c r="D52" s="743"/>
      <c r="E52" s="551">
        <v>1</v>
      </c>
      <c r="F52" s="741" t="s">
        <v>438</v>
      </c>
      <c r="G52" s="742"/>
      <c r="H52" s="741" t="s">
        <v>424</v>
      </c>
      <c r="I52" s="743"/>
      <c r="J52" s="551">
        <f>E52+1</f>
        <v>2</v>
      </c>
      <c r="K52" s="741" t="s">
        <v>438</v>
      </c>
      <c r="L52" s="742"/>
      <c r="M52" s="741" t="s">
        <v>424</v>
      </c>
      <c r="N52" s="743"/>
      <c r="O52" s="551">
        <f>J52+1</f>
        <v>3</v>
      </c>
      <c r="P52" s="741" t="s">
        <v>438</v>
      </c>
      <c r="Q52" s="742"/>
      <c r="R52" s="741" t="s">
        <v>424</v>
      </c>
      <c r="S52" s="743"/>
      <c r="T52" s="551">
        <f>O52+1</f>
        <v>4</v>
      </c>
    </row>
    <row r="53" spans="1:20" ht="18.75" customHeight="1" x14ac:dyDescent="0.7">
      <c r="A53" s="749" t="s">
        <v>425</v>
      </c>
      <c r="B53" s="750"/>
      <c r="C53" s="751">
        <f>'Label data'!A9</f>
        <v>107</v>
      </c>
      <c r="D53" s="553"/>
      <c r="F53" s="749" t="s">
        <v>425</v>
      </c>
      <c r="G53" s="750"/>
      <c r="H53" s="751">
        <f>C53</f>
        <v>107</v>
      </c>
      <c r="I53" s="553"/>
      <c r="K53" s="749" t="s">
        <v>425</v>
      </c>
      <c r="L53" s="750"/>
      <c r="M53" s="751">
        <f>H53</f>
        <v>107</v>
      </c>
      <c r="N53" s="553"/>
      <c r="P53" s="749" t="s">
        <v>425</v>
      </c>
      <c r="Q53" s="750"/>
      <c r="R53" s="751">
        <f>M53</f>
        <v>107</v>
      </c>
      <c r="S53" s="553"/>
    </row>
    <row r="54" spans="1:20" ht="18.75" customHeight="1" x14ac:dyDescent="0.35">
      <c r="A54" s="750"/>
      <c r="B54" s="750"/>
      <c r="C54" s="748"/>
      <c r="D54" s="745"/>
      <c r="E54" s="746"/>
      <c r="F54" s="750"/>
      <c r="G54" s="750"/>
      <c r="H54" s="748"/>
      <c r="I54" s="745"/>
      <c r="J54" s="746"/>
      <c r="K54" s="750"/>
      <c r="L54" s="750"/>
      <c r="M54" s="748"/>
      <c r="N54" s="745"/>
      <c r="O54" s="746"/>
      <c r="P54" s="750"/>
      <c r="Q54" s="750"/>
      <c r="R54" s="748"/>
      <c r="S54" s="745"/>
      <c r="T54" s="746"/>
    </row>
    <row r="55" spans="1:20" ht="18.75" customHeight="1" x14ac:dyDescent="0.7">
      <c r="A55" s="554"/>
      <c r="B55" s="555"/>
      <c r="C55" s="556"/>
      <c r="D55" s="554" t="s">
        <v>426</v>
      </c>
      <c r="E55" s="557">
        <f ca="1">'Label data'!G9</f>
        <v>7</v>
      </c>
      <c r="G55" s="555"/>
      <c r="H55" s="556"/>
      <c r="I55" s="554" t="s">
        <v>426</v>
      </c>
      <c r="J55" s="557">
        <f ca="1">E55</f>
        <v>7</v>
      </c>
      <c r="L55" s="555"/>
      <c r="M55" s="556"/>
      <c r="N55" s="554" t="s">
        <v>426</v>
      </c>
      <c r="O55" s="557">
        <f ca="1">'Label data'!H9</f>
        <v>7</v>
      </c>
      <c r="Q55" s="555"/>
      <c r="R55" s="556"/>
      <c r="S55" s="554" t="s">
        <v>426</v>
      </c>
      <c r="T55" s="557">
        <f ca="1">O55</f>
        <v>7</v>
      </c>
    </row>
    <row r="56" spans="1:20" ht="18.75" customHeight="1" x14ac:dyDescent="0.35">
      <c r="A56" s="554"/>
      <c r="B56" s="557"/>
      <c r="C56" s="557"/>
      <c r="D56" s="747" t="s">
        <v>427</v>
      </c>
      <c r="E56" s="748"/>
      <c r="F56" s="554"/>
      <c r="G56" s="557"/>
      <c r="H56" s="557"/>
      <c r="I56" s="747" t="s">
        <v>428</v>
      </c>
      <c r="J56" s="748"/>
      <c r="K56" s="554"/>
      <c r="L56" s="557"/>
      <c r="M56" s="557"/>
      <c r="N56" s="747" t="s">
        <v>427</v>
      </c>
      <c r="O56" s="748"/>
      <c r="P56" s="554"/>
      <c r="Q56" s="557"/>
      <c r="R56" s="557"/>
      <c r="S56" s="747" t="s">
        <v>428</v>
      </c>
      <c r="T56" s="748"/>
    </row>
    <row r="57" spans="1:20" ht="18.75" customHeight="1" x14ac:dyDescent="0.35">
      <c r="A57" s="744" t="str">
        <f>'Competitor List'!$B$1</f>
        <v>IBS 600 YARD MATCH #1</v>
      </c>
      <c r="B57" s="740"/>
      <c r="C57" s="740"/>
      <c r="D57" s="740"/>
      <c r="E57" s="740"/>
      <c r="F57" s="744" t="str">
        <f>'Competitor List'!$B$1</f>
        <v>IBS 600 YARD MATCH #1</v>
      </c>
      <c r="G57" s="740"/>
      <c r="H57" s="740"/>
      <c r="I57" s="740"/>
      <c r="J57" s="740"/>
      <c r="K57" s="744" t="str">
        <f>'Competitor List'!$B$1</f>
        <v>IBS 600 YARD MATCH #1</v>
      </c>
      <c r="L57" s="740"/>
      <c r="M57" s="740"/>
      <c r="N57" s="740"/>
      <c r="O57" s="740"/>
      <c r="P57" s="744" t="str">
        <f>'Competitor List'!$B$1</f>
        <v>IBS 600 YARD MATCH #1</v>
      </c>
      <c r="Q57" s="740"/>
      <c r="R57" s="740"/>
      <c r="S57" s="740"/>
      <c r="T57" s="740"/>
    </row>
    <row r="58" spans="1:20" ht="18.75" customHeight="1" x14ac:dyDescent="0.35">
      <c r="A58" s="744" t="str">
        <f>'Competitor List'!$B$2</f>
        <v>Your range name, City State</v>
      </c>
      <c r="B58" s="740"/>
      <c r="C58" s="740"/>
      <c r="D58" s="740"/>
      <c r="E58" s="740"/>
      <c r="F58" s="744" t="str">
        <f>'Competitor List'!$B$2</f>
        <v>Your range name, City State</v>
      </c>
      <c r="G58" s="740"/>
      <c r="H58" s="740"/>
      <c r="I58" s="740"/>
      <c r="J58" s="740"/>
      <c r="K58" s="744" t="str">
        <f>'Competitor List'!$B$2</f>
        <v>Your range name, City State</v>
      </c>
      <c r="L58" s="740"/>
      <c r="M58" s="740"/>
      <c r="N58" s="740"/>
      <c r="O58" s="740"/>
      <c r="P58" s="744" t="str">
        <f>'Competitor List'!$B$2</f>
        <v>Your range name, City State</v>
      </c>
      <c r="Q58" s="740"/>
      <c r="R58" s="740"/>
      <c r="S58" s="740"/>
      <c r="T58" s="740"/>
    </row>
    <row r="59" spans="1:20" ht="18.75" customHeight="1" x14ac:dyDescent="0.35">
      <c r="A59" s="739">
        <f>'Competitor List'!$B$3</f>
        <v>43499</v>
      </c>
      <c r="B59" s="740"/>
      <c r="C59" s="740"/>
      <c r="D59" s="740"/>
      <c r="E59" s="740"/>
      <c r="F59" s="739">
        <f>'Competitor List'!$B$3</f>
        <v>43499</v>
      </c>
      <c r="G59" s="740"/>
      <c r="H59" s="740"/>
      <c r="I59" s="740"/>
      <c r="J59" s="740"/>
      <c r="K59" s="739">
        <f>'Competitor List'!$B$3</f>
        <v>43499</v>
      </c>
      <c r="L59" s="740"/>
      <c r="M59" s="740"/>
      <c r="N59" s="740"/>
      <c r="O59" s="740"/>
      <c r="P59" s="739">
        <f>'Competitor List'!$B$3</f>
        <v>43499</v>
      </c>
      <c r="Q59" s="740"/>
      <c r="R59" s="740"/>
      <c r="S59" s="740"/>
      <c r="T59" s="740"/>
    </row>
    <row r="60" spans="1:20" ht="18.75" customHeight="1" x14ac:dyDescent="0.35">
      <c r="A60" s="741" t="s">
        <v>438</v>
      </c>
      <c r="B60" s="742"/>
      <c r="C60" s="741" t="s">
        <v>424</v>
      </c>
      <c r="D60" s="743"/>
      <c r="E60" s="551">
        <v>1</v>
      </c>
      <c r="F60" s="741" t="s">
        <v>438</v>
      </c>
      <c r="G60" s="742"/>
      <c r="H60" s="741" t="s">
        <v>424</v>
      </c>
      <c r="I60" s="743"/>
      <c r="J60" s="551">
        <f>E60+1</f>
        <v>2</v>
      </c>
      <c r="K60" s="741" t="s">
        <v>438</v>
      </c>
      <c r="L60" s="742"/>
      <c r="M60" s="741" t="s">
        <v>424</v>
      </c>
      <c r="N60" s="743"/>
      <c r="O60" s="551">
        <f>J60+1</f>
        <v>3</v>
      </c>
      <c r="P60" s="741" t="s">
        <v>438</v>
      </c>
      <c r="Q60" s="742"/>
      <c r="R60" s="741" t="s">
        <v>424</v>
      </c>
      <c r="S60" s="743"/>
      <c r="T60" s="551">
        <f>O60+1</f>
        <v>4</v>
      </c>
    </row>
    <row r="61" spans="1:20" ht="18.75" customHeight="1" x14ac:dyDescent="0.7">
      <c r="A61" s="749" t="s">
        <v>425</v>
      </c>
      <c r="B61" s="750"/>
      <c r="C61" s="751">
        <f>'Label data'!A10</f>
        <v>108</v>
      </c>
      <c r="D61" s="553"/>
      <c r="F61" s="749" t="s">
        <v>425</v>
      </c>
      <c r="G61" s="750"/>
      <c r="H61" s="751">
        <f>C61</f>
        <v>108</v>
      </c>
      <c r="I61" s="553"/>
      <c r="K61" s="749" t="s">
        <v>425</v>
      </c>
      <c r="L61" s="750"/>
      <c r="M61" s="751">
        <f>H61</f>
        <v>108</v>
      </c>
      <c r="N61" s="553"/>
      <c r="P61" s="749" t="s">
        <v>425</v>
      </c>
      <c r="Q61" s="750"/>
      <c r="R61" s="751">
        <f>M61</f>
        <v>108</v>
      </c>
      <c r="S61" s="553"/>
    </row>
    <row r="62" spans="1:20" ht="18.75" customHeight="1" x14ac:dyDescent="0.35">
      <c r="A62" s="750"/>
      <c r="B62" s="750"/>
      <c r="C62" s="748"/>
      <c r="D62" s="745"/>
      <c r="E62" s="746"/>
      <c r="F62" s="750"/>
      <c r="G62" s="750"/>
      <c r="H62" s="748"/>
      <c r="I62" s="745"/>
      <c r="J62" s="746"/>
      <c r="K62" s="750"/>
      <c r="L62" s="750"/>
      <c r="M62" s="748"/>
      <c r="N62" s="745"/>
      <c r="O62" s="746"/>
      <c r="P62" s="750"/>
      <c r="Q62" s="750"/>
      <c r="R62" s="748"/>
      <c r="S62" s="745"/>
      <c r="T62" s="746"/>
    </row>
    <row r="63" spans="1:20" ht="18.75" customHeight="1" x14ac:dyDescent="0.7">
      <c r="A63" s="554"/>
      <c r="B63" s="555"/>
      <c r="C63" s="556"/>
      <c r="D63" s="554" t="s">
        <v>426</v>
      </c>
      <c r="E63" s="557">
        <f ca="1">'Label data'!G10</f>
        <v>8</v>
      </c>
      <c r="G63" s="555"/>
      <c r="H63" s="556"/>
      <c r="I63" s="554" t="s">
        <v>426</v>
      </c>
      <c r="J63" s="557">
        <f ca="1">E63</f>
        <v>8</v>
      </c>
      <c r="L63" s="555"/>
      <c r="M63" s="556"/>
      <c r="N63" s="554" t="s">
        <v>426</v>
      </c>
      <c r="O63" s="557">
        <f ca="1">'Label data'!H10</f>
        <v>8</v>
      </c>
      <c r="Q63" s="555"/>
      <c r="R63" s="556"/>
      <c r="S63" s="554" t="s">
        <v>426</v>
      </c>
      <c r="T63" s="557">
        <f ca="1">O63</f>
        <v>8</v>
      </c>
    </row>
    <row r="64" spans="1:20" ht="18.75" customHeight="1" x14ac:dyDescent="0.35">
      <c r="A64" s="554"/>
      <c r="B64" s="557"/>
      <c r="C64" s="557"/>
      <c r="D64" s="747" t="s">
        <v>427</v>
      </c>
      <c r="E64" s="748"/>
      <c r="F64" s="554"/>
      <c r="G64" s="557"/>
      <c r="H64" s="557"/>
      <c r="I64" s="747" t="s">
        <v>428</v>
      </c>
      <c r="J64" s="748"/>
      <c r="K64" s="554"/>
      <c r="L64" s="557"/>
      <c r="M64" s="557"/>
      <c r="N64" s="747" t="s">
        <v>427</v>
      </c>
      <c r="O64" s="748"/>
      <c r="P64" s="554"/>
      <c r="Q64" s="557"/>
      <c r="R64" s="557"/>
      <c r="S64" s="747" t="s">
        <v>428</v>
      </c>
      <c r="T64" s="748"/>
    </row>
    <row r="65" spans="1:20" ht="18.75" customHeight="1" x14ac:dyDescent="0.35">
      <c r="A65" s="744" t="str">
        <f>'Competitor List'!$B$1</f>
        <v>IBS 600 YARD MATCH #1</v>
      </c>
      <c r="B65" s="740"/>
      <c r="C65" s="740"/>
      <c r="D65" s="740"/>
      <c r="E65" s="740"/>
      <c r="F65" s="744" t="str">
        <f>'Competitor List'!$B$1</f>
        <v>IBS 600 YARD MATCH #1</v>
      </c>
      <c r="G65" s="740"/>
      <c r="H65" s="740"/>
      <c r="I65" s="740"/>
      <c r="J65" s="740"/>
      <c r="K65" s="744" t="str">
        <f>'Competitor List'!$B$1</f>
        <v>IBS 600 YARD MATCH #1</v>
      </c>
      <c r="L65" s="740"/>
      <c r="M65" s="740"/>
      <c r="N65" s="740"/>
      <c r="O65" s="740"/>
      <c r="P65" s="744" t="str">
        <f>'Competitor List'!$B$1</f>
        <v>IBS 600 YARD MATCH #1</v>
      </c>
      <c r="Q65" s="740"/>
      <c r="R65" s="740"/>
      <c r="S65" s="740"/>
      <c r="T65" s="740"/>
    </row>
    <row r="66" spans="1:20" ht="18.75" customHeight="1" x14ac:dyDescent="0.35">
      <c r="A66" s="744" t="str">
        <f>'Competitor List'!$B$2</f>
        <v>Your range name, City State</v>
      </c>
      <c r="B66" s="740"/>
      <c r="C66" s="740"/>
      <c r="D66" s="740"/>
      <c r="E66" s="740"/>
      <c r="F66" s="744" t="str">
        <f>'Competitor List'!$B$2</f>
        <v>Your range name, City State</v>
      </c>
      <c r="G66" s="740"/>
      <c r="H66" s="740"/>
      <c r="I66" s="740"/>
      <c r="J66" s="740"/>
      <c r="K66" s="744" t="str">
        <f>'Competitor List'!$B$2</f>
        <v>Your range name, City State</v>
      </c>
      <c r="L66" s="740"/>
      <c r="M66" s="740"/>
      <c r="N66" s="740"/>
      <c r="O66" s="740"/>
      <c r="P66" s="744" t="str">
        <f>'Competitor List'!$B$2</f>
        <v>Your range name, City State</v>
      </c>
      <c r="Q66" s="740"/>
      <c r="R66" s="740"/>
      <c r="S66" s="740"/>
      <c r="T66" s="740"/>
    </row>
    <row r="67" spans="1:20" ht="18.75" customHeight="1" x14ac:dyDescent="0.35">
      <c r="A67" s="739">
        <f>'Competitor List'!$B$3</f>
        <v>43499</v>
      </c>
      <c r="B67" s="740"/>
      <c r="C67" s="740"/>
      <c r="D67" s="740"/>
      <c r="E67" s="740"/>
      <c r="F67" s="739">
        <f>'Competitor List'!$B$3</f>
        <v>43499</v>
      </c>
      <c r="G67" s="740"/>
      <c r="H67" s="740"/>
      <c r="I67" s="740"/>
      <c r="J67" s="740"/>
      <c r="K67" s="739">
        <f>'Competitor List'!$B$3</f>
        <v>43499</v>
      </c>
      <c r="L67" s="740"/>
      <c r="M67" s="740"/>
      <c r="N67" s="740"/>
      <c r="O67" s="740"/>
      <c r="P67" s="739">
        <f>'Competitor List'!$B$3</f>
        <v>43499</v>
      </c>
      <c r="Q67" s="740"/>
      <c r="R67" s="740"/>
      <c r="S67" s="740"/>
      <c r="T67" s="740"/>
    </row>
    <row r="68" spans="1:20" ht="18.75" customHeight="1" x14ac:dyDescent="0.35">
      <c r="A68" s="741" t="s">
        <v>438</v>
      </c>
      <c r="B68" s="742"/>
      <c r="C68" s="741" t="s">
        <v>424</v>
      </c>
      <c r="D68" s="743"/>
      <c r="E68" s="551">
        <v>1</v>
      </c>
      <c r="F68" s="741" t="s">
        <v>438</v>
      </c>
      <c r="G68" s="742"/>
      <c r="H68" s="741" t="s">
        <v>424</v>
      </c>
      <c r="I68" s="743"/>
      <c r="J68" s="551">
        <f>E68+1</f>
        <v>2</v>
      </c>
      <c r="K68" s="741" t="s">
        <v>438</v>
      </c>
      <c r="L68" s="742"/>
      <c r="M68" s="741" t="s">
        <v>424</v>
      </c>
      <c r="N68" s="743"/>
      <c r="O68" s="551">
        <f>J68+1</f>
        <v>3</v>
      </c>
      <c r="P68" s="741" t="s">
        <v>438</v>
      </c>
      <c r="Q68" s="742"/>
      <c r="R68" s="741" t="s">
        <v>424</v>
      </c>
      <c r="S68" s="743"/>
      <c r="T68" s="551">
        <f>O68+1</f>
        <v>4</v>
      </c>
    </row>
    <row r="69" spans="1:20" ht="18.75" customHeight="1" x14ac:dyDescent="0.7">
      <c r="A69" s="749" t="s">
        <v>425</v>
      </c>
      <c r="B69" s="750"/>
      <c r="C69" s="751">
        <f>'Label data'!A11</f>
        <v>109</v>
      </c>
      <c r="D69" s="553"/>
      <c r="F69" s="749" t="s">
        <v>425</v>
      </c>
      <c r="G69" s="750"/>
      <c r="H69" s="751">
        <f>C69</f>
        <v>109</v>
      </c>
      <c r="I69" s="553"/>
      <c r="K69" s="749" t="s">
        <v>425</v>
      </c>
      <c r="L69" s="750"/>
      <c r="M69" s="751">
        <f>H69</f>
        <v>109</v>
      </c>
      <c r="N69" s="553"/>
      <c r="P69" s="749" t="s">
        <v>425</v>
      </c>
      <c r="Q69" s="750"/>
      <c r="R69" s="751">
        <f>M69</f>
        <v>109</v>
      </c>
      <c r="S69" s="553"/>
    </row>
    <row r="70" spans="1:20" ht="18.75" customHeight="1" x14ac:dyDescent="0.35">
      <c r="A70" s="750"/>
      <c r="B70" s="750"/>
      <c r="C70" s="748"/>
      <c r="D70" s="745"/>
      <c r="E70" s="746"/>
      <c r="F70" s="750"/>
      <c r="G70" s="750"/>
      <c r="H70" s="748"/>
      <c r="I70" s="745"/>
      <c r="J70" s="746"/>
      <c r="K70" s="750"/>
      <c r="L70" s="750"/>
      <c r="M70" s="748"/>
      <c r="N70" s="745"/>
      <c r="O70" s="746"/>
      <c r="P70" s="750"/>
      <c r="Q70" s="750"/>
      <c r="R70" s="748"/>
      <c r="S70" s="745"/>
      <c r="T70" s="746"/>
    </row>
    <row r="71" spans="1:20" ht="18.75" customHeight="1" x14ac:dyDescent="0.7">
      <c r="A71" s="554"/>
      <c r="B71" s="555"/>
      <c r="C71" s="556"/>
      <c r="D71" s="554" t="s">
        <v>426</v>
      </c>
      <c r="E71" s="557">
        <f ca="1">'Label data'!G11</f>
        <v>9</v>
      </c>
      <c r="G71" s="555"/>
      <c r="H71" s="556"/>
      <c r="I71" s="554" t="s">
        <v>426</v>
      </c>
      <c r="J71" s="557">
        <f ca="1">E71</f>
        <v>9</v>
      </c>
      <c r="L71" s="555"/>
      <c r="M71" s="556"/>
      <c r="N71" s="554" t="s">
        <v>426</v>
      </c>
      <c r="O71" s="557">
        <f ca="1">'Label data'!H11</f>
        <v>9</v>
      </c>
      <c r="Q71" s="555"/>
      <c r="R71" s="556"/>
      <c r="S71" s="554" t="s">
        <v>426</v>
      </c>
      <c r="T71" s="557">
        <f ca="1">O71</f>
        <v>9</v>
      </c>
    </row>
    <row r="72" spans="1:20" ht="18.75" customHeight="1" x14ac:dyDescent="0.35">
      <c r="A72" s="554"/>
      <c r="B72" s="557"/>
      <c r="C72" s="557"/>
      <c r="D72" s="747" t="s">
        <v>427</v>
      </c>
      <c r="E72" s="748"/>
      <c r="F72" s="554"/>
      <c r="G72" s="557"/>
      <c r="H72" s="557"/>
      <c r="I72" s="747" t="s">
        <v>428</v>
      </c>
      <c r="J72" s="748"/>
      <c r="K72" s="554"/>
      <c r="L72" s="557"/>
      <c r="M72" s="557"/>
      <c r="N72" s="747" t="s">
        <v>427</v>
      </c>
      <c r="O72" s="748"/>
      <c r="P72" s="554"/>
      <c r="Q72" s="557"/>
      <c r="R72" s="557"/>
      <c r="S72" s="747" t="s">
        <v>428</v>
      </c>
      <c r="T72" s="748"/>
    </row>
    <row r="73" spans="1:20" ht="18.75" customHeight="1" x14ac:dyDescent="0.35">
      <c r="A73" s="744" t="str">
        <f>'Competitor List'!$B$1</f>
        <v>IBS 600 YARD MATCH #1</v>
      </c>
      <c r="B73" s="740"/>
      <c r="C73" s="740"/>
      <c r="D73" s="740"/>
      <c r="E73" s="740"/>
      <c r="F73" s="744" t="str">
        <f>'Competitor List'!$B$1</f>
        <v>IBS 600 YARD MATCH #1</v>
      </c>
      <c r="G73" s="740"/>
      <c r="H73" s="740"/>
      <c r="I73" s="740"/>
      <c r="J73" s="740"/>
      <c r="K73" s="744" t="str">
        <f>'Competitor List'!$B$1</f>
        <v>IBS 600 YARD MATCH #1</v>
      </c>
      <c r="L73" s="740"/>
      <c r="M73" s="740"/>
      <c r="N73" s="740"/>
      <c r="O73" s="740"/>
      <c r="P73" s="744" t="str">
        <f>'Competitor List'!$B$1</f>
        <v>IBS 600 YARD MATCH #1</v>
      </c>
      <c r="Q73" s="740"/>
      <c r="R73" s="740"/>
      <c r="S73" s="740"/>
      <c r="T73" s="740"/>
    </row>
    <row r="74" spans="1:20" ht="18.75" customHeight="1" x14ac:dyDescent="0.35">
      <c r="A74" s="744" t="str">
        <f>'Competitor List'!$B$2</f>
        <v>Your range name, City State</v>
      </c>
      <c r="B74" s="740"/>
      <c r="C74" s="740"/>
      <c r="D74" s="740"/>
      <c r="E74" s="740"/>
      <c r="F74" s="744" t="str">
        <f>'Competitor List'!$B$2</f>
        <v>Your range name, City State</v>
      </c>
      <c r="G74" s="740"/>
      <c r="H74" s="740"/>
      <c r="I74" s="740"/>
      <c r="J74" s="740"/>
      <c r="K74" s="744" t="str">
        <f>'Competitor List'!$B$2</f>
        <v>Your range name, City State</v>
      </c>
      <c r="L74" s="740"/>
      <c r="M74" s="740"/>
      <c r="N74" s="740"/>
      <c r="O74" s="740"/>
      <c r="P74" s="744" t="str">
        <f>'Competitor List'!$B$2</f>
        <v>Your range name, City State</v>
      </c>
      <c r="Q74" s="740"/>
      <c r="R74" s="740"/>
      <c r="S74" s="740"/>
      <c r="T74" s="740"/>
    </row>
    <row r="75" spans="1:20" ht="18.75" customHeight="1" x14ac:dyDescent="0.35">
      <c r="A75" s="739">
        <f>'Competitor List'!$B$3</f>
        <v>43499</v>
      </c>
      <c r="B75" s="740"/>
      <c r="C75" s="740"/>
      <c r="D75" s="740"/>
      <c r="E75" s="740"/>
      <c r="F75" s="739">
        <f>'Competitor List'!$B$3</f>
        <v>43499</v>
      </c>
      <c r="G75" s="740"/>
      <c r="H75" s="740"/>
      <c r="I75" s="740"/>
      <c r="J75" s="740"/>
      <c r="K75" s="739">
        <f>'Competitor List'!$B$3</f>
        <v>43499</v>
      </c>
      <c r="L75" s="740"/>
      <c r="M75" s="740"/>
      <c r="N75" s="740"/>
      <c r="O75" s="740"/>
      <c r="P75" s="739">
        <f>'Competitor List'!$B$3</f>
        <v>43499</v>
      </c>
      <c r="Q75" s="740"/>
      <c r="R75" s="740"/>
      <c r="S75" s="740"/>
      <c r="T75" s="740"/>
    </row>
    <row r="76" spans="1:20" ht="18.75" customHeight="1" x14ac:dyDescent="0.35">
      <c r="A76" s="741" t="s">
        <v>438</v>
      </c>
      <c r="B76" s="742"/>
      <c r="C76" s="741" t="s">
        <v>424</v>
      </c>
      <c r="D76" s="743"/>
      <c r="E76" s="551">
        <v>1</v>
      </c>
      <c r="F76" s="741" t="s">
        <v>438</v>
      </c>
      <c r="G76" s="742"/>
      <c r="H76" s="741" t="s">
        <v>424</v>
      </c>
      <c r="I76" s="743"/>
      <c r="J76" s="551">
        <f>E76+1</f>
        <v>2</v>
      </c>
      <c r="K76" s="741" t="s">
        <v>438</v>
      </c>
      <c r="L76" s="742"/>
      <c r="M76" s="741" t="s">
        <v>424</v>
      </c>
      <c r="N76" s="743"/>
      <c r="O76" s="551">
        <f>J76+1</f>
        <v>3</v>
      </c>
      <c r="P76" s="741" t="s">
        <v>438</v>
      </c>
      <c r="Q76" s="742"/>
      <c r="R76" s="741" t="s">
        <v>424</v>
      </c>
      <c r="S76" s="743"/>
      <c r="T76" s="551">
        <f>O76+1</f>
        <v>4</v>
      </c>
    </row>
    <row r="77" spans="1:20" ht="18.75" customHeight="1" x14ac:dyDescent="0.7">
      <c r="A77" s="749" t="s">
        <v>425</v>
      </c>
      <c r="B77" s="750"/>
      <c r="C77" s="751">
        <f>'Label data'!A12</f>
        <v>110</v>
      </c>
      <c r="D77" s="553"/>
      <c r="F77" s="749" t="s">
        <v>425</v>
      </c>
      <c r="G77" s="750"/>
      <c r="H77" s="751">
        <f>C77</f>
        <v>110</v>
      </c>
      <c r="I77" s="553"/>
      <c r="K77" s="749" t="s">
        <v>425</v>
      </c>
      <c r="L77" s="750"/>
      <c r="M77" s="751">
        <f>H77</f>
        <v>110</v>
      </c>
      <c r="N77" s="553"/>
      <c r="P77" s="749" t="s">
        <v>425</v>
      </c>
      <c r="Q77" s="750"/>
      <c r="R77" s="751">
        <f>M77</f>
        <v>110</v>
      </c>
      <c r="S77" s="553"/>
    </row>
    <row r="78" spans="1:20" ht="18.75" customHeight="1" x14ac:dyDescent="0.35">
      <c r="A78" s="750"/>
      <c r="B78" s="750"/>
      <c r="C78" s="748"/>
      <c r="D78" s="745"/>
      <c r="E78" s="746"/>
      <c r="F78" s="750"/>
      <c r="G78" s="750"/>
      <c r="H78" s="748"/>
      <c r="I78" s="745"/>
      <c r="J78" s="746"/>
      <c r="K78" s="750"/>
      <c r="L78" s="750"/>
      <c r="M78" s="748"/>
      <c r="N78" s="745"/>
      <c r="O78" s="746"/>
      <c r="P78" s="750"/>
      <c r="Q78" s="750"/>
      <c r="R78" s="748"/>
      <c r="S78" s="745"/>
      <c r="T78" s="746"/>
    </row>
    <row r="79" spans="1:20" ht="18.75" customHeight="1" x14ac:dyDescent="0.7">
      <c r="A79" s="554"/>
      <c r="B79" s="555"/>
      <c r="C79" s="556"/>
      <c r="D79" s="554" t="s">
        <v>426</v>
      </c>
      <c r="E79" s="557">
        <f ca="1">'Label data'!G12</f>
        <v>10</v>
      </c>
      <c r="G79" s="555"/>
      <c r="H79" s="556"/>
      <c r="I79" s="554" t="s">
        <v>426</v>
      </c>
      <c r="J79" s="557">
        <f ca="1">E79</f>
        <v>10</v>
      </c>
      <c r="L79" s="555"/>
      <c r="M79" s="556"/>
      <c r="N79" s="554" t="s">
        <v>426</v>
      </c>
      <c r="O79" s="557">
        <f ca="1">'Label data'!H12</f>
        <v>10</v>
      </c>
      <c r="Q79" s="555"/>
      <c r="R79" s="556"/>
      <c r="S79" s="554" t="s">
        <v>426</v>
      </c>
      <c r="T79" s="557">
        <f ca="1">O79</f>
        <v>10</v>
      </c>
    </row>
    <row r="80" spans="1:20" ht="18.75" customHeight="1" x14ac:dyDescent="0.35">
      <c r="A80" s="554"/>
      <c r="B80" s="557"/>
      <c r="C80" s="557"/>
      <c r="D80" s="747" t="s">
        <v>427</v>
      </c>
      <c r="E80" s="748"/>
      <c r="F80" s="554"/>
      <c r="G80" s="557"/>
      <c r="H80" s="557"/>
      <c r="I80" s="747" t="s">
        <v>428</v>
      </c>
      <c r="J80" s="748"/>
      <c r="K80" s="554"/>
      <c r="L80" s="557"/>
      <c r="M80" s="557"/>
      <c r="N80" s="747" t="s">
        <v>427</v>
      </c>
      <c r="O80" s="748"/>
      <c r="P80" s="554"/>
      <c r="Q80" s="557"/>
      <c r="R80" s="557"/>
      <c r="S80" s="747" t="s">
        <v>428</v>
      </c>
      <c r="T80" s="748"/>
    </row>
    <row r="81" spans="1:20" ht="18.75" customHeight="1" x14ac:dyDescent="0.35">
      <c r="A81" s="744" t="str">
        <f>'Competitor List'!$B$1</f>
        <v>IBS 600 YARD MATCH #1</v>
      </c>
      <c r="B81" s="740"/>
      <c r="C81" s="740"/>
      <c r="D81" s="740"/>
      <c r="E81" s="740"/>
      <c r="F81" s="744" t="str">
        <f>'Competitor List'!$B$1</f>
        <v>IBS 600 YARD MATCH #1</v>
      </c>
      <c r="G81" s="740"/>
      <c r="H81" s="740"/>
      <c r="I81" s="740"/>
      <c r="J81" s="740"/>
      <c r="K81" s="744" t="str">
        <f>'Competitor List'!$B$1</f>
        <v>IBS 600 YARD MATCH #1</v>
      </c>
      <c r="L81" s="740"/>
      <c r="M81" s="740"/>
      <c r="N81" s="740"/>
      <c r="O81" s="740"/>
      <c r="P81" s="744" t="str">
        <f>'Competitor List'!$B$1</f>
        <v>IBS 600 YARD MATCH #1</v>
      </c>
      <c r="Q81" s="740"/>
      <c r="R81" s="740"/>
      <c r="S81" s="740"/>
      <c r="T81" s="740"/>
    </row>
    <row r="82" spans="1:20" ht="18.75" customHeight="1" x14ac:dyDescent="0.35">
      <c r="A82" s="744" t="str">
        <f>'Competitor List'!$B$2</f>
        <v>Your range name, City State</v>
      </c>
      <c r="B82" s="740"/>
      <c r="C82" s="740"/>
      <c r="D82" s="740"/>
      <c r="E82" s="740"/>
      <c r="F82" s="744" t="str">
        <f>'Competitor List'!$B$2</f>
        <v>Your range name, City State</v>
      </c>
      <c r="G82" s="740"/>
      <c r="H82" s="740"/>
      <c r="I82" s="740"/>
      <c r="J82" s="740"/>
      <c r="K82" s="744" t="str">
        <f>'Competitor List'!$B$2</f>
        <v>Your range name, City State</v>
      </c>
      <c r="L82" s="740"/>
      <c r="M82" s="740"/>
      <c r="N82" s="740"/>
      <c r="O82" s="740"/>
      <c r="P82" s="744" t="str">
        <f>'Competitor List'!$B$2</f>
        <v>Your range name, City State</v>
      </c>
      <c r="Q82" s="740"/>
      <c r="R82" s="740"/>
      <c r="S82" s="740"/>
      <c r="T82" s="740"/>
    </row>
    <row r="83" spans="1:20" ht="18.75" customHeight="1" x14ac:dyDescent="0.35">
      <c r="A83" s="739">
        <f>'Competitor List'!$B$3</f>
        <v>43499</v>
      </c>
      <c r="B83" s="740"/>
      <c r="C83" s="740"/>
      <c r="D83" s="740"/>
      <c r="E83" s="740"/>
      <c r="F83" s="739">
        <f>'Competitor List'!$B$3</f>
        <v>43499</v>
      </c>
      <c r="G83" s="740"/>
      <c r="H83" s="740"/>
      <c r="I83" s="740"/>
      <c r="J83" s="740"/>
      <c r="K83" s="739">
        <f>'Competitor List'!$B$3</f>
        <v>43499</v>
      </c>
      <c r="L83" s="740"/>
      <c r="M83" s="740"/>
      <c r="N83" s="740"/>
      <c r="O83" s="740"/>
      <c r="P83" s="739">
        <f>'Competitor List'!$B$3</f>
        <v>43499</v>
      </c>
      <c r="Q83" s="740"/>
      <c r="R83" s="740"/>
      <c r="S83" s="740"/>
      <c r="T83" s="740"/>
    </row>
    <row r="84" spans="1:20" ht="18.75" customHeight="1" x14ac:dyDescent="0.35">
      <c r="A84" s="741" t="s">
        <v>438</v>
      </c>
      <c r="B84" s="742"/>
      <c r="C84" s="741" t="s">
        <v>424</v>
      </c>
      <c r="D84" s="743"/>
      <c r="E84" s="551">
        <v>1</v>
      </c>
      <c r="F84" s="741" t="s">
        <v>438</v>
      </c>
      <c r="G84" s="742"/>
      <c r="H84" s="741" t="s">
        <v>424</v>
      </c>
      <c r="I84" s="743"/>
      <c r="J84" s="551">
        <f>E84+1</f>
        <v>2</v>
      </c>
      <c r="K84" s="741" t="s">
        <v>438</v>
      </c>
      <c r="L84" s="742"/>
      <c r="M84" s="741" t="s">
        <v>424</v>
      </c>
      <c r="N84" s="743"/>
      <c r="O84" s="551">
        <f>J84+1</f>
        <v>3</v>
      </c>
      <c r="P84" s="741" t="s">
        <v>438</v>
      </c>
      <c r="Q84" s="742"/>
      <c r="R84" s="741" t="s">
        <v>424</v>
      </c>
      <c r="S84" s="743"/>
      <c r="T84" s="551">
        <f>O84+1</f>
        <v>4</v>
      </c>
    </row>
    <row r="85" spans="1:20" ht="18.75" customHeight="1" x14ac:dyDescent="0.7">
      <c r="A85" s="749" t="s">
        <v>425</v>
      </c>
      <c r="B85" s="750"/>
      <c r="C85" s="751">
        <f>'Label data'!A13</f>
        <v>111</v>
      </c>
      <c r="D85" s="553"/>
      <c r="F85" s="749" t="s">
        <v>425</v>
      </c>
      <c r="G85" s="750"/>
      <c r="H85" s="751">
        <f>C85</f>
        <v>111</v>
      </c>
      <c r="I85" s="553"/>
      <c r="K85" s="749" t="s">
        <v>425</v>
      </c>
      <c r="L85" s="750"/>
      <c r="M85" s="751">
        <f>H85</f>
        <v>111</v>
      </c>
      <c r="N85" s="553"/>
      <c r="P85" s="749" t="s">
        <v>425</v>
      </c>
      <c r="Q85" s="750"/>
      <c r="R85" s="751">
        <f>M85</f>
        <v>111</v>
      </c>
      <c r="S85" s="553"/>
    </row>
    <row r="86" spans="1:20" ht="18.75" customHeight="1" x14ac:dyDescent="0.35">
      <c r="A86" s="750"/>
      <c r="B86" s="750"/>
      <c r="C86" s="748"/>
      <c r="D86" s="745"/>
      <c r="E86" s="746"/>
      <c r="F86" s="750"/>
      <c r="G86" s="750"/>
      <c r="H86" s="748"/>
      <c r="I86" s="745"/>
      <c r="J86" s="746"/>
      <c r="K86" s="750"/>
      <c r="L86" s="750"/>
      <c r="M86" s="748"/>
      <c r="N86" s="745"/>
      <c r="O86" s="746"/>
      <c r="P86" s="750"/>
      <c r="Q86" s="750"/>
      <c r="R86" s="748"/>
      <c r="S86" s="745"/>
      <c r="T86" s="746"/>
    </row>
    <row r="87" spans="1:20" ht="18.75" customHeight="1" x14ac:dyDescent="0.7">
      <c r="A87" s="554"/>
      <c r="B87" s="555"/>
      <c r="C87" s="556"/>
      <c r="D87" s="554" t="s">
        <v>426</v>
      </c>
      <c r="E87" s="557">
        <f ca="1">'Label data'!G13</f>
        <v>11</v>
      </c>
      <c r="G87" s="555"/>
      <c r="H87" s="556"/>
      <c r="I87" s="554" t="s">
        <v>426</v>
      </c>
      <c r="J87" s="557">
        <f ca="1">E87</f>
        <v>11</v>
      </c>
      <c r="L87" s="555"/>
      <c r="M87" s="556"/>
      <c r="N87" s="554" t="s">
        <v>426</v>
      </c>
      <c r="O87" s="557">
        <f ca="1">'Label data'!H13</f>
        <v>11</v>
      </c>
      <c r="Q87" s="555"/>
      <c r="R87" s="556"/>
      <c r="S87" s="554" t="s">
        <v>426</v>
      </c>
      <c r="T87" s="557">
        <f ca="1">O87</f>
        <v>11</v>
      </c>
    </row>
    <row r="88" spans="1:20" ht="18.75" customHeight="1" x14ac:dyDescent="0.35">
      <c r="A88" s="554"/>
      <c r="B88" s="557"/>
      <c r="C88" s="557"/>
      <c r="D88" s="747" t="s">
        <v>427</v>
      </c>
      <c r="E88" s="748"/>
      <c r="F88" s="554"/>
      <c r="G88" s="557"/>
      <c r="H88" s="557"/>
      <c r="I88" s="747" t="s">
        <v>428</v>
      </c>
      <c r="J88" s="748"/>
      <c r="K88" s="554"/>
      <c r="L88" s="557"/>
      <c r="M88" s="557"/>
      <c r="N88" s="747" t="s">
        <v>427</v>
      </c>
      <c r="O88" s="748"/>
      <c r="P88" s="554"/>
      <c r="Q88" s="557"/>
      <c r="R88" s="557"/>
      <c r="S88" s="747" t="s">
        <v>428</v>
      </c>
      <c r="T88" s="748"/>
    </row>
    <row r="89" spans="1:20" ht="18.75" customHeight="1" x14ac:dyDescent="0.35">
      <c r="A89" s="744" t="str">
        <f>'Competitor List'!$B$1</f>
        <v>IBS 600 YARD MATCH #1</v>
      </c>
      <c r="B89" s="740"/>
      <c r="C89" s="740"/>
      <c r="D89" s="740"/>
      <c r="E89" s="740"/>
      <c r="F89" s="744" t="str">
        <f>'Competitor List'!$B$1</f>
        <v>IBS 600 YARD MATCH #1</v>
      </c>
      <c r="G89" s="740"/>
      <c r="H89" s="740"/>
      <c r="I89" s="740"/>
      <c r="J89" s="740"/>
      <c r="K89" s="744" t="str">
        <f>'Competitor List'!$B$1</f>
        <v>IBS 600 YARD MATCH #1</v>
      </c>
      <c r="L89" s="740"/>
      <c r="M89" s="740"/>
      <c r="N89" s="740"/>
      <c r="O89" s="740"/>
      <c r="P89" s="744" t="str">
        <f>'Competitor List'!$B$1</f>
        <v>IBS 600 YARD MATCH #1</v>
      </c>
      <c r="Q89" s="740"/>
      <c r="R89" s="740"/>
      <c r="S89" s="740"/>
      <c r="T89" s="740"/>
    </row>
    <row r="90" spans="1:20" ht="18.75" customHeight="1" x14ac:dyDescent="0.35">
      <c r="A90" s="744" t="str">
        <f>'Competitor List'!$B$2</f>
        <v>Your range name, City State</v>
      </c>
      <c r="B90" s="740"/>
      <c r="C90" s="740"/>
      <c r="D90" s="740"/>
      <c r="E90" s="740"/>
      <c r="F90" s="744" t="str">
        <f>'Competitor List'!$B$2</f>
        <v>Your range name, City State</v>
      </c>
      <c r="G90" s="740"/>
      <c r="H90" s="740"/>
      <c r="I90" s="740"/>
      <c r="J90" s="740"/>
      <c r="K90" s="744" t="str">
        <f>'Competitor List'!$B$2</f>
        <v>Your range name, City State</v>
      </c>
      <c r="L90" s="740"/>
      <c r="M90" s="740"/>
      <c r="N90" s="740"/>
      <c r="O90" s="740"/>
      <c r="P90" s="744" t="str">
        <f>'Competitor List'!$B$2</f>
        <v>Your range name, City State</v>
      </c>
      <c r="Q90" s="740"/>
      <c r="R90" s="740"/>
      <c r="S90" s="740"/>
      <c r="T90" s="740"/>
    </row>
    <row r="91" spans="1:20" ht="18.75" customHeight="1" x14ac:dyDescent="0.35">
      <c r="A91" s="739">
        <f>'Competitor List'!$B$3</f>
        <v>43499</v>
      </c>
      <c r="B91" s="740"/>
      <c r="C91" s="740"/>
      <c r="D91" s="740"/>
      <c r="E91" s="740"/>
      <c r="F91" s="739">
        <f>'Competitor List'!$B$3</f>
        <v>43499</v>
      </c>
      <c r="G91" s="740"/>
      <c r="H91" s="740"/>
      <c r="I91" s="740"/>
      <c r="J91" s="740"/>
      <c r="K91" s="739">
        <f>'Competitor List'!$B$3</f>
        <v>43499</v>
      </c>
      <c r="L91" s="740"/>
      <c r="M91" s="740"/>
      <c r="N91" s="740"/>
      <c r="O91" s="740"/>
      <c r="P91" s="739">
        <f>'Competitor List'!$B$3</f>
        <v>43499</v>
      </c>
      <c r="Q91" s="740"/>
      <c r="R91" s="740"/>
      <c r="S91" s="740"/>
      <c r="T91" s="740"/>
    </row>
    <row r="92" spans="1:20" ht="18.75" customHeight="1" x14ac:dyDescent="0.35">
      <c r="A92" s="741" t="s">
        <v>438</v>
      </c>
      <c r="B92" s="742"/>
      <c r="C92" s="741" t="s">
        <v>424</v>
      </c>
      <c r="D92" s="743"/>
      <c r="E92" s="551">
        <v>1</v>
      </c>
      <c r="F92" s="741" t="s">
        <v>438</v>
      </c>
      <c r="G92" s="742"/>
      <c r="H92" s="741" t="s">
        <v>424</v>
      </c>
      <c r="I92" s="743"/>
      <c r="J92" s="551">
        <f>E92+1</f>
        <v>2</v>
      </c>
      <c r="K92" s="741" t="s">
        <v>438</v>
      </c>
      <c r="L92" s="742"/>
      <c r="M92" s="741" t="s">
        <v>424</v>
      </c>
      <c r="N92" s="743"/>
      <c r="O92" s="551">
        <f>J92+1</f>
        <v>3</v>
      </c>
      <c r="P92" s="741" t="s">
        <v>438</v>
      </c>
      <c r="Q92" s="742"/>
      <c r="R92" s="741" t="s">
        <v>424</v>
      </c>
      <c r="S92" s="743"/>
      <c r="T92" s="551">
        <f>O92+1</f>
        <v>4</v>
      </c>
    </row>
    <row r="93" spans="1:20" ht="18.75" customHeight="1" x14ac:dyDescent="0.7">
      <c r="A93" s="749" t="s">
        <v>425</v>
      </c>
      <c r="B93" s="750"/>
      <c r="C93" s="751">
        <f>'Label data'!A14</f>
        <v>112</v>
      </c>
      <c r="D93" s="553"/>
      <c r="F93" s="749" t="s">
        <v>425</v>
      </c>
      <c r="G93" s="750"/>
      <c r="H93" s="751">
        <f>C93</f>
        <v>112</v>
      </c>
      <c r="I93" s="553"/>
      <c r="K93" s="749" t="s">
        <v>425</v>
      </c>
      <c r="L93" s="750"/>
      <c r="M93" s="751">
        <f>H93</f>
        <v>112</v>
      </c>
      <c r="N93" s="553"/>
      <c r="P93" s="749" t="s">
        <v>425</v>
      </c>
      <c r="Q93" s="750"/>
      <c r="R93" s="751">
        <f>M93</f>
        <v>112</v>
      </c>
      <c r="S93" s="553"/>
    </row>
    <row r="94" spans="1:20" ht="18.75" customHeight="1" x14ac:dyDescent="0.35">
      <c r="A94" s="750"/>
      <c r="B94" s="750"/>
      <c r="C94" s="748"/>
      <c r="D94" s="745"/>
      <c r="E94" s="746"/>
      <c r="F94" s="750"/>
      <c r="G94" s="750"/>
      <c r="H94" s="748"/>
      <c r="I94" s="745"/>
      <c r="J94" s="746"/>
      <c r="K94" s="750"/>
      <c r="L94" s="750"/>
      <c r="M94" s="748"/>
      <c r="N94" s="745"/>
      <c r="O94" s="746"/>
      <c r="P94" s="750"/>
      <c r="Q94" s="750"/>
      <c r="R94" s="748"/>
      <c r="S94" s="745"/>
      <c r="T94" s="746"/>
    </row>
    <row r="95" spans="1:20" ht="18.75" customHeight="1" x14ac:dyDescent="0.7">
      <c r="A95" s="554"/>
      <c r="B95" s="555"/>
      <c r="C95" s="556"/>
      <c r="D95" s="554" t="s">
        <v>426</v>
      </c>
      <c r="E95" s="557">
        <f ca="1">'Label data'!G14</f>
        <v>12</v>
      </c>
      <c r="G95" s="555"/>
      <c r="H95" s="556"/>
      <c r="I95" s="554" t="s">
        <v>426</v>
      </c>
      <c r="J95" s="557">
        <f ca="1">E95</f>
        <v>12</v>
      </c>
      <c r="L95" s="555"/>
      <c r="M95" s="556"/>
      <c r="N95" s="554" t="s">
        <v>426</v>
      </c>
      <c r="O95" s="557">
        <f ca="1">'Label data'!H14</f>
        <v>12</v>
      </c>
      <c r="Q95" s="555"/>
      <c r="R95" s="556"/>
      <c r="S95" s="554" t="s">
        <v>426</v>
      </c>
      <c r="T95" s="557">
        <f ca="1">O95</f>
        <v>12</v>
      </c>
    </row>
    <row r="96" spans="1:20" ht="18.75" customHeight="1" x14ac:dyDescent="0.35">
      <c r="A96" s="554"/>
      <c r="B96" s="557"/>
      <c r="C96" s="557"/>
      <c r="D96" s="747" t="s">
        <v>427</v>
      </c>
      <c r="E96" s="748"/>
      <c r="F96" s="554"/>
      <c r="G96" s="557"/>
      <c r="H96" s="557"/>
      <c r="I96" s="747" t="s">
        <v>428</v>
      </c>
      <c r="J96" s="748"/>
      <c r="K96" s="554"/>
      <c r="L96" s="557"/>
      <c r="M96" s="557"/>
      <c r="N96" s="747" t="s">
        <v>427</v>
      </c>
      <c r="O96" s="748"/>
      <c r="P96" s="554"/>
      <c r="Q96" s="557"/>
      <c r="R96" s="557"/>
      <c r="S96" s="747" t="s">
        <v>428</v>
      </c>
      <c r="T96" s="748"/>
    </row>
    <row r="97" spans="1:20" ht="18.75" customHeight="1" x14ac:dyDescent="0.35">
      <c r="A97" s="744" t="str">
        <f>'Competitor List'!$B$1</f>
        <v>IBS 600 YARD MATCH #1</v>
      </c>
      <c r="B97" s="740"/>
      <c r="C97" s="740"/>
      <c r="D97" s="740"/>
      <c r="E97" s="740"/>
      <c r="F97" s="744" t="str">
        <f>'Competitor List'!$B$1</f>
        <v>IBS 600 YARD MATCH #1</v>
      </c>
      <c r="G97" s="740"/>
      <c r="H97" s="740"/>
      <c r="I97" s="740"/>
      <c r="J97" s="740"/>
      <c r="K97" s="744" t="str">
        <f>'Competitor List'!$B$1</f>
        <v>IBS 600 YARD MATCH #1</v>
      </c>
      <c r="L97" s="740"/>
      <c r="M97" s="740"/>
      <c r="N97" s="740"/>
      <c r="O97" s="740"/>
      <c r="P97" s="744" t="str">
        <f>'Competitor List'!$B$1</f>
        <v>IBS 600 YARD MATCH #1</v>
      </c>
      <c r="Q97" s="740"/>
      <c r="R97" s="740"/>
      <c r="S97" s="740"/>
      <c r="T97" s="740"/>
    </row>
    <row r="98" spans="1:20" ht="18.75" customHeight="1" x14ac:dyDescent="0.35">
      <c r="A98" s="744" t="str">
        <f>'Competitor List'!$B$2</f>
        <v>Your range name, City State</v>
      </c>
      <c r="B98" s="740"/>
      <c r="C98" s="740"/>
      <c r="D98" s="740"/>
      <c r="E98" s="740"/>
      <c r="F98" s="744" t="str">
        <f>'Competitor List'!$B$2</f>
        <v>Your range name, City State</v>
      </c>
      <c r="G98" s="740"/>
      <c r="H98" s="740"/>
      <c r="I98" s="740"/>
      <c r="J98" s="740"/>
      <c r="K98" s="744" t="str">
        <f>'Competitor List'!$B$2</f>
        <v>Your range name, City State</v>
      </c>
      <c r="L98" s="740"/>
      <c r="M98" s="740"/>
      <c r="N98" s="740"/>
      <c r="O98" s="740"/>
      <c r="P98" s="744" t="str">
        <f>'Competitor List'!$B$2</f>
        <v>Your range name, City State</v>
      </c>
      <c r="Q98" s="740"/>
      <c r="R98" s="740"/>
      <c r="S98" s="740"/>
      <c r="T98" s="740"/>
    </row>
    <row r="99" spans="1:20" ht="18.75" customHeight="1" x14ac:dyDescent="0.35">
      <c r="A99" s="739">
        <f>'Competitor List'!$B$3</f>
        <v>43499</v>
      </c>
      <c r="B99" s="740"/>
      <c r="C99" s="740"/>
      <c r="D99" s="740"/>
      <c r="E99" s="740"/>
      <c r="F99" s="739">
        <f>'Competitor List'!$B$3</f>
        <v>43499</v>
      </c>
      <c r="G99" s="740"/>
      <c r="H99" s="740"/>
      <c r="I99" s="740"/>
      <c r="J99" s="740"/>
      <c r="K99" s="739">
        <f>'Competitor List'!$B$3</f>
        <v>43499</v>
      </c>
      <c r="L99" s="740"/>
      <c r="M99" s="740"/>
      <c r="N99" s="740"/>
      <c r="O99" s="740"/>
      <c r="P99" s="739">
        <f>'Competitor List'!$B$3</f>
        <v>43499</v>
      </c>
      <c r="Q99" s="740"/>
      <c r="R99" s="740"/>
      <c r="S99" s="740"/>
      <c r="T99" s="740"/>
    </row>
    <row r="100" spans="1:20" ht="18.75" customHeight="1" x14ac:dyDescent="0.35">
      <c r="A100" s="741" t="s">
        <v>438</v>
      </c>
      <c r="B100" s="742"/>
      <c r="C100" s="741" t="s">
        <v>424</v>
      </c>
      <c r="D100" s="743"/>
      <c r="E100" s="551">
        <v>1</v>
      </c>
      <c r="F100" s="741" t="s">
        <v>438</v>
      </c>
      <c r="G100" s="742"/>
      <c r="H100" s="741" t="s">
        <v>424</v>
      </c>
      <c r="I100" s="743"/>
      <c r="J100" s="551">
        <f>E100+1</f>
        <v>2</v>
      </c>
      <c r="K100" s="741" t="s">
        <v>438</v>
      </c>
      <c r="L100" s="742"/>
      <c r="M100" s="741" t="s">
        <v>424</v>
      </c>
      <c r="N100" s="743"/>
      <c r="O100" s="551">
        <f>J100+1</f>
        <v>3</v>
      </c>
      <c r="P100" s="741" t="s">
        <v>438</v>
      </c>
      <c r="Q100" s="742"/>
      <c r="R100" s="741" t="s">
        <v>424</v>
      </c>
      <c r="S100" s="743"/>
      <c r="T100" s="551">
        <f>O100+1</f>
        <v>4</v>
      </c>
    </row>
    <row r="101" spans="1:20" ht="18.75" customHeight="1" x14ac:dyDescent="0.7">
      <c r="A101" s="749" t="s">
        <v>425</v>
      </c>
      <c r="B101" s="750"/>
      <c r="C101" s="751">
        <f>'Label data'!A15</f>
        <v>113</v>
      </c>
      <c r="D101" s="553"/>
      <c r="F101" s="749" t="s">
        <v>425</v>
      </c>
      <c r="G101" s="750"/>
      <c r="H101" s="751">
        <f>C101</f>
        <v>113</v>
      </c>
      <c r="I101" s="553"/>
      <c r="K101" s="749" t="s">
        <v>425</v>
      </c>
      <c r="L101" s="750"/>
      <c r="M101" s="751">
        <f>H101</f>
        <v>113</v>
      </c>
      <c r="N101" s="553"/>
      <c r="P101" s="749" t="s">
        <v>425</v>
      </c>
      <c r="Q101" s="750"/>
      <c r="R101" s="751">
        <f>M101</f>
        <v>113</v>
      </c>
      <c r="S101" s="553"/>
    </row>
    <row r="102" spans="1:20" ht="18.75" customHeight="1" x14ac:dyDescent="0.35">
      <c r="A102" s="750"/>
      <c r="B102" s="750"/>
      <c r="C102" s="748"/>
      <c r="D102" s="745"/>
      <c r="E102" s="746"/>
      <c r="F102" s="750"/>
      <c r="G102" s="750"/>
      <c r="H102" s="748"/>
      <c r="I102" s="745"/>
      <c r="J102" s="746"/>
      <c r="K102" s="750"/>
      <c r="L102" s="750"/>
      <c r="M102" s="748"/>
      <c r="N102" s="745"/>
      <c r="O102" s="746"/>
      <c r="P102" s="750"/>
      <c r="Q102" s="750"/>
      <c r="R102" s="748"/>
      <c r="S102" s="745"/>
      <c r="T102" s="746"/>
    </row>
    <row r="103" spans="1:20" ht="18.75" customHeight="1" x14ac:dyDescent="0.7">
      <c r="A103" s="554"/>
      <c r="B103" s="555"/>
      <c r="C103" s="556"/>
      <c r="D103" s="554" t="s">
        <v>426</v>
      </c>
      <c r="E103" s="557">
        <f ca="1">'Label data'!G15</f>
        <v>13</v>
      </c>
      <c r="G103" s="555"/>
      <c r="H103" s="556"/>
      <c r="I103" s="554" t="s">
        <v>426</v>
      </c>
      <c r="J103" s="557">
        <f ca="1">E103</f>
        <v>13</v>
      </c>
      <c r="L103" s="555"/>
      <c r="M103" s="556"/>
      <c r="N103" s="554" t="s">
        <v>426</v>
      </c>
      <c r="O103" s="557">
        <f ca="1">'Label data'!H15</f>
        <v>13</v>
      </c>
      <c r="Q103" s="555"/>
      <c r="R103" s="556"/>
      <c r="S103" s="554" t="s">
        <v>426</v>
      </c>
      <c r="T103" s="557">
        <f ca="1">O103</f>
        <v>13</v>
      </c>
    </row>
    <row r="104" spans="1:20" ht="18.75" customHeight="1" x14ac:dyDescent="0.35">
      <c r="A104" s="554"/>
      <c r="B104" s="557"/>
      <c r="C104" s="557"/>
      <c r="D104" s="747" t="s">
        <v>427</v>
      </c>
      <c r="E104" s="748"/>
      <c r="F104" s="554"/>
      <c r="G104" s="557"/>
      <c r="H104" s="557"/>
      <c r="I104" s="747" t="s">
        <v>428</v>
      </c>
      <c r="J104" s="748"/>
      <c r="K104" s="554"/>
      <c r="L104" s="557"/>
      <c r="M104" s="557"/>
      <c r="N104" s="747" t="s">
        <v>427</v>
      </c>
      <c r="O104" s="748"/>
      <c r="P104" s="554"/>
      <c r="Q104" s="557"/>
      <c r="R104" s="557"/>
      <c r="S104" s="747" t="s">
        <v>428</v>
      </c>
      <c r="T104" s="748"/>
    </row>
    <row r="105" spans="1:20" ht="18.75" customHeight="1" x14ac:dyDescent="0.35">
      <c r="A105" s="744" t="str">
        <f>'Competitor List'!$B$1</f>
        <v>IBS 600 YARD MATCH #1</v>
      </c>
      <c r="B105" s="740"/>
      <c r="C105" s="740"/>
      <c r="D105" s="740"/>
      <c r="E105" s="740"/>
      <c r="F105" s="744" t="str">
        <f>'Competitor List'!$B$1</f>
        <v>IBS 600 YARD MATCH #1</v>
      </c>
      <c r="G105" s="740"/>
      <c r="H105" s="740"/>
      <c r="I105" s="740"/>
      <c r="J105" s="740"/>
      <c r="K105" s="744" t="str">
        <f>'Competitor List'!$B$1</f>
        <v>IBS 600 YARD MATCH #1</v>
      </c>
      <c r="L105" s="740"/>
      <c r="M105" s="740"/>
      <c r="N105" s="740"/>
      <c r="O105" s="740"/>
      <c r="P105" s="744" t="str">
        <f>'Competitor List'!$B$1</f>
        <v>IBS 600 YARD MATCH #1</v>
      </c>
      <c r="Q105" s="740"/>
      <c r="R105" s="740"/>
      <c r="S105" s="740"/>
      <c r="T105" s="740"/>
    </row>
    <row r="106" spans="1:20" ht="18.75" customHeight="1" x14ac:dyDescent="0.35">
      <c r="A106" s="744" t="str">
        <f>'Competitor List'!$B$2</f>
        <v>Your range name, City State</v>
      </c>
      <c r="B106" s="740"/>
      <c r="C106" s="740"/>
      <c r="D106" s="740"/>
      <c r="E106" s="740"/>
      <c r="F106" s="744" t="str">
        <f>'Competitor List'!$B$2</f>
        <v>Your range name, City State</v>
      </c>
      <c r="G106" s="740"/>
      <c r="H106" s="740"/>
      <c r="I106" s="740"/>
      <c r="J106" s="740"/>
      <c r="K106" s="744" t="str">
        <f>'Competitor List'!$B$2</f>
        <v>Your range name, City State</v>
      </c>
      <c r="L106" s="740"/>
      <c r="M106" s="740"/>
      <c r="N106" s="740"/>
      <c r="O106" s="740"/>
      <c r="P106" s="744" t="str">
        <f>'Competitor List'!$B$2</f>
        <v>Your range name, City State</v>
      </c>
      <c r="Q106" s="740"/>
      <c r="R106" s="740"/>
      <c r="S106" s="740"/>
      <c r="T106" s="740"/>
    </row>
    <row r="107" spans="1:20" ht="18.75" customHeight="1" x14ac:dyDescent="0.35">
      <c r="A107" s="739">
        <f>'Competitor List'!$B$3</f>
        <v>43499</v>
      </c>
      <c r="B107" s="740"/>
      <c r="C107" s="740"/>
      <c r="D107" s="740"/>
      <c r="E107" s="740"/>
      <c r="F107" s="739">
        <f>'Competitor List'!$B$3</f>
        <v>43499</v>
      </c>
      <c r="G107" s="740"/>
      <c r="H107" s="740"/>
      <c r="I107" s="740"/>
      <c r="J107" s="740"/>
      <c r="K107" s="739">
        <f>'Competitor List'!$B$3</f>
        <v>43499</v>
      </c>
      <c r="L107" s="740"/>
      <c r="M107" s="740"/>
      <c r="N107" s="740"/>
      <c r="O107" s="740"/>
      <c r="P107" s="739">
        <f>'Competitor List'!$B$3</f>
        <v>43499</v>
      </c>
      <c r="Q107" s="740"/>
      <c r="R107" s="740"/>
      <c r="S107" s="740"/>
      <c r="T107" s="740"/>
    </row>
    <row r="108" spans="1:20" ht="18.75" customHeight="1" x14ac:dyDescent="0.35">
      <c r="A108" s="741" t="s">
        <v>438</v>
      </c>
      <c r="B108" s="742"/>
      <c r="C108" s="741" t="s">
        <v>424</v>
      </c>
      <c r="D108" s="743"/>
      <c r="E108" s="551">
        <v>1</v>
      </c>
      <c r="F108" s="741" t="s">
        <v>438</v>
      </c>
      <c r="G108" s="742"/>
      <c r="H108" s="741" t="s">
        <v>424</v>
      </c>
      <c r="I108" s="743"/>
      <c r="J108" s="551">
        <f>E108+1</f>
        <v>2</v>
      </c>
      <c r="K108" s="741" t="s">
        <v>438</v>
      </c>
      <c r="L108" s="742"/>
      <c r="M108" s="741" t="s">
        <v>424</v>
      </c>
      <c r="N108" s="743"/>
      <c r="O108" s="551">
        <f>J108+1</f>
        <v>3</v>
      </c>
      <c r="P108" s="741" t="s">
        <v>438</v>
      </c>
      <c r="Q108" s="742"/>
      <c r="R108" s="741" t="s">
        <v>424</v>
      </c>
      <c r="S108" s="743"/>
      <c r="T108" s="551">
        <f>O108+1</f>
        <v>4</v>
      </c>
    </row>
    <row r="109" spans="1:20" ht="18.75" customHeight="1" x14ac:dyDescent="0.7">
      <c r="A109" s="749" t="s">
        <v>425</v>
      </c>
      <c r="B109" s="750"/>
      <c r="C109" s="751">
        <f>'Label data'!A16</f>
        <v>114</v>
      </c>
      <c r="D109" s="553"/>
      <c r="F109" s="749" t="s">
        <v>425</v>
      </c>
      <c r="G109" s="750"/>
      <c r="H109" s="751">
        <f>C109</f>
        <v>114</v>
      </c>
      <c r="I109" s="553"/>
      <c r="K109" s="749" t="s">
        <v>425</v>
      </c>
      <c r="L109" s="750"/>
      <c r="M109" s="751">
        <f>H109</f>
        <v>114</v>
      </c>
      <c r="N109" s="553"/>
      <c r="P109" s="749" t="s">
        <v>425</v>
      </c>
      <c r="Q109" s="750"/>
      <c r="R109" s="751">
        <f>M109</f>
        <v>114</v>
      </c>
      <c r="S109" s="553"/>
    </row>
    <row r="110" spans="1:20" ht="18.75" customHeight="1" x14ac:dyDescent="0.35">
      <c r="A110" s="750"/>
      <c r="B110" s="750"/>
      <c r="C110" s="748"/>
      <c r="D110" s="745"/>
      <c r="E110" s="746"/>
      <c r="F110" s="750"/>
      <c r="G110" s="750"/>
      <c r="H110" s="748"/>
      <c r="I110" s="745"/>
      <c r="J110" s="746"/>
      <c r="K110" s="750"/>
      <c r="L110" s="750"/>
      <c r="M110" s="748"/>
      <c r="N110" s="745"/>
      <c r="O110" s="746"/>
      <c r="P110" s="750"/>
      <c r="Q110" s="750"/>
      <c r="R110" s="748"/>
      <c r="S110" s="745"/>
      <c r="T110" s="746"/>
    </row>
    <row r="111" spans="1:20" ht="18.75" customHeight="1" x14ac:dyDescent="0.7">
      <c r="A111" s="554"/>
      <c r="B111" s="555"/>
      <c r="C111" s="556"/>
      <c r="D111" s="554" t="s">
        <v>426</v>
      </c>
      <c r="E111" s="557">
        <f ca="1">'Label data'!G16</f>
        <v>14</v>
      </c>
      <c r="G111" s="555"/>
      <c r="H111" s="556"/>
      <c r="I111" s="554" t="s">
        <v>426</v>
      </c>
      <c r="J111" s="557">
        <f ca="1">E111</f>
        <v>14</v>
      </c>
      <c r="L111" s="555"/>
      <c r="M111" s="556"/>
      <c r="N111" s="554" t="s">
        <v>426</v>
      </c>
      <c r="O111" s="557">
        <f ca="1">'Label data'!H16</f>
        <v>14</v>
      </c>
      <c r="Q111" s="555"/>
      <c r="R111" s="556"/>
      <c r="S111" s="554" t="s">
        <v>426</v>
      </c>
      <c r="T111" s="557">
        <f ca="1">O111</f>
        <v>14</v>
      </c>
    </row>
    <row r="112" spans="1:20" ht="18.75" customHeight="1" x14ac:dyDescent="0.35">
      <c r="A112" s="554"/>
      <c r="B112" s="557"/>
      <c r="C112" s="557"/>
      <c r="D112" s="747" t="s">
        <v>427</v>
      </c>
      <c r="E112" s="748"/>
      <c r="F112" s="554"/>
      <c r="G112" s="557"/>
      <c r="H112" s="557"/>
      <c r="I112" s="747" t="s">
        <v>428</v>
      </c>
      <c r="J112" s="748"/>
      <c r="K112" s="554"/>
      <c r="L112" s="557"/>
      <c r="M112" s="557"/>
      <c r="N112" s="747" t="s">
        <v>427</v>
      </c>
      <c r="O112" s="748"/>
      <c r="P112" s="554"/>
      <c r="Q112" s="557"/>
      <c r="R112" s="557"/>
      <c r="S112" s="747" t="s">
        <v>428</v>
      </c>
      <c r="T112" s="748"/>
    </row>
    <row r="113" spans="1:20" ht="18.75" customHeight="1" x14ac:dyDescent="0.35">
      <c r="A113" s="744" t="str">
        <f>'Competitor List'!$B$1</f>
        <v>IBS 600 YARD MATCH #1</v>
      </c>
      <c r="B113" s="740"/>
      <c r="C113" s="740"/>
      <c r="D113" s="740"/>
      <c r="E113" s="740"/>
      <c r="F113" s="744" t="str">
        <f>'Competitor List'!$B$1</f>
        <v>IBS 600 YARD MATCH #1</v>
      </c>
      <c r="G113" s="740"/>
      <c r="H113" s="740"/>
      <c r="I113" s="740"/>
      <c r="J113" s="740"/>
      <c r="K113" s="744" t="str">
        <f>'Competitor List'!$B$1</f>
        <v>IBS 600 YARD MATCH #1</v>
      </c>
      <c r="L113" s="740"/>
      <c r="M113" s="740"/>
      <c r="N113" s="740"/>
      <c r="O113" s="740"/>
      <c r="P113" s="744" t="str">
        <f>'Competitor List'!$B$1</f>
        <v>IBS 600 YARD MATCH #1</v>
      </c>
      <c r="Q113" s="740"/>
      <c r="R113" s="740"/>
      <c r="S113" s="740"/>
      <c r="T113" s="740"/>
    </row>
    <row r="114" spans="1:20" ht="18.75" customHeight="1" x14ac:dyDescent="0.35">
      <c r="A114" s="744" t="str">
        <f>'Competitor List'!$B$2</f>
        <v>Your range name, City State</v>
      </c>
      <c r="B114" s="740"/>
      <c r="C114" s="740"/>
      <c r="D114" s="740"/>
      <c r="E114" s="740"/>
      <c r="F114" s="744" t="str">
        <f>'Competitor List'!$B$2</f>
        <v>Your range name, City State</v>
      </c>
      <c r="G114" s="740"/>
      <c r="H114" s="740"/>
      <c r="I114" s="740"/>
      <c r="J114" s="740"/>
      <c r="K114" s="744" t="str">
        <f>'Competitor List'!$B$2</f>
        <v>Your range name, City State</v>
      </c>
      <c r="L114" s="740"/>
      <c r="M114" s="740"/>
      <c r="N114" s="740"/>
      <c r="O114" s="740"/>
      <c r="P114" s="744" t="str">
        <f>'Competitor List'!$B$2</f>
        <v>Your range name, City State</v>
      </c>
      <c r="Q114" s="740"/>
      <c r="R114" s="740"/>
      <c r="S114" s="740"/>
      <c r="T114" s="740"/>
    </row>
    <row r="115" spans="1:20" ht="18.75" customHeight="1" x14ac:dyDescent="0.35">
      <c r="A115" s="739">
        <f>'Competitor List'!$B$3</f>
        <v>43499</v>
      </c>
      <c r="B115" s="740"/>
      <c r="C115" s="740"/>
      <c r="D115" s="740"/>
      <c r="E115" s="740"/>
      <c r="F115" s="739">
        <f>'Competitor List'!$B$3</f>
        <v>43499</v>
      </c>
      <c r="G115" s="740"/>
      <c r="H115" s="740"/>
      <c r="I115" s="740"/>
      <c r="J115" s="740"/>
      <c r="K115" s="739">
        <f>'Competitor List'!$B$3</f>
        <v>43499</v>
      </c>
      <c r="L115" s="740"/>
      <c r="M115" s="740"/>
      <c r="N115" s="740"/>
      <c r="O115" s="740"/>
      <c r="P115" s="739">
        <f>'Competitor List'!$B$3</f>
        <v>43499</v>
      </c>
      <c r="Q115" s="740"/>
      <c r="R115" s="740"/>
      <c r="S115" s="740"/>
      <c r="T115" s="740"/>
    </row>
    <row r="116" spans="1:20" ht="18.75" customHeight="1" x14ac:dyDescent="0.35">
      <c r="A116" s="741" t="s">
        <v>438</v>
      </c>
      <c r="B116" s="742"/>
      <c r="C116" s="741" t="s">
        <v>424</v>
      </c>
      <c r="D116" s="743"/>
      <c r="E116" s="551">
        <v>1</v>
      </c>
      <c r="F116" s="741" t="s">
        <v>438</v>
      </c>
      <c r="G116" s="742"/>
      <c r="H116" s="741" t="s">
        <v>424</v>
      </c>
      <c r="I116" s="743"/>
      <c r="J116" s="551">
        <f>E116+1</f>
        <v>2</v>
      </c>
      <c r="K116" s="741" t="s">
        <v>438</v>
      </c>
      <c r="L116" s="742"/>
      <c r="M116" s="741" t="s">
        <v>424</v>
      </c>
      <c r="N116" s="743"/>
      <c r="O116" s="551">
        <f>J116+1</f>
        <v>3</v>
      </c>
      <c r="P116" s="741" t="s">
        <v>438</v>
      </c>
      <c r="Q116" s="742"/>
      <c r="R116" s="741" t="s">
        <v>424</v>
      </c>
      <c r="S116" s="743"/>
      <c r="T116" s="551">
        <f>O116+1</f>
        <v>4</v>
      </c>
    </row>
    <row r="117" spans="1:20" ht="18.75" customHeight="1" x14ac:dyDescent="0.7">
      <c r="A117" s="749" t="s">
        <v>425</v>
      </c>
      <c r="B117" s="750"/>
      <c r="C117" s="751">
        <f>'Label data'!A17</f>
        <v>115</v>
      </c>
      <c r="D117" s="553"/>
      <c r="F117" s="749" t="s">
        <v>425</v>
      </c>
      <c r="G117" s="750"/>
      <c r="H117" s="751">
        <f>C117</f>
        <v>115</v>
      </c>
      <c r="I117" s="553"/>
      <c r="K117" s="749" t="s">
        <v>425</v>
      </c>
      <c r="L117" s="750"/>
      <c r="M117" s="751">
        <f>H117</f>
        <v>115</v>
      </c>
      <c r="N117" s="553"/>
      <c r="P117" s="749" t="s">
        <v>425</v>
      </c>
      <c r="Q117" s="750"/>
      <c r="R117" s="751">
        <f>M117</f>
        <v>115</v>
      </c>
      <c r="S117" s="553"/>
    </row>
    <row r="118" spans="1:20" ht="18.75" customHeight="1" x14ac:dyDescent="0.35">
      <c r="A118" s="750"/>
      <c r="B118" s="750"/>
      <c r="C118" s="748"/>
      <c r="D118" s="745"/>
      <c r="E118" s="746"/>
      <c r="F118" s="750"/>
      <c r="G118" s="750"/>
      <c r="H118" s="748"/>
      <c r="I118" s="745"/>
      <c r="J118" s="746"/>
      <c r="K118" s="750"/>
      <c r="L118" s="750"/>
      <c r="M118" s="748"/>
      <c r="N118" s="745"/>
      <c r="O118" s="746"/>
      <c r="P118" s="750"/>
      <c r="Q118" s="750"/>
      <c r="R118" s="748"/>
      <c r="S118" s="745"/>
      <c r="T118" s="746"/>
    </row>
    <row r="119" spans="1:20" ht="18.75" customHeight="1" x14ac:dyDescent="0.7">
      <c r="A119" s="554"/>
      <c r="B119" s="555"/>
      <c r="C119" s="556"/>
      <c r="D119" s="554" t="s">
        <v>426</v>
      </c>
      <c r="E119" s="557">
        <f ca="1">'Label data'!G17</f>
        <v>15</v>
      </c>
      <c r="G119" s="555"/>
      <c r="H119" s="556"/>
      <c r="I119" s="554" t="s">
        <v>426</v>
      </c>
      <c r="J119" s="557">
        <f ca="1">E119</f>
        <v>15</v>
      </c>
      <c r="L119" s="555"/>
      <c r="M119" s="556"/>
      <c r="N119" s="554" t="s">
        <v>426</v>
      </c>
      <c r="O119" s="557">
        <f ca="1">'Label data'!H17</f>
        <v>15</v>
      </c>
      <c r="Q119" s="555"/>
      <c r="R119" s="556"/>
      <c r="S119" s="554" t="s">
        <v>426</v>
      </c>
      <c r="T119" s="557">
        <f ca="1">O119</f>
        <v>15</v>
      </c>
    </row>
    <row r="120" spans="1:20" ht="18.75" customHeight="1" x14ac:dyDescent="0.35">
      <c r="A120" s="554"/>
      <c r="B120" s="557"/>
      <c r="C120" s="557"/>
      <c r="D120" s="747" t="s">
        <v>427</v>
      </c>
      <c r="E120" s="748"/>
      <c r="F120" s="554"/>
      <c r="G120" s="557"/>
      <c r="H120" s="557"/>
      <c r="I120" s="747" t="s">
        <v>428</v>
      </c>
      <c r="J120" s="748"/>
      <c r="K120" s="554"/>
      <c r="L120" s="557"/>
      <c r="M120" s="557"/>
      <c r="N120" s="747" t="s">
        <v>427</v>
      </c>
      <c r="O120" s="748"/>
      <c r="P120" s="554"/>
      <c r="Q120" s="557"/>
      <c r="R120" s="557"/>
      <c r="S120" s="747" t="s">
        <v>428</v>
      </c>
      <c r="T120" s="748"/>
    </row>
    <row r="121" spans="1:20" ht="18.75" customHeight="1" x14ac:dyDescent="0.35">
      <c r="A121" s="744" t="str">
        <f>'Competitor List'!$B$1</f>
        <v>IBS 600 YARD MATCH #1</v>
      </c>
      <c r="B121" s="740"/>
      <c r="C121" s="740"/>
      <c r="D121" s="740"/>
      <c r="E121" s="740"/>
      <c r="F121" s="744" t="str">
        <f>'Competitor List'!$B$1</f>
        <v>IBS 600 YARD MATCH #1</v>
      </c>
      <c r="G121" s="740"/>
      <c r="H121" s="740"/>
      <c r="I121" s="740"/>
      <c r="J121" s="740"/>
      <c r="K121" s="744" t="str">
        <f>'Competitor List'!$B$1</f>
        <v>IBS 600 YARD MATCH #1</v>
      </c>
      <c r="L121" s="740"/>
      <c r="M121" s="740"/>
      <c r="N121" s="740"/>
      <c r="O121" s="740"/>
      <c r="P121" s="744" t="str">
        <f>'Competitor List'!$B$1</f>
        <v>IBS 600 YARD MATCH #1</v>
      </c>
      <c r="Q121" s="740"/>
      <c r="R121" s="740"/>
      <c r="S121" s="740"/>
      <c r="T121" s="740"/>
    </row>
    <row r="122" spans="1:20" ht="18.75" customHeight="1" x14ac:dyDescent="0.35">
      <c r="A122" s="744" t="str">
        <f>'Competitor List'!$B$2</f>
        <v>Your range name, City State</v>
      </c>
      <c r="B122" s="740"/>
      <c r="C122" s="740"/>
      <c r="D122" s="740"/>
      <c r="E122" s="740"/>
      <c r="F122" s="744" t="str">
        <f>'Competitor List'!$B$2</f>
        <v>Your range name, City State</v>
      </c>
      <c r="G122" s="740"/>
      <c r="H122" s="740"/>
      <c r="I122" s="740"/>
      <c r="J122" s="740"/>
      <c r="K122" s="744" t="str">
        <f>'Competitor List'!$B$2</f>
        <v>Your range name, City State</v>
      </c>
      <c r="L122" s="740"/>
      <c r="M122" s="740"/>
      <c r="N122" s="740"/>
      <c r="O122" s="740"/>
      <c r="P122" s="744" t="str">
        <f>'Competitor List'!$B$2</f>
        <v>Your range name, City State</v>
      </c>
      <c r="Q122" s="740"/>
      <c r="R122" s="740"/>
      <c r="S122" s="740"/>
      <c r="T122" s="740"/>
    </row>
    <row r="123" spans="1:20" ht="18.75" customHeight="1" x14ac:dyDescent="0.35">
      <c r="A123" s="739">
        <f>'Competitor List'!$B$3</f>
        <v>43499</v>
      </c>
      <c r="B123" s="740"/>
      <c r="C123" s="740"/>
      <c r="D123" s="740"/>
      <c r="E123" s="740"/>
      <c r="F123" s="739">
        <f>'Competitor List'!$B$3</f>
        <v>43499</v>
      </c>
      <c r="G123" s="740"/>
      <c r="H123" s="740"/>
      <c r="I123" s="740"/>
      <c r="J123" s="740"/>
      <c r="K123" s="739">
        <f>'Competitor List'!$B$3</f>
        <v>43499</v>
      </c>
      <c r="L123" s="740"/>
      <c r="M123" s="740"/>
      <c r="N123" s="740"/>
      <c r="O123" s="740"/>
      <c r="P123" s="739">
        <f>'Competitor List'!$B$3</f>
        <v>43499</v>
      </c>
      <c r="Q123" s="740"/>
      <c r="R123" s="740"/>
      <c r="S123" s="740"/>
      <c r="T123" s="740"/>
    </row>
    <row r="124" spans="1:20" ht="18.75" customHeight="1" x14ac:dyDescent="0.35">
      <c r="A124" s="741" t="s">
        <v>438</v>
      </c>
      <c r="B124" s="742"/>
      <c r="C124" s="741" t="s">
        <v>424</v>
      </c>
      <c r="D124" s="743"/>
      <c r="E124" s="551">
        <v>1</v>
      </c>
      <c r="F124" s="741" t="s">
        <v>438</v>
      </c>
      <c r="G124" s="742"/>
      <c r="H124" s="741" t="s">
        <v>424</v>
      </c>
      <c r="I124" s="743"/>
      <c r="J124" s="551">
        <f>E124+1</f>
        <v>2</v>
      </c>
      <c r="K124" s="741" t="s">
        <v>438</v>
      </c>
      <c r="L124" s="742"/>
      <c r="M124" s="741" t="s">
        <v>424</v>
      </c>
      <c r="N124" s="743"/>
      <c r="O124" s="551">
        <f>J124+1</f>
        <v>3</v>
      </c>
      <c r="P124" s="741" t="s">
        <v>438</v>
      </c>
      <c r="Q124" s="742"/>
      <c r="R124" s="741" t="s">
        <v>424</v>
      </c>
      <c r="S124" s="743"/>
      <c r="T124" s="551">
        <f>O124+1</f>
        <v>4</v>
      </c>
    </row>
    <row r="125" spans="1:20" ht="18.75" customHeight="1" x14ac:dyDescent="0.7">
      <c r="A125" s="749" t="s">
        <v>425</v>
      </c>
      <c r="B125" s="750"/>
      <c r="C125" s="751">
        <f>'Label data'!A18</f>
        <v>116</v>
      </c>
      <c r="D125" s="553"/>
      <c r="F125" s="749" t="s">
        <v>425</v>
      </c>
      <c r="G125" s="750"/>
      <c r="H125" s="751">
        <f>C125</f>
        <v>116</v>
      </c>
      <c r="I125" s="553"/>
      <c r="K125" s="749" t="s">
        <v>425</v>
      </c>
      <c r="L125" s="750"/>
      <c r="M125" s="751">
        <f>H125</f>
        <v>116</v>
      </c>
      <c r="N125" s="553"/>
      <c r="P125" s="749" t="s">
        <v>425</v>
      </c>
      <c r="Q125" s="750"/>
      <c r="R125" s="751">
        <f>M125</f>
        <v>116</v>
      </c>
      <c r="S125" s="553"/>
    </row>
    <row r="126" spans="1:20" ht="18.75" customHeight="1" x14ac:dyDescent="0.35">
      <c r="A126" s="750"/>
      <c r="B126" s="750"/>
      <c r="C126" s="748"/>
      <c r="D126" s="745"/>
      <c r="E126" s="746"/>
      <c r="F126" s="750"/>
      <c r="G126" s="750"/>
      <c r="H126" s="748"/>
      <c r="I126" s="745"/>
      <c r="J126" s="746"/>
      <c r="K126" s="750"/>
      <c r="L126" s="750"/>
      <c r="M126" s="748"/>
      <c r="N126" s="745"/>
      <c r="O126" s="746"/>
      <c r="P126" s="750"/>
      <c r="Q126" s="750"/>
      <c r="R126" s="748"/>
      <c r="S126" s="745"/>
      <c r="T126" s="746"/>
    </row>
    <row r="127" spans="1:20" ht="18.75" customHeight="1" x14ac:dyDescent="0.7">
      <c r="A127" s="554"/>
      <c r="B127" s="555"/>
      <c r="C127" s="556"/>
      <c r="D127" s="554" t="s">
        <v>426</v>
      </c>
      <c r="E127" s="557">
        <f ca="1">'Label data'!G18</f>
        <v>16</v>
      </c>
      <c r="G127" s="555"/>
      <c r="H127" s="556"/>
      <c r="I127" s="554" t="s">
        <v>426</v>
      </c>
      <c r="J127" s="557">
        <f ca="1">E127</f>
        <v>16</v>
      </c>
      <c r="L127" s="555"/>
      <c r="M127" s="556"/>
      <c r="N127" s="554" t="s">
        <v>426</v>
      </c>
      <c r="O127" s="557">
        <f ca="1">'Label data'!H18</f>
        <v>16</v>
      </c>
      <c r="Q127" s="555"/>
      <c r="R127" s="556"/>
      <c r="S127" s="554" t="s">
        <v>426</v>
      </c>
      <c r="T127" s="557">
        <f ca="1">O127</f>
        <v>16</v>
      </c>
    </row>
    <row r="128" spans="1:20" ht="18.75" customHeight="1" x14ac:dyDescent="0.35">
      <c r="A128" s="554"/>
      <c r="B128" s="557"/>
      <c r="C128" s="557"/>
      <c r="D128" s="747" t="s">
        <v>427</v>
      </c>
      <c r="E128" s="748"/>
      <c r="F128" s="554"/>
      <c r="G128" s="557"/>
      <c r="H128" s="557"/>
      <c r="I128" s="747" t="s">
        <v>428</v>
      </c>
      <c r="J128" s="748"/>
      <c r="K128" s="554"/>
      <c r="L128" s="557"/>
      <c r="M128" s="557"/>
      <c r="N128" s="747" t="s">
        <v>427</v>
      </c>
      <c r="O128" s="748"/>
      <c r="P128" s="554"/>
      <c r="Q128" s="557"/>
      <c r="R128" s="557"/>
      <c r="S128" s="747" t="s">
        <v>428</v>
      </c>
      <c r="T128" s="748"/>
    </row>
    <row r="129" spans="1:20" ht="18.75" customHeight="1" x14ac:dyDescent="0.35">
      <c r="A129" s="744" t="str">
        <f>'Competitor List'!$B$1</f>
        <v>IBS 600 YARD MATCH #1</v>
      </c>
      <c r="B129" s="740"/>
      <c r="C129" s="740"/>
      <c r="D129" s="740"/>
      <c r="E129" s="740"/>
      <c r="F129" s="744" t="str">
        <f>'Competitor List'!$B$1</f>
        <v>IBS 600 YARD MATCH #1</v>
      </c>
      <c r="G129" s="740"/>
      <c r="H129" s="740"/>
      <c r="I129" s="740"/>
      <c r="J129" s="740"/>
      <c r="K129" s="744" t="str">
        <f>'Competitor List'!$B$1</f>
        <v>IBS 600 YARD MATCH #1</v>
      </c>
      <c r="L129" s="740"/>
      <c r="M129" s="740"/>
      <c r="N129" s="740"/>
      <c r="O129" s="740"/>
      <c r="P129" s="744" t="str">
        <f>'Competitor List'!$B$1</f>
        <v>IBS 600 YARD MATCH #1</v>
      </c>
      <c r="Q129" s="740"/>
      <c r="R129" s="740"/>
      <c r="S129" s="740"/>
      <c r="T129" s="740"/>
    </row>
    <row r="130" spans="1:20" ht="18.75" customHeight="1" x14ac:dyDescent="0.35">
      <c r="A130" s="744" t="str">
        <f>'Competitor List'!$B$2</f>
        <v>Your range name, City State</v>
      </c>
      <c r="B130" s="740"/>
      <c r="C130" s="740"/>
      <c r="D130" s="740"/>
      <c r="E130" s="740"/>
      <c r="F130" s="744" t="str">
        <f>'Competitor List'!$B$2</f>
        <v>Your range name, City State</v>
      </c>
      <c r="G130" s="740"/>
      <c r="H130" s="740"/>
      <c r="I130" s="740"/>
      <c r="J130" s="740"/>
      <c r="K130" s="744" t="str">
        <f>'Competitor List'!$B$2</f>
        <v>Your range name, City State</v>
      </c>
      <c r="L130" s="740"/>
      <c r="M130" s="740"/>
      <c r="N130" s="740"/>
      <c r="O130" s="740"/>
      <c r="P130" s="744" t="str">
        <f>'Competitor List'!$B$2</f>
        <v>Your range name, City State</v>
      </c>
      <c r="Q130" s="740"/>
      <c r="R130" s="740"/>
      <c r="S130" s="740"/>
      <c r="T130" s="740"/>
    </row>
    <row r="131" spans="1:20" ht="18.75" customHeight="1" x14ac:dyDescent="0.35">
      <c r="A131" s="739">
        <f>'Competitor List'!$B$3</f>
        <v>43499</v>
      </c>
      <c r="B131" s="740"/>
      <c r="C131" s="740"/>
      <c r="D131" s="740"/>
      <c r="E131" s="740"/>
      <c r="F131" s="739">
        <f>'Competitor List'!$B$3</f>
        <v>43499</v>
      </c>
      <c r="G131" s="740"/>
      <c r="H131" s="740"/>
      <c r="I131" s="740"/>
      <c r="J131" s="740"/>
      <c r="K131" s="739">
        <f>'Competitor List'!$B$3</f>
        <v>43499</v>
      </c>
      <c r="L131" s="740"/>
      <c r="M131" s="740"/>
      <c r="N131" s="740"/>
      <c r="O131" s="740"/>
      <c r="P131" s="739">
        <f>'Competitor List'!$B$3</f>
        <v>43499</v>
      </c>
      <c r="Q131" s="740"/>
      <c r="R131" s="740"/>
      <c r="S131" s="740"/>
      <c r="T131" s="740"/>
    </row>
    <row r="132" spans="1:20" ht="18.75" customHeight="1" x14ac:dyDescent="0.35">
      <c r="A132" s="741" t="s">
        <v>438</v>
      </c>
      <c r="B132" s="742"/>
      <c r="C132" s="741" t="s">
        <v>424</v>
      </c>
      <c r="D132" s="743"/>
      <c r="E132" s="551">
        <v>1</v>
      </c>
      <c r="F132" s="741" t="s">
        <v>438</v>
      </c>
      <c r="G132" s="742"/>
      <c r="H132" s="741" t="s">
        <v>424</v>
      </c>
      <c r="I132" s="743"/>
      <c r="J132" s="551">
        <f>E132+1</f>
        <v>2</v>
      </c>
      <c r="K132" s="741" t="s">
        <v>438</v>
      </c>
      <c r="L132" s="742"/>
      <c r="M132" s="741" t="s">
        <v>424</v>
      </c>
      <c r="N132" s="743"/>
      <c r="O132" s="551">
        <f>J132+1</f>
        <v>3</v>
      </c>
      <c r="P132" s="741" t="s">
        <v>438</v>
      </c>
      <c r="Q132" s="742"/>
      <c r="R132" s="741" t="s">
        <v>424</v>
      </c>
      <c r="S132" s="743"/>
      <c r="T132" s="551">
        <f>O132+1</f>
        <v>4</v>
      </c>
    </row>
    <row r="133" spans="1:20" ht="18.75" customHeight="1" x14ac:dyDescent="0.7">
      <c r="A133" s="749" t="s">
        <v>425</v>
      </c>
      <c r="B133" s="750"/>
      <c r="C133" s="751">
        <f>'Label data'!A19</f>
        <v>117</v>
      </c>
      <c r="D133" s="553"/>
      <c r="F133" s="749" t="s">
        <v>425</v>
      </c>
      <c r="G133" s="750"/>
      <c r="H133" s="751">
        <f>C133</f>
        <v>117</v>
      </c>
      <c r="I133" s="553"/>
      <c r="K133" s="749" t="s">
        <v>425</v>
      </c>
      <c r="L133" s="750"/>
      <c r="M133" s="751">
        <f>H133</f>
        <v>117</v>
      </c>
      <c r="N133" s="553"/>
      <c r="P133" s="749" t="s">
        <v>425</v>
      </c>
      <c r="Q133" s="750"/>
      <c r="R133" s="751">
        <f>M133</f>
        <v>117</v>
      </c>
      <c r="S133" s="553"/>
    </row>
    <row r="134" spans="1:20" ht="18.75" customHeight="1" x14ac:dyDescent="0.35">
      <c r="A134" s="750"/>
      <c r="B134" s="750"/>
      <c r="C134" s="748"/>
      <c r="D134" s="745"/>
      <c r="E134" s="746"/>
      <c r="F134" s="750"/>
      <c r="G134" s="750"/>
      <c r="H134" s="748"/>
      <c r="I134" s="745"/>
      <c r="J134" s="746"/>
      <c r="K134" s="750"/>
      <c r="L134" s="750"/>
      <c r="M134" s="748"/>
      <c r="N134" s="745"/>
      <c r="O134" s="746"/>
      <c r="P134" s="750"/>
      <c r="Q134" s="750"/>
      <c r="R134" s="748"/>
      <c r="S134" s="745"/>
      <c r="T134" s="746"/>
    </row>
    <row r="135" spans="1:20" ht="18.75" customHeight="1" x14ac:dyDescent="0.7">
      <c r="A135" s="554"/>
      <c r="B135" s="555"/>
      <c r="C135" s="556"/>
      <c r="D135" s="554" t="s">
        <v>426</v>
      </c>
      <c r="E135" s="557">
        <f ca="1">'Label data'!G19</f>
        <v>17</v>
      </c>
      <c r="G135" s="555"/>
      <c r="H135" s="556"/>
      <c r="I135" s="554" t="s">
        <v>426</v>
      </c>
      <c r="J135" s="557">
        <f ca="1">E135</f>
        <v>17</v>
      </c>
      <c r="L135" s="555"/>
      <c r="M135" s="556"/>
      <c r="N135" s="554" t="s">
        <v>426</v>
      </c>
      <c r="O135" s="557">
        <f ca="1">'Label data'!H19</f>
        <v>17</v>
      </c>
      <c r="Q135" s="555"/>
      <c r="R135" s="556"/>
      <c r="S135" s="554" t="s">
        <v>426</v>
      </c>
      <c r="T135" s="557">
        <f ca="1">O135</f>
        <v>17</v>
      </c>
    </row>
    <row r="136" spans="1:20" ht="18.75" customHeight="1" x14ac:dyDescent="0.35">
      <c r="A136" s="554"/>
      <c r="B136" s="557"/>
      <c r="C136" s="557"/>
      <c r="D136" s="747" t="s">
        <v>427</v>
      </c>
      <c r="E136" s="748"/>
      <c r="F136" s="554"/>
      <c r="G136" s="557"/>
      <c r="H136" s="557"/>
      <c r="I136" s="747" t="s">
        <v>428</v>
      </c>
      <c r="J136" s="748"/>
      <c r="K136" s="554"/>
      <c r="L136" s="557"/>
      <c r="M136" s="557"/>
      <c r="N136" s="747" t="s">
        <v>427</v>
      </c>
      <c r="O136" s="748"/>
      <c r="P136" s="554"/>
      <c r="Q136" s="557"/>
      <c r="R136" s="557"/>
      <c r="S136" s="747" t="s">
        <v>428</v>
      </c>
      <c r="T136" s="748"/>
    </row>
    <row r="137" spans="1:20" ht="18.75" customHeight="1" x14ac:dyDescent="0.35">
      <c r="A137" s="744" t="str">
        <f>'Competitor List'!$B$1</f>
        <v>IBS 600 YARD MATCH #1</v>
      </c>
      <c r="B137" s="740"/>
      <c r="C137" s="740"/>
      <c r="D137" s="740"/>
      <c r="E137" s="740"/>
      <c r="F137" s="744" t="str">
        <f>'Competitor List'!$B$1</f>
        <v>IBS 600 YARD MATCH #1</v>
      </c>
      <c r="G137" s="740"/>
      <c r="H137" s="740"/>
      <c r="I137" s="740"/>
      <c r="J137" s="740"/>
      <c r="K137" s="744" t="str">
        <f>'Competitor List'!$B$1</f>
        <v>IBS 600 YARD MATCH #1</v>
      </c>
      <c r="L137" s="740"/>
      <c r="M137" s="740"/>
      <c r="N137" s="740"/>
      <c r="O137" s="740"/>
      <c r="P137" s="744" t="str">
        <f>'Competitor List'!$B$1</f>
        <v>IBS 600 YARD MATCH #1</v>
      </c>
      <c r="Q137" s="740"/>
      <c r="R137" s="740"/>
      <c r="S137" s="740"/>
      <c r="T137" s="740"/>
    </row>
    <row r="138" spans="1:20" ht="18.75" customHeight="1" x14ac:dyDescent="0.35">
      <c r="A138" s="744" t="str">
        <f>'Competitor List'!$B$2</f>
        <v>Your range name, City State</v>
      </c>
      <c r="B138" s="740"/>
      <c r="C138" s="740"/>
      <c r="D138" s="740"/>
      <c r="E138" s="740"/>
      <c r="F138" s="744" t="str">
        <f>'Competitor List'!$B$2</f>
        <v>Your range name, City State</v>
      </c>
      <c r="G138" s="740"/>
      <c r="H138" s="740"/>
      <c r="I138" s="740"/>
      <c r="J138" s="740"/>
      <c r="K138" s="744" t="str">
        <f>'Competitor List'!$B$2</f>
        <v>Your range name, City State</v>
      </c>
      <c r="L138" s="740"/>
      <c r="M138" s="740"/>
      <c r="N138" s="740"/>
      <c r="O138" s="740"/>
      <c r="P138" s="744" t="str">
        <f>'Competitor List'!$B$2</f>
        <v>Your range name, City State</v>
      </c>
      <c r="Q138" s="740"/>
      <c r="R138" s="740"/>
      <c r="S138" s="740"/>
      <c r="T138" s="740"/>
    </row>
    <row r="139" spans="1:20" ht="18.75" customHeight="1" x14ac:dyDescent="0.35">
      <c r="A139" s="739">
        <f>'Competitor List'!$B$3</f>
        <v>43499</v>
      </c>
      <c r="B139" s="740"/>
      <c r="C139" s="740"/>
      <c r="D139" s="740"/>
      <c r="E139" s="740"/>
      <c r="F139" s="739">
        <f>'Competitor List'!$B$3</f>
        <v>43499</v>
      </c>
      <c r="G139" s="740"/>
      <c r="H139" s="740"/>
      <c r="I139" s="740"/>
      <c r="J139" s="740"/>
      <c r="K139" s="739">
        <f>'Competitor List'!$B$3</f>
        <v>43499</v>
      </c>
      <c r="L139" s="740"/>
      <c r="M139" s="740"/>
      <c r="N139" s="740"/>
      <c r="O139" s="740"/>
      <c r="P139" s="739">
        <f>'Competitor List'!$B$3</f>
        <v>43499</v>
      </c>
      <c r="Q139" s="740"/>
      <c r="R139" s="740"/>
      <c r="S139" s="740"/>
      <c r="T139" s="740"/>
    </row>
    <row r="140" spans="1:20" ht="18.75" customHeight="1" x14ac:dyDescent="0.35">
      <c r="A140" s="741" t="s">
        <v>438</v>
      </c>
      <c r="B140" s="742"/>
      <c r="C140" s="741" t="s">
        <v>424</v>
      </c>
      <c r="D140" s="743"/>
      <c r="E140" s="551">
        <v>1</v>
      </c>
      <c r="F140" s="741" t="s">
        <v>438</v>
      </c>
      <c r="G140" s="742"/>
      <c r="H140" s="741" t="s">
        <v>424</v>
      </c>
      <c r="I140" s="743"/>
      <c r="J140" s="551">
        <f>E140+1</f>
        <v>2</v>
      </c>
      <c r="K140" s="741" t="s">
        <v>438</v>
      </c>
      <c r="L140" s="742"/>
      <c r="M140" s="741" t="s">
        <v>424</v>
      </c>
      <c r="N140" s="743"/>
      <c r="O140" s="551">
        <f>J140+1</f>
        <v>3</v>
      </c>
      <c r="P140" s="741" t="s">
        <v>438</v>
      </c>
      <c r="Q140" s="742"/>
      <c r="R140" s="741" t="s">
        <v>424</v>
      </c>
      <c r="S140" s="743"/>
      <c r="T140" s="551">
        <f>O140+1</f>
        <v>4</v>
      </c>
    </row>
    <row r="141" spans="1:20" ht="18.75" customHeight="1" x14ac:dyDescent="0.7">
      <c r="A141" s="749" t="s">
        <v>425</v>
      </c>
      <c r="B141" s="750"/>
      <c r="C141" s="751">
        <f>'Label data'!A20</f>
        <v>118</v>
      </c>
      <c r="D141" s="553"/>
      <c r="F141" s="749" t="s">
        <v>425</v>
      </c>
      <c r="G141" s="750"/>
      <c r="H141" s="751">
        <f>C141</f>
        <v>118</v>
      </c>
      <c r="I141" s="553"/>
      <c r="K141" s="749" t="s">
        <v>425</v>
      </c>
      <c r="L141" s="750"/>
      <c r="M141" s="751">
        <f>H141</f>
        <v>118</v>
      </c>
      <c r="N141" s="553"/>
      <c r="P141" s="749" t="s">
        <v>425</v>
      </c>
      <c r="Q141" s="750"/>
      <c r="R141" s="751">
        <f>M141</f>
        <v>118</v>
      </c>
      <c r="S141" s="553"/>
    </row>
    <row r="142" spans="1:20" ht="18.75" customHeight="1" x14ac:dyDescent="0.35">
      <c r="A142" s="750"/>
      <c r="B142" s="750"/>
      <c r="C142" s="748"/>
      <c r="D142" s="745"/>
      <c r="E142" s="746"/>
      <c r="F142" s="750"/>
      <c r="G142" s="750"/>
      <c r="H142" s="748"/>
      <c r="I142" s="745"/>
      <c r="J142" s="746"/>
      <c r="K142" s="750"/>
      <c r="L142" s="750"/>
      <c r="M142" s="748"/>
      <c r="N142" s="745"/>
      <c r="O142" s="746"/>
      <c r="P142" s="750"/>
      <c r="Q142" s="750"/>
      <c r="R142" s="748"/>
      <c r="S142" s="745"/>
      <c r="T142" s="746"/>
    </row>
    <row r="143" spans="1:20" ht="18.75" customHeight="1" x14ac:dyDescent="0.7">
      <c r="A143" s="554"/>
      <c r="B143" s="555"/>
      <c r="C143" s="556"/>
      <c r="D143" s="554" t="s">
        <v>426</v>
      </c>
      <c r="E143" s="557">
        <f ca="1">'Label data'!G20</f>
        <v>18</v>
      </c>
      <c r="G143" s="555"/>
      <c r="H143" s="556"/>
      <c r="I143" s="554" t="s">
        <v>426</v>
      </c>
      <c r="J143" s="557">
        <f ca="1">E143</f>
        <v>18</v>
      </c>
      <c r="L143" s="555"/>
      <c r="M143" s="556"/>
      <c r="N143" s="554" t="s">
        <v>426</v>
      </c>
      <c r="O143" s="557">
        <f ca="1">'Label data'!H20</f>
        <v>18</v>
      </c>
      <c r="Q143" s="555"/>
      <c r="R143" s="556"/>
      <c r="S143" s="554" t="s">
        <v>426</v>
      </c>
      <c r="T143" s="557">
        <f ca="1">O143</f>
        <v>18</v>
      </c>
    </row>
    <row r="144" spans="1:20" ht="18.75" customHeight="1" x14ac:dyDescent="0.35">
      <c r="A144" s="554"/>
      <c r="B144" s="557"/>
      <c r="C144" s="557"/>
      <c r="D144" s="747" t="s">
        <v>427</v>
      </c>
      <c r="E144" s="748"/>
      <c r="F144" s="554"/>
      <c r="G144" s="557"/>
      <c r="H144" s="557"/>
      <c r="I144" s="747" t="s">
        <v>428</v>
      </c>
      <c r="J144" s="748"/>
      <c r="K144" s="554"/>
      <c r="L144" s="557"/>
      <c r="M144" s="557"/>
      <c r="N144" s="747" t="s">
        <v>427</v>
      </c>
      <c r="O144" s="748"/>
      <c r="P144" s="554"/>
      <c r="Q144" s="557"/>
      <c r="R144" s="557"/>
      <c r="S144" s="747" t="s">
        <v>428</v>
      </c>
      <c r="T144" s="748"/>
    </row>
    <row r="145" spans="1:20" ht="18.75" customHeight="1" x14ac:dyDescent="0.35">
      <c r="A145" s="744" t="str">
        <f>'Competitor List'!$B$1</f>
        <v>IBS 600 YARD MATCH #1</v>
      </c>
      <c r="B145" s="740"/>
      <c r="C145" s="740"/>
      <c r="D145" s="740"/>
      <c r="E145" s="740"/>
      <c r="F145" s="744" t="str">
        <f>'Competitor List'!$B$1</f>
        <v>IBS 600 YARD MATCH #1</v>
      </c>
      <c r="G145" s="740"/>
      <c r="H145" s="740"/>
      <c r="I145" s="740"/>
      <c r="J145" s="740"/>
      <c r="K145" s="744" t="str">
        <f>'Competitor List'!$B$1</f>
        <v>IBS 600 YARD MATCH #1</v>
      </c>
      <c r="L145" s="740"/>
      <c r="M145" s="740"/>
      <c r="N145" s="740"/>
      <c r="O145" s="740"/>
      <c r="P145" s="744" t="str">
        <f>'Competitor List'!$B$1</f>
        <v>IBS 600 YARD MATCH #1</v>
      </c>
      <c r="Q145" s="740"/>
      <c r="R145" s="740"/>
      <c r="S145" s="740"/>
      <c r="T145" s="740"/>
    </row>
    <row r="146" spans="1:20" ht="18.75" customHeight="1" x14ac:dyDescent="0.35">
      <c r="A146" s="744" t="str">
        <f>'Competitor List'!$B$2</f>
        <v>Your range name, City State</v>
      </c>
      <c r="B146" s="740"/>
      <c r="C146" s="740"/>
      <c r="D146" s="740"/>
      <c r="E146" s="740"/>
      <c r="F146" s="744" t="str">
        <f>'Competitor List'!$B$2</f>
        <v>Your range name, City State</v>
      </c>
      <c r="G146" s="740"/>
      <c r="H146" s="740"/>
      <c r="I146" s="740"/>
      <c r="J146" s="740"/>
      <c r="K146" s="744" t="str">
        <f>'Competitor List'!$B$2</f>
        <v>Your range name, City State</v>
      </c>
      <c r="L146" s="740"/>
      <c r="M146" s="740"/>
      <c r="N146" s="740"/>
      <c r="O146" s="740"/>
      <c r="P146" s="744" t="str">
        <f>'Competitor List'!$B$2</f>
        <v>Your range name, City State</v>
      </c>
      <c r="Q146" s="740"/>
      <c r="R146" s="740"/>
      <c r="S146" s="740"/>
      <c r="T146" s="740"/>
    </row>
    <row r="147" spans="1:20" ht="18.75" customHeight="1" x14ac:dyDescent="0.35">
      <c r="A147" s="739">
        <f>'Competitor List'!$B$3</f>
        <v>43499</v>
      </c>
      <c r="B147" s="740"/>
      <c r="C147" s="740"/>
      <c r="D147" s="740"/>
      <c r="E147" s="740"/>
      <c r="F147" s="739">
        <f>'Competitor List'!$B$3</f>
        <v>43499</v>
      </c>
      <c r="G147" s="740"/>
      <c r="H147" s="740"/>
      <c r="I147" s="740"/>
      <c r="J147" s="740"/>
      <c r="K147" s="739">
        <f>'Competitor List'!$B$3</f>
        <v>43499</v>
      </c>
      <c r="L147" s="740"/>
      <c r="M147" s="740"/>
      <c r="N147" s="740"/>
      <c r="O147" s="740"/>
      <c r="P147" s="739">
        <f>'Competitor List'!$B$3</f>
        <v>43499</v>
      </c>
      <c r="Q147" s="740"/>
      <c r="R147" s="740"/>
      <c r="S147" s="740"/>
      <c r="T147" s="740"/>
    </row>
    <row r="148" spans="1:20" ht="18.75" customHeight="1" x14ac:dyDescent="0.35">
      <c r="A148" s="741" t="s">
        <v>438</v>
      </c>
      <c r="B148" s="742"/>
      <c r="C148" s="741" t="s">
        <v>424</v>
      </c>
      <c r="D148" s="743"/>
      <c r="E148" s="551">
        <v>1</v>
      </c>
      <c r="F148" s="741" t="s">
        <v>438</v>
      </c>
      <c r="G148" s="742"/>
      <c r="H148" s="741" t="s">
        <v>424</v>
      </c>
      <c r="I148" s="743"/>
      <c r="J148" s="551">
        <f>E148+1</f>
        <v>2</v>
      </c>
      <c r="K148" s="741" t="s">
        <v>438</v>
      </c>
      <c r="L148" s="742"/>
      <c r="M148" s="741" t="s">
        <v>424</v>
      </c>
      <c r="N148" s="743"/>
      <c r="O148" s="551">
        <f>J148+1</f>
        <v>3</v>
      </c>
      <c r="P148" s="741" t="s">
        <v>438</v>
      </c>
      <c r="Q148" s="742"/>
      <c r="R148" s="741" t="s">
        <v>424</v>
      </c>
      <c r="S148" s="743"/>
      <c r="T148" s="551">
        <f>O148+1</f>
        <v>4</v>
      </c>
    </row>
    <row r="149" spans="1:20" ht="18.75" customHeight="1" x14ac:dyDescent="0.7">
      <c r="A149" s="749" t="s">
        <v>425</v>
      </c>
      <c r="B149" s="750"/>
      <c r="C149" s="751">
        <f>'Label data'!A21</f>
        <v>119</v>
      </c>
      <c r="D149" s="553"/>
      <c r="F149" s="749" t="s">
        <v>425</v>
      </c>
      <c r="G149" s="750"/>
      <c r="H149" s="751">
        <f>C149</f>
        <v>119</v>
      </c>
      <c r="I149" s="553"/>
      <c r="K149" s="749" t="s">
        <v>425</v>
      </c>
      <c r="L149" s="750"/>
      <c r="M149" s="751">
        <f>H149</f>
        <v>119</v>
      </c>
      <c r="N149" s="553"/>
      <c r="P149" s="749" t="s">
        <v>425</v>
      </c>
      <c r="Q149" s="750"/>
      <c r="R149" s="751">
        <f>M149</f>
        <v>119</v>
      </c>
      <c r="S149" s="553"/>
    </row>
    <row r="150" spans="1:20" ht="18.75" customHeight="1" x14ac:dyDescent="0.35">
      <c r="A150" s="750"/>
      <c r="B150" s="750"/>
      <c r="C150" s="748"/>
      <c r="D150" s="745"/>
      <c r="E150" s="746"/>
      <c r="F150" s="750"/>
      <c r="G150" s="750"/>
      <c r="H150" s="748"/>
      <c r="I150" s="745"/>
      <c r="J150" s="746"/>
      <c r="K150" s="750"/>
      <c r="L150" s="750"/>
      <c r="M150" s="748"/>
      <c r="N150" s="745"/>
      <c r="O150" s="746"/>
      <c r="P150" s="750"/>
      <c r="Q150" s="750"/>
      <c r="R150" s="748"/>
      <c r="S150" s="745"/>
      <c r="T150" s="746"/>
    </row>
    <row r="151" spans="1:20" ht="18.75" customHeight="1" x14ac:dyDescent="0.7">
      <c r="A151" s="554"/>
      <c r="B151" s="555"/>
      <c r="C151" s="556"/>
      <c r="D151" s="554" t="s">
        <v>426</v>
      </c>
      <c r="E151" s="557">
        <f ca="1">'Label data'!G21</f>
        <v>19</v>
      </c>
      <c r="G151" s="555"/>
      <c r="H151" s="556"/>
      <c r="I151" s="554" t="s">
        <v>426</v>
      </c>
      <c r="J151" s="557">
        <f ca="1">E151</f>
        <v>19</v>
      </c>
      <c r="L151" s="555"/>
      <c r="M151" s="556"/>
      <c r="N151" s="554" t="s">
        <v>426</v>
      </c>
      <c r="O151" s="557">
        <f ca="1">'Label data'!H21</f>
        <v>19</v>
      </c>
      <c r="Q151" s="555"/>
      <c r="R151" s="556"/>
      <c r="S151" s="554" t="s">
        <v>426</v>
      </c>
      <c r="T151" s="557">
        <f ca="1">O151</f>
        <v>19</v>
      </c>
    </row>
    <row r="152" spans="1:20" ht="18.75" customHeight="1" x14ac:dyDescent="0.35">
      <c r="A152" s="554"/>
      <c r="B152" s="557"/>
      <c r="C152" s="557"/>
      <c r="D152" s="747" t="s">
        <v>427</v>
      </c>
      <c r="E152" s="748"/>
      <c r="F152" s="554"/>
      <c r="G152" s="557"/>
      <c r="H152" s="557"/>
      <c r="I152" s="747" t="s">
        <v>428</v>
      </c>
      <c r="J152" s="748"/>
      <c r="K152" s="554"/>
      <c r="L152" s="557"/>
      <c r="M152" s="557"/>
      <c r="N152" s="747" t="s">
        <v>427</v>
      </c>
      <c r="O152" s="748"/>
      <c r="P152" s="554"/>
      <c r="Q152" s="557"/>
      <c r="R152" s="557"/>
      <c r="S152" s="747" t="s">
        <v>428</v>
      </c>
      <c r="T152" s="748"/>
    </row>
    <row r="153" spans="1:20" ht="18.75" customHeight="1" x14ac:dyDescent="0.35">
      <c r="A153" s="744" t="str">
        <f>'Competitor List'!$B$1</f>
        <v>IBS 600 YARD MATCH #1</v>
      </c>
      <c r="B153" s="740"/>
      <c r="C153" s="740"/>
      <c r="D153" s="740"/>
      <c r="E153" s="740"/>
      <c r="F153" s="744" t="str">
        <f>'Competitor List'!$B$1</f>
        <v>IBS 600 YARD MATCH #1</v>
      </c>
      <c r="G153" s="740"/>
      <c r="H153" s="740"/>
      <c r="I153" s="740"/>
      <c r="J153" s="740"/>
      <c r="K153" s="744" t="str">
        <f>'Competitor List'!$B$1</f>
        <v>IBS 600 YARD MATCH #1</v>
      </c>
      <c r="L153" s="740"/>
      <c r="M153" s="740"/>
      <c r="N153" s="740"/>
      <c r="O153" s="740"/>
      <c r="P153" s="744" t="str">
        <f>'Competitor List'!$B$1</f>
        <v>IBS 600 YARD MATCH #1</v>
      </c>
      <c r="Q153" s="740"/>
      <c r="R153" s="740"/>
      <c r="S153" s="740"/>
      <c r="T153" s="740"/>
    </row>
    <row r="154" spans="1:20" ht="18.75" customHeight="1" x14ac:dyDescent="0.35">
      <c r="A154" s="744" t="str">
        <f>'Competitor List'!$B$2</f>
        <v>Your range name, City State</v>
      </c>
      <c r="B154" s="740"/>
      <c r="C154" s="740"/>
      <c r="D154" s="740"/>
      <c r="E154" s="740"/>
      <c r="F154" s="744" t="str">
        <f>'Competitor List'!$B$2</f>
        <v>Your range name, City State</v>
      </c>
      <c r="G154" s="740"/>
      <c r="H154" s="740"/>
      <c r="I154" s="740"/>
      <c r="J154" s="740"/>
      <c r="K154" s="744" t="str">
        <f>'Competitor List'!$B$2</f>
        <v>Your range name, City State</v>
      </c>
      <c r="L154" s="740"/>
      <c r="M154" s="740"/>
      <c r="N154" s="740"/>
      <c r="O154" s="740"/>
      <c r="P154" s="744" t="str">
        <f>'Competitor List'!$B$2</f>
        <v>Your range name, City State</v>
      </c>
      <c r="Q154" s="740"/>
      <c r="R154" s="740"/>
      <c r="S154" s="740"/>
      <c r="T154" s="740"/>
    </row>
    <row r="155" spans="1:20" ht="18.75" customHeight="1" x14ac:dyDescent="0.35">
      <c r="A155" s="739">
        <f>'Competitor List'!$B$3</f>
        <v>43499</v>
      </c>
      <c r="B155" s="740"/>
      <c r="C155" s="740"/>
      <c r="D155" s="740"/>
      <c r="E155" s="740"/>
      <c r="F155" s="739">
        <f>'Competitor List'!$B$3</f>
        <v>43499</v>
      </c>
      <c r="G155" s="740"/>
      <c r="H155" s="740"/>
      <c r="I155" s="740"/>
      <c r="J155" s="740"/>
      <c r="K155" s="739">
        <f>'Competitor List'!$B$3</f>
        <v>43499</v>
      </c>
      <c r="L155" s="740"/>
      <c r="M155" s="740"/>
      <c r="N155" s="740"/>
      <c r="O155" s="740"/>
      <c r="P155" s="739">
        <f>'Competitor List'!$B$3</f>
        <v>43499</v>
      </c>
      <c r="Q155" s="740"/>
      <c r="R155" s="740"/>
      <c r="S155" s="740"/>
      <c r="T155" s="740"/>
    </row>
    <row r="156" spans="1:20" ht="18.75" customHeight="1" x14ac:dyDescent="0.35">
      <c r="A156" s="741" t="s">
        <v>438</v>
      </c>
      <c r="B156" s="742"/>
      <c r="C156" s="741" t="s">
        <v>424</v>
      </c>
      <c r="D156" s="743"/>
      <c r="E156" s="551">
        <v>1</v>
      </c>
      <c r="F156" s="741" t="s">
        <v>438</v>
      </c>
      <c r="G156" s="742"/>
      <c r="H156" s="741" t="s">
        <v>424</v>
      </c>
      <c r="I156" s="743"/>
      <c r="J156" s="551">
        <f>E156+1</f>
        <v>2</v>
      </c>
      <c r="K156" s="741" t="s">
        <v>438</v>
      </c>
      <c r="L156" s="742"/>
      <c r="M156" s="741" t="s">
        <v>424</v>
      </c>
      <c r="N156" s="743"/>
      <c r="O156" s="551">
        <f>J156+1</f>
        <v>3</v>
      </c>
      <c r="P156" s="741" t="s">
        <v>438</v>
      </c>
      <c r="Q156" s="742"/>
      <c r="R156" s="741" t="s">
        <v>424</v>
      </c>
      <c r="S156" s="743"/>
      <c r="T156" s="551">
        <f>O156+1</f>
        <v>4</v>
      </c>
    </row>
    <row r="157" spans="1:20" ht="18.75" customHeight="1" x14ac:dyDescent="0.7">
      <c r="A157" s="749" t="s">
        <v>425</v>
      </c>
      <c r="B157" s="750"/>
      <c r="C157" s="751">
        <f>'Label data'!A22</f>
        <v>120</v>
      </c>
      <c r="D157" s="553"/>
      <c r="F157" s="749" t="s">
        <v>425</v>
      </c>
      <c r="G157" s="750"/>
      <c r="H157" s="751">
        <f>C157</f>
        <v>120</v>
      </c>
      <c r="I157" s="553"/>
      <c r="K157" s="749" t="s">
        <v>425</v>
      </c>
      <c r="L157" s="750"/>
      <c r="M157" s="751">
        <f>H157</f>
        <v>120</v>
      </c>
      <c r="N157" s="553"/>
      <c r="P157" s="749" t="s">
        <v>425</v>
      </c>
      <c r="Q157" s="750"/>
      <c r="R157" s="751">
        <f>M157</f>
        <v>120</v>
      </c>
      <c r="S157" s="553"/>
    </row>
    <row r="158" spans="1:20" ht="18.75" customHeight="1" x14ac:dyDescent="0.35">
      <c r="A158" s="750"/>
      <c r="B158" s="750"/>
      <c r="C158" s="748"/>
      <c r="D158" s="745"/>
      <c r="E158" s="746"/>
      <c r="F158" s="750"/>
      <c r="G158" s="750"/>
      <c r="H158" s="748"/>
      <c r="I158" s="745"/>
      <c r="J158" s="746"/>
      <c r="K158" s="750"/>
      <c r="L158" s="750"/>
      <c r="M158" s="748"/>
      <c r="N158" s="745"/>
      <c r="O158" s="746"/>
      <c r="P158" s="750"/>
      <c r="Q158" s="750"/>
      <c r="R158" s="748"/>
      <c r="S158" s="745"/>
      <c r="T158" s="746"/>
    </row>
    <row r="159" spans="1:20" ht="18.75" customHeight="1" x14ac:dyDescent="0.7">
      <c r="A159" s="554"/>
      <c r="B159" s="555"/>
      <c r="C159" s="556"/>
      <c r="D159" s="554" t="s">
        <v>426</v>
      </c>
      <c r="E159" s="557">
        <f ca="1">'Label data'!G22</f>
        <v>20</v>
      </c>
      <c r="G159" s="555"/>
      <c r="H159" s="556"/>
      <c r="I159" s="554" t="s">
        <v>426</v>
      </c>
      <c r="J159" s="557">
        <f ca="1">E159</f>
        <v>20</v>
      </c>
      <c r="L159" s="555"/>
      <c r="M159" s="556"/>
      <c r="N159" s="554" t="s">
        <v>426</v>
      </c>
      <c r="O159" s="557">
        <f ca="1">'Label data'!H22</f>
        <v>20</v>
      </c>
      <c r="Q159" s="555"/>
      <c r="R159" s="556"/>
      <c r="S159" s="554" t="s">
        <v>426</v>
      </c>
      <c r="T159" s="557">
        <f ca="1">O159</f>
        <v>20</v>
      </c>
    </row>
    <row r="160" spans="1:20" ht="18.75" customHeight="1" x14ac:dyDescent="0.35">
      <c r="A160" s="554"/>
      <c r="B160" s="557"/>
      <c r="C160" s="557"/>
      <c r="D160" s="747" t="s">
        <v>427</v>
      </c>
      <c r="E160" s="748"/>
      <c r="F160" s="554"/>
      <c r="G160" s="557"/>
      <c r="H160" s="557"/>
      <c r="I160" s="747" t="s">
        <v>428</v>
      </c>
      <c r="J160" s="748"/>
      <c r="K160" s="554"/>
      <c r="L160" s="557"/>
      <c r="M160" s="557"/>
      <c r="N160" s="747" t="s">
        <v>427</v>
      </c>
      <c r="O160" s="748"/>
      <c r="P160" s="554"/>
      <c r="Q160" s="557"/>
      <c r="R160" s="557"/>
      <c r="S160" s="747" t="s">
        <v>428</v>
      </c>
      <c r="T160" s="748"/>
    </row>
    <row r="161" spans="1:20" ht="18.75" customHeight="1" x14ac:dyDescent="0.35">
      <c r="A161" s="744" t="str">
        <f>'Competitor List'!$B$1</f>
        <v>IBS 600 YARD MATCH #1</v>
      </c>
      <c r="B161" s="740"/>
      <c r="C161" s="740"/>
      <c r="D161" s="740"/>
      <c r="E161" s="740"/>
      <c r="F161" s="744" t="str">
        <f>'Competitor List'!$B$1</f>
        <v>IBS 600 YARD MATCH #1</v>
      </c>
      <c r="G161" s="740"/>
      <c r="H161" s="740"/>
      <c r="I161" s="740"/>
      <c r="J161" s="740"/>
      <c r="K161" s="744" t="str">
        <f>'Competitor List'!$B$1</f>
        <v>IBS 600 YARD MATCH #1</v>
      </c>
      <c r="L161" s="740"/>
      <c r="M161" s="740"/>
      <c r="N161" s="740"/>
      <c r="O161" s="740"/>
      <c r="P161" s="744" t="str">
        <f>'Competitor List'!$B$1</f>
        <v>IBS 600 YARD MATCH #1</v>
      </c>
      <c r="Q161" s="740"/>
      <c r="R161" s="740"/>
      <c r="S161" s="740"/>
      <c r="T161" s="740"/>
    </row>
    <row r="162" spans="1:20" ht="18.75" customHeight="1" x14ac:dyDescent="0.35">
      <c r="A162" s="744" t="str">
        <f>'Competitor List'!$B$2</f>
        <v>Your range name, City State</v>
      </c>
      <c r="B162" s="740"/>
      <c r="C162" s="740"/>
      <c r="D162" s="740"/>
      <c r="E162" s="740"/>
      <c r="F162" s="744" t="str">
        <f>'Competitor List'!$B$2</f>
        <v>Your range name, City State</v>
      </c>
      <c r="G162" s="740"/>
      <c r="H162" s="740"/>
      <c r="I162" s="740"/>
      <c r="J162" s="740"/>
      <c r="K162" s="744" t="str">
        <f>'Competitor List'!$B$2</f>
        <v>Your range name, City State</v>
      </c>
      <c r="L162" s="740"/>
      <c r="M162" s="740"/>
      <c r="N162" s="740"/>
      <c r="O162" s="740"/>
      <c r="P162" s="744" t="str">
        <f>'Competitor List'!$B$2</f>
        <v>Your range name, City State</v>
      </c>
      <c r="Q162" s="740"/>
      <c r="R162" s="740"/>
      <c r="S162" s="740"/>
      <c r="T162" s="740"/>
    </row>
    <row r="163" spans="1:20" ht="18.75" customHeight="1" x14ac:dyDescent="0.35">
      <c r="A163" s="739">
        <f>'Competitor List'!$B$3</f>
        <v>43499</v>
      </c>
      <c r="B163" s="740"/>
      <c r="C163" s="740"/>
      <c r="D163" s="740"/>
      <c r="E163" s="740"/>
      <c r="F163" s="739">
        <f>'Competitor List'!$B$3</f>
        <v>43499</v>
      </c>
      <c r="G163" s="740"/>
      <c r="H163" s="740"/>
      <c r="I163" s="740"/>
      <c r="J163" s="740"/>
      <c r="K163" s="739">
        <f>'Competitor List'!$B$3</f>
        <v>43499</v>
      </c>
      <c r="L163" s="740"/>
      <c r="M163" s="740"/>
      <c r="N163" s="740"/>
      <c r="O163" s="740"/>
      <c r="P163" s="739">
        <f>'Competitor List'!$B$3</f>
        <v>43499</v>
      </c>
      <c r="Q163" s="740"/>
      <c r="R163" s="740"/>
      <c r="S163" s="740"/>
      <c r="T163" s="740"/>
    </row>
    <row r="164" spans="1:20" ht="18.75" customHeight="1" x14ac:dyDescent="0.35">
      <c r="A164" s="741" t="s">
        <v>438</v>
      </c>
      <c r="B164" s="742"/>
      <c r="C164" s="741" t="s">
        <v>424</v>
      </c>
      <c r="D164" s="743"/>
      <c r="E164" s="551">
        <v>1</v>
      </c>
      <c r="F164" s="741" t="s">
        <v>438</v>
      </c>
      <c r="G164" s="742"/>
      <c r="H164" s="741" t="s">
        <v>424</v>
      </c>
      <c r="I164" s="743"/>
      <c r="J164" s="551">
        <f>E164+1</f>
        <v>2</v>
      </c>
      <c r="K164" s="741" t="s">
        <v>438</v>
      </c>
      <c r="L164" s="742"/>
      <c r="M164" s="741" t="s">
        <v>424</v>
      </c>
      <c r="N164" s="743"/>
      <c r="O164" s="551">
        <f>J164+1</f>
        <v>3</v>
      </c>
      <c r="P164" s="741" t="s">
        <v>438</v>
      </c>
      <c r="Q164" s="742"/>
      <c r="R164" s="741" t="s">
        <v>424</v>
      </c>
      <c r="S164" s="743"/>
      <c r="T164" s="551">
        <f>O164+1</f>
        <v>4</v>
      </c>
    </row>
    <row r="165" spans="1:20" ht="18.75" customHeight="1" x14ac:dyDescent="0.7">
      <c r="A165" s="749" t="s">
        <v>425</v>
      </c>
      <c r="B165" s="750"/>
      <c r="C165" s="751">
        <f>'Label data'!A23</f>
        <v>201</v>
      </c>
      <c r="D165" s="553"/>
      <c r="F165" s="749" t="s">
        <v>425</v>
      </c>
      <c r="G165" s="750"/>
      <c r="H165" s="751">
        <f>C165</f>
        <v>201</v>
      </c>
      <c r="I165" s="553"/>
      <c r="K165" s="749" t="s">
        <v>425</v>
      </c>
      <c r="L165" s="750"/>
      <c r="M165" s="751">
        <f>H165</f>
        <v>201</v>
      </c>
      <c r="N165" s="553"/>
      <c r="P165" s="749" t="s">
        <v>425</v>
      </c>
      <c r="Q165" s="750"/>
      <c r="R165" s="751">
        <f>M165</f>
        <v>201</v>
      </c>
      <c r="S165" s="553"/>
    </row>
    <row r="166" spans="1:20" ht="18.75" customHeight="1" x14ac:dyDescent="0.35">
      <c r="A166" s="750"/>
      <c r="B166" s="750"/>
      <c r="C166" s="748"/>
      <c r="D166" s="745"/>
      <c r="E166" s="746"/>
      <c r="F166" s="750"/>
      <c r="G166" s="750"/>
      <c r="H166" s="748"/>
      <c r="I166" s="745"/>
      <c r="J166" s="746"/>
      <c r="K166" s="750"/>
      <c r="L166" s="750"/>
      <c r="M166" s="748"/>
      <c r="N166" s="745"/>
      <c r="O166" s="746"/>
      <c r="P166" s="750"/>
      <c r="Q166" s="750"/>
      <c r="R166" s="748"/>
      <c r="S166" s="745"/>
      <c r="T166" s="746"/>
    </row>
    <row r="167" spans="1:20" ht="18.75" customHeight="1" x14ac:dyDescent="0.7">
      <c r="A167" s="554"/>
      <c r="B167" s="555"/>
      <c r="C167" s="556"/>
      <c r="D167" s="554" t="s">
        <v>426</v>
      </c>
      <c r="E167" s="557">
        <f ca="1">'Label data'!G23</f>
        <v>1</v>
      </c>
      <c r="G167" s="555"/>
      <c r="H167" s="556"/>
      <c r="I167" s="554" t="s">
        <v>426</v>
      </c>
      <c r="J167" s="557">
        <f ca="1">E167</f>
        <v>1</v>
      </c>
      <c r="L167" s="555"/>
      <c r="M167" s="556"/>
      <c r="N167" s="554" t="s">
        <v>426</v>
      </c>
      <c r="O167" s="557">
        <f ca="1">'Label data'!H23</f>
        <v>1</v>
      </c>
      <c r="Q167" s="555"/>
      <c r="R167" s="556"/>
      <c r="S167" s="554" t="s">
        <v>426</v>
      </c>
      <c r="T167" s="557">
        <f ca="1">O167</f>
        <v>1</v>
      </c>
    </row>
    <row r="168" spans="1:20" ht="18.75" customHeight="1" x14ac:dyDescent="0.35">
      <c r="A168" s="554"/>
      <c r="B168" s="557"/>
      <c r="C168" s="557"/>
      <c r="D168" s="747" t="s">
        <v>427</v>
      </c>
      <c r="E168" s="748"/>
      <c r="F168" s="554"/>
      <c r="G168" s="557"/>
      <c r="H168" s="557"/>
      <c r="I168" s="747" t="s">
        <v>428</v>
      </c>
      <c r="J168" s="748"/>
      <c r="K168" s="554"/>
      <c r="L168" s="557"/>
      <c r="M168" s="557"/>
      <c r="N168" s="747" t="s">
        <v>427</v>
      </c>
      <c r="O168" s="748"/>
      <c r="P168" s="554"/>
      <c r="Q168" s="557"/>
      <c r="R168" s="557"/>
      <c r="S168" s="747" t="s">
        <v>428</v>
      </c>
      <c r="T168" s="748"/>
    </row>
    <row r="169" spans="1:20" ht="18.75" customHeight="1" x14ac:dyDescent="0.35">
      <c r="A169" s="744" t="str">
        <f>'Competitor List'!$B$1</f>
        <v>IBS 600 YARD MATCH #1</v>
      </c>
      <c r="B169" s="740"/>
      <c r="C169" s="740"/>
      <c r="D169" s="740"/>
      <c r="E169" s="740"/>
      <c r="F169" s="744" t="str">
        <f>'Competitor List'!$B$1</f>
        <v>IBS 600 YARD MATCH #1</v>
      </c>
      <c r="G169" s="740"/>
      <c r="H169" s="740"/>
      <c r="I169" s="740"/>
      <c r="J169" s="740"/>
      <c r="K169" s="744" t="str">
        <f>'Competitor List'!$B$1</f>
        <v>IBS 600 YARD MATCH #1</v>
      </c>
      <c r="L169" s="740"/>
      <c r="M169" s="740"/>
      <c r="N169" s="740"/>
      <c r="O169" s="740"/>
      <c r="P169" s="744" t="str">
        <f>'Competitor List'!$B$1</f>
        <v>IBS 600 YARD MATCH #1</v>
      </c>
      <c r="Q169" s="740"/>
      <c r="R169" s="740"/>
      <c r="S169" s="740"/>
      <c r="T169" s="740"/>
    </row>
    <row r="170" spans="1:20" ht="18.75" customHeight="1" x14ac:dyDescent="0.35">
      <c r="A170" s="744" t="str">
        <f>'Competitor List'!$B$2</f>
        <v>Your range name, City State</v>
      </c>
      <c r="B170" s="740"/>
      <c r="C170" s="740"/>
      <c r="D170" s="740"/>
      <c r="E170" s="740"/>
      <c r="F170" s="744" t="str">
        <f>'Competitor List'!$B$2</f>
        <v>Your range name, City State</v>
      </c>
      <c r="G170" s="740"/>
      <c r="H170" s="740"/>
      <c r="I170" s="740"/>
      <c r="J170" s="740"/>
      <c r="K170" s="744" t="str">
        <f>'Competitor List'!$B$2</f>
        <v>Your range name, City State</v>
      </c>
      <c r="L170" s="740"/>
      <c r="M170" s="740"/>
      <c r="N170" s="740"/>
      <c r="O170" s="740"/>
      <c r="P170" s="744" t="str">
        <f>'Competitor List'!$B$2</f>
        <v>Your range name, City State</v>
      </c>
      <c r="Q170" s="740"/>
      <c r="R170" s="740"/>
      <c r="S170" s="740"/>
      <c r="T170" s="740"/>
    </row>
    <row r="171" spans="1:20" ht="18.75" customHeight="1" x14ac:dyDescent="0.35">
      <c r="A171" s="739">
        <f>'Competitor List'!$B$3</f>
        <v>43499</v>
      </c>
      <c r="B171" s="740"/>
      <c r="C171" s="740"/>
      <c r="D171" s="740"/>
      <c r="E171" s="740"/>
      <c r="F171" s="739">
        <f>'Competitor List'!$B$3</f>
        <v>43499</v>
      </c>
      <c r="G171" s="740"/>
      <c r="H171" s="740"/>
      <c r="I171" s="740"/>
      <c r="J171" s="740"/>
      <c r="K171" s="739">
        <f>'Competitor List'!$B$3</f>
        <v>43499</v>
      </c>
      <c r="L171" s="740"/>
      <c r="M171" s="740"/>
      <c r="N171" s="740"/>
      <c r="O171" s="740"/>
      <c r="P171" s="739">
        <f>'Competitor List'!$B$3</f>
        <v>43499</v>
      </c>
      <c r="Q171" s="740"/>
      <c r="R171" s="740"/>
      <c r="S171" s="740"/>
      <c r="T171" s="740"/>
    </row>
    <row r="172" spans="1:20" ht="18.75" customHeight="1" x14ac:dyDescent="0.35">
      <c r="A172" s="741" t="s">
        <v>438</v>
      </c>
      <c r="B172" s="742"/>
      <c r="C172" s="741" t="s">
        <v>424</v>
      </c>
      <c r="D172" s="743"/>
      <c r="E172" s="551">
        <v>1</v>
      </c>
      <c r="F172" s="741" t="s">
        <v>438</v>
      </c>
      <c r="G172" s="742"/>
      <c r="H172" s="741" t="s">
        <v>424</v>
      </c>
      <c r="I172" s="743"/>
      <c r="J172" s="551">
        <f>E172+1</f>
        <v>2</v>
      </c>
      <c r="K172" s="741" t="s">
        <v>438</v>
      </c>
      <c r="L172" s="742"/>
      <c r="M172" s="741" t="s">
        <v>424</v>
      </c>
      <c r="N172" s="743"/>
      <c r="O172" s="551">
        <f>J172+1</f>
        <v>3</v>
      </c>
      <c r="P172" s="741" t="s">
        <v>438</v>
      </c>
      <c r="Q172" s="742"/>
      <c r="R172" s="741" t="s">
        <v>424</v>
      </c>
      <c r="S172" s="743"/>
      <c r="T172" s="551">
        <f>O172+1</f>
        <v>4</v>
      </c>
    </row>
    <row r="173" spans="1:20" ht="18.75" customHeight="1" x14ac:dyDescent="0.7">
      <c r="A173" s="749" t="s">
        <v>425</v>
      </c>
      <c r="B173" s="750"/>
      <c r="C173" s="751">
        <f>'Label data'!A24</f>
        <v>202</v>
      </c>
      <c r="D173" s="553"/>
      <c r="F173" s="749" t="s">
        <v>425</v>
      </c>
      <c r="G173" s="750"/>
      <c r="H173" s="751">
        <f>C173</f>
        <v>202</v>
      </c>
      <c r="I173" s="553"/>
      <c r="K173" s="749" t="s">
        <v>425</v>
      </c>
      <c r="L173" s="750"/>
      <c r="M173" s="751">
        <f>H173</f>
        <v>202</v>
      </c>
      <c r="N173" s="553"/>
      <c r="P173" s="749" t="s">
        <v>425</v>
      </c>
      <c r="Q173" s="750"/>
      <c r="R173" s="751">
        <f>M173</f>
        <v>202</v>
      </c>
      <c r="S173" s="553"/>
    </row>
    <row r="174" spans="1:20" ht="18.75" customHeight="1" x14ac:dyDescent="0.35">
      <c r="A174" s="750"/>
      <c r="B174" s="750"/>
      <c r="C174" s="748"/>
      <c r="D174" s="745"/>
      <c r="E174" s="746"/>
      <c r="F174" s="750"/>
      <c r="G174" s="750"/>
      <c r="H174" s="748"/>
      <c r="I174" s="745"/>
      <c r="J174" s="746"/>
      <c r="K174" s="750"/>
      <c r="L174" s="750"/>
      <c r="M174" s="748"/>
      <c r="N174" s="745"/>
      <c r="O174" s="746"/>
      <c r="P174" s="750"/>
      <c r="Q174" s="750"/>
      <c r="R174" s="748"/>
      <c r="S174" s="745"/>
      <c r="T174" s="746"/>
    </row>
    <row r="175" spans="1:20" ht="18.75" customHeight="1" x14ac:dyDescent="0.7">
      <c r="A175" s="554"/>
      <c r="B175" s="555"/>
      <c r="C175" s="556"/>
      <c r="D175" s="554" t="s">
        <v>426</v>
      </c>
      <c r="E175" s="557">
        <f ca="1">'Label data'!G24</f>
        <v>2</v>
      </c>
      <c r="G175" s="555"/>
      <c r="H175" s="556"/>
      <c r="I175" s="554" t="s">
        <v>426</v>
      </c>
      <c r="J175" s="557">
        <f ca="1">E175</f>
        <v>2</v>
      </c>
      <c r="L175" s="555"/>
      <c r="M175" s="556"/>
      <c r="N175" s="554" t="s">
        <v>426</v>
      </c>
      <c r="O175" s="557">
        <f ca="1">'Label data'!H24</f>
        <v>2</v>
      </c>
      <c r="Q175" s="555"/>
      <c r="R175" s="556"/>
      <c r="S175" s="554" t="s">
        <v>426</v>
      </c>
      <c r="T175" s="557">
        <f ca="1">O175</f>
        <v>2</v>
      </c>
    </row>
    <row r="176" spans="1:20" ht="18.75" customHeight="1" x14ac:dyDescent="0.35">
      <c r="A176" s="554"/>
      <c r="B176" s="557"/>
      <c r="C176" s="557"/>
      <c r="D176" s="747" t="s">
        <v>427</v>
      </c>
      <c r="E176" s="748"/>
      <c r="F176" s="554"/>
      <c r="G176" s="557"/>
      <c r="H176" s="557"/>
      <c r="I176" s="747" t="s">
        <v>428</v>
      </c>
      <c r="J176" s="748"/>
      <c r="K176" s="554"/>
      <c r="L176" s="557"/>
      <c r="M176" s="557"/>
      <c r="N176" s="747" t="s">
        <v>427</v>
      </c>
      <c r="O176" s="748"/>
      <c r="P176" s="554"/>
      <c r="Q176" s="557"/>
      <c r="R176" s="557"/>
      <c r="S176" s="747" t="s">
        <v>428</v>
      </c>
      <c r="T176" s="748"/>
    </row>
    <row r="177" spans="1:20" ht="18.75" customHeight="1" x14ac:dyDescent="0.35">
      <c r="A177" s="744" t="str">
        <f>'Competitor List'!$B$1</f>
        <v>IBS 600 YARD MATCH #1</v>
      </c>
      <c r="B177" s="740"/>
      <c r="C177" s="740"/>
      <c r="D177" s="740"/>
      <c r="E177" s="740"/>
      <c r="F177" s="744" t="str">
        <f>'Competitor List'!$B$1</f>
        <v>IBS 600 YARD MATCH #1</v>
      </c>
      <c r="G177" s="740"/>
      <c r="H177" s="740"/>
      <c r="I177" s="740"/>
      <c r="J177" s="740"/>
      <c r="K177" s="744" t="str">
        <f>'Competitor List'!$B$1</f>
        <v>IBS 600 YARD MATCH #1</v>
      </c>
      <c r="L177" s="740"/>
      <c r="M177" s="740"/>
      <c r="N177" s="740"/>
      <c r="O177" s="740"/>
      <c r="P177" s="744" t="str">
        <f>'Competitor List'!$B$1</f>
        <v>IBS 600 YARD MATCH #1</v>
      </c>
      <c r="Q177" s="740"/>
      <c r="R177" s="740"/>
      <c r="S177" s="740"/>
      <c r="T177" s="740"/>
    </row>
    <row r="178" spans="1:20" ht="18.75" customHeight="1" x14ac:dyDescent="0.35">
      <c r="A178" s="744" t="str">
        <f>'Competitor List'!$B$2</f>
        <v>Your range name, City State</v>
      </c>
      <c r="B178" s="740"/>
      <c r="C178" s="740"/>
      <c r="D178" s="740"/>
      <c r="E178" s="740"/>
      <c r="F178" s="744" t="str">
        <f>'Competitor List'!$B$2</f>
        <v>Your range name, City State</v>
      </c>
      <c r="G178" s="740"/>
      <c r="H178" s="740"/>
      <c r="I178" s="740"/>
      <c r="J178" s="740"/>
      <c r="K178" s="744" t="str">
        <f>'Competitor List'!$B$2</f>
        <v>Your range name, City State</v>
      </c>
      <c r="L178" s="740"/>
      <c r="M178" s="740"/>
      <c r="N178" s="740"/>
      <c r="O178" s="740"/>
      <c r="P178" s="744" t="str">
        <f>'Competitor List'!$B$2</f>
        <v>Your range name, City State</v>
      </c>
      <c r="Q178" s="740"/>
      <c r="R178" s="740"/>
      <c r="S178" s="740"/>
      <c r="T178" s="740"/>
    </row>
    <row r="179" spans="1:20" ht="18.75" customHeight="1" x14ac:dyDescent="0.35">
      <c r="A179" s="739">
        <f>'Competitor List'!$B$3</f>
        <v>43499</v>
      </c>
      <c r="B179" s="740"/>
      <c r="C179" s="740"/>
      <c r="D179" s="740"/>
      <c r="E179" s="740"/>
      <c r="F179" s="739">
        <f>'Competitor List'!$B$3</f>
        <v>43499</v>
      </c>
      <c r="G179" s="740"/>
      <c r="H179" s="740"/>
      <c r="I179" s="740"/>
      <c r="J179" s="740"/>
      <c r="K179" s="739">
        <f>'Competitor List'!$B$3</f>
        <v>43499</v>
      </c>
      <c r="L179" s="740"/>
      <c r="M179" s="740"/>
      <c r="N179" s="740"/>
      <c r="O179" s="740"/>
      <c r="P179" s="739">
        <f>'Competitor List'!$B$3</f>
        <v>43499</v>
      </c>
      <c r="Q179" s="740"/>
      <c r="R179" s="740"/>
      <c r="S179" s="740"/>
      <c r="T179" s="740"/>
    </row>
    <row r="180" spans="1:20" ht="18.75" customHeight="1" x14ac:dyDescent="0.35">
      <c r="A180" s="741" t="s">
        <v>438</v>
      </c>
      <c r="B180" s="742"/>
      <c r="C180" s="741" t="s">
        <v>424</v>
      </c>
      <c r="D180" s="743"/>
      <c r="E180" s="551">
        <v>1</v>
      </c>
      <c r="F180" s="741" t="s">
        <v>438</v>
      </c>
      <c r="G180" s="742"/>
      <c r="H180" s="741" t="s">
        <v>424</v>
      </c>
      <c r="I180" s="743"/>
      <c r="J180" s="551">
        <f>E180+1</f>
        <v>2</v>
      </c>
      <c r="K180" s="741" t="s">
        <v>438</v>
      </c>
      <c r="L180" s="742"/>
      <c r="M180" s="741" t="s">
        <v>424</v>
      </c>
      <c r="N180" s="743"/>
      <c r="O180" s="551">
        <f>J180+1</f>
        <v>3</v>
      </c>
      <c r="P180" s="741" t="s">
        <v>438</v>
      </c>
      <c r="Q180" s="742"/>
      <c r="R180" s="741" t="s">
        <v>424</v>
      </c>
      <c r="S180" s="743"/>
      <c r="T180" s="551">
        <f>O180+1</f>
        <v>4</v>
      </c>
    </row>
    <row r="181" spans="1:20" ht="18.75" customHeight="1" x14ac:dyDescent="0.7">
      <c r="A181" s="749" t="s">
        <v>425</v>
      </c>
      <c r="B181" s="750"/>
      <c r="C181" s="751">
        <f>'Label data'!A25</f>
        <v>203</v>
      </c>
      <c r="D181" s="553"/>
      <c r="F181" s="749" t="s">
        <v>425</v>
      </c>
      <c r="G181" s="750"/>
      <c r="H181" s="751">
        <f>C181</f>
        <v>203</v>
      </c>
      <c r="I181" s="553"/>
      <c r="K181" s="749" t="s">
        <v>425</v>
      </c>
      <c r="L181" s="750"/>
      <c r="M181" s="751">
        <f>H181</f>
        <v>203</v>
      </c>
      <c r="N181" s="553"/>
      <c r="P181" s="749" t="s">
        <v>425</v>
      </c>
      <c r="Q181" s="750"/>
      <c r="R181" s="751">
        <f>M181</f>
        <v>203</v>
      </c>
      <c r="S181" s="553"/>
    </row>
    <row r="182" spans="1:20" ht="18.75" customHeight="1" x14ac:dyDescent="0.35">
      <c r="A182" s="750"/>
      <c r="B182" s="750"/>
      <c r="C182" s="748"/>
      <c r="D182" s="745"/>
      <c r="E182" s="746"/>
      <c r="F182" s="750"/>
      <c r="G182" s="750"/>
      <c r="H182" s="748"/>
      <c r="I182" s="745"/>
      <c r="J182" s="746"/>
      <c r="K182" s="750"/>
      <c r="L182" s="750"/>
      <c r="M182" s="748"/>
      <c r="N182" s="745"/>
      <c r="O182" s="746"/>
      <c r="P182" s="750"/>
      <c r="Q182" s="750"/>
      <c r="R182" s="748"/>
      <c r="S182" s="745"/>
      <c r="T182" s="746"/>
    </row>
    <row r="183" spans="1:20" ht="18.75" customHeight="1" x14ac:dyDescent="0.7">
      <c r="A183" s="554"/>
      <c r="B183" s="555"/>
      <c r="C183" s="556"/>
      <c r="D183" s="554" t="s">
        <v>426</v>
      </c>
      <c r="E183" s="557">
        <f ca="1">'Label data'!G25</f>
        <v>3</v>
      </c>
      <c r="G183" s="555"/>
      <c r="H183" s="556"/>
      <c r="I183" s="554" t="s">
        <v>426</v>
      </c>
      <c r="J183" s="557">
        <f ca="1">E183</f>
        <v>3</v>
      </c>
      <c r="L183" s="555"/>
      <c r="M183" s="556"/>
      <c r="N183" s="554" t="s">
        <v>426</v>
      </c>
      <c r="O183" s="557">
        <f ca="1">'Label data'!H25</f>
        <v>3</v>
      </c>
      <c r="Q183" s="555"/>
      <c r="R183" s="556"/>
      <c r="S183" s="554" t="s">
        <v>426</v>
      </c>
      <c r="T183" s="557">
        <f ca="1">O183</f>
        <v>3</v>
      </c>
    </row>
    <row r="184" spans="1:20" ht="18.75" customHeight="1" x14ac:dyDescent="0.35">
      <c r="A184" s="554"/>
      <c r="B184" s="557"/>
      <c r="C184" s="557"/>
      <c r="D184" s="747" t="s">
        <v>427</v>
      </c>
      <c r="E184" s="748"/>
      <c r="F184" s="554"/>
      <c r="G184" s="557"/>
      <c r="H184" s="557"/>
      <c r="I184" s="747" t="s">
        <v>428</v>
      </c>
      <c r="J184" s="748"/>
      <c r="K184" s="554"/>
      <c r="L184" s="557"/>
      <c r="M184" s="557"/>
      <c r="N184" s="747" t="s">
        <v>427</v>
      </c>
      <c r="O184" s="748"/>
      <c r="P184" s="554"/>
      <c r="Q184" s="557"/>
      <c r="R184" s="557"/>
      <c r="S184" s="747" t="s">
        <v>428</v>
      </c>
      <c r="T184" s="748"/>
    </row>
    <row r="185" spans="1:20" ht="18.75" customHeight="1" x14ac:dyDescent="0.35">
      <c r="A185" s="744" t="str">
        <f>'Competitor List'!$B$1</f>
        <v>IBS 600 YARD MATCH #1</v>
      </c>
      <c r="B185" s="740"/>
      <c r="C185" s="740"/>
      <c r="D185" s="740"/>
      <c r="E185" s="740"/>
      <c r="F185" s="744" t="str">
        <f>'Competitor List'!$B$1</f>
        <v>IBS 600 YARD MATCH #1</v>
      </c>
      <c r="G185" s="740"/>
      <c r="H185" s="740"/>
      <c r="I185" s="740"/>
      <c r="J185" s="740"/>
      <c r="K185" s="744" t="str">
        <f>'Competitor List'!$B$1</f>
        <v>IBS 600 YARD MATCH #1</v>
      </c>
      <c r="L185" s="740"/>
      <c r="M185" s="740"/>
      <c r="N185" s="740"/>
      <c r="O185" s="740"/>
      <c r="P185" s="744" t="str">
        <f>'Competitor List'!$B$1</f>
        <v>IBS 600 YARD MATCH #1</v>
      </c>
      <c r="Q185" s="740"/>
      <c r="R185" s="740"/>
      <c r="S185" s="740"/>
      <c r="T185" s="740"/>
    </row>
    <row r="186" spans="1:20" ht="18.75" customHeight="1" x14ac:dyDescent="0.35">
      <c r="A186" s="744" t="str">
        <f>'Competitor List'!$B$2</f>
        <v>Your range name, City State</v>
      </c>
      <c r="B186" s="740"/>
      <c r="C186" s="740"/>
      <c r="D186" s="740"/>
      <c r="E186" s="740"/>
      <c r="F186" s="744" t="str">
        <f>'Competitor List'!$B$2</f>
        <v>Your range name, City State</v>
      </c>
      <c r="G186" s="740"/>
      <c r="H186" s="740"/>
      <c r="I186" s="740"/>
      <c r="J186" s="740"/>
      <c r="K186" s="744" t="str">
        <f>'Competitor List'!$B$2</f>
        <v>Your range name, City State</v>
      </c>
      <c r="L186" s="740"/>
      <c r="M186" s="740"/>
      <c r="N186" s="740"/>
      <c r="O186" s="740"/>
      <c r="P186" s="744" t="str">
        <f>'Competitor List'!$B$2</f>
        <v>Your range name, City State</v>
      </c>
      <c r="Q186" s="740"/>
      <c r="R186" s="740"/>
      <c r="S186" s="740"/>
      <c r="T186" s="740"/>
    </row>
    <row r="187" spans="1:20" ht="18.75" customHeight="1" x14ac:dyDescent="0.35">
      <c r="A187" s="739">
        <f>'Competitor List'!$B$3</f>
        <v>43499</v>
      </c>
      <c r="B187" s="740"/>
      <c r="C187" s="740"/>
      <c r="D187" s="740"/>
      <c r="E187" s="740"/>
      <c r="F187" s="739">
        <f>'Competitor List'!$B$3</f>
        <v>43499</v>
      </c>
      <c r="G187" s="740"/>
      <c r="H187" s="740"/>
      <c r="I187" s="740"/>
      <c r="J187" s="740"/>
      <c r="K187" s="739">
        <f>'Competitor List'!$B$3</f>
        <v>43499</v>
      </c>
      <c r="L187" s="740"/>
      <c r="M187" s="740"/>
      <c r="N187" s="740"/>
      <c r="O187" s="740"/>
      <c r="P187" s="739">
        <f>'Competitor List'!$B$3</f>
        <v>43499</v>
      </c>
      <c r="Q187" s="740"/>
      <c r="R187" s="740"/>
      <c r="S187" s="740"/>
      <c r="T187" s="740"/>
    </row>
    <row r="188" spans="1:20" ht="18.75" customHeight="1" x14ac:dyDescent="0.35">
      <c r="A188" s="741" t="s">
        <v>438</v>
      </c>
      <c r="B188" s="742"/>
      <c r="C188" s="741" t="s">
        <v>424</v>
      </c>
      <c r="D188" s="743"/>
      <c r="E188" s="551">
        <v>1</v>
      </c>
      <c r="F188" s="741" t="s">
        <v>438</v>
      </c>
      <c r="G188" s="742"/>
      <c r="H188" s="741" t="s">
        <v>424</v>
      </c>
      <c r="I188" s="743"/>
      <c r="J188" s="551">
        <f>E188+1</f>
        <v>2</v>
      </c>
      <c r="K188" s="741" t="s">
        <v>438</v>
      </c>
      <c r="L188" s="742"/>
      <c r="M188" s="741" t="s">
        <v>424</v>
      </c>
      <c r="N188" s="743"/>
      <c r="O188" s="551">
        <f>J188+1</f>
        <v>3</v>
      </c>
      <c r="P188" s="741" t="s">
        <v>438</v>
      </c>
      <c r="Q188" s="742"/>
      <c r="R188" s="741" t="s">
        <v>424</v>
      </c>
      <c r="S188" s="743"/>
      <c r="T188" s="551">
        <f>O188+1</f>
        <v>4</v>
      </c>
    </row>
    <row r="189" spans="1:20" ht="18.75" customHeight="1" x14ac:dyDescent="0.7">
      <c r="A189" s="749" t="s">
        <v>425</v>
      </c>
      <c r="B189" s="750"/>
      <c r="C189" s="751">
        <f>'Label data'!A26</f>
        <v>204</v>
      </c>
      <c r="D189" s="553"/>
      <c r="F189" s="749" t="s">
        <v>425</v>
      </c>
      <c r="G189" s="750"/>
      <c r="H189" s="751">
        <f>C189</f>
        <v>204</v>
      </c>
      <c r="I189" s="553"/>
      <c r="K189" s="749" t="s">
        <v>425</v>
      </c>
      <c r="L189" s="750"/>
      <c r="M189" s="751">
        <f>H189</f>
        <v>204</v>
      </c>
      <c r="N189" s="553"/>
      <c r="P189" s="749" t="s">
        <v>425</v>
      </c>
      <c r="Q189" s="750"/>
      <c r="R189" s="751">
        <f>M189</f>
        <v>204</v>
      </c>
      <c r="S189" s="553"/>
    </row>
    <row r="190" spans="1:20" ht="18.75" customHeight="1" x14ac:dyDescent="0.35">
      <c r="A190" s="750"/>
      <c r="B190" s="750"/>
      <c r="C190" s="748"/>
      <c r="D190" s="745"/>
      <c r="E190" s="746"/>
      <c r="F190" s="750"/>
      <c r="G190" s="750"/>
      <c r="H190" s="748"/>
      <c r="I190" s="745"/>
      <c r="J190" s="746"/>
      <c r="K190" s="750"/>
      <c r="L190" s="750"/>
      <c r="M190" s="748"/>
      <c r="N190" s="745"/>
      <c r="O190" s="746"/>
      <c r="P190" s="750"/>
      <c r="Q190" s="750"/>
      <c r="R190" s="748"/>
      <c r="S190" s="745"/>
      <c r="T190" s="746"/>
    </row>
    <row r="191" spans="1:20" ht="18.75" customHeight="1" x14ac:dyDescent="0.7">
      <c r="A191" s="554"/>
      <c r="B191" s="555"/>
      <c r="C191" s="556"/>
      <c r="D191" s="554" t="s">
        <v>426</v>
      </c>
      <c r="E191" s="557">
        <f ca="1">'Label data'!G26</f>
        <v>4</v>
      </c>
      <c r="G191" s="555"/>
      <c r="H191" s="556"/>
      <c r="I191" s="554" t="s">
        <v>426</v>
      </c>
      <c r="J191" s="557">
        <f ca="1">E191</f>
        <v>4</v>
      </c>
      <c r="L191" s="555"/>
      <c r="M191" s="556"/>
      <c r="N191" s="554" t="s">
        <v>426</v>
      </c>
      <c r="O191" s="557">
        <f ca="1">'Label data'!H26</f>
        <v>4</v>
      </c>
      <c r="Q191" s="555"/>
      <c r="R191" s="556"/>
      <c r="S191" s="554" t="s">
        <v>426</v>
      </c>
      <c r="T191" s="557">
        <f ca="1">O191</f>
        <v>4</v>
      </c>
    </row>
    <row r="192" spans="1:20" ht="18.75" customHeight="1" x14ac:dyDescent="0.35">
      <c r="A192" s="554"/>
      <c r="B192" s="557"/>
      <c r="C192" s="557"/>
      <c r="D192" s="747" t="s">
        <v>427</v>
      </c>
      <c r="E192" s="748"/>
      <c r="F192" s="554"/>
      <c r="G192" s="557"/>
      <c r="H192" s="557"/>
      <c r="I192" s="747" t="s">
        <v>428</v>
      </c>
      <c r="J192" s="748"/>
      <c r="K192" s="554"/>
      <c r="L192" s="557"/>
      <c r="M192" s="557"/>
      <c r="N192" s="747" t="s">
        <v>427</v>
      </c>
      <c r="O192" s="748"/>
      <c r="P192" s="554"/>
      <c r="Q192" s="557"/>
      <c r="R192" s="557"/>
      <c r="S192" s="747" t="s">
        <v>428</v>
      </c>
      <c r="T192" s="748"/>
    </row>
    <row r="193" spans="1:20" ht="18.75" customHeight="1" x14ac:dyDescent="0.35">
      <c r="A193" s="744" t="str">
        <f>'Competitor List'!$B$1</f>
        <v>IBS 600 YARD MATCH #1</v>
      </c>
      <c r="B193" s="740"/>
      <c r="C193" s="740"/>
      <c r="D193" s="740"/>
      <c r="E193" s="740"/>
      <c r="F193" s="744" t="str">
        <f>'Competitor List'!$B$1</f>
        <v>IBS 600 YARD MATCH #1</v>
      </c>
      <c r="G193" s="740"/>
      <c r="H193" s="740"/>
      <c r="I193" s="740"/>
      <c r="J193" s="740"/>
      <c r="K193" s="744" t="str">
        <f>'Competitor List'!$B$1</f>
        <v>IBS 600 YARD MATCH #1</v>
      </c>
      <c r="L193" s="740"/>
      <c r="M193" s="740"/>
      <c r="N193" s="740"/>
      <c r="O193" s="740"/>
      <c r="P193" s="744" t="str">
        <f>'Competitor List'!$B$1</f>
        <v>IBS 600 YARD MATCH #1</v>
      </c>
      <c r="Q193" s="740"/>
      <c r="R193" s="740"/>
      <c r="S193" s="740"/>
      <c r="T193" s="740"/>
    </row>
    <row r="194" spans="1:20" ht="18.75" customHeight="1" x14ac:dyDescent="0.35">
      <c r="A194" s="744" t="str">
        <f>'Competitor List'!$B$2</f>
        <v>Your range name, City State</v>
      </c>
      <c r="B194" s="740"/>
      <c r="C194" s="740"/>
      <c r="D194" s="740"/>
      <c r="E194" s="740"/>
      <c r="F194" s="744" t="str">
        <f>'Competitor List'!$B$2</f>
        <v>Your range name, City State</v>
      </c>
      <c r="G194" s="740"/>
      <c r="H194" s="740"/>
      <c r="I194" s="740"/>
      <c r="J194" s="740"/>
      <c r="K194" s="744" t="str">
        <f>'Competitor List'!$B$2</f>
        <v>Your range name, City State</v>
      </c>
      <c r="L194" s="740"/>
      <c r="M194" s="740"/>
      <c r="N194" s="740"/>
      <c r="O194" s="740"/>
      <c r="P194" s="744" t="str">
        <f>'Competitor List'!$B$2</f>
        <v>Your range name, City State</v>
      </c>
      <c r="Q194" s="740"/>
      <c r="R194" s="740"/>
      <c r="S194" s="740"/>
      <c r="T194" s="740"/>
    </row>
    <row r="195" spans="1:20" ht="18.75" customHeight="1" x14ac:dyDescent="0.35">
      <c r="A195" s="739">
        <f>'Competitor List'!$B$3</f>
        <v>43499</v>
      </c>
      <c r="B195" s="740"/>
      <c r="C195" s="740"/>
      <c r="D195" s="740"/>
      <c r="E195" s="740"/>
      <c r="F195" s="739">
        <f>'Competitor List'!$B$3</f>
        <v>43499</v>
      </c>
      <c r="G195" s="740"/>
      <c r="H195" s="740"/>
      <c r="I195" s="740"/>
      <c r="J195" s="740"/>
      <c r="K195" s="739">
        <f>'Competitor List'!$B$3</f>
        <v>43499</v>
      </c>
      <c r="L195" s="740"/>
      <c r="M195" s="740"/>
      <c r="N195" s="740"/>
      <c r="O195" s="740"/>
      <c r="P195" s="739">
        <f>'Competitor List'!$B$3</f>
        <v>43499</v>
      </c>
      <c r="Q195" s="740"/>
      <c r="R195" s="740"/>
      <c r="S195" s="740"/>
      <c r="T195" s="740"/>
    </row>
    <row r="196" spans="1:20" ht="18.75" customHeight="1" x14ac:dyDescent="0.35">
      <c r="A196" s="741" t="s">
        <v>438</v>
      </c>
      <c r="B196" s="742"/>
      <c r="C196" s="741" t="s">
        <v>424</v>
      </c>
      <c r="D196" s="743"/>
      <c r="E196" s="551">
        <v>1</v>
      </c>
      <c r="F196" s="741" t="s">
        <v>438</v>
      </c>
      <c r="G196" s="742"/>
      <c r="H196" s="741" t="s">
        <v>424</v>
      </c>
      <c r="I196" s="743"/>
      <c r="J196" s="551">
        <f>E196+1</f>
        <v>2</v>
      </c>
      <c r="K196" s="741" t="s">
        <v>438</v>
      </c>
      <c r="L196" s="742"/>
      <c r="M196" s="741" t="s">
        <v>424</v>
      </c>
      <c r="N196" s="743"/>
      <c r="O196" s="551">
        <f>J196+1</f>
        <v>3</v>
      </c>
      <c r="P196" s="741" t="s">
        <v>438</v>
      </c>
      <c r="Q196" s="742"/>
      <c r="R196" s="741" t="s">
        <v>424</v>
      </c>
      <c r="S196" s="743"/>
      <c r="T196" s="551">
        <f>O196+1</f>
        <v>4</v>
      </c>
    </row>
    <row r="197" spans="1:20" ht="18.75" customHeight="1" x14ac:dyDescent="0.7">
      <c r="A197" s="749" t="s">
        <v>425</v>
      </c>
      <c r="B197" s="750"/>
      <c r="C197" s="751">
        <f>'Label data'!A27</f>
        <v>205</v>
      </c>
      <c r="D197" s="553"/>
      <c r="F197" s="749" t="s">
        <v>425</v>
      </c>
      <c r="G197" s="750"/>
      <c r="H197" s="751">
        <f>C197</f>
        <v>205</v>
      </c>
      <c r="I197" s="553"/>
      <c r="K197" s="749" t="s">
        <v>425</v>
      </c>
      <c r="L197" s="750"/>
      <c r="M197" s="751">
        <f>H197</f>
        <v>205</v>
      </c>
      <c r="N197" s="553"/>
      <c r="P197" s="749" t="s">
        <v>425</v>
      </c>
      <c r="Q197" s="750"/>
      <c r="R197" s="751">
        <f>M197</f>
        <v>205</v>
      </c>
      <c r="S197" s="553"/>
    </row>
    <row r="198" spans="1:20" ht="18.75" customHeight="1" x14ac:dyDescent="0.35">
      <c r="A198" s="750"/>
      <c r="B198" s="750"/>
      <c r="C198" s="748"/>
      <c r="D198" s="745"/>
      <c r="E198" s="746"/>
      <c r="F198" s="750"/>
      <c r="G198" s="750"/>
      <c r="H198" s="748"/>
      <c r="I198" s="745"/>
      <c r="J198" s="746"/>
      <c r="K198" s="750"/>
      <c r="L198" s="750"/>
      <c r="M198" s="748"/>
      <c r="N198" s="745"/>
      <c r="O198" s="746"/>
      <c r="P198" s="750"/>
      <c r="Q198" s="750"/>
      <c r="R198" s="748"/>
      <c r="S198" s="745"/>
      <c r="T198" s="746"/>
    </row>
    <row r="199" spans="1:20" ht="18.75" customHeight="1" x14ac:dyDescent="0.7">
      <c r="A199" s="554"/>
      <c r="B199" s="555"/>
      <c r="C199" s="556"/>
      <c r="D199" s="554" t="s">
        <v>426</v>
      </c>
      <c r="E199" s="557">
        <f ca="1">'Label data'!G27</f>
        <v>5</v>
      </c>
      <c r="G199" s="555"/>
      <c r="H199" s="556"/>
      <c r="I199" s="554" t="s">
        <v>426</v>
      </c>
      <c r="J199" s="557">
        <f ca="1">E199</f>
        <v>5</v>
      </c>
      <c r="L199" s="555"/>
      <c r="M199" s="556"/>
      <c r="N199" s="554" t="s">
        <v>426</v>
      </c>
      <c r="O199" s="557">
        <f ca="1">'Label data'!H27</f>
        <v>5</v>
      </c>
      <c r="Q199" s="555"/>
      <c r="R199" s="556"/>
      <c r="S199" s="554" t="s">
        <v>426</v>
      </c>
      <c r="T199" s="557">
        <f ca="1">O199</f>
        <v>5</v>
      </c>
    </row>
    <row r="200" spans="1:20" ht="18.75" customHeight="1" x14ac:dyDescent="0.35">
      <c r="A200" s="554"/>
      <c r="B200" s="557"/>
      <c r="C200" s="557"/>
      <c r="D200" s="747" t="s">
        <v>427</v>
      </c>
      <c r="E200" s="748"/>
      <c r="F200" s="554"/>
      <c r="G200" s="557"/>
      <c r="H200" s="557"/>
      <c r="I200" s="747" t="s">
        <v>428</v>
      </c>
      <c r="J200" s="748"/>
      <c r="K200" s="554"/>
      <c r="L200" s="557"/>
      <c r="M200" s="557"/>
      <c r="N200" s="747" t="s">
        <v>427</v>
      </c>
      <c r="O200" s="748"/>
      <c r="P200" s="554"/>
      <c r="Q200" s="557"/>
      <c r="R200" s="557"/>
      <c r="S200" s="747" t="s">
        <v>428</v>
      </c>
      <c r="T200" s="748"/>
    </row>
    <row r="201" spans="1:20" ht="18.75" customHeight="1" x14ac:dyDescent="0.35">
      <c r="A201" s="744" t="str">
        <f>'Competitor List'!$B$1</f>
        <v>IBS 600 YARD MATCH #1</v>
      </c>
      <c r="B201" s="740"/>
      <c r="C201" s="740"/>
      <c r="D201" s="740"/>
      <c r="E201" s="740"/>
      <c r="F201" s="744" t="str">
        <f>'Competitor List'!$B$1</f>
        <v>IBS 600 YARD MATCH #1</v>
      </c>
      <c r="G201" s="740"/>
      <c r="H201" s="740"/>
      <c r="I201" s="740"/>
      <c r="J201" s="740"/>
      <c r="K201" s="744" t="str">
        <f>'Competitor List'!$B$1</f>
        <v>IBS 600 YARD MATCH #1</v>
      </c>
      <c r="L201" s="740"/>
      <c r="M201" s="740"/>
      <c r="N201" s="740"/>
      <c r="O201" s="740"/>
      <c r="P201" s="744" t="str">
        <f>'Competitor List'!$B$1</f>
        <v>IBS 600 YARD MATCH #1</v>
      </c>
      <c r="Q201" s="740"/>
      <c r="R201" s="740"/>
      <c r="S201" s="740"/>
      <c r="T201" s="740"/>
    </row>
    <row r="202" spans="1:20" ht="18.75" customHeight="1" x14ac:dyDescent="0.35">
      <c r="A202" s="744" t="str">
        <f>'Competitor List'!$B$2</f>
        <v>Your range name, City State</v>
      </c>
      <c r="B202" s="740"/>
      <c r="C202" s="740"/>
      <c r="D202" s="740"/>
      <c r="E202" s="740"/>
      <c r="F202" s="744" t="str">
        <f>'Competitor List'!$B$2</f>
        <v>Your range name, City State</v>
      </c>
      <c r="G202" s="740"/>
      <c r="H202" s="740"/>
      <c r="I202" s="740"/>
      <c r="J202" s="740"/>
      <c r="K202" s="744" t="str">
        <f>'Competitor List'!$B$2</f>
        <v>Your range name, City State</v>
      </c>
      <c r="L202" s="740"/>
      <c r="M202" s="740"/>
      <c r="N202" s="740"/>
      <c r="O202" s="740"/>
      <c r="P202" s="744" t="str">
        <f>'Competitor List'!$B$2</f>
        <v>Your range name, City State</v>
      </c>
      <c r="Q202" s="740"/>
      <c r="R202" s="740"/>
      <c r="S202" s="740"/>
      <c r="T202" s="740"/>
    </row>
    <row r="203" spans="1:20" ht="18.75" customHeight="1" x14ac:dyDescent="0.35">
      <c r="A203" s="739">
        <f>'Competitor List'!$B$3</f>
        <v>43499</v>
      </c>
      <c r="B203" s="740"/>
      <c r="C203" s="740"/>
      <c r="D203" s="740"/>
      <c r="E203" s="740"/>
      <c r="F203" s="739">
        <f>'Competitor List'!$B$3</f>
        <v>43499</v>
      </c>
      <c r="G203" s="740"/>
      <c r="H203" s="740"/>
      <c r="I203" s="740"/>
      <c r="J203" s="740"/>
      <c r="K203" s="739">
        <f>'Competitor List'!$B$3</f>
        <v>43499</v>
      </c>
      <c r="L203" s="740"/>
      <c r="M203" s="740"/>
      <c r="N203" s="740"/>
      <c r="O203" s="740"/>
      <c r="P203" s="739">
        <f>'Competitor List'!$B$3</f>
        <v>43499</v>
      </c>
      <c r="Q203" s="740"/>
      <c r="R203" s="740"/>
      <c r="S203" s="740"/>
      <c r="T203" s="740"/>
    </row>
    <row r="204" spans="1:20" ht="18.75" customHeight="1" x14ac:dyDescent="0.35">
      <c r="A204" s="741" t="s">
        <v>438</v>
      </c>
      <c r="B204" s="742"/>
      <c r="C204" s="741" t="s">
        <v>424</v>
      </c>
      <c r="D204" s="743"/>
      <c r="E204" s="551">
        <v>1</v>
      </c>
      <c r="F204" s="741" t="s">
        <v>438</v>
      </c>
      <c r="G204" s="742"/>
      <c r="H204" s="741" t="s">
        <v>424</v>
      </c>
      <c r="I204" s="743"/>
      <c r="J204" s="551">
        <f>E204+1</f>
        <v>2</v>
      </c>
      <c r="K204" s="741" t="s">
        <v>438</v>
      </c>
      <c r="L204" s="742"/>
      <c r="M204" s="741" t="s">
        <v>424</v>
      </c>
      <c r="N204" s="743"/>
      <c r="O204" s="551">
        <f>J204+1</f>
        <v>3</v>
      </c>
      <c r="P204" s="741" t="s">
        <v>438</v>
      </c>
      <c r="Q204" s="742"/>
      <c r="R204" s="741" t="s">
        <v>424</v>
      </c>
      <c r="S204" s="743"/>
      <c r="T204" s="551">
        <f>O204+1</f>
        <v>4</v>
      </c>
    </row>
    <row r="205" spans="1:20" ht="18.75" customHeight="1" x14ac:dyDescent="0.7">
      <c r="A205" s="749" t="s">
        <v>425</v>
      </c>
      <c r="B205" s="750"/>
      <c r="C205" s="751">
        <f>'Label data'!A28</f>
        <v>206</v>
      </c>
      <c r="D205" s="553"/>
      <c r="F205" s="749" t="s">
        <v>425</v>
      </c>
      <c r="G205" s="750"/>
      <c r="H205" s="751">
        <f>C205</f>
        <v>206</v>
      </c>
      <c r="I205" s="553"/>
      <c r="K205" s="749" t="s">
        <v>425</v>
      </c>
      <c r="L205" s="750"/>
      <c r="M205" s="751">
        <f>H205</f>
        <v>206</v>
      </c>
      <c r="N205" s="553"/>
      <c r="P205" s="749" t="s">
        <v>425</v>
      </c>
      <c r="Q205" s="750"/>
      <c r="R205" s="751">
        <f>M205</f>
        <v>206</v>
      </c>
      <c r="S205" s="553"/>
    </row>
    <row r="206" spans="1:20" ht="18.75" customHeight="1" x14ac:dyDescent="0.35">
      <c r="A206" s="750"/>
      <c r="B206" s="750"/>
      <c r="C206" s="748"/>
      <c r="D206" s="745"/>
      <c r="E206" s="746"/>
      <c r="F206" s="750"/>
      <c r="G206" s="750"/>
      <c r="H206" s="748"/>
      <c r="I206" s="745"/>
      <c r="J206" s="746"/>
      <c r="K206" s="750"/>
      <c r="L206" s="750"/>
      <c r="M206" s="748"/>
      <c r="N206" s="745"/>
      <c r="O206" s="746"/>
      <c r="P206" s="750"/>
      <c r="Q206" s="750"/>
      <c r="R206" s="748"/>
      <c r="S206" s="745"/>
      <c r="T206" s="746"/>
    </row>
    <row r="207" spans="1:20" ht="18.75" customHeight="1" x14ac:dyDescent="0.7">
      <c r="A207" s="554"/>
      <c r="B207" s="555"/>
      <c r="C207" s="556"/>
      <c r="D207" s="554" t="s">
        <v>426</v>
      </c>
      <c r="E207" s="557">
        <f ca="1">'Label data'!G28</f>
        <v>6</v>
      </c>
      <c r="G207" s="555"/>
      <c r="H207" s="556"/>
      <c r="I207" s="554" t="s">
        <v>426</v>
      </c>
      <c r="J207" s="557">
        <f ca="1">E207</f>
        <v>6</v>
      </c>
      <c r="L207" s="555"/>
      <c r="M207" s="556"/>
      <c r="N207" s="554" t="s">
        <v>426</v>
      </c>
      <c r="O207" s="557">
        <f ca="1">'Label data'!H28</f>
        <v>6</v>
      </c>
      <c r="Q207" s="555"/>
      <c r="R207" s="556"/>
      <c r="S207" s="554" t="s">
        <v>426</v>
      </c>
      <c r="T207" s="557">
        <f ca="1">O207</f>
        <v>6</v>
      </c>
    </row>
    <row r="208" spans="1:20" ht="18.75" customHeight="1" x14ac:dyDescent="0.35">
      <c r="A208" s="554"/>
      <c r="B208" s="557"/>
      <c r="C208" s="557"/>
      <c r="D208" s="747" t="s">
        <v>427</v>
      </c>
      <c r="E208" s="748"/>
      <c r="F208" s="554"/>
      <c r="G208" s="557"/>
      <c r="H208" s="557"/>
      <c r="I208" s="747" t="s">
        <v>428</v>
      </c>
      <c r="J208" s="748"/>
      <c r="K208" s="554"/>
      <c r="L208" s="557"/>
      <c r="M208" s="557"/>
      <c r="N208" s="747" t="s">
        <v>427</v>
      </c>
      <c r="O208" s="748"/>
      <c r="P208" s="554"/>
      <c r="Q208" s="557"/>
      <c r="R208" s="557"/>
      <c r="S208" s="747" t="s">
        <v>428</v>
      </c>
      <c r="T208" s="748"/>
    </row>
    <row r="209" spans="1:20" ht="18.75" customHeight="1" x14ac:dyDescent="0.35">
      <c r="A209" s="744" t="str">
        <f>'Competitor List'!$B$1</f>
        <v>IBS 600 YARD MATCH #1</v>
      </c>
      <c r="B209" s="740"/>
      <c r="C209" s="740"/>
      <c r="D209" s="740"/>
      <c r="E209" s="740"/>
      <c r="F209" s="744" t="str">
        <f>'Competitor List'!$B$1</f>
        <v>IBS 600 YARD MATCH #1</v>
      </c>
      <c r="G209" s="740"/>
      <c r="H209" s="740"/>
      <c r="I209" s="740"/>
      <c r="J209" s="740"/>
      <c r="K209" s="744" t="str">
        <f>'Competitor List'!$B$1</f>
        <v>IBS 600 YARD MATCH #1</v>
      </c>
      <c r="L209" s="740"/>
      <c r="M209" s="740"/>
      <c r="N209" s="740"/>
      <c r="O209" s="740"/>
      <c r="P209" s="744" t="str">
        <f>'Competitor List'!$B$1</f>
        <v>IBS 600 YARD MATCH #1</v>
      </c>
      <c r="Q209" s="740"/>
      <c r="R209" s="740"/>
      <c r="S209" s="740"/>
      <c r="T209" s="740"/>
    </row>
    <row r="210" spans="1:20" ht="18.75" customHeight="1" x14ac:dyDescent="0.35">
      <c r="A210" s="744" t="str">
        <f>'Competitor List'!$B$2</f>
        <v>Your range name, City State</v>
      </c>
      <c r="B210" s="740"/>
      <c r="C210" s="740"/>
      <c r="D210" s="740"/>
      <c r="E210" s="740"/>
      <c r="F210" s="744" t="str">
        <f>'Competitor List'!$B$2</f>
        <v>Your range name, City State</v>
      </c>
      <c r="G210" s="740"/>
      <c r="H210" s="740"/>
      <c r="I210" s="740"/>
      <c r="J210" s="740"/>
      <c r="K210" s="744" t="str">
        <f>'Competitor List'!$B$2</f>
        <v>Your range name, City State</v>
      </c>
      <c r="L210" s="740"/>
      <c r="M210" s="740"/>
      <c r="N210" s="740"/>
      <c r="O210" s="740"/>
      <c r="P210" s="744" t="str">
        <f>'Competitor List'!$B$2</f>
        <v>Your range name, City State</v>
      </c>
      <c r="Q210" s="740"/>
      <c r="R210" s="740"/>
      <c r="S210" s="740"/>
      <c r="T210" s="740"/>
    </row>
    <row r="211" spans="1:20" ht="18.75" customHeight="1" x14ac:dyDescent="0.35">
      <c r="A211" s="739">
        <f>'Competitor List'!$B$3</f>
        <v>43499</v>
      </c>
      <c r="B211" s="740"/>
      <c r="C211" s="740"/>
      <c r="D211" s="740"/>
      <c r="E211" s="740"/>
      <c r="F211" s="739">
        <f>'Competitor List'!$B$3</f>
        <v>43499</v>
      </c>
      <c r="G211" s="740"/>
      <c r="H211" s="740"/>
      <c r="I211" s="740"/>
      <c r="J211" s="740"/>
      <c r="K211" s="739">
        <f>'Competitor List'!$B$3</f>
        <v>43499</v>
      </c>
      <c r="L211" s="740"/>
      <c r="M211" s="740"/>
      <c r="N211" s="740"/>
      <c r="O211" s="740"/>
      <c r="P211" s="739">
        <f>'Competitor List'!$B$3</f>
        <v>43499</v>
      </c>
      <c r="Q211" s="740"/>
      <c r="R211" s="740"/>
      <c r="S211" s="740"/>
      <c r="T211" s="740"/>
    </row>
    <row r="212" spans="1:20" ht="18.75" customHeight="1" x14ac:dyDescent="0.35">
      <c r="A212" s="741" t="s">
        <v>438</v>
      </c>
      <c r="B212" s="742"/>
      <c r="C212" s="741" t="s">
        <v>424</v>
      </c>
      <c r="D212" s="743"/>
      <c r="E212" s="551">
        <v>1</v>
      </c>
      <c r="F212" s="741" t="s">
        <v>438</v>
      </c>
      <c r="G212" s="742"/>
      <c r="H212" s="741" t="s">
        <v>424</v>
      </c>
      <c r="I212" s="743"/>
      <c r="J212" s="551">
        <f>E212+1</f>
        <v>2</v>
      </c>
      <c r="K212" s="741" t="s">
        <v>438</v>
      </c>
      <c r="L212" s="742"/>
      <c r="M212" s="741" t="s">
        <v>424</v>
      </c>
      <c r="N212" s="743"/>
      <c r="O212" s="551">
        <f>J212+1</f>
        <v>3</v>
      </c>
      <c r="P212" s="741" t="s">
        <v>438</v>
      </c>
      <c r="Q212" s="742"/>
      <c r="R212" s="741" t="s">
        <v>424</v>
      </c>
      <c r="S212" s="743"/>
      <c r="T212" s="551">
        <f>O212+1</f>
        <v>4</v>
      </c>
    </row>
    <row r="213" spans="1:20" ht="18.75" customHeight="1" x14ac:dyDescent="0.7">
      <c r="A213" s="749" t="s">
        <v>425</v>
      </c>
      <c r="B213" s="750"/>
      <c r="C213" s="751">
        <f>'Label data'!A29</f>
        <v>207</v>
      </c>
      <c r="D213" s="553"/>
      <c r="F213" s="749" t="s">
        <v>425</v>
      </c>
      <c r="G213" s="750"/>
      <c r="H213" s="751">
        <f>C213</f>
        <v>207</v>
      </c>
      <c r="I213" s="553"/>
      <c r="K213" s="749" t="s">
        <v>425</v>
      </c>
      <c r="L213" s="750"/>
      <c r="M213" s="751">
        <f>H213</f>
        <v>207</v>
      </c>
      <c r="N213" s="553"/>
      <c r="P213" s="749" t="s">
        <v>425</v>
      </c>
      <c r="Q213" s="750"/>
      <c r="R213" s="751">
        <f>M213</f>
        <v>207</v>
      </c>
      <c r="S213" s="553"/>
    </row>
    <row r="214" spans="1:20" ht="18.75" customHeight="1" x14ac:dyDescent="0.35">
      <c r="A214" s="750"/>
      <c r="B214" s="750"/>
      <c r="C214" s="748"/>
      <c r="D214" s="745"/>
      <c r="E214" s="746"/>
      <c r="F214" s="750"/>
      <c r="G214" s="750"/>
      <c r="H214" s="748"/>
      <c r="I214" s="745"/>
      <c r="J214" s="746"/>
      <c r="K214" s="750"/>
      <c r="L214" s="750"/>
      <c r="M214" s="748"/>
      <c r="N214" s="745"/>
      <c r="O214" s="746"/>
      <c r="P214" s="750"/>
      <c r="Q214" s="750"/>
      <c r="R214" s="748"/>
      <c r="S214" s="745"/>
      <c r="T214" s="746"/>
    </row>
    <row r="215" spans="1:20" ht="18.75" customHeight="1" x14ac:dyDescent="0.7">
      <c r="A215" s="554"/>
      <c r="B215" s="555"/>
      <c r="C215" s="556"/>
      <c r="D215" s="554" t="s">
        <v>426</v>
      </c>
      <c r="E215" s="557">
        <f ca="1">'Label data'!G29</f>
        <v>7</v>
      </c>
      <c r="G215" s="555"/>
      <c r="H215" s="556"/>
      <c r="I215" s="554" t="s">
        <v>426</v>
      </c>
      <c r="J215" s="557">
        <f ca="1">E215</f>
        <v>7</v>
      </c>
      <c r="L215" s="555"/>
      <c r="M215" s="556"/>
      <c r="N215" s="554" t="s">
        <v>426</v>
      </c>
      <c r="O215" s="557">
        <f ca="1">'Label data'!H29</f>
        <v>7</v>
      </c>
      <c r="Q215" s="555"/>
      <c r="R215" s="556"/>
      <c r="S215" s="554" t="s">
        <v>426</v>
      </c>
      <c r="T215" s="557">
        <f ca="1">O215</f>
        <v>7</v>
      </c>
    </row>
    <row r="216" spans="1:20" ht="18.75" customHeight="1" x14ac:dyDescent="0.35">
      <c r="A216" s="554"/>
      <c r="B216" s="557"/>
      <c r="C216" s="557"/>
      <c r="D216" s="747" t="s">
        <v>427</v>
      </c>
      <c r="E216" s="748"/>
      <c r="F216" s="554"/>
      <c r="G216" s="557"/>
      <c r="H216" s="557"/>
      <c r="I216" s="747" t="s">
        <v>428</v>
      </c>
      <c r="J216" s="748"/>
      <c r="K216" s="554"/>
      <c r="L216" s="557"/>
      <c r="M216" s="557"/>
      <c r="N216" s="747" t="s">
        <v>427</v>
      </c>
      <c r="O216" s="748"/>
      <c r="P216" s="554"/>
      <c r="Q216" s="557"/>
      <c r="R216" s="557"/>
      <c r="S216" s="747" t="s">
        <v>428</v>
      </c>
      <c r="T216" s="748"/>
    </row>
    <row r="217" spans="1:20" ht="18.75" customHeight="1" x14ac:dyDescent="0.35">
      <c r="A217" s="744" t="str">
        <f>'Competitor List'!$B$1</f>
        <v>IBS 600 YARD MATCH #1</v>
      </c>
      <c r="B217" s="740"/>
      <c r="C217" s="740"/>
      <c r="D217" s="740"/>
      <c r="E217" s="740"/>
      <c r="F217" s="744" t="str">
        <f>'Competitor List'!$B$1</f>
        <v>IBS 600 YARD MATCH #1</v>
      </c>
      <c r="G217" s="740"/>
      <c r="H217" s="740"/>
      <c r="I217" s="740"/>
      <c r="J217" s="740"/>
      <c r="K217" s="744" t="str">
        <f>'Competitor List'!$B$1</f>
        <v>IBS 600 YARD MATCH #1</v>
      </c>
      <c r="L217" s="740"/>
      <c r="M217" s="740"/>
      <c r="N217" s="740"/>
      <c r="O217" s="740"/>
      <c r="P217" s="744" t="str">
        <f>'Competitor List'!$B$1</f>
        <v>IBS 600 YARD MATCH #1</v>
      </c>
      <c r="Q217" s="740"/>
      <c r="R217" s="740"/>
      <c r="S217" s="740"/>
      <c r="T217" s="740"/>
    </row>
    <row r="218" spans="1:20" ht="18.75" customHeight="1" x14ac:dyDescent="0.35">
      <c r="A218" s="744" t="str">
        <f>'Competitor List'!$B$2</f>
        <v>Your range name, City State</v>
      </c>
      <c r="B218" s="740"/>
      <c r="C218" s="740"/>
      <c r="D218" s="740"/>
      <c r="E218" s="740"/>
      <c r="F218" s="744" t="str">
        <f>'Competitor List'!$B$2</f>
        <v>Your range name, City State</v>
      </c>
      <c r="G218" s="740"/>
      <c r="H218" s="740"/>
      <c r="I218" s="740"/>
      <c r="J218" s="740"/>
      <c r="K218" s="744" t="str">
        <f>'Competitor List'!$B$2</f>
        <v>Your range name, City State</v>
      </c>
      <c r="L218" s="740"/>
      <c r="M218" s="740"/>
      <c r="N218" s="740"/>
      <c r="O218" s="740"/>
      <c r="P218" s="744" t="str">
        <f>'Competitor List'!$B$2</f>
        <v>Your range name, City State</v>
      </c>
      <c r="Q218" s="740"/>
      <c r="R218" s="740"/>
      <c r="S218" s="740"/>
      <c r="T218" s="740"/>
    </row>
    <row r="219" spans="1:20" ht="18.75" customHeight="1" x14ac:dyDescent="0.35">
      <c r="A219" s="739">
        <f>'Competitor List'!$B$3</f>
        <v>43499</v>
      </c>
      <c r="B219" s="740"/>
      <c r="C219" s="740"/>
      <c r="D219" s="740"/>
      <c r="E219" s="740"/>
      <c r="F219" s="739">
        <f>'Competitor List'!$B$3</f>
        <v>43499</v>
      </c>
      <c r="G219" s="740"/>
      <c r="H219" s="740"/>
      <c r="I219" s="740"/>
      <c r="J219" s="740"/>
      <c r="K219" s="739">
        <f>'Competitor List'!$B$3</f>
        <v>43499</v>
      </c>
      <c r="L219" s="740"/>
      <c r="M219" s="740"/>
      <c r="N219" s="740"/>
      <c r="O219" s="740"/>
      <c r="P219" s="739">
        <f>'Competitor List'!$B$3</f>
        <v>43499</v>
      </c>
      <c r="Q219" s="740"/>
      <c r="R219" s="740"/>
      <c r="S219" s="740"/>
      <c r="T219" s="740"/>
    </row>
    <row r="220" spans="1:20" ht="18.75" customHeight="1" x14ac:dyDescent="0.35">
      <c r="A220" s="741" t="s">
        <v>438</v>
      </c>
      <c r="B220" s="742"/>
      <c r="C220" s="741" t="s">
        <v>424</v>
      </c>
      <c r="D220" s="743"/>
      <c r="E220" s="551">
        <v>1</v>
      </c>
      <c r="F220" s="741" t="s">
        <v>438</v>
      </c>
      <c r="G220" s="742"/>
      <c r="H220" s="741" t="s">
        <v>424</v>
      </c>
      <c r="I220" s="743"/>
      <c r="J220" s="551">
        <f>E220+1</f>
        <v>2</v>
      </c>
      <c r="K220" s="741" t="s">
        <v>438</v>
      </c>
      <c r="L220" s="742"/>
      <c r="M220" s="741" t="s">
        <v>424</v>
      </c>
      <c r="N220" s="743"/>
      <c r="O220" s="551">
        <f>J220+1</f>
        <v>3</v>
      </c>
      <c r="P220" s="741" t="s">
        <v>438</v>
      </c>
      <c r="Q220" s="742"/>
      <c r="R220" s="741" t="s">
        <v>424</v>
      </c>
      <c r="S220" s="743"/>
      <c r="T220" s="551">
        <f>O220+1</f>
        <v>4</v>
      </c>
    </row>
    <row r="221" spans="1:20" ht="18.75" customHeight="1" x14ac:dyDescent="0.7">
      <c r="A221" s="749" t="s">
        <v>425</v>
      </c>
      <c r="B221" s="750"/>
      <c r="C221" s="751">
        <f>'Label data'!A30</f>
        <v>208</v>
      </c>
      <c r="D221" s="553"/>
      <c r="F221" s="749" t="s">
        <v>425</v>
      </c>
      <c r="G221" s="750"/>
      <c r="H221" s="751">
        <f>C221</f>
        <v>208</v>
      </c>
      <c r="I221" s="553"/>
      <c r="K221" s="749" t="s">
        <v>425</v>
      </c>
      <c r="L221" s="750"/>
      <c r="M221" s="751">
        <f>H221</f>
        <v>208</v>
      </c>
      <c r="N221" s="553"/>
      <c r="P221" s="749" t="s">
        <v>425</v>
      </c>
      <c r="Q221" s="750"/>
      <c r="R221" s="751">
        <f>M221</f>
        <v>208</v>
      </c>
      <c r="S221" s="553"/>
    </row>
    <row r="222" spans="1:20" ht="18.75" customHeight="1" x14ac:dyDescent="0.35">
      <c r="A222" s="750"/>
      <c r="B222" s="750"/>
      <c r="C222" s="748"/>
      <c r="D222" s="745"/>
      <c r="E222" s="746"/>
      <c r="F222" s="750"/>
      <c r="G222" s="750"/>
      <c r="H222" s="748"/>
      <c r="I222" s="745"/>
      <c r="J222" s="746"/>
      <c r="K222" s="750"/>
      <c r="L222" s="750"/>
      <c r="M222" s="748"/>
      <c r="N222" s="745"/>
      <c r="O222" s="746"/>
      <c r="P222" s="750"/>
      <c r="Q222" s="750"/>
      <c r="R222" s="748"/>
      <c r="S222" s="745"/>
      <c r="T222" s="746"/>
    </row>
    <row r="223" spans="1:20" ht="18.75" customHeight="1" x14ac:dyDescent="0.7">
      <c r="A223" s="554"/>
      <c r="B223" s="555"/>
      <c r="C223" s="556"/>
      <c r="D223" s="554" t="s">
        <v>426</v>
      </c>
      <c r="E223" s="557">
        <f ca="1">'Label data'!G30</f>
        <v>8</v>
      </c>
      <c r="G223" s="555"/>
      <c r="H223" s="556"/>
      <c r="I223" s="554" t="s">
        <v>426</v>
      </c>
      <c r="J223" s="557">
        <f ca="1">E223</f>
        <v>8</v>
      </c>
      <c r="L223" s="555"/>
      <c r="M223" s="556"/>
      <c r="N223" s="554" t="s">
        <v>426</v>
      </c>
      <c r="O223" s="557">
        <f ca="1">'Label data'!H30</f>
        <v>8</v>
      </c>
      <c r="Q223" s="555"/>
      <c r="R223" s="556"/>
      <c r="S223" s="554" t="s">
        <v>426</v>
      </c>
      <c r="T223" s="557">
        <f ca="1">O223</f>
        <v>8</v>
      </c>
    </row>
    <row r="224" spans="1:20" ht="18.75" customHeight="1" x14ac:dyDescent="0.35">
      <c r="A224" s="554"/>
      <c r="B224" s="557"/>
      <c r="C224" s="557"/>
      <c r="D224" s="747" t="s">
        <v>427</v>
      </c>
      <c r="E224" s="748"/>
      <c r="F224" s="554"/>
      <c r="G224" s="557"/>
      <c r="H224" s="557"/>
      <c r="I224" s="747" t="s">
        <v>428</v>
      </c>
      <c r="J224" s="748"/>
      <c r="K224" s="554"/>
      <c r="L224" s="557"/>
      <c r="M224" s="557"/>
      <c r="N224" s="747" t="s">
        <v>427</v>
      </c>
      <c r="O224" s="748"/>
      <c r="P224" s="554"/>
      <c r="Q224" s="557"/>
      <c r="R224" s="557"/>
      <c r="S224" s="747" t="s">
        <v>428</v>
      </c>
      <c r="T224" s="748"/>
    </row>
    <row r="225" spans="1:20" ht="18.75" customHeight="1" x14ac:dyDescent="0.35">
      <c r="A225" s="744" t="str">
        <f>'Competitor List'!$B$1</f>
        <v>IBS 600 YARD MATCH #1</v>
      </c>
      <c r="B225" s="740"/>
      <c r="C225" s="740"/>
      <c r="D225" s="740"/>
      <c r="E225" s="740"/>
      <c r="F225" s="744" t="str">
        <f>'Competitor List'!$B$1</f>
        <v>IBS 600 YARD MATCH #1</v>
      </c>
      <c r="G225" s="740"/>
      <c r="H225" s="740"/>
      <c r="I225" s="740"/>
      <c r="J225" s="740"/>
      <c r="K225" s="744" t="str">
        <f>'Competitor List'!$B$1</f>
        <v>IBS 600 YARD MATCH #1</v>
      </c>
      <c r="L225" s="740"/>
      <c r="M225" s="740"/>
      <c r="N225" s="740"/>
      <c r="O225" s="740"/>
      <c r="P225" s="744" t="str">
        <f>'Competitor List'!$B$1</f>
        <v>IBS 600 YARD MATCH #1</v>
      </c>
      <c r="Q225" s="740"/>
      <c r="R225" s="740"/>
      <c r="S225" s="740"/>
      <c r="T225" s="740"/>
    </row>
    <row r="226" spans="1:20" ht="18.75" customHeight="1" x14ac:dyDescent="0.35">
      <c r="A226" s="744" t="str">
        <f>'Competitor List'!$B$2</f>
        <v>Your range name, City State</v>
      </c>
      <c r="B226" s="740"/>
      <c r="C226" s="740"/>
      <c r="D226" s="740"/>
      <c r="E226" s="740"/>
      <c r="F226" s="744" t="str">
        <f>'Competitor List'!$B$2</f>
        <v>Your range name, City State</v>
      </c>
      <c r="G226" s="740"/>
      <c r="H226" s="740"/>
      <c r="I226" s="740"/>
      <c r="J226" s="740"/>
      <c r="K226" s="744" t="str">
        <f>'Competitor List'!$B$2</f>
        <v>Your range name, City State</v>
      </c>
      <c r="L226" s="740"/>
      <c r="M226" s="740"/>
      <c r="N226" s="740"/>
      <c r="O226" s="740"/>
      <c r="P226" s="744" t="str">
        <f>'Competitor List'!$B$2</f>
        <v>Your range name, City State</v>
      </c>
      <c r="Q226" s="740"/>
      <c r="R226" s="740"/>
      <c r="S226" s="740"/>
      <c r="T226" s="740"/>
    </row>
    <row r="227" spans="1:20" ht="18.75" customHeight="1" x14ac:dyDescent="0.35">
      <c r="A227" s="739">
        <f>'Competitor List'!$B$3</f>
        <v>43499</v>
      </c>
      <c r="B227" s="740"/>
      <c r="C227" s="740"/>
      <c r="D227" s="740"/>
      <c r="E227" s="740"/>
      <c r="F227" s="739">
        <f>'Competitor List'!$B$3</f>
        <v>43499</v>
      </c>
      <c r="G227" s="740"/>
      <c r="H227" s="740"/>
      <c r="I227" s="740"/>
      <c r="J227" s="740"/>
      <c r="K227" s="739">
        <f>'Competitor List'!$B$3</f>
        <v>43499</v>
      </c>
      <c r="L227" s="740"/>
      <c r="M227" s="740"/>
      <c r="N227" s="740"/>
      <c r="O227" s="740"/>
      <c r="P227" s="739">
        <f>'Competitor List'!$B$3</f>
        <v>43499</v>
      </c>
      <c r="Q227" s="740"/>
      <c r="R227" s="740"/>
      <c r="S227" s="740"/>
      <c r="T227" s="740"/>
    </row>
    <row r="228" spans="1:20" ht="18.75" customHeight="1" x14ac:dyDescent="0.35">
      <c r="A228" s="741" t="s">
        <v>438</v>
      </c>
      <c r="B228" s="742"/>
      <c r="C228" s="741" t="s">
        <v>424</v>
      </c>
      <c r="D228" s="743"/>
      <c r="E228" s="551">
        <v>1</v>
      </c>
      <c r="F228" s="741" t="s">
        <v>438</v>
      </c>
      <c r="G228" s="742"/>
      <c r="H228" s="741" t="s">
        <v>424</v>
      </c>
      <c r="I228" s="743"/>
      <c r="J228" s="551">
        <f>E228+1</f>
        <v>2</v>
      </c>
      <c r="K228" s="741" t="s">
        <v>438</v>
      </c>
      <c r="L228" s="742"/>
      <c r="M228" s="741" t="s">
        <v>424</v>
      </c>
      <c r="N228" s="743"/>
      <c r="O228" s="551">
        <f>J228+1</f>
        <v>3</v>
      </c>
      <c r="P228" s="741" t="s">
        <v>438</v>
      </c>
      <c r="Q228" s="742"/>
      <c r="R228" s="741" t="s">
        <v>424</v>
      </c>
      <c r="S228" s="743"/>
      <c r="T228" s="551">
        <f>O228+1</f>
        <v>4</v>
      </c>
    </row>
    <row r="229" spans="1:20" ht="18.75" customHeight="1" x14ac:dyDescent="0.7">
      <c r="A229" s="749" t="s">
        <v>425</v>
      </c>
      <c r="B229" s="750"/>
      <c r="C229" s="751">
        <f>'Label data'!A31</f>
        <v>209</v>
      </c>
      <c r="D229" s="553"/>
      <c r="F229" s="749" t="s">
        <v>425</v>
      </c>
      <c r="G229" s="750"/>
      <c r="H229" s="751">
        <f>C229</f>
        <v>209</v>
      </c>
      <c r="I229" s="553"/>
      <c r="K229" s="749" t="s">
        <v>425</v>
      </c>
      <c r="L229" s="750"/>
      <c r="M229" s="751">
        <f>H229</f>
        <v>209</v>
      </c>
      <c r="N229" s="553"/>
      <c r="P229" s="749" t="s">
        <v>425</v>
      </c>
      <c r="Q229" s="750"/>
      <c r="R229" s="751">
        <f>M229</f>
        <v>209</v>
      </c>
      <c r="S229" s="553"/>
    </row>
    <row r="230" spans="1:20" ht="18.75" customHeight="1" x14ac:dyDescent="0.35">
      <c r="A230" s="750"/>
      <c r="B230" s="750"/>
      <c r="C230" s="748"/>
      <c r="D230" s="745"/>
      <c r="E230" s="746"/>
      <c r="F230" s="750"/>
      <c r="G230" s="750"/>
      <c r="H230" s="748"/>
      <c r="I230" s="745"/>
      <c r="J230" s="746"/>
      <c r="K230" s="750"/>
      <c r="L230" s="750"/>
      <c r="M230" s="748"/>
      <c r="N230" s="745"/>
      <c r="O230" s="746"/>
      <c r="P230" s="750"/>
      <c r="Q230" s="750"/>
      <c r="R230" s="748"/>
      <c r="S230" s="745"/>
      <c r="T230" s="746"/>
    </row>
    <row r="231" spans="1:20" ht="18.75" customHeight="1" x14ac:dyDescent="0.7">
      <c r="A231" s="554"/>
      <c r="B231" s="555"/>
      <c r="C231" s="556"/>
      <c r="D231" s="554" t="s">
        <v>426</v>
      </c>
      <c r="E231" s="557">
        <f ca="1">'Label data'!G31</f>
        <v>9</v>
      </c>
      <c r="G231" s="555"/>
      <c r="H231" s="556"/>
      <c r="I231" s="554" t="s">
        <v>426</v>
      </c>
      <c r="J231" s="557">
        <f ca="1">E231</f>
        <v>9</v>
      </c>
      <c r="L231" s="555"/>
      <c r="M231" s="556"/>
      <c r="N231" s="554" t="s">
        <v>426</v>
      </c>
      <c r="O231" s="557">
        <f ca="1">'Label data'!H31</f>
        <v>9</v>
      </c>
      <c r="Q231" s="555"/>
      <c r="R231" s="556"/>
      <c r="S231" s="554" t="s">
        <v>426</v>
      </c>
      <c r="T231" s="557">
        <f ca="1">O231</f>
        <v>9</v>
      </c>
    </row>
    <row r="232" spans="1:20" ht="18.75" customHeight="1" x14ac:dyDescent="0.35">
      <c r="A232" s="554"/>
      <c r="B232" s="557"/>
      <c r="C232" s="557"/>
      <c r="D232" s="747" t="s">
        <v>427</v>
      </c>
      <c r="E232" s="748"/>
      <c r="F232" s="554"/>
      <c r="G232" s="557"/>
      <c r="H232" s="557"/>
      <c r="I232" s="747" t="s">
        <v>428</v>
      </c>
      <c r="J232" s="748"/>
      <c r="K232" s="554"/>
      <c r="L232" s="557"/>
      <c r="M232" s="557"/>
      <c r="N232" s="747" t="s">
        <v>427</v>
      </c>
      <c r="O232" s="748"/>
      <c r="P232" s="554"/>
      <c r="Q232" s="557"/>
      <c r="R232" s="557"/>
      <c r="S232" s="747" t="s">
        <v>428</v>
      </c>
      <c r="T232" s="748"/>
    </row>
    <row r="233" spans="1:20" ht="18.75" customHeight="1" x14ac:dyDescent="0.35">
      <c r="A233" s="744" t="str">
        <f>'Competitor List'!$B$1</f>
        <v>IBS 600 YARD MATCH #1</v>
      </c>
      <c r="B233" s="740"/>
      <c r="C233" s="740"/>
      <c r="D233" s="740"/>
      <c r="E233" s="740"/>
      <c r="F233" s="744" t="str">
        <f>'Competitor List'!$B$1</f>
        <v>IBS 600 YARD MATCH #1</v>
      </c>
      <c r="G233" s="740"/>
      <c r="H233" s="740"/>
      <c r="I233" s="740"/>
      <c r="J233" s="740"/>
      <c r="K233" s="744" t="str">
        <f>'Competitor List'!$B$1</f>
        <v>IBS 600 YARD MATCH #1</v>
      </c>
      <c r="L233" s="740"/>
      <c r="M233" s="740"/>
      <c r="N233" s="740"/>
      <c r="O233" s="740"/>
      <c r="P233" s="744" t="str">
        <f>'Competitor List'!$B$1</f>
        <v>IBS 600 YARD MATCH #1</v>
      </c>
      <c r="Q233" s="740"/>
      <c r="R233" s="740"/>
      <c r="S233" s="740"/>
      <c r="T233" s="740"/>
    </row>
    <row r="234" spans="1:20" ht="18.75" customHeight="1" x14ac:dyDescent="0.35">
      <c r="A234" s="744" t="str">
        <f>'Competitor List'!$B$2</f>
        <v>Your range name, City State</v>
      </c>
      <c r="B234" s="740"/>
      <c r="C234" s="740"/>
      <c r="D234" s="740"/>
      <c r="E234" s="740"/>
      <c r="F234" s="744" t="str">
        <f>'Competitor List'!$B$2</f>
        <v>Your range name, City State</v>
      </c>
      <c r="G234" s="740"/>
      <c r="H234" s="740"/>
      <c r="I234" s="740"/>
      <c r="J234" s="740"/>
      <c r="K234" s="744" t="str">
        <f>'Competitor List'!$B$2</f>
        <v>Your range name, City State</v>
      </c>
      <c r="L234" s="740"/>
      <c r="M234" s="740"/>
      <c r="N234" s="740"/>
      <c r="O234" s="740"/>
      <c r="P234" s="744" t="str">
        <f>'Competitor List'!$B$2</f>
        <v>Your range name, City State</v>
      </c>
      <c r="Q234" s="740"/>
      <c r="R234" s="740"/>
      <c r="S234" s="740"/>
      <c r="T234" s="740"/>
    </row>
    <row r="235" spans="1:20" ht="18.75" customHeight="1" x14ac:dyDescent="0.35">
      <c r="A235" s="739">
        <f>'Competitor List'!$B$3</f>
        <v>43499</v>
      </c>
      <c r="B235" s="740"/>
      <c r="C235" s="740"/>
      <c r="D235" s="740"/>
      <c r="E235" s="740"/>
      <c r="F235" s="739">
        <f>'Competitor List'!$B$3</f>
        <v>43499</v>
      </c>
      <c r="G235" s="740"/>
      <c r="H235" s="740"/>
      <c r="I235" s="740"/>
      <c r="J235" s="740"/>
      <c r="K235" s="739">
        <f>'Competitor List'!$B$3</f>
        <v>43499</v>
      </c>
      <c r="L235" s="740"/>
      <c r="M235" s="740"/>
      <c r="N235" s="740"/>
      <c r="O235" s="740"/>
      <c r="P235" s="739">
        <f>'Competitor List'!$B$3</f>
        <v>43499</v>
      </c>
      <c r="Q235" s="740"/>
      <c r="R235" s="740"/>
      <c r="S235" s="740"/>
      <c r="T235" s="740"/>
    </row>
    <row r="236" spans="1:20" ht="18.75" customHeight="1" x14ac:dyDescent="0.35">
      <c r="A236" s="741" t="s">
        <v>438</v>
      </c>
      <c r="B236" s="742"/>
      <c r="C236" s="741" t="s">
        <v>424</v>
      </c>
      <c r="D236" s="743"/>
      <c r="E236" s="551">
        <v>1</v>
      </c>
      <c r="F236" s="741" t="s">
        <v>438</v>
      </c>
      <c r="G236" s="742"/>
      <c r="H236" s="741" t="s">
        <v>424</v>
      </c>
      <c r="I236" s="743"/>
      <c r="J236" s="551">
        <f>E236+1</f>
        <v>2</v>
      </c>
      <c r="K236" s="741" t="s">
        <v>438</v>
      </c>
      <c r="L236" s="742"/>
      <c r="M236" s="741" t="s">
        <v>424</v>
      </c>
      <c r="N236" s="743"/>
      <c r="O236" s="551">
        <f>J236+1</f>
        <v>3</v>
      </c>
      <c r="P236" s="741" t="s">
        <v>438</v>
      </c>
      <c r="Q236" s="742"/>
      <c r="R236" s="741" t="s">
        <v>424</v>
      </c>
      <c r="S236" s="743"/>
      <c r="T236" s="551">
        <f>O236+1</f>
        <v>4</v>
      </c>
    </row>
    <row r="237" spans="1:20" ht="18.75" customHeight="1" x14ac:dyDescent="0.7">
      <c r="A237" s="749" t="s">
        <v>425</v>
      </c>
      <c r="B237" s="750"/>
      <c r="C237" s="751">
        <f>'Label data'!A32</f>
        <v>210</v>
      </c>
      <c r="D237" s="553"/>
      <c r="F237" s="749" t="s">
        <v>425</v>
      </c>
      <c r="G237" s="750"/>
      <c r="H237" s="751">
        <f>C237</f>
        <v>210</v>
      </c>
      <c r="I237" s="553"/>
      <c r="K237" s="749" t="s">
        <v>425</v>
      </c>
      <c r="L237" s="750"/>
      <c r="M237" s="751">
        <f>H237</f>
        <v>210</v>
      </c>
      <c r="N237" s="553"/>
      <c r="P237" s="749" t="s">
        <v>425</v>
      </c>
      <c r="Q237" s="750"/>
      <c r="R237" s="751">
        <f>M237</f>
        <v>210</v>
      </c>
      <c r="S237" s="553"/>
    </row>
    <row r="238" spans="1:20" ht="18.75" customHeight="1" x14ac:dyDescent="0.35">
      <c r="A238" s="750"/>
      <c r="B238" s="750"/>
      <c r="C238" s="748"/>
      <c r="D238" s="745"/>
      <c r="E238" s="746"/>
      <c r="F238" s="750"/>
      <c r="G238" s="750"/>
      <c r="H238" s="748"/>
      <c r="I238" s="745"/>
      <c r="J238" s="746"/>
      <c r="K238" s="750"/>
      <c r="L238" s="750"/>
      <c r="M238" s="748"/>
      <c r="N238" s="745"/>
      <c r="O238" s="746"/>
      <c r="P238" s="750"/>
      <c r="Q238" s="750"/>
      <c r="R238" s="748"/>
      <c r="S238" s="745"/>
      <c r="T238" s="746"/>
    </row>
    <row r="239" spans="1:20" ht="18.75" customHeight="1" x14ac:dyDescent="0.7">
      <c r="A239" s="554"/>
      <c r="B239" s="555"/>
      <c r="C239" s="556"/>
      <c r="D239" s="554" t="s">
        <v>426</v>
      </c>
      <c r="E239" s="557">
        <f ca="1">'Label data'!G32</f>
        <v>10</v>
      </c>
      <c r="G239" s="555"/>
      <c r="H239" s="556"/>
      <c r="I239" s="554" t="s">
        <v>426</v>
      </c>
      <c r="J239" s="557">
        <f ca="1">E239</f>
        <v>10</v>
      </c>
      <c r="L239" s="555"/>
      <c r="M239" s="556"/>
      <c r="N239" s="554" t="s">
        <v>426</v>
      </c>
      <c r="O239" s="557">
        <f ca="1">'Label data'!H32</f>
        <v>10</v>
      </c>
      <c r="Q239" s="555"/>
      <c r="R239" s="556"/>
      <c r="S239" s="554" t="s">
        <v>426</v>
      </c>
      <c r="T239" s="557">
        <f ca="1">O239</f>
        <v>10</v>
      </c>
    </row>
    <row r="240" spans="1:20" ht="18.75" customHeight="1" x14ac:dyDescent="0.35">
      <c r="A240" s="554"/>
      <c r="B240" s="557"/>
      <c r="C240" s="557"/>
      <c r="D240" s="747" t="s">
        <v>427</v>
      </c>
      <c r="E240" s="748"/>
      <c r="F240" s="554"/>
      <c r="G240" s="557"/>
      <c r="H240" s="557"/>
      <c r="I240" s="747" t="s">
        <v>428</v>
      </c>
      <c r="J240" s="748"/>
      <c r="K240" s="554"/>
      <c r="L240" s="557"/>
      <c r="M240" s="557"/>
      <c r="N240" s="747" t="s">
        <v>427</v>
      </c>
      <c r="O240" s="748"/>
      <c r="P240" s="554"/>
      <c r="Q240" s="557"/>
      <c r="R240" s="557"/>
      <c r="S240" s="747" t="s">
        <v>428</v>
      </c>
      <c r="T240" s="748"/>
    </row>
    <row r="241" spans="1:20" ht="18.75" customHeight="1" x14ac:dyDescent="0.35">
      <c r="A241" s="744" t="str">
        <f>'Competitor List'!$B$1</f>
        <v>IBS 600 YARD MATCH #1</v>
      </c>
      <c r="B241" s="740"/>
      <c r="C241" s="740"/>
      <c r="D241" s="740"/>
      <c r="E241" s="740"/>
      <c r="F241" s="744" t="str">
        <f>'Competitor List'!$B$1</f>
        <v>IBS 600 YARD MATCH #1</v>
      </c>
      <c r="G241" s="740"/>
      <c r="H241" s="740"/>
      <c r="I241" s="740"/>
      <c r="J241" s="740"/>
      <c r="K241" s="744" t="str">
        <f>'Competitor List'!$B$1</f>
        <v>IBS 600 YARD MATCH #1</v>
      </c>
      <c r="L241" s="740"/>
      <c r="M241" s="740"/>
      <c r="N241" s="740"/>
      <c r="O241" s="740"/>
      <c r="P241" s="744" t="str">
        <f>'Competitor List'!$B$1</f>
        <v>IBS 600 YARD MATCH #1</v>
      </c>
      <c r="Q241" s="740"/>
      <c r="R241" s="740"/>
      <c r="S241" s="740"/>
      <c r="T241" s="740"/>
    </row>
    <row r="242" spans="1:20" ht="18.75" customHeight="1" x14ac:dyDescent="0.35">
      <c r="A242" s="744" t="str">
        <f>'Competitor List'!$B$2</f>
        <v>Your range name, City State</v>
      </c>
      <c r="B242" s="740"/>
      <c r="C242" s="740"/>
      <c r="D242" s="740"/>
      <c r="E242" s="740"/>
      <c r="F242" s="744" t="str">
        <f>'Competitor List'!$B$2</f>
        <v>Your range name, City State</v>
      </c>
      <c r="G242" s="740"/>
      <c r="H242" s="740"/>
      <c r="I242" s="740"/>
      <c r="J242" s="740"/>
      <c r="K242" s="744" t="str">
        <f>'Competitor List'!$B$2</f>
        <v>Your range name, City State</v>
      </c>
      <c r="L242" s="740"/>
      <c r="M242" s="740"/>
      <c r="N242" s="740"/>
      <c r="O242" s="740"/>
      <c r="P242" s="744" t="str">
        <f>'Competitor List'!$B$2</f>
        <v>Your range name, City State</v>
      </c>
      <c r="Q242" s="740"/>
      <c r="R242" s="740"/>
      <c r="S242" s="740"/>
      <c r="T242" s="740"/>
    </row>
    <row r="243" spans="1:20" ht="18.75" customHeight="1" x14ac:dyDescent="0.35">
      <c r="A243" s="739">
        <f>'Competitor List'!$B$3</f>
        <v>43499</v>
      </c>
      <c r="B243" s="740"/>
      <c r="C243" s="740"/>
      <c r="D243" s="740"/>
      <c r="E243" s="740"/>
      <c r="F243" s="739">
        <f>'Competitor List'!$B$3</f>
        <v>43499</v>
      </c>
      <c r="G243" s="740"/>
      <c r="H243" s="740"/>
      <c r="I243" s="740"/>
      <c r="J243" s="740"/>
      <c r="K243" s="739">
        <f>'Competitor List'!$B$3</f>
        <v>43499</v>
      </c>
      <c r="L243" s="740"/>
      <c r="M243" s="740"/>
      <c r="N243" s="740"/>
      <c r="O243" s="740"/>
      <c r="P243" s="739">
        <f>'Competitor List'!$B$3</f>
        <v>43499</v>
      </c>
      <c r="Q243" s="740"/>
      <c r="R243" s="740"/>
      <c r="S243" s="740"/>
      <c r="T243" s="740"/>
    </row>
    <row r="244" spans="1:20" ht="18.75" customHeight="1" x14ac:dyDescent="0.35">
      <c r="A244" s="741" t="s">
        <v>438</v>
      </c>
      <c r="B244" s="742"/>
      <c r="C244" s="741" t="s">
        <v>424</v>
      </c>
      <c r="D244" s="743"/>
      <c r="E244" s="551">
        <v>1</v>
      </c>
      <c r="F244" s="741" t="s">
        <v>438</v>
      </c>
      <c r="G244" s="742"/>
      <c r="H244" s="741" t="s">
        <v>424</v>
      </c>
      <c r="I244" s="743"/>
      <c r="J244" s="551">
        <f>E244+1</f>
        <v>2</v>
      </c>
      <c r="K244" s="741" t="s">
        <v>438</v>
      </c>
      <c r="L244" s="742"/>
      <c r="M244" s="741" t="s">
        <v>424</v>
      </c>
      <c r="N244" s="743"/>
      <c r="O244" s="551">
        <f>J244+1</f>
        <v>3</v>
      </c>
      <c r="P244" s="741" t="s">
        <v>438</v>
      </c>
      <c r="Q244" s="742"/>
      <c r="R244" s="741" t="s">
        <v>424</v>
      </c>
      <c r="S244" s="743"/>
      <c r="T244" s="551">
        <f>O244+1</f>
        <v>4</v>
      </c>
    </row>
    <row r="245" spans="1:20" ht="18.75" customHeight="1" x14ac:dyDescent="0.7">
      <c r="A245" s="749" t="s">
        <v>425</v>
      </c>
      <c r="B245" s="750"/>
      <c r="C245" s="751">
        <f>'Label data'!A33</f>
        <v>211</v>
      </c>
      <c r="D245" s="553"/>
      <c r="F245" s="749" t="s">
        <v>425</v>
      </c>
      <c r="G245" s="750"/>
      <c r="H245" s="751">
        <f>C245</f>
        <v>211</v>
      </c>
      <c r="I245" s="553"/>
      <c r="K245" s="749" t="s">
        <v>425</v>
      </c>
      <c r="L245" s="750"/>
      <c r="M245" s="751">
        <f>H245</f>
        <v>211</v>
      </c>
      <c r="N245" s="553"/>
      <c r="P245" s="749" t="s">
        <v>425</v>
      </c>
      <c r="Q245" s="750"/>
      <c r="R245" s="751">
        <f>M245</f>
        <v>211</v>
      </c>
      <c r="S245" s="553"/>
    </row>
    <row r="246" spans="1:20" ht="18.75" customHeight="1" x14ac:dyDescent="0.35">
      <c r="A246" s="750"/>
      <c r="B246" s="750"/>
      <c r="C246" s="748"/>
      <c r="D246" s="745"/>
      <c r="E246" s="746"/>
      <c r="F246" s="750"/>
      <c r="G246" s="750"/>
      <c r="H246" s="748"/>
      <c r="I246" s="745"/>
      <c r="J246" s="746"/>
      <c r="K246" s="750"/>
      <c r="L246" s="750"/>
      <c r="M246" s="748"/>
      <c r="N246" s="745"/>
      <c r="O246" s="746"/>
      <c r="P246" s="750"/>
      <c r="Q246" s="750"/>
      <c r="R246" s="748"/>
      <c r="S246" s="745"/>
      <c r="T246" s="746"/>
    </row>
    <row r="247" spans="1:20" ht="18.75" customHeight="1" x14ac:dyDescent="0.7">
      <c r="A247" s="554"/>
      <c r="B247" s="555"/>
      <c r="C247" s="556"/>
      <c r="D247" s="554" t="s">
        <v>426</v>
      </c>
      <c r="E247" s="557">
        <f ca="1">'Label data'!G33</f>
        <v>11</v>
      </c>
      <c r="G247" s="555"/>
      <c r="H247" s="556"/>
      <c r="I247" s="554" t="s">
        <v>426</v>
      </c>
      <c r="J247" s="557">
        <f ca="1">E247</f>
        <v>11</v>
      </c>
      <c r="L247" s="555"/>
      <c r="M247" s="556"/>
      <c r="N247" s="554" t="s">
        <v>426</v>
      </c>
      <c r="O247" s="557">
        <f ca="1">'Label data'!H33</f>
        <v>11</v>
      </c>
      <c r="Q247" s="555"/>
      <c r="R247" s="556"/>
      <c r="S247" s="554" t="s">
        <v>426</v>
      </c>
      <c r="T247" s="557">
        <f ca="1">O247</f>
        <v>11</v>
      </c>
    </row>
    <row r="248" spans="1:20" ht="18.75" customHeight="1" x14ac:dyDescent="0.35">
      <c r="A248" s="554"/>
      <c r="B248" s="557"/>
      <c r="C248" s="557"/>
      <c r="D248" s="747" t="s">
        <v>427</v>
      </c>
      <c r="E248" s="748"/>
      <c r="F248" s="554"/>
      <c r="G248" s="557"/>
      <c r="H248" s="557"/>
      <c r="I248" s="747" t="s">
        <v>428</v>
      </c>
      <c r="J248" s="748"/>
      <c r="K248" s="554"/>
      <c r="L248" s="557"/>
      <c r="M248" s="557"/>
      <c r="N248" s="747" t="s">
        <v>427</v>
      </c>
      <c r="O248" s="748"/>
      <c r="P248" s="554"/>
      <c r="Q248" s="557"/>
      <c r="R248" s="557"/>
      <c r="S248" s="747" t="s">
        <v>428</v>
      </c>
      <c r="T248" s="748"/>
    </row>
    <row r="249" spans="1:20" ht="18.75" customHeight="1" x14ac:dyDescent="0.35">
      <c r="A249" s="744" t="str">
        <f>'Competitor List'!$B$1</f>
        <v>IBS 600 YARD MATCH #1</v>
      </c>
      <c r="B249" s="740"/>
      <c r="C249" s="740"/>
      <c r="D249" s="740"/>
      <c r="E249" s="740"/>
      <c r="F249" s="744" t="str">
        <f>'Competitor List'!$B$1</f>
        <v>IBS 600 YARD MATCH #1</v>
      </c>
      <c r="G249" s="740"/>
      <c r="H249" s="740"/>
      <c r="I249" s="740"/>
      <c r="J249" s="740"/>
      <c r="K249" s="744" t="str">
        <f>'Competitor List'!$B$1</f>
        <v>IBS 600 YARD MATCH #1</v>
      </c>
      <c r="L249" s="740"/>
      <c r="M249" s="740"/>
      <c r="N249" s="740"/>
      <c r="O249" s="740"/>
      <c r="P249" s="744" t="str">
        <f>'Competitor List'!$B$1</f>
        <v>IBS 600 YARD MATCH #1</v>
      </c>
      <c r="Q249" s="740"/>
      <c r="R249" s="740"/>
      <c r="S249" s="740"/>
      <c r="T249" s="740"/>
    </row>
    <row r="250" spans="1:20" ht="18.75" customHeight="1" x14ac:dyDescent="0.35">
      <c r="A250" s="744" t="str">
        <f>'Competitor List'!$B$2</f>
        <v>Your range name, City State</v>
      </c>
      <c r="B250" s="740"/>
      <c r="C250" s="740"/>
      <c r="D250" s="740"/>
      <c r="E250" s="740"/>
      <c r="F250" s="744" t="str">
        <f>'Competitor List'!$B$2</f>
        <v>Your range name, City State</v>
      </c>
      <c r="G250" s="740"/>
      <c r="H250" s="740"/>
      <c r="I250" s="740"/>
      <c r="J250" s="740"/>
      <c r="K250" s="744" t="str">
        <f>'Competitor List'!$B$2</f>
        <v>Your range name, City State</v>
      </c>
      <c r="L250" s="740"/>
      <c r="M250" s="740"/>
      <c r="N250" s="740"/>
      <c r="O250" s="740"/>
      <c r="P250" s="744" t="str">
        <f>'Competitor List'!$B$2</f>
        <v>Your range name, City State</v>
      </c>
      <c r="Q250" s="740"/>
      <c r="R250" s="740"/>
      <c r="S250" s="740"/>
      <c r="T250" s="740"/>
    </row>
    <row r="251" spans="1:20" ht="18.75" customHeight="1" x14ac:dyDescent="0.35">
      <c r="A251" s="739">
        <f>'Competitor List'!$B$3</f>
        <v>43499</v>
      </c>
      <c r="B251" s="740"/>
      <c r="C251" s="740"/>
      <c r="D251" s="740"/>
      <c r="E251" s="740"/>
      <c r="F251" s="739">
        <f>'Competitor List'!$B$3</f>
        <v>43499</v>
      </c>
      <c r="G251" s="740"/>
      <c r="H251" s="740"/>
      <c r="I251" s="740"/>
      <c r="J251" s="740"/>
      <c r="K251" s="739">
        <f>'Competitor List'!$B$3</f>
        <v>43499</v>
      </c>
      <c r="L251" s="740"/>
      <c r="M251" s="740"/>
      <c r="N251" s="740"/>
      <c r="O251" s="740"/>
      <c r="P251" s="739">
        <f>'Competitor List'!$B$3</f>
        <v>43499</v>
      </c>
      <c r="Q251" s="740"/>
      <c r="R251" s="740"/>
      <c r="S251" s="740"/>
      <c r="T251" s="740"/>
    </row>
    <row r="252" spans="1:20" ht="18.75" customHeight="1" x14ac:dyDescent="0.35">
      <c r="A252" s="741" t="s">
        <v>438</v>
      </c>
      <c r="B252" s="742"/>
      <c r="C252" s="741" t="s">
        <v>424</v>
      </c>
      <c r="D252" s="743"/>
      <c r="E252" s="551">
        <v>1</v>
      </c>
      <c r="F252" s="741" t="s">
        <v>438</v>
      </c>
      <c r="G252" s="742"/>
      <c r="H252" s="741" t="s">
        <v>424</v>
      </c>
      <c r="I252" s="743"/>
      <c r="J252" s="551">
        <f>E252+1</f>
        <v>2</v>
      </c>
      <c r="K252" s="741" t="s">
        <v>438</v>
      </c>
      <c r="L252" s="742"/>
      <c r="M252" s="741" t="s">
        <v>424</v>
      </c>
      <c r="N252" s="743"/>
      <c r="O252" s="551">
        <f>J252+1</f>
        <v>3</v>
      </c>
      <c r="P252" s="741" t="s">
        <v>438</v>
      </c>
      <c r="Q252" s="742"/>
      <c r="R252" s="741" t="s">
        <v>424</v>
      </c>
      <c r="S252" s="743"/>
      <c r="T252" s="551">
        <f>O252+1</f>
        <v>4</v>
      </c>
    </row>
    <row r="253" spans="1:20" ht="18.75" customHeight="1" x14ac:dyDescent="0.7">
      <c r="A253" s="749" t="s">
        <v>425</v>
      </c>
      <c r="B253" s="750"/>
      <c r="C253" s="751">
        <f>'Label data'!A34</f>
        <v>212</v>
      </c>
      <c r="D253" s="553"/>
      <c r="F253" s="749" t="s">
        <v>425</v>
      </c>
      <c r="G253" s="750"/>
      <c r="H253" s="751">
        <f>C253</f>
        <v>212</v>
      </c>
      <c r="I253" s="553"/>
      <c r="K253" s="749" t="s">
        <v>425</v>
      </c>
      <c r="L253" s="750"/>
      <c r="M253" s="751">
        <f>H253</f>
        <v>212</v>
      </c>
      <c r="N253" s="553"/>
      <c r="P253" s="749" t="s">
        <v>425</v>
      </c>
      <c r="Q253" s="750"/>
      <c r="R253" s="751">
        <f>M253</f>
        <v>212</v>
      </c>
      <c r="S253" s="553"/>
    </row>
    <row r="254" spans="1:20" ht="18.75" customHeight="1" x14ac:dyDescent="0.35">
      <c r="A254" s="750"/>
      <c r="B254" s="750"/>
      <c r="C254" s="748"/>
      <c r="D254" s="745"/>
      <c r="E254" s="746"/>
      <c r="F254" s="750"/>
      <c r="G254" s="750"/>
      <c r="H254" s="748"/>
      <c r="I254" s="745"/>
      <c r="J254" s="746"/>
      <c r="K254" s="750"/>
      <c r="L254" s="750"/>
      <c r="M254" s="748"/>
      <c r="N254" s="745"/>
      <c r="O254" s="746"/>
      <c r="P254" s="750"/>
      <c r="Q254" s="750"/>
      <c r="R254" s="748"/>
      <c r="S254" s="745"/>
      <c r="T254" s="746"/>
    </row>
    <row r="255" spans="1:20" ht="18.75" customHeight="1" x14ac:dyDescent="0.7">
      <c r="A255" s="554"/>
      <c r="B255" s="555"/>
      <c r="C255" s="556"/>
      <c r="D255" s="554" t="s">
        <v>426</v>
      </c>
      <c r="E255" s="557">
        <f ca="1">'Label data'!G34</f>
        <v>12</v>
      </c>
      <c r="G255" s="555"/>
      <c r="H255" s="556"/>
      <c r="I255" s="554" t="s">
        <v>426</v>
      </c>
      <c r="J255" s="557">
        <f ca="1">E255</f>
        <v>12</v>
      </c>
      <c r="L255" s="555"/>
      <c r="M255" s="556"/>
      <c r="N255" s="554" t="s">
        <v>426</v>
      </c>
      <c r="O255" s="557">
        <f ca="1">'Label data'!H34</f>
        <v>12</v>
      </c>
      <c r="Q255" s="555"/>
      <c r="R255" s="556"/>
      <c r="S255" s="554" t="s">
        <v>426</v>
      </c>
      <c r="T255" s="557">
        <f ca="1">O255</f>
        <v>12</v>
      </c>
    </row>
    <row r="256" spans="1:20" ht="18.75" customHeight="1" x14ac:dyDescent="0.35">
      <c r="A256" s="554"/>
      <c r="B256" s="557"/>
      <c r="C256" s="557"/>
      <c r="D256" s="747" t="s">
        <v>427</v>
      </c>
      <c r="E256" s="748"/>
      <c r="F256" s="554"/>
      <c r="G256" s="557"/>
      <c r="H256" s="557"/>
      <c r="I256" s="747" t="s">
        <v>428</v>
      </c>
      <c r="J256" s="748"/>
      <c r="K256" s="554"/>
      <c r="L256" s="557"/>
      <c r="M256" s="557"/>
      <c r="N256" s="747" t="s">
        <v>427</v>
      </c>
      <c r="O256" s="748"/>
      <c r="P256" s="554"/>
      <c r="Q256" s="557"/>
      <c r="R256" s="557"/>
      <c r="S256" s="747" t="s">
        <v>428</v>
      </c>
      <c r="T256" s="748"/>
    </row>
    <row r="257" spans="1:20" ht="18.75" customHeight="1" x14ac:dyDescent="0.35">
      <c r="A257" s="744" t="str">
        <f>'Competitor List'!$B$1</f>
        <v>IBS 600 YARD MATCH #1</v>
      </c>
      <c r="B257" s="740"/>
      <c r="C257" s="740"/>
      <c r="D257" s="740"/>
      <c r="E257" s="740"/>
      <c r="F257" s="744" t="str">
        <f>'Competitor List'!$B$1</f>
        <v>IBS 600 YARD MATCH #1</v>
      </c>
      <c r="G257" s="740"/>
      <c r="H257" s="740"/>
      <c r="I257" s="740"/>
      <c r="J257" s="740"/>
      <c r="K257" s="744" t="str">
        <f>'Competitor List'!$B$1</f>
        <v>IBS 600 YARD MATCH #1</v>
      </c>
      <c r="L257" s="740"/>
      <c r="M257" s="740"/>
      <c r="N257" s="740"/>
      <c r="O257" s="740"/>
      <c r="P257" s="744" t="str">
        <f>'Competitor List'!$B$1</f>
        <v>IBS 600 YARD MATCH #1</v>
      </c>
      <c r="Q257" s="740"/>
      <c r="R257" s="740"/>
      <c r="S257" s="740"/>
      <c r="T257" s="740"/>
    </row>
    <row r="258" spans="1:20" ht="18.75" customHeight="1" x14ac:dyDescent="0.35">
      <c r="A258" s="744" t="str">
        <f>'Competitor List'!$B$2</f>
        <v>Your range name, City State</v>
      </c>
      <c r="B258" s="740"/>
      <c r="C258" s="740"/>
      <c r="D258" s="740"/>
      <c r="E258" s="740"/>
      <c r="F258" s="744" t="str">
        <f>'Competitor List'!$B$2</f>
        <v>Your range name, City State</v>
      </c>
      <c r="G258" s="740"/>
      <c r="H258" s="740"/>
      <c r="I258" s="740"/>
      <c r="J258" s="740"/>
      <c r="K258" s="744" t="str">
        <f>'Competitor List'!$B$2</f>
        <v>Your range name, City State</v>
      </c>
      <c r="L258" s="740"/>
      <c r="M258" s="740"/>
      <c r="N258" s="740"/>
      <c r="O258" s="740"/>
      <c r="P258" s="744" t="str">
        <f>'Competitor List'!$B$2</f>
        <v>Your range name, City State</v>
      </c>
      <c r="Q258" s="740"/>
      <c r="R258" s="740"/>
      <c r="S258" s="740"/>
      <c r="T258" s="740"/>
    </row>
    <row r="259" spans="1:20" ht="18.75" customHeight="1" x14ac:dyDescent="0.35">
      <c r="A259" s="739">
        <f>'Competitor List'!$B$3</f>
        <v>43499</v>
      </c>
      <c r="B259" s="740"/>
      <c r="C259" s="740"/>
      <c r="D259" s="740"/>
      <c r="E259" s="740"/>
      <c r="F259" s="739">
        <f>'Competitor List'!$B$3</f>
        <v>43499</v>
      </c>
      <c r="G259" s="740"/>
      <c r="H259" s="740"/>
      <c r="I259" s="740"/>
      <c r="J259" s="740"/>
      <c r="K259" s="739">
        <f>'Competitor List'!$B$3</f>
        <v>43499</v>
      </c>
      <c r="L259" s="740"/>
      <c r="M259" s="740"/>
      <c r="N259" s="740"/>
      <c r="O259" s="740"/>
      <c r="P259" s="739">
        <f>'Competitor List'!$B$3</f>
        <v>43499</v>
      </c>
      <c r="Q259" s="740"/>
      <c r="R259" s="740"/>
      <c r="S259" s="740"/>
      <c r="T259" s="740"/>
    </row>
    <row r="260" spans="1:20" ht="18.75" customHeight="1" x14ac:dyDescent="0.35">
      <c r="A260" s="741" t="s">
        <v>438</v>
      </c>
      <c r="B260" s="742"/>
      <c r="C260" s="741" t="s">
        <v>424</v>
      </c>
      <c r="D260" s="743"/>
      <c r="E260" s="551">
        <v>1</v>
      </c>
      <c r="F260" s="741" t="s">
        <v>438</v>
      </c>
      <c r="G260" s="742"/>
      <c r="H260" s="741" t="s">
        <v>424</v>
      </c>
      <c r="I260" s="743"/>
      <c r="J260" s="551">
        <f>E260+1</f>
        <v>2</v>
      </c>
      <c r="K260" s="741" t="s">
        <v>438</v>
      </c>
      <c r="L260" s="742"/>
      <c r="M260" s="741" t="s">
        <v>424</v>
      </c>
      <c r="N260" s="743"/>
      <c r="O260" s="551">
        <f>J260+1</f>
        <v>3</v>
      </c>
      <c r="P260" s="741" t="s">
        <v>438</v>
      </c>
      <c r="Q260" s="742"/>
      <c r="R260" s="741" t="s">
        <v>424</v>
      </c>
      <c r="S260" s="743"/>
      <c r="T260" s="551">
        <f>O260+1</f>
        <v>4</v>
      </c>
    </row>
    <row r="261" spans="1:20" ht="18.75" customHeight="1" x14ac:dyDescent="0.7">
      <c r="A261" s="749" t="s">
        <v>425</v>
      </c>
      <c r="B261" s="750"/>
      <c r="C261" s="751">
        <f>'Label data'!A35</f>
        <v>213</v>
      </c>
      <c r="D261" s="553"/>
      <c r="F261" s="749" t="s">
        <v>425</v>
      </c>
      <c r="G261" s="750"/>
      <c r="H261" s="751">
        <f>C261</f>
        <v>213</v>
      </c>
      <c r="I261" s="553"/>
      <c r="K261" s="749" t="s">
        <v>425</v>
      </c>
      <c r="L261" s="750"/>
      <c r="M261" s="751">
        <f>H261</f>
        <v>213</v>
      </c>
      <c r="N261" s="553"/>
      <c r="P261" s="749" t="s">
        <v>425</v>
      </c>
      <c r="Q261" s="750"/>
      <c r="R261" s="751">
        <f>M261</f>
        <v>213</v>
      </c>
      <c r="S261" s="553"/>
    </row>
    <row r="262" spans="1:20" ht="18.75" customHeight="1" x14ac:dyDescent="0.35">
      <c r="A262" s="750"/>
      <c r="B262" s="750"/>
      <c r="C262" s="748"/>
      <c r="D262" s="745"/>
      <c r="E262" s="746"/>
      <c r="F262" s="750"/>
      <c r="G262" s="750"/>
      <c r="H262" s="748"/>
      <c r="I262" s="745"/>
      <c r="J262" s="746"/>
      <c r="K262" s="750"/>
      <c r="L262" s="750"/>
      <c r="M262" s="748"/>
      <c r="N262" s="745"/>
      <c r="O262" s="746"/>
      <c r="P262" s="750"/>
      <c r="Q262" s="750"/>
      <c r="R262" s="748"/>
      <c r="S262" s="745"/>
      <c r="T262" s="746"/>
    </row>
    <row r="263" spans="1:20" ht="18.75" customHeight="1" x14ac:dyDescent="0.7">
      <c r="A263" s="554"/>
      <c r="B263" s="555"/>
      <c r="C263" s="556"/>
      <c r="D263" s="554" t="s">
        <v>426</v>
      </c>
      <c r="E263" s="557">
        <f ca="1">'Label data'!G35</f>
        <v>13</v>
      </c>
      <c r="G263" s="555"/>
      <c r="H263" s="556"/>
      <c r="I263" s="554" t="s">
        <v>426</v>
      </c>
      <c r="J263" s="557">
        <f ca="1">E263</f>
        <v>13</v>
      </c>
      <c r="L263" s="555"/>
      <c r="M263" s="556"/>
      <c r="N263" s="554" t="s">
        <v>426</v>
      </c>
      <c r="O263" s="557">
        <f ca="1">'Label data'!H35</f>
        <v>13</v>
      </c>
      <c r="Q263" s="555"/>
      <c r="R263" s="556"/>
      <c r="S263" s="554" t="s">
        <v>426</v>
      </c>
      <c r="T263" s="557">
        <f ca="1">O263</f>
        <v>13</v>
      </c>
    </row>
    <row r="264" spans="1:20" ht="18.75" customHeight="1" x14ac:dyDescent="0.35">
      <c r="A264" s="554"/>
      <c r="B264" s="557"/>
      <c r="C264" s="557"/>
      <c r="D264" s="747" t="s">
        <v>427</v>
      </c>
      <c r="E264" s="748"/>
      <c r="F264" s="554"/>
      <c r="G264" s="557"/>
      <c r="H264" s="557"/>
      <c r="I264" s="747" t="s">
        <v>428</v>
      </c>
      <c r="J264" s="748"/>
      <c r="K264" s="554"/>
      <c r="L264" s="557"/>
      <c r="M264" s="557"/>
      <c r="N264" s="747" t="s">
        <v>427</v>
      </c>
      <c r="O264" s="748"/>
      <c r="P264" s="554"/>
      <c r="Q264" s="557"/>
      <c r="R264" s="557"/>
      <c r="S264" s="747" t="s">
        <v>428</v>
      </c>
      <c r="T264" s="748"/>
    </row>
    <row r="265" spans="1:20" ht="18.75" customHeight="1" x14ac:dyDescent="0.35">
      <c r="A265" s="744" t="str">
        <f>'Competitor List'!$B$1</f>
        <v>IBS 600 YARD MATCH #1</v>
      </c>
      <c r="B265" s="740"/>
      <c r="C265" s="740"/>
      <c r="D265" s="740"/>
      <c r="E265" s="740"/>
      <c r="F265" s="744" t="str">
        <f>'Competitor List'!$B$1</f>
        <v>IBS 600 YARD MATCH #1</v>
      </c>
      <c r="G265" s="740"/>
      <c r="H265" s="740"/>
      <c r="I265" s="740"/>
      <c r="J265" s="740"/>
      <c r="K265" s="744" t="str">
        <f>'Competitor List'!$B$1</f>
        <v>IBS 600 YARD MATCH #1</v>
      </c>
      <c r="L265" s="740"/>
      <c r="M265" s="740"/>
      <c r="N265" s="740"/>
      <c r="O265" s="740"/>
      <c r="P265" s="744" t="str">
        <f>'Competitor List'!$B$1</f>
        <v>IBS 600 YARD MATCH #1</v>
      </c>
      <c r="Q265" s="740"/>
      <c r="R265" s="740"/>
      <c r="S265" s="740"/>
      <c r="T265" s="740"/>
    </row>
    <row r="266" spans="1:20" ht="18.75" customHeight="1" x14ac:dyDescent="0.35">
      <c r="A266" s="744" t="str">
        <f>'Competitor List'!$B$2</f>
        <v>Your range name, City State</v>
      </c>
      <c r="B266" s="740"/>
      <c r="C266" s="740"/>
      <c r="D266" s="740"/>
      <c r="E266" s="740"/>
      <c r="F266" s="744" t="str">
        <f>'Competitor List'!$B$2</f>
        <v>Your range name, City State</v>
      </c>
      <c r="G266" s="740"/>
      <c r="H266" s="740"/>
      <c r="I266" s="740"/>
      <c r="J266" s="740"/>
      <c r="K266" s="744" t="str">
        <f>'Competitor List'!$B$2</f>
        <v>Your range name, City State</v>
      </c>
      <c r="L266" s="740"/>
      <c r="M266" s="740"/>
      <c r="N266" s="740"/>
      <c r="O266" s="740"/>
      <c r="P266" s="744" t="str">
        <f>'Competitor List'!$B$2</f>
        <v>Your range name, City State</v>
      </c>
      <c r="Q266" s="740"/>
      <c r="R266" s="740"/>
      <c r="S266" s="740"/>
      <c r="T266" s="740"/>
    </row>
    <row r="267" spans="1:20" ht="18.75" customHeight="1" x14ac:dyDescent="0.35">
      <c r="A267" s="739">
        <f>'Competitor List'!$B$3</f>
        <v>43499</v>
      </c>
      <c r="B267" s="740"/>
      <c r="C267" s="740"/>
      <c r="D267" s="740"/>
      <c r="E267" s="740"/>
      <c r="F267" s="739">
        <f>'Competitor List'!$B$3</f>
        <v>43499</v>
      </c>
      <c r="G267" s="740"/>
      <c r="H267" s="740"/>
      <c r="I267" s="740"/>
      <c r="J267" s="740"/>
      <c r="K267" s="739">
        <f>'Competitor List'!$B$3</f>
        <v>43499</v>
      </c>
      <c r="L267" s="740"/>
      <c r="M267" s="740"/>
      <c r="N267" s="740"/>
      <c r="O267" s="740"/>
      <c r="P267" s="739">
        <f>'Competitor List'!$B$3</f>
        <v>43499</v>
      </c>
      <c r="Q267" s="740"/>
      <c r="R267" s="740"/>
      <c r="S267" s="740"/>
      <c r="T267" s="740"/>
    </row>
    <row r="268" spans="1:20" ht="18.75" customHeight="1" x14ac:dyDescent="0.35">
      <c r="A268" s="741" t="s">
        <v>438</v>
      </c>
      <c r="B268" s="742"/>
      <c r="C268" s="741" t="s">
        <v>424</v>
      </c>
      <c r="D268" s="743"/>
      <c r="E268" s="551">
        <v>1</v>
      </c>
      <c r="F268" s="741" t="s">
        <v>438</v>
      </c>
      <c r="G268" s="742"/>
      <c r="H268" s="741" t="s">
        <v>424</v>
      </c>
      <c r="I268" s="743"/>
      <c r="J268" s="551">
        <f>E268+1</f>
        <v>2</v>
      </c>
      <c r="K268" s="741" t="s">
        <v>438</v>
      </c>
      <c r="L268" s="742"/>
      <c r="M268" s="741" t="s">
        <v>424</v>
      </c>
      <c r="N268" s="743"/>
      <c r="O268" s="551">
        <f>J268+1</f>
        <v>3</v>
      </c>
      <c r="P268" s="741" t="s">
        <v>438</v>
      </c>
      <c r="Q268" s="742"/>
      <c r="R268" s="741" t="s">
        <v>424</v>
      </c>
      <c r="S268" s="743"/>
      <c r="T268" s="551">
        <f>O268+1</f>
        <v>4</v>
      </c>
    </row>
    <row r="269" spans="1:20" ht="18.75" customHeight="1" x14ac:dyDescent="0.7">
      <c r="A269" s="749" t="s">
        <v>425</v>
      </c>
      <c r="B269" s="750"/>
      <c r="C269" s="751">
        <f>'Label data'!A36</f>
        <v>214</v>
      </c>
      <c r="D269" s="553"/>
      <c r="F269" s="749" t="s">
        <v>425</v>
      </c>
      <c r="G269" s="750"/>
      <c r="H269" s="751">
        <f>C269</f>
        <v>214</v>
      </c>
      <c r="I269" s="553"/>
      <c r="K269" s="749" t="s">
        <v>425</v>
      </c>
      <c r="L269" s="750"/>
      <c r="M269" s="751">
        <f>H269</f>
        <v>214</v>
      </c>
      <c r="N269" s="553"/>
      <c r="P269" s="749" t="s">
        <v>425</v>
      </c>
      <c r="Q269" s="750"/>
      <c r="R269" s="751">
        <f>M269</f>
        <v>214</v>
      </c>
      <c r="S269" s="553"/>
    </row>
    <row r="270" spans="1:20" ht="18.75" customHeight="1" x14ac:dyDescent="0.35">
      <c r="A270" s="750"/>
      <c r="B270" s="750"/>
      <c r="C270" s="748"/>
      <c r="D270" s="745"/>
      <c r="E270" s="746"/>
      <c r="F270" s="750"/>
      <c r="G270" s="750"/>
      <c r="H270" s="748"/>
      <c r="I270" s="745"/>
      <c r="J270" s="746"/>
      <c r="K270" s="750"/>
      <c r="L270" s="750"/>
      <c r="M270" s="748"/>
      <c r="N270" s="745"/>
      <c r="O270" s="746"/>
      <c r="P270" s="750"/>
      <c r="Q270" s="750"/>
      <c r="R270" s="748"/>
      <c r="S270" s="745"/>
      <c r="T270" s="746"/>
    </row>
    <row r="271" spans="1:20" ht="18.75" customHeight="1" x14ac:dyDescent="0.7">
      <c r="A271" s="554"/>
      <c r="B271" s="555"/>
      <c r="C271" s="556"/>
      <c r="D271" s="554" t="s">
        <v>426</v>
      </c>
      <c r="E271" s="557">
        <f ca="1">'Label data'!G36</f>
        <v>14</v>
      </c>
      <c r="G271" s="555"/>
      <c r="H271" s="556"/>
      <c r="I271" s="554" t="s">
        <v>426</v>
      </c>
      <c r="J271" s="557">
        <f ca="1">E271</f>
        <v>14</v>
      </c>
      <c r="L271" s="555"/>
      <c r="M271" s="556"/>
      <c r="N271" s="554" t="s">
        <v>426</v>
      </c>
      <c r="O271" s="557">
        <f ca="1">'Label data'!H36</f>
        <v>14</v>
      </c>
      <c r="Q271" s="555"/>
      <c r="R271" s="556"/>
      <c r="S271" s="554" t="s">
        <v>426</v>
      </c>
      <c r="T271" s="557">
        <f ca="1">O271</f>
        <v>14</v>
      </c>
    </row>
    <row r="272" spans="1:20" ht="18.75" customHeight="1" x14ac:dyDescent="0.35">
      <c r="A272" s="554"/>
      <c r="B272" s="557"/>
      <c r="C272" s="557"/>
      <c r="D272" s="747" t="s">
        <v>427</v>
      </c>
      <c r="E272" s="748"/>
      <c r="F272" s="554"/>
      <c r="G272" s="557"/>
      <c r="H272" s="557"/>
      <c r="I272" s="747" t="s">
        <v>428</v>
      </c>
      <c r="J272" s="748"/>
      <c r="K272" s="554"/>
      <c r="L272" s="557"/>
      <c r="M272" s="557"/>
      <c r="N272" s="747" t="s">
        <v>427</v>
      </c>
      <c r="O272" s="748"/>
      <c r="P272" s="554"/>
      <c r="Q272" s="557"/>
      <c r="R272" s="557"/>
      <c r="S272" s="747" t="s">
        <v>428</v>
      </c>
      <c r="T272" s="748"/>
    </row>
    <row r="273" spans="1:20" ht="18.75" customHeight="1" x14ac:dyDescent="0.35">
      <c r="A273" s="744" t="str">
        <f>'Competitor List'!$B$1</f>
        <v>IBS 600 YARD MATCH #1</v>
      </c>
      <c r="B273" s="740"/>
      <c r="C273" s="740"/>
      <c r="D273" s="740"/>
      <c r="E273" s="740"/>
      <c r="F273" s="744" t="str">
        <f>'Competitor List'!$B$1</f>
        <v>IBS 600 YARD MATCH #1</v>
      </c>
      <c r="G273" s="740"/>
      <c r="H273" s="740"/>
      <c r="I273" s="740"/>
      <c r="J273" s="740"/>
      <c r="K273" s="744" t="str">
        <f>'Competitor List'!$B$1</f>
        <v>IBS 600 YARD MATCH #1</v>
      </c>
      <c r="L273" s="740"/>
      <c r="M273" s="740"/>
      <c r="N273" s="740"/>
      <c r="O273" s="740"/>
      <c r="P273" s="744" t="str">
        <f>'Competitor List'!$B$1</f>
        <v>IBS 600 YARD MATCH #1</v>
      </c>
      <c r="Q273" s="740"/>
      <c r="R273" s="740"/>
      <c r="S273" s="740"/>
      <c r="T273" s="740"/>
    </row>
    <row r="274" spans="1:20" ht="18.75" customHeight="1" x14ac:dyDescent="0.35">
      <c r="A274" s="744" t="str">
        <f>'Competitor List'!$B$2</f>
        <v>Your range name, City State</v>
      </c>
      <c r="B274" s="740"/>
      <c r="C274" s="740"/>
      <c r="D274" s="740"/>
      <c r="E274" s="740"/>
      <c r="F274" s="744" t="str">
        <f>'Competitor List'!$B$2</f>
        <v>Your range name, City State</v>
      </c>
      <c r="G274" s="740"/>
      <c r="H274" s="740"/>
      <c r="I274" s="740"/>
      <c r="J274" s="740"/>
      <c r="K274" s="744" t="str">
        <f>'Competitor List'!$B$2</f>
        <v>Your range name, City State</v>
      </c>
      <c r="L274" s="740"/>
      <c r="M274" s="740"/>
      <c r="N274" s="740"/>
      <c r="O274" s="740"/>
      <c r="P274" s="744" t="str">
        <f>'Competitor List'!$B$2</f>
        <v>Your range name, City State</v>
      </c>
      <c r="Q274" s="740"/>
      <c r="R274" s="740"/>
      <c r="S274" s="740"/>
      <c r="T274" s="740"/>
    </row>
    <row r="275" spans="1:20" ht="18.75" customHeight="1" x14ac:dyDescent="0.35">
      <c r="A275" s="739">
        <f>'Competitor List'!$B$3</f>
        <v>43499</v>
      </c>
      <c r="B275" s="740"/>
      <c r="C275" s="740"/>
      <c r="D275" s="740"/>
      <c r="E275" s="740"/>
      <c r="F275" s="739">
        <f>'Competitor List'!$B$3</f>
        <v>43499</v>
      </c>
      <c r="G275" s="740"/>
      <c r="H275" s="740"/>
      <c r="I275" s="740"/>
      <c r="J275" s="740"/>
      <c r="K275" s="739">
        <f>'Competitor List'!$B$3</f>
        <v>43499</v>
      </c>
      <c r="L275" s="740"/>
      <c r="M275" s="740"/>
      <c r="N275" s="740"/>
      <c r="O275" s="740"/>
      <c r="P275" s="739">
        <f>'Competitor List'!$B$3</f>
        <v>43499</v>
      </c>
      <c r="Q275" s="740"/>
      <c r="R275" s="740"/>
      <c r="S275" s="740"/>
      <c r="T275" s="740"/>
    </row>
    <row r="276" spans="1:20" ht="18.75" customHeight="1" x14ac:dyDescent="0.35">
      <c r="A276" s="741" t="s">
        <v>438</v>
      </c>
      <c r="B276" s="742"/>
      <c r="C276" s="741" t="s">
        <v>424</v>
      </c>
      <c r="D276" s="743"/>
      <c r="E276" s="551">
        <v>1</v>
      </c>
      <c r="F276" s="741" t="s">
        <v>438</v>
      </c>
      <c r="G276" s="742"/>
      <c r="H276" s="741" t="s">
        <v>424</v>
      </c>
      <c r="I276" s="743"/>
      <c r="J276" s="551">
        <f>E276+1</f>
        <v>2</v>
      </c>
      <c r="K276" s="741" t="s">
        <v>438</v>
      </c>
      <c r="L276" s="742"/>
      <c r="M276" s="741" t="s">
        <v>424</v>
      </c>
      <c r="N276" s="743"/>
      <c r="O276" s="551">
        <f>J276+1</f>
        <v>3</v>
      </c>
      <c r="P276" s="741" t="s">
        <v>438</v>
      </c>
      <c r="Q276" s="742"/>
      <c r="R276" s="741" t="s">
        <v>424</v>
      </c>
      <c r="S276" s="743"/>
      <c r="T276" s="551">
        <f>O276+1</f>
        <v>4</v>
      </c>
    </row>
    <row r="277" spans="1:20" ht="18.75" customHeight="1" x14ac:dyDescent="0.7">
      <c r="A277" s="749" t="s">
        <v>425</v>
      </c>
      <c r="B277" s="750"/>
      <c r="C277" s="751">
        <f>'Label data'!A37</f>
        <v>215</v>
      </c>
      <c r="D277" s="553"/>
      <c r="F277" s="749" t="s">
        <v>425</v>
      </c>
      <c r="G277" s="750"/>
      <c r="H277" s="751">
        <f>C277</f>
        <v>215</v>
      </c>
      <c r="I277" s="553"/>
      <c r="K277" s="749" t="s">
        <v>425</v>
      </c>
      <c r="L277" s="750"/>
      <c r="M277" s="751">
        <f>H277</f>
        <v>215</v>
      </c>
      <c r="N277" s="553"/>
      <c r="P277" s="749" t="s">
        <v>425</v>
      </c>
      <c r="Q277" s="750"/>
      <c r="R277" s="751">
        <f>M277</f>
        <v>215</v>
      </c>
      <c r="S277" s="553"/>
    </row>
    <row r="278" spans="1:20" ht="18.75" customHeight="1" x14ac:dyDescent="0.35">
      <c r="A278" s="750"/>
      <c r="B278" s="750"/>
      <c r="C278" s="748"/>
      <c r="D278" s="745"/>
      <c r="E278" s="746"/>
      <c r="F278" s="750"/>
      <c r="G278" s="750"/>
      <c r="H278" s="748"/>
      <c r="I278" s="745"/>
      <c r="J278" s="746"/>
      <c r="K278" s="750"/>
      <c r="L278" s="750"/>
      <c r="M278" s="748"/>
      <c r="N278" s="745"/>
      <c r="O278" s="746"/>
      <c r="P278" s="750"/>
      <c r="Q278" s="750"/>
      <c r="R278" s="748"/>
      <c r="S278" s="745"/>
      <c r="T278" s="746"/>
    </row>
    <row r="279" spans="1:20" ht="18.75" customHeight="1" x14ac:dyDescent="0.7">
      <c r="A279" s="554"/>
      <c r="B279" s="555"/>
      <c r="C279" s="556"/>
      <c r="D279" s="554" t="s">
        <v>426</v>
      </c>
      <c r="E279" s="557">
        <f ca="1">'Label data'!G37</f>
        <v>15</v>
      </c>
      <c r="G279" s="555"/>
      <c r="H279" s="556"/>
      <c r="I279" s="554" t="s">
        <v>426</v>
      </c>
      <c r="J279" s="557">
        <f ca="1">E279</f>
        <v>15</v>
      </c>
      <c r="L279" s="555"/>
      <c r="M279" s="556"/>
      <c r="N279" s="554" t="s">
        <v>426</v>
      </c>
      <c r="O279" s="557">
        <f ca="1">'Label data'!H37</f>
        <v>15</v>
      </c>
      <c r="Q279" s="555"/>
      <c r="R279" s="556"/>
      <c r="S279" s="554" t="s">
        <v>426</v>
      </c>
      <c r="T279" s="557">
        <f ca="1">O279</f>
        <v>15</v>
      </c>
    </row>
    <row r="280" spans="1:20" ht="18.75" customHeight="1" x14ac:dyDescent="0.35">
      <c r="A280" s="554"/>
      <c r="B280" s="557"/>
      <c r="C280" s="557"/>
      <c r="D280" s="747" t="s">
        <v>427</v>
      </c>
      <c r="E280" s="748"/>
      <c r="F280" s="554"/>
      <c r="G280" s="557"/>
      <c r="H280" s="557"/>
      <c r="I280" s="747" t="s">
        <v>428</v>
      </c>
      <c r="J280" s="748"/>
      <c r="K280" s="554"/>
      <c r="L280" s="557"/>
      <c r="M280" s="557"/>
      <c r="N280" s="747" t="s">
        <v>427</v>
      </c>
      <c r="O280" s="748"/>
      <c r="P280" s="554"/>
      <c r="Q280" s="557"/>
      <c r="R280" s="557"/>
      <c r="S280" s="747" t="s">
        <v>428</v>
      </c>
      <c r="T280" s="748"/>
    </row>
    <row r="281" spans="1:20" ht="18.75" customHeight="1" x14ac:dyDescent="0.35">
      <c r="A281" s="744" t="str">
        <f>'Competitor List'!$B$1</f>
        <v>IBS 600 YARD MATCH #1</v>
      </c>
      <c r="B281" s="740"/>
      <c r="C281" s="740"/>
      <c r="D281" s="740"/>
      <c r="E281" s="740"/>
      <c r="F281" s="744" t="str">
        <f>'Competitor List'!$B$1</f>
        <v>IBS 600 YARD MATCH #1</v>
      </c>
      <c r="G281" s="740"/>
      <c r="H281" s="740"/>
      <c r="I281" s="740"/>
      <c r="J281" s="740"/>
      <c r="K281" s="744" t="str">
        <f>'Competitor List'!$B$1</f>
        <v>IBS 600 YARD MATCH #1</v>
      </c>
      <c r="L281" s="740"/>
      <c r="M281" s="740"/>
      <c r="N281" s="740"/>
      <c r="O281" s="740"/>
      <c r="P281" s="744" t="str">
        <f>'Competitor List'!$B$1</f>
        <v>IBS 600 YARD MATCH #1</v>
      </c>
      <c r="Q281" s="740"/>
      <c r="R281" s="740"/>
      <c r="S281" s="740"/>
      <c r="T281" s="740"/>
    </row>
    <row r="282" spans="1:20" ht="18.75" customHeight="1" x14ac:dyDescent="0.35">
      <c r="A282" s="744" t="str">
        <f>'Competitor List'!$B$2</f>
        <v>Your range name, City State</v>
      </c>
      <c r="B282" s="740"/>
      <c r="C282" s="740"/>
      <c r="D282" s="740"/>
      <c r="E282" s="740"/>
      <c r="F282" s="744" t="str">
        <f>'Competitor List'!$B$2</f>
        <v>Your range name, City State</v>
      </c>
      <c r="G282" s="740"/>
      <c r="H282" s="740"/>
      <c r="I282" s="740"/>
      <c r="J282" s="740"/>
      <c r="K282" s="744" t="str">
        <f>'Competitor List'!$B$2</f>
        <v>Your range name, City State</v>
      </c>
      <c r="L282" s="740"/>
      <c r="M282" s="740"/>
      <c r="N282" s="740"/>
      <c r="O282" s="740"/>
      <c r="P282" s="744" t="str">
        <f>'Competitor List'!$B$2</f>
        <v>Your range name, City State</v>
      </c>
      <c r="Q282" s="740"/>
      <c r="R282" s="740"/>
      <c r="S282" s="740"/>
      <c r="T282" s="740"/>
    </row>
    <row r="283" spans="1:20" ht="18.75" customHeight="1" x14ac:dyDescent="0.35">
      <c r="A283" s="739">
        <f>'Competitor List'!$B$3</f>
        <v>43499</v>
      </c>
      <c r="B283" s="740"/>
      <c r="C283" s="740"/>
      <c r="D283" s="740"/>
      <c r="E283" s="740"/>
      <c r="F283" s="739">
        <f>'Competitor List'!$B$3</f>
        <v>43499</v>
      </c>
      <c r="G283" s="740"/>
      <c r="H283" s="740"/>
      <c r="I283" s="740"/>
      <c r="J283" s="740"/>
      <c r="K283" s="739">
        <f>'Competitor List'!$B$3</f>
        <v>43499</v>
      </c>
      <c r="L283" s="740"/>
      <c r="M283" s="740"/>
      <c r="N283" s="740"/>
      <c r="O283" s="740"/>
      <c r="P283" s="739">
        <f>'Competitor List'!$B$3</f>
        <v>43499</v>
      </c>
      <c r="Q283" s="740"/>
      <c r="R283" s="740"/>
      <c r="S283" s="740"/>
      <c r="T283" s="740"/>
    </row>
    <row r="284" spans="1:20" ht="18.75" customHeight="1" x14ac:dyDescent="0.35">
      <c r="A284" s="741" t="s">
        <v>438</v>
      </c>
      <c r="B284" s="742"/>
      <c r="C284" s="741" t="s">
        <v>424</v>
      </c>
      <c r="D284" s="743"/>
      <c r="E284" s="551">
        <v>1</v>
      </c>
      <c r="F284" s="741" t="s">
        <v>438</v>
      </c>
      <c r="G284" s="742"/>
      <c r="H284" s="741" t="s">
        <v>424</v>
      </c>
      <c r="I284" s="743"/>
      <c r="J284" s="551">
        <f>E284+1</f>
        <v>2</v>
      </c>
      <c r="K284" s="741" t="s">
        <v>438</v>
      </c>
      <c r="L284" s="742"/>
      <c r="M284" s="741" t="s">
        <v>424</v>
      </c>
      <c r="N284" s="743"/>
      <c r="O284" s="551">
        <f>J284+1</f>
        <v>3</v>
      </c>
      <c r="P284" s="741" t="s">
        <v>438</v>
      </c>
      <c r="Q284" s="742"/>
      <c r="R284" s="741" t="s">
        <v>424</v>
      </c>
      <c r="S284" s="743"/>
      <c r="T284" s="551">
        <f>O284+1</f>
        <v>4</v>
      </c>
    </row>
    <row r="285" spans="1:20" ht="18.75" customHeight="1" x14ac:dyDescent="0.7">
      <c r="A285" s="749" t="s">
        <v>425</v>
      </c>
      <c r="B285" s="750"/>
      <c r="C285" s="751">
        <f>'Label data'!A38</f>
        <v>216</v>
      </c>
      <c r="D285" s="553"/>
      <c r="F285" s="749" t="s">
        <v>425</v>
      </c>
      <c r="G285" s="750"/>
      <c r="H285" s="751">
        <f>C285</f>
        <v>216</v>
      </c>
      <c r="I285" s="553"/>
      <c r="K285" s="749" t="s">
        <v>425</v>
      </c>
      <c r="L285" s="750"/>
      <c r="M285" s="751">
        <f>H285</f>
        <v>216</v>
      </c>
      <c r="N285" s="553"/>
      <c r="P285" s="749" t="s">
        <v>425</v>
      </c>
      <c r="Q285" s="750"/>
      <c r="R285" s="751">
        <f>M285</f>
        <v>216</v>
      </c>
      <c r="S285" s="553"/>
    </row>
    <row r="286" spans="1:20" ht="18.75" customHeight="1" x14ac:dyDescent="0.35">
      <c r="A286" s="750"/>
      <c r="B286" s="750"/>
      <c r="C286" s="748"/>
      <c r="D286" s="745"/>
      <c r="E286" s="746"/>
      <c r="F286" s="750"/>
      <c r="G286" s="750"/>
      <c r="H286" s="748"/>
      <c r="I286" s="745"/>
      <c r="J286" s="746"/>
      <c r="K286" s="750"/>
      <c r="L286" s="750"/>
      <c r="M286" s="748"/>
      <c r="N286" s="745"/>
      <c r="O286" s="746"/>
      <c r="P286" s="750"/>
      <c r="Q286" s="750"/>
      <c r="R286" s="748"/>
      <c r="S286" s="745"/>
      <c r="T286" s="746"/>
    </row>
    <row r="287" spans="1:20" ht="18.75" customHeight="1" x14ac:dyDescent="0.7">
      <c r="A287" s="554"/>
      <c r="B287" s="555"/>
      <c r="C287" s="556"/>
      <c r="D287" s="554" t="s">
        <v>426</v>
      </c>
      <c r="E287" s="557">
        <f ca="1">'Label data'!G38</f>
        <v>16</v>
      </c>
      <c r="G287" s="555"/>
      <c r="H287" s="556"/>
      <c r="I287" s="554" t="s">
        <v>426</v>
      </c>
      <c r="J287" s="557">
        <f ca="1">E287</f>
        <v>16</v>
      </c>
      <c r="L287" s="555"/>
      <c r="M287" s="556"/>
      <c r="N287" s="554" t="s">
        <v>426</v>
      </c>
      <c r="O287" s="557">
        <f ca="1">'Label data'!H38</f>
        <v>16</v>
      </c>
      <c r="Q287" s="555"/>
      <c r="R287" s="556"/>
      <c r="S287" s="554" t="s">
        <v>426</v>
      </c>
      <c r="T287" s="557">
        <f ca="1">O287</f>
        <v>16</v>
      </c>
    </row>
    <row r="288" spans="1:20" ht="18.75" customHeight="1" x14ac:dyDescent="0.35">
      <c r="A288" s="554"/>
      <c r="B288" s="557"/>
      <c r="C288" s="557"/>
      <c r="D288" s="747" t="s">
        <v>427</v>
      </c>
      <c r="E288" s="748"/>
      <c r="F288" s="554"/>
      <c r="G288" s="557"/>
      <c r="H288" s="557"/>
      <c r="I288" s="747" t="s">
        <v>428</v>
      </c>
      <c r="J288" s="748"/>
      <c r="K288" s="554"/>
      <c r="L288" s="557"/>
      <c r="M288" s="557"/>
      <c r="N288" s="747" t="s">
        <v>427</v>
      </c>
      <c r="O288" s="748"/>
      <c r="P288" s="554"/>
      <c r="Q288" s="557"/>
      <c r="R288" s="557"/>
      <c r="S288" s="747" t="s">
        <v>428</v>
      </c>
      <c r="T288" s="748"/>
    </row>
    <row r="289" spans="1:20" ht="18.75" customHeight="1" x14ac:dyDescent="0.35">
      <c r="A289" s="744" t="str">
        <f>'Competitor List'!$B$1</f>
        <v>IBS 600 YARD MATCH #1</v>
      </c>
      <c r="B289" s="740"/>
      <c r="C289" s="740"/>
      <c r="D289" s="740"/>
      <c r="E289" s="740"/>
      <c r="F289" s="744" t="str">
        <f>'Competitor List'!$B$1</f>
        <v>IBS 600 YARD MATCH #1</v>
      </c>
      <c r="G289" s="740"/>
      <c r="H289" s="740"/>
      <c r="I289" s="740"/>
      <c r="J289" s="740"/>
      <c r="K289" s="744" t="str">
        <f>'Competitor List'!$B$1</f>
        <v>IBS 600 YARD MATCH #1</v>
      </c>
      <c r="L289" s="740"/>
      <c r="M289" s="740"/>
      <c r="N289" s="740"/>
      <c r="O289" s="740"/>
      <c r="P289" s="744" t="str">
        <f>'Competitor List'!$B$1</f>
        <v>IBS 600 YARD MATCH #1</v>
      </c>
      <c r="Q289" s="740"/>
      <c r="R289" s="740"/>
      <c r="S289" s="740"/>
      <c r="T289" s="740"/>
    </row>
    <row r="290" spans="1:20" ht="18.75" customHeight="1" x14ac:dyDescent="0.35">
      <c r="A290" s="744" t="str">
        <f>'Competitor List'!$B$2</f>
        <v>Your range name, City State</v>
      </c>
      <c r="B290" s="740"/>
      <c r="C290" s="740"/>
      <c r="D290" s="740"/>
      <c r="E290" s="740"/>
      <c r="F290" s="744" t="str">
        <f>'Competitor List'!$B$2</f>
        <v>Your range name, City State</v>
      </c>
      <c r="G290" s="740"/>
      <c r="H290" s="740"/>
      <c r="I290" s="740"/>
      <c r="J290" s="740"/>
      <c r="K290" s="744" t="str">
        <f>'Competitor List'!$B$2</f>
        <v>Your range name, City State</v>
      </c>
      <c r="L290" s="740"/>
      <c r="M290" s="740"/>
      <c r="N290" s="740"/>
      <c r="O290" s="740"/>
      <c r="P290" s="744" t="str">
        <f>'Competitor List'!$B$2</f>
        <v>Your range name, City State</v>
      </c>
      <c r="Q290" s="740"/>
      <c r="R290" s="740"/>
      <c r="S290" s="740"/>
      <c r="T290" s="740"/>
    </row>
    <row r="291" spans="1:20" ht="18.75" customHeight="1" x14ac:dyDescent="0.35">
      <c r="A291" s="739">
        <f>'Competitor List'!$B$3</f>
        <v>43499</v>
      </c>
      <c r="B291" s="740"/>
      <c r="C291" s="740"/>
      <c r="D291" s="740"/>
      <c r="E291" s="740"/>
      <c r="F291" s="739">
        <f>'Competitor List'!$B$3</f>
        <v>43499</v>
      </c>
      <c r="G291" s="740"/>
      <c r="H291" s="740"/>
      <c r="I291" s="740"/>
      <c r="J291" s="740"/>
      <c r="K291" s="739">
        <f>'Competitor List'!$B$3</f>
        <v>43499</v>
      </c>
      <c r="L291" s="740"/>
      <c r="M291" s="740"/>
      <c r="N291" s="740"/>
      <c r="O291" s="740"/>
      <c r="P291" s="739">
        <f>'Competitor List'!$B$3</f>
        <v>43499</v>
      </c>
      <c r="Q291" s="740"/>
      <c r="R291" s="740"/>
      <c r="S291" s="740"/>
      <c r="T291" s="740"/>
    </row>
    <row r="292" spans="1:20" ht="18.75" customHeight="1" x14ac:dyDescent="0.35">
      <c r="A292" s="741" t="s">
        <v>438</v>
      </c>
      <c r="B292" s="742"/>
      <c r="C292" s="741" t="s">
        <v>424</v>
      </c>
      <c r="D292" s="743"/>
      <c r="E292" s="551">
        <v>1</v>
      </c>
      <c r="F292" s="741" t="s">
        <v>438</v>
      </c>
      <c r="G292" s="742"/>
      <c r="H292" s="741" t="s">
        <v>424</v>
      </c>
      <c r="I292" s="743"/>
      <c r="J292" s="551">
        <f>E292+1</f>
        <v>2</v>
      </c>
      <c r="K292" s="741" t="s">
        <v>438</v>
      </c>
      <c r="L292" s="742"/>
      <c r="M292" s="741" t="s">
        <v>424</v>
      </c>
      <c r="N292" s="743"/>
      <c r="O292" s="551">
        <f>J292+1</f>
        <v>3</v>
      </c>
      <c r="P292" s="741" t="s">
        <v>438</v>
      </c>
      <c r="Q292" s="742"/>
      <c r="R292" s="741" t="s">
        <v>424</v>
      </c>
      <c r="S292" s="743"/>
      <c r="T292" s="551">
        <f>O292+1</f>
        <v>4</v>
      </c>
    </row>
    <row r="293" spans="1:20" ht="18.75" customHeight="1" x14ac:dyDescent="0.7">
      <c r="A293" s="749" t="s">
        <v>425</v>
      </c>
      <c r="B293" s="750"/>
      <c r="C293" s="751">
        <f>'Label data'!A39</f>
        <v>217</v>
      </c>
      <c r="D293" s="553"/>
      <c r="F293" s="749" t="s">
        <v>425</v>
      </c>
      <c r="G293" s="750"/>
      <c r="H293" s="751">
        <f>C293</f>
        <v>217</v>
      </c>
      <c r="I293" s="553"/>
      <c r="K293" s="749" t="s">
        <v>425</v>
      </c>
      <c r="L293" s="750"/>
      <c r="M293" s="751">
        <f>H293</f>
        <v>217</v>
      </c>
      <c r="N293" s="553"/>
      <c r="P293" s="749" t="s">
        <v>425</v>
      </c>
      <c r="Q293" s="750"/>
      <c r="R293" s="751">
        <f>M293</f>
        <v>217</v>
      </c>
      <c r="S293" s="553"/>
    </row>
    <row r="294" spans="1:20" ht="18.75" customHeight="1" x14ac:dyDescent="0.35">
      <c r="A294" s="750"/>
      <c r="B294" s="750"/>
      <c r="C294" s="748"/>
      <c r="D294" s="745"/>
      <c r="E294" s="746"/>
      <c r="F294" s="750"/>
      <c r="G294" s="750"/>
      <c r="H294" s="748"/>
      <c r="I294" s="745"/>
      <c r="J294" s="746"/>
      <c r="K294" s="750"/>
      <c r="L294" s="750"/>
      <c r="M294" s="748"/>
      <c r="N294" s="745"/>
      <c r="O294" s="746"/>
      <c r="P294" s="750"/>
      <c r="Q294" s="750"/>
      <c r="R294" s="748"/>
      <c r="S294" s="745"/>
      <c r="T294" s="746"/>
    </row>
    <row r="295" spans="1:20" ht="18.75" customHeight="1" x14ac:dyDescent="0.7">
      <c r="A295" s="554"/>
      <c r="B295" s="555"/>
      <c r="C295" s="556"/>
      <c r="D295" s="554" t="s">
        <v>426</v>
      </c>
      <c r="E295" s="557">
        <f ca="1">'Label data'!G39</f>
        <v>17</v>
      </c>
      <c r="G295" s="555"/>
      <c r="H295" s="556"/>
      <c r="I295" s="554" t="s">
        <v>426</v>
      </c>
      <c r="J295" s="557">
        <f ca="1">E295</f>
        <v>17</v>
      </c>
      <c r="L295" s="555"/>
      <c r="M295" s="556"/>
      <c r="N295" s="554" t="s">
        <v>426</v>
      </c>
      <c r="O295" s="557">
        <f ca="1">'Label data'!H39</f>
        <v>17</v>
      </c>
      <c r="Q295" s="555"/>
      <c r="R295" s="556"/>
      <c r="S295" s="554" t="s">
        <v>426</v>
      </c>
      <c r="T295" s="557">
        <f ca="1">O295</f>
        <v>17</v>
      </c>
    </row>
    <row r="296" spans="1:20" ht="18.75" customHeight="1" x14ac:dyDescent="0.35">
      <c r="A296" s="554"/>
      <c r="B296" s="557"/>
      <c r="C296" s="557"/>
      <c r="D296" s="747" t="s">
        <v>427</v>
      </c>
      <c r="E296" s="748"/>
      <c r="F296" s="554"/>
      <c r="G296" s="557"/>
      <c r="H296" s="557"/>
      <c r="I296" s="747" t="s">
        <v>428</v>
      </c>
      <c r="J296" s="748"/>
      <c r="K296" s="554"/>
      <c r="L296" s="557"/>
      <c r="M296" s="557"/>
      <c r="N296" s="747" t="s">
        <v>427</v>
      </c>
      <c r="O296" s="748"/>
      <c r="P296" s="554"/>
      <c r="Q296" s="557"/>
      <c r="R296" s="557"/>
      <c r="S296" s="747" t="s">
        <v>428</v>
      </c>
      <c r="T296" s="748"/>
    </row>
    <row r="297" spans="1:20" ht="18.75" customHeight="1" x14ac:dyDescent="0.35">
      <c r="A297" s="744" t="str">
        <f>'Competitor List'!$B$1</f>
        <v>IBS 600 YARD MATCH #1</v>
      </c>
      <c r="B297" s="740"/>
      <c r="C297" s="740"/>
      <c r="D297" s="740"/>
      <c r="E297" s="740"/>
      <c r="F297" s="744" t="str">
        <f>'Competitor List'!$B$1</f>
        <v>IBS 600 YARD MATCH #1</v>
      </c>
      <c r="G297" s="740"/>
      <c r="H297" s="740"/>
      <c r="I297" s="740"/>
      <c r="J297" s="740"/>
      <c r="K297" s="744" t="str">
        <f>'Competitor List'!$B$1</f>
        <v>IBS 600 YARD MATCH #1</v>
      </c>
      <c r="L297" s="740"/>
      <c r="M297" s="740"/>
      <c r="N297" s="740"/>
      <c r="O297" s="740"/>
      <c r="P297" s="744" t="str">
        <f>'Competitor List'!$B$1</f>
        <v>IBS 600 YARD MATCH #1</v>
      </c>
      <c r="Q297" s="740"/>
      <c r="R297" s="740"/>
      <c r="S297" s="740"/>
      <c r="T297" s="740"/>
    </row>
    <row r="298" spans="1:20" ht="18.75" customHeight="1" x14ac:dyDescent="0.35">
      <c r="A298" s="744" t="str">
        <f>'Competitor List'!$B$2</f>
        <v>Your range name, City State</v>
      </c>
      <c r="B298" s="740"/>
      <c r="C298" s="740"/>
      <c r="D298" s="740"/>
      <c r="E298" s="740"/>
      <c r="F298" s="744" t="str">
        <f>'Competitor List'!$B$2</f>
        <v>Your range name, City State</v>
      </c>
      <c r="G298" s="740"/>
      <c r="H298" s="740"/>
      <c r="I298" s="740"/>
      <c r="J298" s="740"/>
      <c r="K298" s="744" t="str">
        <f>'Competitor List'!$B$2</f>
        <v>Your range name, City State</v>
      </c>
      <c r="L298" s="740"/>
      <c r="M298" s="740"/>
      <c r="N298" s="740"/>
      <c r="O298" s="740"/>
      <c r="P298" s="744" t="str">
        <f>'Competitor List'!$B$2</f>
        <v>Your range name, City State</v>
      </c>
      <c r="Q298" s="740"/>
      <c r="R298" s="740"/>
      <c r="S298" s="740"/>
      <c r="T298" s="740"/>
    </row>
    <row r="299" spans="1:20" ht="18.75" customHeight="1" x14ac:dyDescent="0.35">
      <c r="A299" s="739">
        <f>'Competitor List'!$B$3</f>
        <v>43499</v>
      </c>
      <c r="B299" s="740"/>
      <c r="C299" s="740"/>
      <c r="D299" s="740"/>
      <c r="E299" s="740"/>
      <c r="F299" s="739">
        <f>'Competitor List'!$B$3</f>
        <v>43499</v>
      </c>
      <c r="G299" s="740"/>
      <c r="H299" s="740"/>
      <c r="I299" s="740"/>
      <c r="J299" s="740"/>
      <c r="K299" s="739">
        <f>'Competitor List'!$B$3</f>
        <v>43499</v>
      </c>
      <c r="L299" s="740"/>
      <c r="M299" s="740"/>
      <c r="N299" s="740"/>
      <c r="O299" s="740"/>
      <c r="P299" s="739">
        <f>'Competitor List'!$B$3</f>
        <v>43499</v>
      </c>
      <c r="Q299" s="740"/>
      <c r="R299" s="740"/>
      <c r="S299" s="740"/>
      <c r="T299" s="740"/>
    </row>
    <row r="300" spans="1:20" ht="18.75" customHeight="1" x14ac:dyDescent="0.35">
      <c r="A300" s="741" t="s">
        <v>438</v>
      </c>
      <c r="B300" s="742"/>
      <c r="C300" s="741" t="s">
        <v>424</v>
      </c>
      <c r="D300" s="743"/>
      <c r="E300" s="551">
        <v>1</v>
      </c>
      <c r="F300" s="741" t="s">
        <v>438</v>
      </c>
      <c r="G300" s="742"/>
      <c r="H300" s="741" t="s">
        <v>424</v>
      </c>
      <c r="I300" s="743"/>
      <c r="J300" s="551">
        <f>E300+1</f>
        <v>2</v>
      </c>
      <c r="K300" s="741" t="s">
        <v>438</v>
      </c>
      <c r="L300" s="742"/>
      <c r="M300" s="741" t="s">
        <v>424</v>
      </c>
      <c r="N300" s="743"/>
      <c r="O300" s="551">
        <f>J300+1</f>
        <v>3</v>
      </c>
      <c r="P300" s="741" t="s">
        <v>438</v>
      </c>
      <c r="Q300" s="742"/>
      <c r="R300" s="741" t="s">
        <v>424</v>
      </c>
      <c r="S300" s="743"/>
      <c r="T300" s="551">
        <f>O300+1</f>
        <v>4</v>
      </c>
    </row>
    <row r="301" spans="1:20" ht="18.75" customHeight="1" x14ac:dyDescent="0.7">
      <c r="A301" s="749" t="s">
        <v>425</v>
      </c>
      <c r="B301" s="750"/>
      <c r="C301" s="751">
        <f>'Label data'!A40</f>
        <v>218</v>
      </c>
      <c r="D301" s="553"/>
      <c r="F301" s="749" t="s">
        <v>425</v>
      </c>
      <c r="G301" s="750"/>
      <c r="H301" s="751">
        <f>C301</f>
        <v>218</v>
      </c>
      <c r="I301" s="553"/>
      <c r="K301" s="749" t="s">
        <v>425</v>
      </c>
      <c r="L301" s="750"/>
      <c r="M301" s="751">
        <f>H301</f>
        <v>218</v>
      </c>
      <c r="N301" s="553"/>
      <c r="P301" s="749" t="s">
        <v>425</v>
      </c>
      <c r="Q301" s="750"/>
      <c r="R301" s="751">
        <f>M301</f>
        <v>218</v>
      </c>
      <c r="S301" s="553"/>
    </row>
    <row r="302" spans="1:20" ht="18.75" customHeight="1" x14ac:dyDescent="0.35">
      <c r="A302" s="750"/>
      <c r="B302" s="750"/>
      <c r="C302" s="748"/>
      <c r="D302" s="745"/>
      <c r="E302" s="746"/>
      <c r="F302" s="750"/>
      <c r="G302" s="750"/>
      <c r="H302" s="748"/>
      <c r="I302" s="745"/>
      <c r="J302" s="746"/>
      <c r="K302" s="750"/>
      <c r="L302" s="750"/>
      <c r="M302" s="748"/>
      <c r="N302" s="745"/>
      <c r="O302" s="746"/>
      <c r="P302" s="750"/>
      <c r="Q302" s="750"/>
      <c r="R302" s="748"/>
      <c r="S302" s="745"/>
      <c r="T302" s="746"/>
    </row>
    <row r="303" spans="1:20" ht="18.75" customHeight="1" x14ac:dyDescent="0.7">
      <c r="A303" s="554"/>
      <c r="B303" s="555"/>
      <c r="C303" s="556"/>
      <c r="D303" s="554" t="s">
        <v>426</v>
      </c>
      <c r="E303" s="557">
        <f ca="1">'Label data'!G40</f>
        <v>18</v>
      </c>
      <c r="G303" s="555"/>
      <c r="H303" s="556"/>
      <c r="I303" s="554" t="s">
        <v>426</v>
      </c>
      <c r="J303" s="557">
        <f ca="1">E303</f>
        <v>18</v>
      </c>
      <c r="L303" s="555"/>
      <c r="M303" s="556"/>
      <c r="N303" s="554" t="s">
        <v>426</v>
      </c>
      <c r="O303" s="557">
        <f ca="1">'Label data'!H40</f>
        <v>18</v>
      </c>
      <c r="Q303" s="555"/>
      <c r="R303" s="556"/>
      <c r="S303" s="554" t="s">
        <v>426</v>
      </c>
      <c r="T303" s="557">
        <f ca="1">O303</f>
        <v>18</v>
      </c>
    </row>
    <row r="304" spans="1:20" ht="18.75" customHeight="1" x14ac:dyDescent="0.35">
      <c r="A304" s="554"/>
      <c r="B304" s="557"/>
      <c r="C304" s="557"/>
      <c r="D304" s="747" t="s">
        <v>427</v>
      </c>
      <c r="E304" s="748"/>
      <c r="F304" s="554"/>
      <c r="G304" s="557"/>
      <c r="H304" s="557"/>
      <c r="I304" s="747" t="s">
        <v>428</v>
      </c>
      <c r="J304" s="748"/>
      <c r="K304" s="554"/>
      <c r="L304" s="557"/>
      <c r="M304" s="557"/>
      <c r="N304" s="747" t="s">
        <v>427</v>
      </c>
      <c r="O304" s="748"/>
      <c r="P304" s="554"/>
      <c r="Q304" s="557"/>
      <c r="R304" s="557"/>
      <c r="S304" s="747" t="s">
        <v>428</v>
      </c>
      <c r="T304" s="748"/>
    </row>
    <row r="305" spans="1:20" ht="18.75" customHeight="1" x14ac:dyDescent="0.35">
      <c r="A305" s="744" t="str">
        <f>'Competitor List'!$B$1</f>
        <v>IBS 600 YARD MATCH #1</v>
      </c>
      <c r="B305" s="740"/>
      <c r="C305" s="740"/>
      <c r="D305" s="740"/>
      <c r="E305" s="740"/>
      <c r="F305" s="744" t="str">
        <f>'Competitor List'!$B$1</f>
        <v>IBS 600 YARD MATCH #1</v>
      </c>
      <c r="G305" s="740"/>
      <c r="H305" s="740"/>
      <c r="I305" s="740"/>
      <c r="J305" s="740"/>
      <c r="K305" s="744" t="str">
        <f>'Competitor List'!$B$1</f>
        <v>IBS 600 YARD MATCH #1</v>
      </c>
      <c r="L305" s="740"/>
      <c r="M305" s="740"/>
      <c r="N305" s="740"/>
      <c r="O305" s="740"/>
      <c r="P305" s="744" t="str">
        <f>'Competitor List'!$B$1</f>
        <v>IBS 600 YARD MATCH #1</v>
      </c>
      <c r="Q305" s="740"/>
      <c r="R305" s="740"/>
      <c r="S305" s="740"/>
      <c r="T305" s="740"/>
    </row>
    <row r="306" spans="1:20" ht="18.75" customHeight="1" x14ac:dyDescent="0.35">
      <c r="A306" s="744" t="str">
        <f>'Competitor List'!$B$2</f>
        <v>Your range name, City State</v>
      </c>
      <c r="B306" s="740"/>
      <c r="C306" s="740"/>
      <c r="D306" s="740"/>
      <c r="E306" s="740"/>
      <c r="F306" s="744" t="str">
        <f>'Competitor List'!$B$2</f>
        <v>Your range name, City State</v>
      </c>
      <c r="G306" s="740"/>
      <c r="H306" s="740"/>
      <c r="I306" s="740"/>
      <c r="J306" s="740"/>
      <c r="K306" s="744" t="str">
        <f>'Competitor List'!$B$2</f>
        <v>Your range name, City State</v>
      </c>
      <c r="L306" s="740"/>
      <c r="M306" s="740"/>
      <c r="N306" s="740"/>
      <c r="O306" s="740"/>
      <c r="P306" s="744" t="str">
        <f>'Competitor List'!$B$2</f>
        <v>Your range name, City State</v>
      </c>
      <c r="Q306" s="740"/>
      <c r="R306" s="740"/>
      <c r="S306" s="740"/>
      <c r="T306" s="740"/>
    </row>
    <row r="307" spans="1:20" ht="18.75" customHeight="1" x14ac:dyDescent="0.35">
      <c r="A307" s="739">
        <f>'Competitor List'!$B$3</f>
        <v>43499</v>
      </c>
      <c r="B307" s="740"/>
      <c r="C307" s="740"/>
      <c r="D307" s="740"/>
      <c r="E307" s="740"/>
      <c r="F307" s="739">
        <f>'Competitor List'!$B$3</f>
        <v>43499</v>
      </c>
      <c r="G307" s="740"/>
      <c r="H307" s="740"/>
      <c r="I307" s="740"/>
      <c r="J307" s="740"/>
      <c r="K307" s="739">
        <f>'Competitor List'!$B$3</f>
        <v>43499</v>
      </c>
      <c r="L307" s="740"/>
      <c r="M307" s="740"/>
      <c r="N307" s="740"/>
      <c r="O307" s="740"/>
      <c r="P307" s="739">
        <f>'Competitor List'!$B$3</f>
        <v>43499</v>
      </c>
      <c r="Q307" s="740"/>
      <c r="R307" s="740"/>
      <c r="S307" s="740"/>
      <c r="T307" s="740"/>
    </row>
    <row r="308" spans="1:20" ht="18.75" customHeight="1" x14ac:dyDescent="0.35">
      <c r="A308" s="741" t="s">
        <v>438</v>
      </c>
      <c r="B308" s="742"/>
      <c r="C308" s="741" t="s">
        <v>424</v>
      </c>
      <c r="D308" s="743"/>
      <c r="E308" s="551">
        <v>1</v>
      </c>
      <c r="F308" s="741" t="s">
        <v>438</v>
      </c>
      <c r="G308" s="742"/>
      <c r="H308" s="741" t="s">
        <v>424</v>
      </c>
      <c r="I308" s="743"/>
      <c r="J308" s="551">
        <f>E308+1</f>
        <v>2</v>
      </c>
      <c r="K308" s="741" t="s">
        <v>438</v>
      </c>
      <c r="L308" s="742"/>
      <c r="M308" s="741" t="s">
        <v>424</v>
      </c>
      <c r="N308" s="743"/>
      <c r="O308" s="551">
        <f>J308+1</f>
        <v>3</v>
      </c>
      <c r="P308" s="741" t="s">
        <v>438</v>
      </c>
      <c r="Q308" s="742"/>
      <c r="R308" s="741" t="s">
        <v>424</v>
      </c>
      <c r="S308" s="743"/>
      <c r="T308" s="551">
        <f>O308+1</f>
        <v>4</v>
      </c>
    </row>
    <row r="309" spans="1:20" ht="18.75" customHeight="1" x14ac:dyDescent="0.7">
      <c r="A309" s="749" t="s">
        <v>425</v>
      </c>
      <c r="B309" s="750"/>
      <c r="C309" s="751">
        <f>'Label data'!A41</f>
        <v>219</v>
      </c>
      <c r="D309" s="553"/>
      <c r="F309" s="749" t="s">
        <v>425</v>
      </c>
      <c r="G309" s="750"/>
      <c r="H309" s="751">
        <f>C309</f>
        <v>219</v>
      </c>
      <c r="I309" s="553"/>
      <c r="K309" s="749" t="s">
        <v>425</v>
      </c>
      <c r="L309" s="750"/>
      <c r="M309" s="751">
        <f>H309</f>
        <v>219</v>
      </c>
      <c r="N309" s="553"/>
      <c r="P309" s="749" t="s">
        <v>425</v>
      </c>
      <c r="Q309" s="750"/>
      <c r="R309" s="751">
        <f>M309</f>
        <v>219</v>
      </c>
      <c r="S309" s="553"/>
    </row>
    <row r="310" spans="1:20" ht="18.75" customHeight="1" x14ac:dyDescent="0.35">
      <c r="A310" s="750"/>
      <c r="B310" s="750"/>
      <c r="C310" s="748"/>
      <c r="D310" s="745"/>
      <c r="E310" s="746"/>
      <c r="F310" s="750"/>
      <c r="G310" s="750"/>
      <c r="H310" s="748"/>
      <c r="I310" s="745"/>
      <c r="J310" s="746"/>
      <c r="K310" s="750"/>
      <c r="L310" s="750"/>
      <c r="M310" s="748"/>
      <c r="N310" s="745"/>
      <c r="O310" s="746"/>
      <c r="P310" s="750"/>
      <c r="Q310" s="750"/>
      <c r="R310" s="748"/>
      <c r="S310" s="745"/>
      <c r="T310" s="746"/>
    </row>
    <row r="311" spans="1:20" ht="18.75" customHeight="1" x14ac:dyDescent="0.7">
      <c r="A311" s="554"/>
      <c r="B311" s="555"/>
      <c r="C311" s="556"/>
      <c r="D311" s="554" t="s">
        <v>426</v>
      </c>
      <c r="E311" s="557">
        <f ca="1">'Label data'!G41</f>
        <v>19</v>
      </c>
      <c r="G311" s="555"/>
      <c r="H311" s="556"/>
      <c r="I311" s="554" t="s">
        <v>426</v>
      </c>
      <c r="J311" s="557">
        <f ca="1">E311</f>
        <v>19</v>
      </c>
      <c r="L311" s="555"/>
      <c r="M311" s="556"/>
      <c r="N311" s="554" t="s">
        <v>426</v>
      </c>
      <c r="O311" s="557">
        <f ca="1">'Label data'!H41</f>
        <v>19</v>
      </c>
      <c r="Q311" s="555"/>
      <c r="R311" s="556"/>
      <c r="S311" s="554" t="s">
        <v>426</v>
      </c>
      <c r="T311" s="557">
        <f ca="1">O311</f>
        <v>19</v>
      </c>
    </row>
    <row r="312" spans="1:20" ht="18.75" customHeight="1" x14ac:dyDescent="0.35">
      <c r="A312" s="554"/>
      <c r="B312" s="557"/>
      <c r="C312" s="557"/>
      <c r="D312" s="747" t="s">
        <v>427</v>
      </c>
      <c r="E312" s="748"/>
      <c r="F312" s="554"/>
      <c r="G312" s="557"/>
      <c r="H312" s="557"/>
      <c r="I312" s="747" t="s">
        <v>428</v>
      </c>
      <c r="J312" s="748"/>
      <c r="K312" s="554"/>
      <c r="L312" s="557"/>
      <c r="M312" s="557"/>
      <c r="N312" s="747" t="s">
        <v>427</v>
      </c>
      <c r="O312" s="748"/>
      <c r="P312" s="554"/>
      <c r="Q312" s="557"/>
      <c r="R312" s="557"/>
      <c r="S312" s="747" t="s">
        <v>428</v>
      </c>
      <c r="T312" s="748"/>
    </row>
    <row r="313" spans="1:20" ht="18.75" customHeight="1" x14ac:dyDescent="0.35">
      <c r="A313" s="744" t="str">
        <f>'Competitor List'!$B$1</f>
        <v>IBS 600 YARD MATCH #1</v>
      </c>
      <c r="B313" s="740"/>
      <c r="C313" s="740"/>
      <c r="D313" s="740"/>
      <c r="E313" s="740"/>
      <c r="F313" s="744" t="str">
        <f>'Competitor List'!$B$1</f>
        <v>IBS 600 YARD MATCH #1</v>
      </c>
      <c r="G313" s="740"/>
      <c r="H313" s="740"/>
      <c r="I313" s="740"/>
      <c r="J313" s="740"/>
      <c r="K313" s="744" t="str">
        <f>'Competitor List'!$B$1</f>
        <v>IBS 600 YARD MATCH #1</v>
      </c>
      <c r="L313" s="740"/>
      <c r="M313" s="740"/>
      <c r="N313" s="740"/>
      <c r="O313" s="740"/>
      <c r="P313" s="744" t="str">
        <f>'Competitor List'!$B$1</f>
        <v>IBS 600 YARD MATCH #1</v>
      </c>
      <c r="Q313" s="740"/>
      <c r="R313" s="740"/>
      <c r="S313" s="740"/>
      <c r="T313" s="740"/>
    </row>
    <row r="314" spans="1:20" ht="18.75" customHeight="1" x14ac:dyDescent="0.35">
      <c r="A314" s="744" t="str">
        <f>'Competitor List'!$B$2</f>
        <v>Your range name, City State</v>
      </c>
      <c r="B314" s="740"/>
      <c r="C314" s="740"/>
      <c r="D314" s="740"/>
      <c r="E314" s="740"/>
      <c r="F314" s="744" t="str">
        <f>'Competitor List'!$B$2</f>
        <v>Your range name, City State</v>
      </c>
      <c r="G314" s="740"/>
      <c r="H314" s="740"/>
      <c r="I314" s="740"/>
      <c r="J314" s="740"/>
      <c r="K314" s="744" t="str">
        <f>'Competitor List'!$B$2</f>
        <v>Your range name, City State</v>
      </c>
      <c r="L314" s="740"/>
      <c r="M314" s="740"/>
      <c r="N314" s="740"/>
      <c r="O314" s="740"/>
      <c r="P314" s="744" t="str">
        <f>'Competitor List'!$B$2</f>
        <v>Your range name, City State</v>
      </c>
      <c r="Q314" s="740"/>
      <c r="R314" s="740"/>
      <c r="S314" s="740"/>
      <c r="T314" s="740"/>
    </row>
    <row r="315" spans="1:20" ht="18.75" customHeight="1" x14ac:dyDescent="0.35">
      <c r="A315" s="739">
        <f>'Competitor List'!$B$3</f>
        <v>43499</v>
      </c>
      <c r="B315" s="740"/>
      <c r="C315" s="740"/>
      <c r="D315" s="740"/>
      <c r="E315" s="740"/>
      <c r="F315" s="739">
        <f>'Competitor List'!$B$3</f>
        <v>43499</v>
      </c>
      <c r="G315" s="740"/>
      <c r="H315" s="740"/>
      <c r="I315" s="740"/>
      <c r="J315" s="740"/>
      <c r="K315" s="739">
        <f>'Competitor List'!$B$3</f>
        <v>43499</v>
      </c>
      <c r="L315" s="740"/>
      <c r="M315" s="740"/>
      <c r="N315" s="740"/>
      <c r="O315" s="740"/>
      <c r="P315" s="739">
        <f>'Competitor List'!$B$3</f>
        <v>43499</v>
      </c>
      <c r="Q315" s="740"/>
      <c r="R315" s="740"/>
      <c r="S315" s="740"/>
      <c r="T315" s="740"/>
    </row>
    <row r="316" spans="1:20" ht="18.75" customHeight="1" x14ac:dyDescent="0.35">
      <c r="A316" s="741" t="s">
        <v>438</v>
      </c>
      <c r="B316" s="742"/>
      <c r="C316" s="741" t="s">
        <v>424</v>
      </c>
      <c r="D316" s="743"/>
      <c r="E316" s="551">
        <v>1</v>
      </c>
      <c r="F316" s="741" t="s">
        <v>438</v>
      </c>
      <c r="G316" s="742"/>
      <c r="H316" s="741" t="s">
        <v>424</v>
      </c>
      <c r="I316" s="743"/>
      <c r="J316" s="551">
        <f>E316+1</f>
        <v>2</v>
      </c>
      <c r="K316" s="741" t="s">
        <v>438</v>
      </c>
      <c r="L316" s="742"/>
      <c r="M316" s="741" t="s">
        <v>424</v>
      </c>
      <c r="N316" s="743"/>
      <c r="O316" s="551">
        <f>J316+1</f>
        <v>3</v>
      </c>
      <c r="P316" s="741" t="s">
        <v>438</v>
      </c>
      <c r="Q316" s="742"/>
      <c r="R316" s="741" t="s">
        <v>424</v>
      </c>
      <c r="S316" s="743"/>
      <c r="T316" s="551">
        <f>O316+1</f>
        <v>4</v>
      </c>
    </row>
    <row r="317" spans="1:20" ht="18.75" customHeight="1" x14ac:dyDescent="0.7">
      <c r="A317" s="749" t="s">
        <v>425</v>
      </c>
      <c r="B317" s="750"/>
      <c r="C317" s="751">
        <f>'Label data'!A42</f>
        <v>220</v>
      </c>
      <c r="D317" s="553"/>
      <c r="F317" s="749" t="s">
        <v>425</v>
      </c>
      <c r="G317" s="750"/>
      <c r="H317" s="751">
        <f>C317</f>
        <v>220</v>
      </c>
      <c r="I317" s="553"/>
      <c r="K317" s="749" t="s">
        <v>425</v>
      </c>
      <c r="L317" s="750"/>
      <c r="M317" s="751">
        <f>H317</f>
        <v>220</v>
      </c>
      <c r="N317" s="553"/>
      <c r="P317" s="749" t="s">
        <v>425</v>
      </c>
      <c r="Q317" s="750"/>
      <c r="R317" s="751">
        <f>M317</f>
        <v>220</v>
      </c>
      <c r="S317" s="553"/>
    </row>
    <row r="318" spans="1:20" ht="18.75" customHeight="1" x14ac:dyDescent="0.35">
      <c r="A318" s="750"/>
      <c r="B318" s="750"/>
      <c r="C318" s="748"/>
      <c r="D318" s="745"/>
      <c r="E318" s="746"/>
      <c r="F318" s="750"/>
      <c r="G318" s="750"/>
      <c r="H318" s="748"/>
      <c r="I318" s="745"/>
      <c r="J318" s="746"/>
      <c r="K318" s="750"/>
      <c r="L318" s="750"/>
      <c r="M318" s="748"/>
      <c r="N318" s="745"/>
      <c r="O318" s="746"/>
      <c r="P318" s="750"/>
      <c r="Q318" s="750"/>
      <c r="R318" s="748"/>
      <c r="S318" s="745"/>
      <c r="T318" s="746"/>
    </row>
    <row r="319" spans="1:20" ht="18.75" customHeight="1" x14ac:dyDescent="0.7">
      <c r="A319" s="554"/>
      <c r="B319" s="555"/>
      <c r="C319" s="556"/>
      <c r="D319" s="554" t="s">
        <v>426</v>
      </c>
      <c r="E319" s="557">
        <f ca="1">'Label data'!G42</f>
        <v>20</v>
      </c>
      <c r="G319" s="555"/>
      <c r="H319" s="556"/>
      <c r="I319" s="554" t="s">
        <v>426</v>
      </c>
      <c r="J319" s="557">
        <f ca="1">E319</f>
        <v>20</v>
      </c>
      <c r="L319" s="555"/>
      <c r="M319" s="556"/>
      <c r="N319" s="554" t="s">
        <v>426</v>
      </c>
      <c r="O319" s="557">
        <f ca="1">'Label data'!H42</f>
        <v>20</v>
      </c>
      <c r="Q319" s="555"/>
      <c r="R319" s="556"/>
      <c r="S319" s="554" t="s">
        <v>426</v>
      </c>
      <c r="T319" s="557">
        <f ca="1">O319</f>
        <v>20</v>
      </c>
    </row>
    <row r="320" spans="1:20" ht="18.75" customHeight="1" x14ac:dyDescent="0.35">
      <c r="A320" s="554"/>
      <c r="B320" s="557"/>
      <c r="C320" s="557"/>
      <c r="D320" s="747" t="s">
        <v>427</v>
      </c>
      <c r="E320" s="748"/>
      <c r="F320" s="554"/>
      <c r="G320" s="557"/>
      <c r="H320" s="557"/>
      <c r="I320" s="747" t="s">
        <v>428</v>
      </c>
      <c r="J320" s="748"/>
      <c r="K320" s="554"/>
      <c r="L320" s="557"/>
      <c r="M320" s="557"/>
      <c r="N320" s="747" t="s">
        <v>427</v>
      </c>
      <c r="O320" s="748"/>
      <c r="P320" s="554"/>
      <c r="Q320" s="557"/>
      <c r="R320" s="557"/>
      <c r="S320" s="747" t="s">
        <v>428</v>
      </c>
      <c r="T320" s="748"/>
    </row>
    <row r="321" spans="1:20" ht="18.75" customHeight="1" x14ac:dyDescent="0.35">
      <c r="A321" s="744" t="str">
        <f>'Competitor List'!$B$1</f>
        <v>IBS 600 YARD MATCH #1</v>
      </c>
      <c r="B321" s="740"/>
      <c r="C321" s="740"/>
      <c r="D321" s="740"/>
      <c r="E321" s="740"/>
      <c r="F321" s="744" t="str">
        <f>'Competitor List'!$B$1</f>
        <v>IBS 600 YARD MATCH #1</v>
      </c>
      <c r="G321" s="740"/>
      <c r="H321" s="740"/>
      <c r="I321" s="740"/>
      <c r="J321" s="740"/>
      <c r="K321" s="744" t="str">
        <f>'Competitor List'!$B$1</f>
        <v>IBS 600 YARD MATCH #1</v>
      </c>
      <c r="L321" s="740"/>
      <c r="M321" s="740"/>
      <c r="N321" s="740"/>
      <c r="O321" s="740"/>
      <c r="P321" s="744" t="str">
        <f>'Competitor List'!$B$1</f>
        <v>IBS 600 YARD MATCH #1</v>
      </c>
      <c r="Q321" s="740"/>
      <c r="R321" s="740"/>
      <c r="S321" s="740"/>
      <c r="T321" s="740"/>
    </row>
    <row r="322" spans="1:20" ht="18.75" customHeight="1" x14ac:dyDescent="0.35">
      <c r="A322" s="744" t="str">
        <f>'Competitor List'!$B$2</f>
        <v>Your range name, City State</v>
      </c>
      <c r="B322" s="740"/>
      <c r="C322" s="740"/>
      <c r="D322" s="740"/>
      <c r="E322" s="740"/>
      <c r="F322" s="744" t="str">
        <f>'Competitor List'!$B$2</f>
        <v>Your range name, City State</v>
      </c>
      <c r="G322" s="740"/>
      <c r="H322" s="740"/>
      <c r="I322" s="740"/>
      <c r="J322" s="740"/>
      <c r="K322" s="744" t="str">
        <f>'Competitor List'!$B$2</f>
        <v>Your range name, City State</v>
      </c>
      <c r="L322" s="740"/>
      <c r="M322" s="740"/>
      <c r="N322" s="740"/>
      <c r="O322" s="740"/>
      <c r="P322" s="744" t="str">
        <f>'Competitor List'!$B$2</f>
        <v>Your range name, City State</v>
      </c>
      <c r="Q322" s="740"/>
      <c r="R322" s="740"/>
      <c r="S322" s="740"/>
      <c r="T322" s="740"/>
    </row>
    <row r="323" spans="1:20" ht="18.75" customHeight="1" x14ac:dyDescent="0.35">
      <c r="A323" s="739">
        <f>'Competitor List'!$B$3</f>
        <v>43499</v>
      </c>
      <c r="B323" s="740"/>
      <c r="C323" s="740"/>
      <c r="D323" s="740"/>
      <c r="E323" s="740"/>
      <c r="F323" s="739">
        <f>'Competitor List'!$B$3</f>
        <v>43499</v>
      </c>
      <c r="G323" s="740"/>
      <c r="H323" s="740"/>
      <c r="I323" s="740"/>
      <c r="J323" s="740"/>
      <c r="K323" s="739">
        <f>'Competitor List'!$B$3</f>
        <v>43499</v>
      </c>
      <c r="L323" s="740"/>
      <c r="M323" s="740"/>
      <c r="N323" s="740"/>
      <c r="O323" s="740"/>
      <c r="P323" s="739">
        <f>'Competitor List'!$B$3</f>
        <v>43499</v>
      </c>
      <c r="Q323" s="740"/>
      <c r="R323" s="740"/>
      <c r="S323" s="740"/>
      <c r="T323" s="740"/>
    </row>
    <row r="324" spans="1:20" ht="18.75" customHeight="1" x14ac:dyDescent="0.35">
      <c r="A324" s="741" t="s">
        <v>438</v>
      </c>
      <c r="B324" s="742"/>
      <c r="C324" s="741" t="s">
        <v>424</v>
      </c>
      <c r="D324" s="743"/>
      <c r="E324" s="551">
        <v>1</v>
      </c>
      <c r="F324" s="741" t="s">
        <v>438</v>
      </c>
      <c r="G324" s="742"/>
      <c r="H324" s="741" t="s">
        <v>424</v>
      </c>
      <c r="I324" s="743"/>
      <c r="J324" s="551">
        <f>E324+1</f>
        <v>2</v>
      </c>
      <c r="K324" s="741" t="s">
        <v>438</v>
      </c>
      <c r="L324" s="742"/>
      <c r="M324" s="741" t="s">
        <v>424</v>
      </c>
      <c r="N324" s="743"/>
      <c r="O324" s="551">
        <f>J324+1</f>
        <v>3</v>
      </c>
      <c r="P324" s="741" t="s">
        <v>438</v>
      </c>
      <c r="Q324" s="742"/>
      <c r="R324" s="741" t="s">
        <v>424</v>
      </c>
      <c r="S324" s="743"/>
      <c r="T324" s="551">
        <f>O324+1</f>
        <v>4</v>
      </c>
    </row>
    <row r="325" spans="1:20" ht="18.75" customHeight="1" x14ac:dyDescent="0.7">
      <c r="A325" s="749" t="s">
        <v>425</v>
      </c>
      <c r="B325" s="750"/>
      <c r="C325" s="751">
        <f>'Label data'!A43</f>
        <v>301</v>
      </c>
      <c r="D325" s="553"/>
      <c r="F325" s="749" t="s">
        <v>425</v>
      </c>
      <c r="G325" s="750"/>
      <c r="H325" s="751">
        <f>C325</f>
        <v>301</v>
      </c>
      <c r="I325" s="553"/>
      <c r="K325" s="749" t="s">
        <v>425</v>
      </c>
      <c r="L325" s="750"/>
      <c r="M325" s="751">
        <f>H325</f>
        <v>301</v>
      </c>
      <c r="N325" s="553"/>
      <c r="P325" s="749" t="s">
        <v>425</v>
      </c>
      <c r="Q325" s="750"/>
      <c r="R325" s="751">
        <f>M325</f>
        <v>301</v>
      </c>
      <c r="S325" s="553"/>
    </row>
    <row r="326" spans="1:20" ht="18.75" customHeight="1" x14ac:dyDescent="0.35">
      <c r="A326" s="750"/>
      <c r="B326" s="750"/>
      <c r="C326" s="748"/>
      <c r="D326" s="745"/>
      <c r="E326" s="746"/>
      <c r="F326" s="750"/>
      <c r="G326" s="750"/>
      <c r="H326" s="748"/>
      <c r="I326" s="745"/>
      <c r="J326" s="746"/>
      <c r="K326" s="750"/>
      <c r="L326" s="750"/>
      <c r="M326" s="748"/>
      <c r="N326" s="745"/>
      <c r="O326" s="746"/>
      <c r="P326" s="750"/>
      <c r="Q326" s="750"/>
      <c r="R326" s="748"/>
      <c r="S326" s="745"/>
      <c r="T326" s="746"/>
    </row>
    <row r="327" spans="1:20" ht="18.75" customHeight="1" x14ac:dyDescent="0.7">
      <c r="A327" s="554"/>
      <c r="B327" s="555"/>
      <c r="C327" s="556"/>
      <c r="D327" s="554" t="s">
        <v>426</v>
      </c>
      <c r="E327" s="557">
        <f ca="1">'Label data'!G43</f>
        <v>1</v>
      </c>
      <c r="G327" s="555"/>
      <c r="H327" s="556"/>
      <c r="I327" s="554" t="s">
        <v>426</v>
      </c>
      <c r="J327" s="557">
        <f ca="1">E327</f>
        <v>1</v>
      </c>
      <c r="L327" s="555"/>
      <c r="M327" s="556"/>
      <c r="N327" s="554" t="s">
        <v>426</v>
      </c>
      <c r="O327" s="557">
        <f ca="1">'Label data'!H43</f>
        <v>1</v>
      </c>
      <c r="Q327" s="555"/>
      <c r="R327" s="556"/>
      <c r="S327" s="554" t="s">
        <v>426</v>
      </c>
      <c r="T327" s="557">
        <f ca="1">O327</f>
        <v>1</v>
      </c>
    </row>
    <row r="328" spans="1:20" ht="18.75" customHeight="1" x14ac:dyDescent="0.35">
      <c r="A328" s="554"/>
      <c r="B328" s="557"/>
      <c r="C328" s="557"/>
      <c r="D328" s="747" t="s">
        <v>427</v>
      </c>
      <c r="E328" s="748"/>
      <c r="F328" s="554"/>
      <c r="G328" s="557"/>
      <c r="H328" s="557"/>
      <c r="I328" s="747" t="s">
        <v>428</v>
      </c>
      <c r="J328" s="748"/>
      <c r="K328" s="554"/>
      <c r="L328" s="557"/>
      <c r="M328" s="557"/>
      <c r="N328" s="747" t="s">
        <v>427</v>
      </c>
      <c r="O328" s="748"/>
      <c r="P328" s="554"/>
      <c r="Q328" s="557"/>
      <c r="R328" s="557"/>
      <c r="S328" s="747" t="s">
        <v>428</v>
      </c>
      <c r="T328" s="748"/>
    </row>
    <row r="329" spans="1:20" ht="18.75" customHeight="1" x14ac:dyDescent="0.35">
      <c r="A329" s="744" t="str">
        <f>'Competitor List'!$B$1</f>
        <v>IBS 600 YARD MATCH #1</v>
      </c>
      <c r="B329" s="740"/>
      <c r="C329" s="740"/>
      <c r="D329" s="740"/>
      <c r="E329" s="740"/>
      <c r="F329" s="744" t="str">
        <f>'Competitor List'!$B$1</f>
        <v>IBS 600 YARD MATCH #1</v>
      </c>
      <c r="G329" s="740"/>
      <c r="H329" s="740"/>
      <c r="I329" s="740"/>
      <c r="J329" s="740"/>
      <c r="K329" s="744" t="str">
        <f>'Competitor List'!$B$1</f>
        <v>IBS 600 YARD MATCH #1</v>
      </c>
      <c r="L329" s="740"/>
      <c r="M329" s="740"/>
      <c r="N329" s="740"/>
      <c r="O329" s="740"/>
      <c r="P329" s="744" t="str">
        <f>'Competitor List'!$B$1</f>
        <v>IBS 600 YARD MATCH #1</v>
      </c>
      <c r="Q329" s="740"/>
      <c r="R329" s="740"/>
      <c r="S329" s="740"/>
      <c r="T329" s="740"/>
    </row>
    <row r="330" spans="1:20" ht="18.75" customHeight="1" x14ac:dyDescent="0.35">
      <c r="A330" s="744" t="str">
        <f>'Competitor List'!$B$2</f>
        <v>Your range name, City State</v>
      </c>
      <c r="B330" s="740"/>
      <c r="C330" s="740"/>
      <c r="D330" s="740"/>
      <c r="E330" s="740"/>
      <c r="F330" s="744" t="str">
        <f>'Competitor List'!$B$2</f>
        <v>Your range name, City State</v>
      </c>
      <c r="G330" s="740"/>
      <c r="H330" s="740"/>
      <c r="I330" s="740"/>
      <c r="J330" s="740"/>
      <c r="K330" s="744" t="str">
        <f>'Competitor List'!$B$2</f>
        <v>Your range name, City State</v>
      </c>
      <c r="L330" s="740"/>
      <c r="M330" s="740"/>
      <c r="N330" s="740"/>
      <c r="O330" s="740"/>
      <c r="P330" s="744" t="str">
        <f>'Competitor List'!$B$2</f>
        <v>Your range name, City State</v>
      </c>
      <c r="Q330" s="740"/>
      <c r="R330" s="740"/>
      <c r="S330" s="740"/>
      <c r="T330" s="740"/>
    </row>
    <row r="331" spans="1:20" ht="18.75" customHeight="1" x14ac:dyDescent="0.35">
      <c r="A331" s="739">
        <f>'Competitor List'!$B$3</f>
        <v>43499</v>
      </c>
      <c r="B331" s="740"/>
      <c r="C331" s="740"/>
      <c r="D331" s="740"/>
      <c r="E331" s="740"/>
      <c r="F331" s="739">
        <f>'Competitor List'!$B$3</f>
        <v>43499</v>
      </c>
      <c r="G331" s="740"/>
      <c r="H331" s="740"/>
      <c r="I331" s="740"/>
      <c r="J331" s="740"/>
      <c r="K331" s="739">
        <f>'Competitor List'!$B$3</f>
        <v>43499</v>
      </c>
      <c r="L331" s="740"/>
      <c r="M331" s="740"/>
      <c r="N331" s="740"/>
      <c r="O331" s="740"/>
      <c r="P331" s="739">
        <f>'Competitor List'!$B$3</f>
        <v>43499</v>
      </c>
      <c r="Q331" s="740"/>
      <c r="R331" s="740"/>
      <c r="S331" s="740"/>
      <c r="T331" s="740"/>
    </row>
    <row r="332" spans="1:20" ht="18.75" customHeight="1" x14ac:dyDescent="0.35">
      <c r="A332" s="741" t="s">
        <v>438</v>
      </c>
      <c r="B332" s="742"/>
      <c r="C332" s="741" t="s">
        <v>424</v>
      </c>
      <c r="D332" s="743"/>
      <c r="E332" s="551">
        <v>1</v>
      </c>
      <c r="F332" s="741" t="s">
        <v>438</v>
      </c>
      <c r="G332" s="742"/>
      <c r="H332" s="741" t="s">
        <v>424</v>
      </c>
      <c r="I332" s="743"/>
      <c r="J332" s="551">
        <f>E332+1</f>
        <v>2</v>
      </c>
      <c r="K332" s="741" t="s">
        <v>438</v>
      </c>
      <c r="L332" s="742"/>
      <c r="M332" s="741" t="s">
        <v>424</v>
      </c>
      <c r="N332" s="743"/>
      <c r="O332" s="551">
        <f>J332+1</f>
        <v>3</v>
      </c>
      <c r="P332" s="741" t="s">
        <v>438</v>
      </c>
      <c r="Q332" s="742"/>
      <c r="R332" s="741" t="s">
        <v>424</v>
      </c>
      <c r="S332" s="743"/>
      <c r="T332" s="551">
        <f>O332+1</f>
        <v>4</v>
      </c>
    </row>
    <row r="333" spans="1:20" ht="18.75" customHeight="1" x14ac:dyDescent="0.7">
      <c r="A333" s="749" t="s">
        <v>425</v>
      </c>
      <c r="B333" s="750"/>
      <c r="C333" s="751">
        <f>'Label data'!A44</f>
        <v>302</v>
      </c>
      <c r="D333" s="553"/>
      <c r="F333" s="749" t="s">
        <v>425</v>
      </c>
      <c r="G333" s="750"/>
      <c r="H333" s="751">
        <f>C333</f>
        <v>302</v>
      </c>
      <c r="I333" s="553"/>
      <c r="K333" s="749" t="s">
        <v>425</v>
      </c>
      <c r="L333" s="750"/>
      <c r="M333" s="751">
        <f>H333</f>
        <v>302</v>
      </c>
      <c r="N333" s="553"/>
      <c r="P333" s="749" t="s">
        <v>425</v>
      </c>
      <c r="Q333" s="750"/>
      <c r="R333" s="751">
        <f>M333</f>
        <v>302</v>
      </c>
      <c r="S333" s="553"/>
    </row>
    <row r="334" spans="1:20" ht="18.75" customHeight="1" x14ac:dyDescent="0.35">
      <c r="A334" s="750"/>
      <c r="B334" s="750"/>
      <c r="C334" s="748"/>
      <c r="D334" s="745"/>
      <c r="E334" s="746"/>
      <c r="F334" s="750"/>
      <c r="G334" s="750"/>
      <c r="H334" s="748"/>
      <c r="I334" s="745"/>
      <c r="J334" s="746"/>
      <c r="K334" s="750"/>
      <c r="L334" s="750"/>
      <c r="M334" s="748"/>
      <c r="N334" s="745"/>
      <c r="O334" s="746"/>
      <c r="P334" s="750"/>
      <c r="Q334" s="750"/>
      <c r="R334" s="748"/>
      <c r="S334" s="745"/>
      <c r="T334" s="746"/>
    </row>
    <row r="335" spans="1:20" ht="18.75" customHeight="1" x14ac:dyDescent="0.7">
      <c r="A335" s="554"/>
      <c r="B335" s="555"/>
      <c r="C335" s="556"/>
      <c r="D335" s="554" t="s">
        <v>426</v>
      </c>
      <c r="E335" s="557">
        <f ca="1">'Label data'!G44</f>
        <v>2</v>
      </c>
      <c r="G335" s="555"/>
      <c r="H335" s="556"/>
      <c r="I335" s="554" t="s">
        <v>426</v>
      </c>
      <c r="J335" s="557">
        <f ca="1">E335</f>
        <v>2</v>
      </c>
      <c r="L335" s="555"/>
      <c r="M335" s="556"/>
      <c r="N335" s="554" t="s">
        <v>426</v>
      </c>
      <c r="O335" s="557">
        <f ca="1">'Label data'!H44</f>
        <v>2</v>
      </c>
      <c r="Q335" s="555"/>
      <c r="R335" s="556"/>
      <c r="S335" s="554" t="s">
        <v>426</v>
      </c>
      <c r="T335" s="557">
        <f ca="1">O335</f>
        <v>2</v>
      </c>
    </row>
    <row r="336" spans="1:20" ht="18.75" customHeight="1" x14ac:dyDescent="0.35">
      <c r="A336" s="554"/>
      <c r="B336" s="557"/>
      <c r="C336" s="557"/>
      <c r="D336" s="747" t="s">
        <v>427</v>
      </c>
      <c r="E336" s="748"/>
      <c r="F336" s="554"/>
      <c r="G336" s="557"/>
      <c r="H336" s="557"/>
      <c r="I336" s="747" t="s">
        <v>428</v>
      </c>
      <c r="J336" s="748"/>
      <c r="K336" s="554"/>
      <c r="L336" s="557"/>
      <c r="M336" s="557"/>
      <c r="N336" s="747" t="s">
        <v>427</v>
      </c>
      <c r="O336" s="748"/>
      <c r="P336" s="554"/>
      <c r="Q336" s="557"/>
      <c r="R336" s="557"/>
      <c r="S336" s="747" t="s">
        <v>428</v>
      </c>
      <c r="T336" s="748"/>
    </row>
    <row r="337" spans="1:20" ht="18.75" customHeight="1" x14ac:dyDescent="0.35">
      <c r="A337" s="744" t="str">
        <f>'Competitor List'!$B$1</f>
        <v>IBS 600 YARD MATCH #1</v>
      </c>
      <c r="B337" s="740"/>
      <c r="C337" s="740"/>
      <c r="D337" s="740"/>
      <c r="E337" s="740"/>
      <c r="F337" s="744" t="str">
        <f>'Competitor List'!$B$1</f>
        <v>IBS 600 YARD MATCH #1</v>
      </c>
      <c r="G337" s="740"/>
      <c r="H337" s="740"/>
      <c r="I337" s="740"/>
      <c r="J337" s="740"/>
      <c r="K337" s="744" t="str">
        <f>'Competitor List'!$B$1</f>
        <v>IBS 600 YARD MATCH #1</v>
      </c>
      <c r="L337" s="740"/>
      <c r="M337" s="740"/>
      <c r="N337" s="740"/>
      <c r="O337" s="740"/>
      <c r="P337" s="744" t="str">
        <f>'Competitor List'!$B$1</f>
        <v>IBS 600 YARD MATCH #1</v>
      </c>
      <c r="Q337" s="740"/>
      <c r="R337" s="740"/>
      <c r="S337" s="740"/>
      <c r="T337" s="740"/>
    </row>
    <row r="338" spans="1:20" ht="18.75" customHeight="1" x14ac:dyDescent="0.35">
      <c r="A338" s="744" t="str">
        <f>'Competitor List'!$B$2</f>
        <v>Your range name, City State</v>
      </c>
      <c r="B338" s="740"/>
      <c r="C338" s="740"/>
      <c r="D338" s="740"/>
      <c r="E338" s="740"/>
      <c r="F338" s="744" t="str">
        <f>'Competitor List'!$B$2</f>
        <v>Your range name, City State</v>
      </c>
      <c r="G338" s="740"/>
      <c r="H338" s="740"/>
      <c r="I338" s="740"/>
      <c r="J338" s="740"/>
      <c r="K338" s="744" t="str">
        <f>'Competitor List'!$B$2</f>
        <v>Your range name, City State</v>
      </c>
      <c r="L338" s="740"/>
      <c r="M338" s="740"/>
      <c r="N338" s="740"/>
      <c r="O338" s="740"/>
      <c r="P338" s="744" t="str">
        <f>'Competitor List'!$B$2</f>
        <v>Your range name, City State</v>
      </c>
      <c r="Q338" s="740"/>
      <c r="R338" s="740"/>
      <c r="S338" s="740"/>
      <c r="T338" s="740"/>
    </row>
    <row r="339" spans="1:20" ht="18.75" customHeight="1" x14ac:dyDescent="0.35">
      <c r="A339" s="739">
        <f>'Competitor List'!$B$3</f>
        <v>43499</v>
      </c>
      <c r="B339" s="740"/>
      <c r="C339" s="740"/>
      <c r="D339" s="740"/>
      <c r="E339" s="740"/>
      <c r="F339" s="739">
        <f>'Competitor List'!$B$3</f>
        <v>43499</v>
      </c>
      <c r="G339" s="740"/>
      <c r="H339" s="740"/>
      <c r="I339" s="740"/>
      <c r="J339" s="740"/>
      <c r="K339" s="739">
        <f>'Competitor List'!$B$3</f>
        <v>43499</v>
      </c>
      <c r="L339" s="740"/>
      <c r="M339" s="740"/>
      <c r="N339" s="740"/>
      <c r="O339" s="740"/>
      <c r="P339" s="739">
        <f>'Competitor List'!$B$3</f>
        <v>43499</v>
      </c>
      <c r="Q339" s="740"/>
      <c r="R339" s="740"/>
      <c r="S339" s="740"/>
      <c r="T339" s="740"/>
    </row>
    <row r="340" spans="1:20" ht="18.75" customHeight="1" x14ac:dyDescent="0.35">
      <c r="A340" s="741" t="s">
        <v>438</v>
      </c>
      <c r="B340" s="742"/>
      <c r="C340" s="741" t="s">
        <v>424</v>
      </c>
      <c r="D340" s="743"/>
      <c r="E340" s="551">
        <v>1</v>
      </c>
      <c r="F340" s="741" t="s">
        <v>438</v>
      </c>
      <c r="G340" s="742"/>
      <c r="H340" s="741" t="s">
        <v>424</v>
      </c>
      <c r="I340" s="743"/>
      <c r="J340" s="551">
        <f>E340+1</f>
        <v>2</v>
      </c>
      <c r="K340" s="741" t="s">
        <v>438</v>
      </c>
      <c r="L340" s="742"/>
      <c r="M340" s="741" t="s">
        <v>424</v>
      </c>
      <c r="N340" s="743"/>
      <c r="O340" s="551">
        <f>J340+1</f>
        <v>3</v>
      </c>
      <c r="P340" s="741" t="s">
        <v>438</v>
      </c>
      <c r="Q340" s="742"/>
      <c r="R340" s="741" t="s">
        <v>424</v>
      </c>
      <c r="S340" s="743"/>
      <c r="T340" s="551">
        <f>O340+1</f>
        <v>4</v>
      </c>
    </row>
    <row r="341" spans="1:20" ht="18.75" customHeight="1" x14ac:dyDescent="0.7">
      <c r="A341" s="749" t="s">
        <v>425</v>
      </c>
      <c r="B341" s="750"/>
      <c r="C341" s="751">
        <f>'Label data'!A45</f>
        <v>303</v>
      </c>
      <c r="D341" s="553"/>
      <c r="F341" s="749" t="s">
        <v>425</v>
      </c>
      <c r="G341" s="750"/>
      <c r="H341" s="751">
        <f>C341</f>
        <v>303</v>
      </c>
      <c r="I341" s="553"/>
      <c r="K341" s="749" t="s">
        <v>425</v>
      </c>
      <c r="L341" s="750"/>
      <c r="M341" s="751">
        <f>H341</f>
        <v>303</v>
      </c>
      <c r="N341" s="553"/>
      <c r="P341" s="749" t="s">
        <v>425</v>
      </c>
      <c r="Q341" s="750"/>
      <c r="R341" s="751">
        <f>M341</f>
        <v>303</v>
      </c>
      <c r="S341" s="553"/>
    </row>
    <row r="342" spans="1:20" ht="18.75" customHeight="1" x14ac:dyDescent="0.35">
      <c r="A342" s="750"/>
      <c r="B342" s="750"/>
      <c r="C342" s="748"/>
      <c r="D342" s="745"/>
      <c r="E342" s="746"/>
      <c r="F342" s="750"/>
      <c r="G342" s="750"/>
      <c r="H342" s="748"/>
      <c r="I342" s="745"/>
      <c r="J342" s="746"/>
      <c r="K342" s="750"/>
      <c r="L342" s="750"/>
      <c r="M342" s="748"/>
      <c r="N342" s="745"/>
      <c r="O342" s="746"/>
      <c r="P342" s="750"/>
      <c r="Q342" s="750"/>
      <c r="R342" s="748"/>
      <c r="S342" s="745"/>
      <c r="T342" s="746"/>
    </row>
    <row r="343" spans="1:20" ht="18.75" customHeight="1" x14ac:dyDescent="0.7">
      <c r="A343" s="554"/>
      <c r="B343" s="555"/>
      <c r="C343" s="556"/>
      <c r="D343" s="554" t="s">
        <v>426</v>
      </c>
      <c r="E343" s="557">
        <f ca="1">'Label data'!G45</f>
        <v>3</v>
      </c>
      <c r="G343" s="555"/>
      <c r="H343" s="556"/>
      <c r="I343" s="554" t="s">
        <v>426</v>
      </c>
      <c r="J343" s="557">
        <f ca="1">E343</f>
        <v>3</v>
      </c>
      <c r="L343" s="555"/>
      <c r="M343" s="556"/>
      <c r="N343" s="554" t="s">
        <v>426</v>
      </c>
      <c r="O343" s="557">
        <f ca="1">'Label data'!H45</f>
        <v>3</v>
      </c>
      <c r="Q343" s="555"/>
      <c r="R343" s="556"/>
      <c r="S343" s="554" t="s">
        <v>426</v>
      </c>
      <c r="T343" s="557">
        <f ca="1">O343</f>
        <v>3</v>
      </c>
    </row>
    <row r="344" spans="1:20" ht="18.75" customHeight="1" x14ac:dyDescent="0.35">
      <c r="A344" s="554"/>
      <c r="B344" s="557"/>
      <c r="C344" s="557"/>
      <c r="D344" s="747" t="s">
        <v>427</v>
      </c>
      <c r="E344" s="748"/>
      <c r="F344" s="554"/>
      <c r="G344" s="557"/>
      <c r="H344" s="557"/>
      <c r="I344" s="747" t="s">
        <v>428</v>
      </c>
      <c r="J344" s="748"/>
      <c r="K344" s="554"/>
      <c r="L344" s="557"/>
      <c r="M344" s="557"/>
      <c r="N344" s="747" t="s">
        <v>427</v>
      </c>
      <c r="O344" s="748"/>
      <c r="P344" s="554"/>
      <c r="Q344" s="557"/>
      <c r="R344" s="557"/>
      <c r="S344" s="747" t="s">
        <v>428</v>
      </c>
      <c r="T344" s="748"/>
    </row>
    <row r="345" spans="1:20" ht="18.75" customHeight="1" x14ac:dyDescent="0.35">
      <c r="A345" s="744" t="str">
        <f>'Competitor List'!$B$1</f>
        <v>IBS 600 YARD MATCH #1</v>
      </c>
      <c r="B345" s="740"/>
      <c r="C345" s="740"/>
      <c r="D345" s="740"/>
      <c r="E345" s="740"/>
      <c r="F345" s="744" t="str">
        <f>'Competitor List'!$B$1</f>
        <v>IBS 600 YARD MATCH #1</v>
      </c>
      <c r="G345" s="740"/>
      <c r="H345" s="740"/>
      <c r="I345" s="740"/>
      <c r="J345" s="740"/>
      <c r="K345" s="744" t="str">
        <f>'Competitor List'!$B$1</f>
        <v>IBS 600 YARD MATCH #1</v>
      </c>
      <c r="L345" s="740"/>
      <c r="M345" s="740"/>
      <c r="N345" s="740"/>
      <c r="O345" s="740"/>
      <c r="P345" s="744" t="str">
        <f>'Competitor List'!$B$1</f>
        <v>IBS 600 YARD MATCH #1</v>
      </c>
      <c r="Q345" s="740"/>
      <c r="R345" s="740"/>
      <c r="S345" s="740"/>
      <c r="T345" s="740"/>
    </row>
    <row r="346" spans="1:20" ht="18.75" customHeight="1" x14ac:dyDescent="0.35">
      <c r="A346" s="744" t="str">
        <f>'Competitor List'!$B$2</f>
        <v>Your range name, City State</v>
      </c>
      <c r="B346" s="740"/>
      <c r="C346" s="740"/>
      <c r="D346" s="740"/>
      <c r="E346" s="740"/>
      <c r="F346" s="744" t="str">
        <f>'Competitor List'!$B$2</f>
        <v>Your range name, City State</v>
      </c>
      <c r="G346" s="740"/>
      <c r="H346" s="740"/>
      <c r="I346" s="740"/>
      <c r="J346" s="740"/>
      <c r="K346" s="744" t="str">
        <f>'Competitor List'!$B$2</f>
        <v>Your range name, City State</v>
      </c>
      <c r="L346" s="740"/>
      <c r="M346" s="740"/>
      <c r="N346" s="740"/>
      <c r="O346" s="740"/>
      <c r="P346" s="744" t="str">
        <f>'Competitor List'!$B$2</f>
        <v>Your range name, City State</v>
      </c>
      <c r="Q346" s="740"/>
      <c r="R346" s="740"/>
      <c r="S346" s="740"/>
      <c r="T346" s="740"/>
    </row>
    <row r="347" spans="1:20" ht="18.75" customHeight="1" x14ac:dyDescent="0.35">
      <c r="A347" s="739">
        <f>'Competitor List'!$B$3</f>
        <v>43499</v>
      </c>
      <c r="B347" s="740"/>
      <c r="C347" s="740"/>
      <c r="D347" s="740"/>
      <c r="E347" s="740"/>
      <c r="F347" s="739">
        <f>'Competitor List'!$B$3</f>
        <v>43499</v>
      </c>
      <c r="G347" s="740"/>
      <c r="H347" s="740"/>
      <c r="I347" s="740"/>
      <c r="J347" s="740"/>
      <c r="K347" s="739">
        <f>'Competitor List'!$B$3</f>
        <v>43499</v>
      </c>
      <c r="L347" s="740"/>
      <c r="M347" s="740"/>
      <c r="N347" s="740"/>
      <c r="O347" s="740"/>
      <c r="P347" s="739">
        <f>'Competitor List'!$B$3</f>
        <v>43499</v>
      </c>
      <c r="Q347" s="740"/>
      <c r="R347" s="740"/>
      <c r="S347" s="740"/>
      <c r="T347" s="740"/>
    </row>
    <row r="348" spans="1:20" ht="18.75" customHeight="1" x14ac:dyDescent="0.35">
      <c r="A348" s="741" t="s">
        <v>438</v>
      </c>
      <c r="B348" s="742"/>
      <c r="C348" s="741" t="s">
        <v>424</v>
      </c>
      <c r="D348" s="743"/>
      <c r="E348" s="551">
        <v>1</v>
      </c>
      <c r="F348" s="741" t="s">
        <v>438</v>
      </c>
      <c r="G348" s="742"/>
      <c r="H348" s="741" t="s">
        <v>424</v>
      </c>
      <c r="I348" s="743"/>
      <c r="J348" s="551">
        <f>E348+1</f>
        <v>2</v>
      </c>
      <c r="K348" s="741" t="s">
        <v>438</v>
      </c>
      <c r="L348" s="742"/>
      <c r="M348" s="741" t="s">
        <v>424</v>
      </c>
      <c r="N348" s="743"/>
      <c r="O348" s="551">
        <f>J348+1</f>
        <v>3</v>
      </c>
      <c r="P348" s="741" t="s">
        <v>438</v>
      </c>
      <c r="Q348" s="742"/>
      <c r="R348" s="741" t="s">
        <v>424</v>
      </c>
      <c r="S348" s="743"/>
      <c r="T348" s="551">
        <f>O348+1</f>
        <v>4</v>
      </c>
    </row>
    <row r="349" spans="1:20" ht="18.75" customHeight="1" x14ac:dyDescent="0.7">
      <c r="A349" s="749" t="s">
        <v>425</v>
      </c>
      <c r="B349" s="750"/>
      <c r="C349" s="751">
        <f>'Label data'!A46</f>
        <v>304</v>
      </c>
      <c r="D349" s="553"/>
      <c r="F349" s="749" t="s">
        <v>425</v>
      </c>
      <c r="G349" s="750"/>
      <c r="H349" s="751">
        <f>C349</f>
        <v>304</v>
      </c>
      <c r="I349" s="553"/>
      <c r="K349" s="749" t="s">
        <v>425</v>
      </c>
      <c r="L349" s="750"/>
      <c r="M349" s="751">
        <f>H349</f>
        <v>304</v>
      </c>
      <c r="N349" s="553"/>
      <c r="P349" s="749" t="s">
        <v>425</v>
      </c>
      <c r="Q349" s="750"/>
      <c r="R349" s="751">
        <f>M349</f>
        <v>304</v>
      </c>
      <c r="S349" s="553"/>
    </row>
    <row r="350" spans="1:20" ht="18.75" customHeight="1" x14ac:dyDescent="0.35">
      <c r="A350" s="750"/>
      <c r="B350" s="750"/>
      <c r="C350" s="748"/>
      <c r="D350" s="745"/>
      <c r="E350" s="746"/>
      <c r="F350" s="750"/>
      <c r="G350" s="750"/>
      <c r="H350" s="748"/>
      <c r="I350" s="745"/>
      <c r="J350" s="746"/>
      <c r="K350" s="750"/>
      <c r="L350" s="750"/>
      <c r="M350" s="748"/>
      <c r="N350" s="745"/>
      <c r="O350" s="746"/>
      <c r="P350" s="750"/>
      <c r="Q350" s="750"/>
      <c r="R350" s="748"/>
      <c r="S350" s="745"/>
      <c r="T350" s="746"/>
    </row>
    <row r="351" spans="1:20" ht="18.75" customHeight="1" x14ac:dyDescent="0.7">
      <c r="A351" s="554"/>
      <c r="B351" s="555"/>
      <c r="C351" s="556"/>
      <c r="D351" s="554" t="s">
        <v>426</v>
      </c>
      <c r="E351" s="557">
        <f ca="1">'Label data'!G46</f>
        <v>4</v>
      </c>
      <c r="G351" s="555"/>
      <c r="H351" s="556"/>
      <c r="I351" s="554" t="s">
        <v>426</v>
      </c>
      <c r="J351" s="557">
        <f ca="1">E351</f>
        <v>4</v>
      </c>
      <c r="L351" s="555"/>
      <c r="M351" s="556"/>
      <c r="N351" s="554" t="s">
        <v>426</v>
      </c>
      <c r="O351" s="557">
        <f ca="1">'Label data'!H46</f>
        <v>4</v>
      </c>
      <c r="Q351" s="555"/>
      <c r="R351" s="556"/>
      <c r="S351" s="554" t="s">
        <v>426</v>
      </c>
      <c r="T351" s="557">
        <f ca="1">O351</f>
        <v>4</v>
      </c>
    </row>
    <row r="352" spans="1:20" ht="18.75" customHeight="1" x14ac:dyDescent="0.35">
      <c r="A352" s="554"/>
      <c r="B352" s="557"/>
      <c r="C352" s="557"/>
      <c r="D352" s="747" t="s">
        <v>427</v>
      </c>
      <c r="E352" s="748"/>
      <c r="F352" s="554"/>
      <c r="G352" s="557"/>
      <c r="H352" s="557"/>
      <c r="I352" s="747" t="s">
        <v>428</v>
      </c>
      <c r="J352" s="748"/>
      <c r="K352" s="554"/>
      <c r="L352" s="557"/>
      <c r="M352" s="557"/>
      <c r="N352" s="747" t="s">
        <v>427</v>
      </c>
      <c r="O352" s="748"/>
      <c r="P352" s="554"/>
      <c r="Q352" s="557"/>
      <c r="R352" s="557"/>
      <c r="S352" s="747" t="s">
        <v>428</v>
      </c>
      <c r="T352" s="748"/>
    </row>
    <row r="353" spans="1:20" ht="18.75" customHeight="1" x14ac:dyDescent="0.35">
      <c r="A353" s="744" t="str">
        <f>'Competitor List'!$B$1</f>
        <v>IBS 600 YARD MATCH #1</v>
      </c>
      <c r="B353" s="740"/>
      <c r="C353" s="740"/>
      <c r="D353" s="740"/>
      <c r="E353" s="740"/>
      <c r="F353" s="744" t="str">
        <f>'Competitor List'!$B$1</f>
        <v>IBS 600 YARD MATCH #1</v>
      </c>
      <c r="G353" s="740"/>
      <c r="H353" s="740"/>
      <c r="I353" s="740"/>
      <c r="J353" s="740"/>
      <c r="K353" s="744" t="str">
        <f>'Competitor List'!$B$1</f>
        <v>IBS 600 YARD MATCH #1</v>
      </c>
      <c r="L353" s="740"/>
      <c r="M353" s="740"/>
      <c r="N353" s="740"/>
      <c r="O353" s="740"/>
      <c r="P353" s="744" t="str">
        <f>'Competitor List'!$B$1</f>
        <v>IBS 600 YARD MATCH #1</v>
      </c>
      <c r="Q353" s="740"/>
      <c r="R353" s="740"/>
      <c r="S353" s="740"/>
      <c r="T353" s="740"/>
    </row>
    <row r="354" spans="1:20" ht="18.75" customHeight="1" x14ac:dyDescent="0.35">
      <c r="A354" s="744" t="str">
        <f>'Competitor List'!$B$2</f>
        <v>Your range name, City State</v>
      </c>
      <c r="B354" s="740"/>
      <c r="C354" s="740"/>
      <c r="D354" s="740"/>
      <c r="E354" s="740"/>
      <c r="F354" s="744" t="str">
        <f>'Competitor List'!$B$2</f>
        <v>Your range name, City State</v>
      </c>
      <c r="G354" s="740"/>
      <c r="H354" s="740"/>
      <c r="I354" s="740"/>
      <c r="J354" s="740"/>
      <c r="K354" s="744" t="str">
        <f>'Competitor List'!$B$2</f>
        <v>Your range name, City State</v>
      </c>
      <c r="L354" s="740"/>
      <c r="M354" s="740"/>
      <c r="N354" s="740"/>
      <c r="O354" s="740"/>
      <c r="P354" s="744" t="str">
        <f>'Competitor List'!$B$2</f>
        <v>Your range name, City State</v>
      </c>
      <c r="Q354" s="740"/>
      <c r="R354" s="740"/>
      <c r="S354" s="740"/>
      <c r="T354" s="740"/>
    </row>
    <row r="355" spans="1:20" ht="18.75" customHeight="1" x14ac:dyDescent="0.35">
      <c r="A355" s="739">
        <f>'Competitor List'!$B$3</f>
        <v>43499</v>
      </c>
      <c r="B355" s="740"/>
      <c r="C355" s="740"/>
      <c r="D355" s="740"/>
      <c r="E355" s="740"/>
      <c r="F355" s="739">
        <f>'Competitor List'!$B$3</f>
        <v>43499</v>
      </c>
      <c r="G355" s="740"/>
      <c r="H355" s="740"/>
      <c r="I355" s="740"/>
      <c r="J355" s="740"/>
      <c r="K355" s="739">
        <f>'Competitor List'!$B$3</f>
        <v>43499</v>
      </c>
      <c r="L355" s="740"/>
      <c r="M355" s="740"/>
      <c r="N355" s="740"/>
      <c r="O355" s="740"/>
      <c r="P355" s="739">
        <f>'Competitor List'!$B$3</f>
        <v>43499</v>
      </c>
      <c r="Q355" s="740"/>
      <c r="R355" s="740"/>
      <c r="S355" s="740"/>
      <c r="T355" s="740"/>
    </row>
    <row r="356" spans="1:20" ht="18.75" customHeight="1" x14ac:dyDescent="0.35">
      <c r="A356" s="741" t="s">
        <v>438</v>
      </c>
      <c r="B356" s="742"/>
      <c r="C356" s="741" t="s">
        <v>424</v>
      </c>
      <c r="D356" s="743"/>
      <c r="E356" s="551">
        <v>1</v>
      </c>
      <c r="F356" s="741" t="s">
        <v>438</v>
      </c>
      <c r="G356" s="742"/>
      <c r="H356" s="741" t="s">
        <v>424</v>
      </c>
      <c r="I356" s="743"/>
      <c r="J356" s="551">
        <f>E356+1</f>
        <v>2</v>
      </c>
      <c r="K356" s="741" t="s">
        <v>438</v>
      </c>
      <c r="L356" s="742"/>
      <c r="M356" s="741" t="s">
        <v>424</v>
      </c>
      <c r="N356" s="743"/>
      <c r="O356" s="551">
        <f>J356+1</f>
        <v>3</v>
      </c>
      <c r="P356" s="741" t="s">
        <v>438</v>
      </c>
      <c r="Q356" s="742"/>
      <c r="R356" s="741" t="s">
        <v>424</v>
      </c>
      <c r="S356" s="743"/>
      <c r="T356" s="551">
        <f>O356+1</f>
        <v>4</v>
      </c>
    </row>
    <row r="357" spans="1:20" ht="18.75" customHeight="1" x14ac:dyDescent="0.7">
      <c r="A357" s="749" t="s">
        <v>425</v>
      </c>
      <c r="B357" s="750"/>
      <c r="C357" s="751">
        <f>'Label data'!A47</f>
        <v>305</v>
      </c>
      <c r="D357" s="553"/>
      <c r="F357" s="749" t="s">
        <v>425</v>
      </c>
      <c r="G357" s="750"/>
      <c r="H357" s="751">
        <f>C357</f>
        <v>305</v>
      </c>
      <c r="I357" s="553"/>
      <c r="K357" s="749" t="s">
        <v>425</v>
      </c>
      <c r="L357" s="750"/>
      <c r="M357" s="751">
        <f>H357</f>
        <v>305</v>
      </c>
      <c r="N357" s="553"/>
      <c r="P357" s="749" t="s">
        <v>425</v>
      </c>
      <c r="Q357" s="750"/>
      <c r="R357" s="751">
        <f>M357</f>
        <v>305</v>
      </c>
      <c r="S357" s="553"/>
    </row>
    <row r="358" spans="1:20" ht="18.75" customHeight="1" x14ac:dyDescent="0.35">
      <c r="A358" s="750"/>
      <c r="B358" s="750"/>
      <c r="C358" s="748"/>
      <c r="D358" s="745"/>
      <c r="E358" s="746"/>
      <c r="F358" s="750"/>
      <c r="G358" s="750"/>
      <c r="H358" s="748"/>
      <c r="I358" s="745"/>
      <c r="J358" s="746"/>
      <c r="K358" s="750"/>
      <c r="L358" s="750"/>
      <c r="M358" s="748"/>
      <c r="N358" s="745"/>
      <c r="O358" s="746"/>
      <c r="P358" s="750"/>
      <c r="Q358" s="750"/>
      <c r="R358" s="748"/>
      <c r="S358" s="745"/>
      <c r="T358" s="746"/>
    </row>
    <row r="359" spans="1:20" ht="18.75" customHeight="1" x14ac:dyDescent="0.7">
      <c r="A359" s="554"/>
      <c r="B359" s="555"/>
      <c r="C359" s="556"/>
      <c r="D359" s="554" t="s">
        <v>426</v>
      </c>
      <c r="E359" s="557">
        <f ca="1">'Label data'!G47</f>
        <v>5</v>
      </c>
      <c r="G359" s="555"/>
      <c r="H359" s="556"/>
      <c r="I359" s="554" t="s">
        <v>426</v>
      </c>
      <c r="J359" s="557">
        <f ca="1">E359</f>
        <v>5</v>
      </c>
      <c r="L359" s="555"/>
      <c r="M359" s="556"/>
      <c r="N359" s="554" t="s">
        <v>426</v>
      </c>
      <c r="O359" s="557">
        <f ca="1">'Label data'!H47</f>
        <v>5</v>
      </c>
      <c r="Q359" s="555"/>
      <c r="R359" s="556"/>
      <c r="S359" s="554" t="s">
        <v>426</v>
      </c>
      <c r="T359" s="557">
        <f ca="1">O359</f>
        <v>5</v>
      </c>
    </row>
    <row r="360" spans="1:20" ht="18.75" customHeight="1" x14ac:dyDescent="0.35">
      <c r="A360" s="554"/>
      <c r="B360" s="557"/>
      <c r="C360" s="557"/>
      <c r="D360" s="747" t="s">
        <v>427</v>
      </c>
      <c r="E360" s="748"/>
      <c r="F360" s="554"/>
      <c r="G360" s="557"/>
      <c r="H360" s="557"/>
      <c r="I360" s="747" t="s">
        <v>428</v>
      </c>
      <c r="J360" s="748"/>
      <c r="K360" s="554"/>
      <c r="L360" s="557"/>
      <c r="M360" s="557"/>
      <c r="N360" s="747" t="s">
        <v>427</v>
      </c>
      <c r="O360" s="748"/>
      <c r="P360" s="554"/>
      <c r="Q360" s="557"/>
      <c r="R360" s="557"/>
      <c r="S360" s="747" t="s">
        <v>428</v>
      </c>
      <c r="T360" s="748"/>
    </row>
    <row r="361" spans="1:20" ht="18.75" customHeight="1" x14ac:dyDescent="0.35">
      <c r="A361" s="744" t="str">
        <f>'Competitor List'!$B$1</f>
        <v>IBS 600 YARD MATCH #1</v>
      </c>
      <c r="B361" s="740"/>
      <c r="C361" s="740"/>
      <c r="D361" s="740"/>
      <c r="E361" s="740"/>
      <c r="F361" s="744" t="str">
        <f>'Competitor List'!$B$1</f>
        <v>IBS 600 YARD MATCH #1</v>
      </c>
      <c r="G361" s="740"/>
      <c r="H361" s="740"/>
      <c r="I361" s="740"/>
      <c r="J361" s="740"/>
      <c r="K361" s="744" t="str">
        <f>'Competitor List'!$B$1</f>
        <v>IBS 600 YARD MATCH #1</v>
      </c>
      <c r="L361" s="740"/>
      <c r="M361" s="740"/>
      <c r="N361" s="740"/>
      <c r="O361" s="740"/>
      <c r="P361" s="744" t="str">
        <f>'Competitor List'!$B$1</f>
        <v>IBS 600 YARD MATCH #1</v>
      </c>
      <c r="Q361" s="740"/>
      <c r="R361" s="740"/>
      <c r="S361" s="740"/>
      <c r="T361" s="740"/>
    </row>
    <row r="362" spans="1:20" ht="18.75" customHeight="1" x14ac:dyDescent="0.35">
      <c r="A362" s="744" t="str">
        <f>'Competitor List'!$B$2</f>
        <v>Your range name, City State</v>
      </c>
      <c r="B362" s="740"/>
      <c r="C362" s="740"/>
      <c r="D362" s="740"/>
      <c r="E362" s="740"/>
      <c r="F362" s="744" t="str">
        <f>'Competitor List'!$B$2</f>
        <v>Your range name, City State</v>
      </c>
      <c r="G362" s="740"/>
      <c r="H362" s="740"/>
      <c r="I362" s="740"/>
      <c r="J362" s="740"/>
      <c r="K362" s="744" t="str">
        <f>'Competitor List'!$B$2</f>
        <v>Your range name, City State</v>
      </c>
      <c r="L362" s="740"/>
      <c r="M362" s="740"/>
      <c r="N362" s="740"/>
      <c r="O362" s="740"/>
      <c r="P362" s="744" t="str">
        <f>'Competitor List'!$B$2</f>
        <v>Your range name, City State</v>
      </c>
      <c r="Q362" s="740"/>
      <c r="R362" s="740"/>
      <c r="S362" s="740"/>
      <c r="T362" s="740"/>
    </row>
    <row r="363" spans="1:20" ht="18.75" customHeight="1" x14ac:dyDescent="0.35">
      <c r="A363" s="739">
        <f>'Competitor List'!$B$3</f>
        <v>43499</v>
      </c>
      <c r="B363" s="740"/>
      <c r="C363" s="740"/>
      <c r="D363" s="740"/>
      <c r="E363" s="740"/>
      <c r="F363" s="739">
        <f>'Competitor List'!$B$3</f>
        <v>43499</v>
      </c>
      <c r="G363" s="740"/>
      <c r="H363" s="740"/>
      <c r="I363" s="740"/>
      <c r="J363" s="740"/>
      <c r="K363" s="739">
        <f>'Competitor List'!$B$3</f>
        <v>43499</v>
      </c>
      <c r="L363" s="740"/>
      <c r="M363" s="740"/>
      <c r="N363" s="740"/>
      <c r="O363" s="740"/>
      <c r="P363" s="739">
        <f>'Competitor List'!$B$3</f>
        <v>43499</v>
      </c>
      <c r="Q363" s="740"/>
      <c r="R363" s="740"/>
      <c r="S363" s="740"/>
      <c r="T363" s="740"/>
    </row>
    <row r="364" spans="1:20" ht="18.75" customHeight="1" x14ac:dyDescent="0.35">
      <c r="A364" s="741" t="s">
        <v>438</v>
      </c>
      <c r="B364" s="742"/>
      <c r="C364" s="741" t="s">
        <v>424</v>
      </c>
      <c r="D364" s="743"/>
      <c r="E364" s="551">
        <v>1</v>
      </c>
      <c r="F364" s="741" t="s">
        <v>438</v>
      </c>
      <c r="G364" s="742"/>
      <c r="H364" s="741" t="s">
        <v>424</v>
      </c>
      <c r="I364" s="743"/>
      <c r="J364" s="551">
        <f>E364+1</f>
        <v>2</v>
      </c>
      <c r="K364" s="741" t="s">
        <v>438</v>
      </c>
      <c r="L364" s="742"/>
      <c r="M364" s="741" t="s">
        <v>424</v>
      </c>
      <c r="N364" s="743"/>
      <c r="O364" s="551">
        <f>J364+1</f>
        <v>3</v>
      </c>
      <c r="P364" s="741" t="s">
        <v>438</v>
      </c>
      <c r="Q364" s="742"/>
      <c r="R364" s="741" t="s">
        <v>424</v>
      </c>
      <c r="S364" s="743"/>
      <c r="T364" s="551">
        <f>O364+1</f>
        <v>4</v>
      </c>
    </row>
    <row r="365" spans="1:20" ht="18.75" customHeight="1" x14ac:dyDescent="0.7">
      <c r="A365" s="749" t="s">
        <v>425</v>
      </c>
      <c r="B365" s="750"/>
      <c r="C365" s="751">
        <f>'Label data'!A48</f>
        <v>306</v>
      </c>
      <c r="D365" s="553"/>
      <c r="F365" s="749" t="s">
        <v>425</v>
      </c>
      <c r="G365" s="750"/>
      <c r="H365" s="751">
        <f>C365</f>
        <v>306</v>
      </c>
      <c r="I365" s="553"/>
      <c r="K365" s="749" t="s">
        <v>425</v>
      </c>
      <c r="L365" s="750"/>
      <c r="M365" s="751">
        <f>H365</f>
        <v>306</v>
      </c>
      <c r="N365" s="553"/>
      <c r="P365" s="749" t="s">
        <v>425</v>
      </c>
      <c r="Q365" s="750"/>
      <c r="R365" s="751">
        <f>M365</f>
        <v>306</v>
      </c>
      <c r="S365" s="553"/>
    </row>
    <row r="366" spans="1:20" ht="18.75" customHeight="1" x14ac:dyDescent="0.35">
      <c r="A366" s="750"/>
      <c r="B366" s="750"/>
      <c r="C366" s="748"/>
      <c r="D366" s="745"/>
      <c r="E366" s="746"/>
      <c r="F366" s="750"/>
      <c r="G366" s="750"/>
      <c r="H366" s="748"/>
      <c r="I366" s="745"/>
      <c r="J366" s="746"/>
      <c r="K366" s="750"/>
      <c r="L366" s="750"/>
      <c r="M366" s="748"/>
      <c r="N366" s="745"/>
      <c r="O366" s="746"/>
      <c r="P366" s="750"/>
      <c r="Q366" s="750"/>
      <c r="R366" s="748"/>
      <c r="S366" s="745"/>
      <c r="T366" s="746"/>
    </row>
    <row r="367" spans="1:20" ht="18.75" customHeight="1" x14ac:dyDescent="0.7">
      <c r="A367" s="554"/>
      <c r="B367" s="555"/>
      <c r="C367" s="556"/>
      <c r="D367" s="554" t="s">
        <v>426</v>
      </c>
      <c r="E367" s="557">
        <f ca="1">'Label data'!G48</f>
        <v>6</v>
      </c>
      <c r="G367" s="555"/>
      <c r="H367" s="556"/>
      <c r="I367" s="554" t="s">
        <v>426</v>
      </c>
      <c r="J367" s="557">
        <f ca="1">E367</f>
        <v>6</v>
      </c>
      <c r="L367" s="555"/>
      <c r="M367" s="556"/>
      <c r="N367" s="554" t="s">
        <v>426</v>
      </c>
      <c r="O367" s="557">
        <f ca="1">'Label data'!H48</f>
        <v>6</v>
      </c>
      <c r="Q367" s="555"/>
      <c r="R367" s="556"/>
      <c r="S367" s="554" t="s">
        <v>426</v>
      </c>
      <c r="T367" s="557">
        <f ca="1">O367</f>
        <v>6</v>
      </c>
    </row>
    <row r="368" spans="1:20" ht="18.75" customHeight="1" x14ac:dyDescent="0.35">
      <c r="A368" s="554"/>
      <c r="B368" s="557"/>
      <c r="C368" s="557"/>
      <c r="D368" s="747" t="s">
        <v>427</v>
      </c>
      <c r="E368" s="748"/>
      <c r="F368" s="554"/>
      <c r="G368" s="557"/>
      <c r="H368" s="557"/>
      <c r="I368" s="747" t="s">
        <v>428</v>
      </c>
      <c r="J368" s="748"/>
      <c r="K368" s="554"/>
      <c r="L368" s="557"/>
      <c r="M368" s="557"/>
      <c r="N368" s="747" t="s">
        <v>427</v>
      </c>
      <c r="O368" s="748"/>
      <c r="P368" s="554"/>
      <c r="Q368" s="557"/>
      <c r="R368" s="557"/>
      <c r="S368" s="747" t="s">
        <v>428</v>
      </c>
      <c r="T368" s="748"/>
    </row>
    <row r="369" spans="1:20" ht="18.75" customHeight="1" x14ac:dyDescent="0.35">
      <c r="A369" s="744" t="str">
        <f>'Competitor List'!$B$1</f>
        <v>IBS 600 YARD MATCH #1</v>
      </c>
      <c r="B369" s="740"/>
      <c r="C369" s="740"/>
      <c r="D369" s="740"/>
      <c r="E369" s="740"/>
      <c r="F369" s="744" t="str">
        <f>'Competitor List'!$B$1</f>
        <v>IBS 600 YARD MATCH #1</v>
      </c>
      <c r="G369" s="740"/>
      <c r="H369" s="740"/>
      <c r="I369" s="740"/>
      <c r="J369" s="740"/>
      <c r="K369" s="744" t="str">
        <f>'Competitor List'!$B$1</f>
        <v>IBS 600 YARD MATCH #1</v>
      </c>
      <c r="L369" s="740"/>
      <c r="M369" s="740"/>
      <c r="N369" s="740"/>
      <c r="O369" s="740"/>
      <c r="P369" s="744" t="str">
        <f>'Competitor List'!$B$1</f>
        <v>IBS 600 YARD MATCH #1</v>
      </c>
      <c r="Q369" s="740"/>
      <c r="R369" s="740"/>
      <c r="S369" s="740"/>
      <c r="T369" s="740"/>
    </row>
    <row r="370" spans="1:20" ht="18.75" customHeight="1" x14ac:dyDescent="0.35">
      <c r="A370" s="744" t="str">
        <f>'Competitor List'!$B$2</f>
        <v>Your range name, City State</v>
      </c>
      <c r="B370" s="740"/>
      <c r="C370" s="740"/>
      <c r="D370" s="740"/>
      <c r="E370" s="740"/>
      <c r="F370" s="744" t="str">
        <f>'Competitor List'!$B$2</f>
        <v>Your range name, City State</v>
      </c>
      <c r="G370" s="740"/>
      <c r="H370" s="740"/>
      <c r="I370" s="740"/>
      <c r="J370" s="740"/>
      <c r="K370" s="744" t="str">
        <f>'Competitor List'!$B$2</f>
        <v>Your range name, City State</v>
      </c>
      <c r="L370" s="740"/>
      <c r="M370" s="740"/>
      <c r="N370" s="740"/>
      <c r="O370" s="740"/>
      <c r="P370" s="744" t="str">
        <f>'Competitor List'!$B$2</f>
        <v>Your range name, City State</v>
      </c>
      <c r="Q370" s="740"/>
      <c r="R370" s="740"/>
      <c r="S370" s="740"/>
      <c r="T370" s="740"/>
    </row>
    <row r="371" spans="1:20" ht="18.75" customHeight="1" x14ac:dyDescent="0.35">
      <c r="A371" s="739">
        <f>'Competitor List'!$B$3</f>
        <v>43499</v>
      </c>
      <c r="B371" s="740"/>
      <c r="C371" s="740"/>
      <c r="D371" s="740"/>
      <c r="E371" s="740"/>
      <c r="F371" s="739">
        <f>'Competitor List'!$B$3</f>
        <v>43499</v>
      </c>
      <c r="G371" s="740"/>
      <c r="H371" s="740"/>
      <c r="I371" s="740"/>
      <c r="J371" s="740"/>
      <c r="K371" s="739">
        <f>'Competitor List'!$B$3</f>
        <v>43499</v>
      </c>
      <c r="L371" s="740"/>
      <c r="M371" s="740"/>
      <c r="N371" s="740"/>
      <c r="O371" s="740"/>
      <c r="P371" s="739">
        <f>'Competitor List'!$B$3</f>
        <v>43499</v>
      </c>
      <c r="Q371" s="740"/>
      <c r="R371" s="740"/>
      <c r="S371" s="740"/>
      <c r="T371" s="740"/>
    </row>
    <row r="372" spans="1:20" ht="18.75" customHeight="1" x14ac:dyDescent="0.35">
      <c r="A372" s="741" t="s">
        <v>438</v>
      </c>
      <c r="B372" s="742"/>
      <c r="C372" s="741" t="s">
        <v>424</v>
      </c>
      <c r="D372" s="743"/>
      <c r="E372" s="551">
        <v>1</v>
      </c>
      <c r="F372" s="741" t="s">
        <v>438</v>
      </c>
      <c r="G372" s="742"/>
      <c r="H372" s="741" t="s">
        <v>424</v>
      </c>
      <c r="I372" s="743"/>
      <c r="J372" s="551">
        <f>E372+1</f>
        <v>2</v>
      </c>
      <c r="K372" s="741" t="s">
        <v>438</v>
      </c>
      <c r="L372" s="742"/>
      <c r="M372" s="741" t="s">
        <v>424</v>
      </c>
      <c r="N372" s="743"/>
      <c r="O372" s="551">
        <f>J372+1</f>
        <v>3</v>
      </c>
      <c r="P372" s="741" t="s">
        <v>438</v>
      </c>
      <c r="Q372" s="742"/>
      <c r="R372" s="741" t="s">
        <v>424</v>
      </c>
      <c r="S372" s="743"/>
      <c r="T372" s="551">
        <f>O372+1</f>
        <v>4</v>
      </c>
    </row>
    <row r="373" spans="1:20" ht="18.75" customHeight="1" x14ac:dyDescent="0.7">
      <c r="A373" s="749" t="s">
        <v>425</v>
      </c>
      <c r="B373" s="750"/>
      <c r="C373" s="751">
        <f>'Label data'!A49</f>
        <v>307</v>
      </c>
      <c r="D373" s="553"/>
      <c r="F373" s="749" t="s">
        <v>425</v>
      </c>
      <c r="G373" s="750"/>
      <c r="H373" s="751">
        <f>C373</f>
        <v>307</v>
      </c>
      <c r="I373" s="553"/>
      <c r="K373" s="749" t="s">
        <v>425</v>
      </c>
      <c r="L373" s="750"/>
      <c r="M373" s="751">
        <f>H373</f>
        <v>307</v>
      </c>
      <c r="N373" s="553"/>
      <c r="P373" s="749" t="s">
        <v>425</v>
      </c>
      <c r="Q373" s="750"/>
      <c r="R373" s="751">
        <f>M373</f>
        <v>307</v>
      </c>
      <c r="S373" s="553"/>
    </row>
    <row r="374" spans="1:20" ht="18.75" customHeight="1" x14ac:dyDescent="0.35">
      <c r="A374" s="750"/>
      <c r="B374" s="750"/>
      <c r="C374" s="748"/>
      <c r="D374" s="745"/>
      <c r="E374" s="746"/>
      <c r="F374" s="750"/>
      <c r="G374" s="750"/>
      <c r="H374" s="748"/>
      <c r="I374" s="745"/>
      <c r="J374" s="746"/>
      <c r="K374" s="750"/>
      <c r="L374" s="750"/>
      <c r="M374" s="748"/>
      <c r="N374" s="745"/>
      <c r="O374" s="746"/>
      <c r="P374" s="750"/>
      <c r="Q374" s="750"/>
      <c r="R374" s="748"/>
      <c r="S374" s="745"/>
      <c r="T374" s="746"/>
    </row>
    <row r="375" spans="1:20" ht="18.75" customHeight="1" x14ac:dyDescent="0.7">
      <c r="A375" s="554"/>
      <c r="B375" s="555"/>
      <c r="C375" s="556"/>
      <c r="D375" s="554" t="s">
        <v>426</v>
      </c>
      <c r="E375" s="557">
        <f ca="1">'Label data'!G49</f>
        <v>7</v>
      </c>
      <c r="G375" s="555"/>
      <c r="H375" s="556"/>
      <c r="I375" s="554" t="s">
        <v>426</v>
      </c>
      <c r="J375" s="557">
        <f ca="1">E375</f>
        <v>7</v>
      </c>
      <c r="L375" s="555"/>
      <c r="M375" s="556"/>
      <c r="N375" s="554" t="s">
        <v>426</v>
      </c>
      <c r="O375" s="557">
        <f ca="1">'Label data'!H49</f>
        <v>7</v>
      </c>
      <c r="Q375" s="555"/>
      <c r="R375" s="556"/>
      <c r="S375" s="554" t="s">
        <v>426</v>
      </c>
      <c r="T375" s="557">
        <f ca="1">O375</f>
        <v>7</v>
      </c>
    </row>
    <row r="376" spans="1:20" ht="18.75" customHeight="1" x14ac:dyDescent="0.35">
      <c r="A376" s="554"/>
      <c r="B376" s="557"/>
      <c r="C376" s="557"/>
      <c r="D376" s="747" t="s">
        <v>427</v>
      </c>
      <c r="E376" s="748"/>
      <c r="F376" s="554"/>
      <c r="G376" s="557"/>
      <c r="H376" s="557"/>
      <c r="I376" s="747" t="s">
        <v>428</v>
      </c>
      <c r="J376" s="748"/>
      <c r="K376" s="554"/>
      <c r="L376" s="557"/>
      <c r="M376" s="557"/>
      <c r="N376" s="747" t="s">
        <v>427</v>
      </c>
      <c r="O376" s="748"/>
      <c r="P376" s="554"/>
      <c r="Q376" s="557"/>
      <c r="R376" s="557"/>
      <c r="S376" s="747" t="s">
        <v>428</v>
      </c>
      <c r="T376" s="748"/>
    </row>
    <row r="377" spans="1:20" ht="18.75" customHeight="1" x14ac:dyDescent="0.35">
      <c r="A377" s="744" t="str">
        <f>'Competitor List'!$B$1</f>
        <v>IBS 600 YARD MATCH #1</v>
      </c>
      <c r="B377" s="740"/>
      <c r="C377" s="740"/>
      <c r="D377" s="740"/>
      <c r="E377" s="740"/>
      <c r="F377" s="744" t="str">
        <f>'Competitor List'!$B$1</f>
        <v>IBS 600 YARD MATCH #1</v>
      </c>
      <c r="G377" s="740"/>
      <c r="H377" s="740"/>
      <c r="I377" s="740"/>
      <c r="J377" s="740"/>
      <c r="K377" s="744" t="str">
        <f>'Competitor List'!$B$1</f>
        <v>IBS 600 YARD MATCH #1</v>
      </c>
      <c r="L377" s="740"/>
      <c r="M377" s="740"/>
      <c r="N377" s="740"/>
      <c r="O377" s="740"/>
      <c r="P377" s="744" t="str">
        <f>'Competitor List'!$B$1</f>
        <v>IBS 600 YARD MATCH #1</v>
      </c>
      <c r="Q377" s="740"/>
      <c r="R377" s="740"/>
      <c r="S377" s="740"/>
      <c r="T377" s="740"/>
    </row>
    <row r="378" spans="1:20" ht="18.75" customHeight="1" x14ac:dyDescent="0.35">
      <c r="A378" s="744" t="str">
        <f>'Competitor List'!$B$2</f>
        <v>Your range name, City State</v>
      </c>
      <c r="B378" s="740"/>
      <c r="C378" s="740"/>
      <c r="D378" s="740"/>
      <c r="E378" s="740"/>
      <c r="F378" s="744" t="str">
        <f>'Competitor List'!$B$2</f>
        <v>Your range name, City State</v>
      </c>
      <c r="G378" s="740"/>
      <c r="H378" s="740"/>
      <c r="I378" s="740"/>
      <c r="J378" s="740"/>
      <c r="K378" s="744" t="str">
        <f>'Competitor List'!$B$2</f>
        <v>Your range name, City State</v>
      </c>
      <c r="L378" s="740"/>
      <c r="M378" s="740"/>
      <c r="N378" s="740"/>
      <c r="O378" s="740"/>
      <c r="P378" s="744" t="str">
        <f>'Competitor List'!$B$2</f>
        <v>Your range name, City State</v>
      </c>
      <c r="Q378" s="740"/>
      <c r="R378" s="740"/>
      <c r="S378" s="740"/>
      <c r="T378" s="740"/>
    </row>
    <row r="379" spans="1:20" ht="18.75" customHeight="1" x14ac:dyDescent="0.35">
      <c r="A379" s="739">
        <f>'Competitor List'!$B$3</f>
        <v>43499</v>
      </c>
      <c r="B379" s="740"/>
      <c r="C379" s="740"/>
      <c r="D379" s="740"/>
      <c r="E379" s="740"/>
      <c r="F379" s="739">
        <f>'Competitor List'!$B$3</f>
        <v>43499</v>
      </c>
      <c r="G379" s="740"/>
      <c r="H379" s="740"/>
      <c r="I379" s="740"/>
      <c r="J379" s="740"/>
      <c r="K379" s="739">
        <f>'Competitor List'!$B$3</f>
        <v>43499</v>
      </c>
      <c r="L379" s="740"/>
      <c r="M379" s="740"/>
      <c r="N379" s="740"/>
      <c r="O379" s="740"/>
      <c r="P379" s="739">
        <f>'Competitor List'!$B$3</f>
        <v>43499</v>
      </c>
      <c r="Q379" s="740"/>
      <c r="R379" s="740"/>
      <c r="S379" s="740"/>
      <c r="T379" s="740"/>
    </row>
    <row r="380" spans="1:20" ht="18.75" customHeight="1" x14ac:dyDescent="0.35">
      <c r="A380" s="741" t="s">
        <v>438</v>
      </c>
      <c r="B380" s="742"/>
      <c r="C380" s="741" t="s">
        <v>424</v>
      </c>
      <c r="D380" s="743"/>
      <c r="E380" s="551">
        <v>1</v>
      </c>
      <c r="F380" s="741" t="s">
        <v>438</v>
      </c>
      <c r="G380" s="742"/>
      <c r="H380" s="741" t="s">
        <v>424</v>
      </c>
      <c r="I380" s="743"/>
      <c r="J380" s="551">
        <f>E380+1</f>
        <v>2</v>
      </c>
      <c r="K380" s="741" t="s">
        <v>438</v>
      </c>
      <c r="L380" s="742"/>
      <c r="M380" s="741" t="s">
        <v>424</v>
      </c>
      <c r="N380" s="743"/>
      <c r="O380" s="551">
        <f>J380+1</f>
        <v>3</v>
      </c>
      <c r="P380" s="741" t="s">
        <v>438</v>
      </c>
      <c r="Q380" s="742"/>
      <c r="R380" s="741" t="s">
        <v>424</v>
      </c>
      <c r="S380" s="743"/>
      <c r="T380" s="551">
        <f>O380+1</f>
        <v>4</v>
      </c>
    </row>
    <row r="381" spans="1:20" ht="18.75" customHeight="1" x14ac:dyDescent="0.7">
      <c r="A381" s="749" t="s">
        <v>425</v>
      </c>
      <c r="B381" s="750"/>
      <c r="C381" s="751">
        <f>'Label data'!A50</f>
        <v>308</v>
      </c>
      <c r="D381" s="553"/>
      <c r="F381" s="749" t="s">
        <v>425</v>
      </c>
      <c r="G381" s="750"/>
      <c r="H381" s="751">
        <f>C381</f>
        <v>308</v>
      </c>
      <c r="I381" s="553"/>
      <c r="K381" s="749" t="s">
        <v>425</v>
      </c>
      <c r="L381" s="750"/>
      <c r="M381" s="751">
        <f>H381</f>
        <v>308</v>
      </c>
      <c r="N381" s="553"/>
      <c r="P381" s="749" t="s">
        <v>425</v>
      </c>
      <c r="Q381" s="750"/>
      <c r="R381" s="751">
        <f>M381</f>
        <v>308</v>
      </c>
      <c r="S381" s="553"/>
    </row>
    <row r="382" spans="1:20" ht="18.75" customHeight="1" x14ac:dyDescent="0.35">
      <c r="A382" s="750"/>
      <c r="B382" s="750"/>
      <c r="C382" s="748"/>
      <c r="D382" s="745"/>
      <c r="E382" s="746"/>
      <c r="F382" s="750"/>
      <c r="G382" s="750"/>
      <c r="H382" s="748"/>
      <c r="I382" s="745"/>
      <c r="J382" s="746"/>
      <c r="K382" s="750"/>
      <c r="L382" s="750"/>
      <c r="M382" s="748"/>
      <c r="N382" s="745"/>
      <c r="O382" s="746"/>
      <c r="P382" s="750"/>
      <c r="Q382" s="750"/>
      <c r="R382" s="748"/>
      <c r="S382" s="745"/>
      <c r="T382" s="746"/>
    </row>
    <row r="383" spans="1:20" ht="18.75" customHeight="1" x14ac:dyDescent="0.7">
      <c r="A383" s="554"/>
      <c r="B383" s="555"/>
      <c r="C383" s="556"/>
      <c r="D383" s="554" t="s">
        <v>426</v>
      </c>
      <c r="E383" s="557">
        <f ca="1">'Label data'!G50</f>
        <v>8</v>
      </c>
      <c r="G383" s="555"/>
      <c r="H383" s="556"/>
      <c r="I383" s="554" t="s">
        <v>426</v>
      </c>
      <c r="J383" s="557">
        <f ca="1">E383</f>
        <v>8</v>
      </c>
      <c r="L383" s="555"/>
      <c r="M383" s="556"/>
      <c r="N383" s="554" t="s">
        <v>426</v>
      </c>
      <c r="O383" s="557">
        <f ca="1">'Label data'!H50</f>
        <v>8</v>
      </c>
      <c r="Q383" s="555"/>
      <c r="R383" s="556"/>
      <c r="S383" s="554" t="s">
        <v>426</v>
      </c>
      <c r="T383" s="557">
        <f ca="1">O383</f>
        <v>8</v>
      </c>
    </row>
    <row r="384" spans="1:20" ht="18.75" customHeight="1" x14ac:dyDescent="0.35">
      <c r="A384" s="554"/>
      <c r="B384" s="557"/>
      <c r="C384" s="557"/>
      <c r="D384" s="747" t="s">
        <v>427</v>
      </c>
      <c r="E384" s="748"/>
      <c r="F384" s="554"/>
      <c r="G384" s="557"/>
      <c r="H384" s="557"/>
      <c r="I384" s="747" t="s">
        <v>428</v>
      </c>
      <c r="J384" s="748"/>
      <c r="K384" s="554"/>
      <c r="L384" s="557"/>
      <c r="M384" s="557"/>
      <c r="N384" s="747" t="s">
        <v>427</v>
      </c>
      <c r="O384" s="748"/>
      <c r="P384" s="554"/>
      <c r="Q384" s="557"/>
      <c r="R384" s="557"/>
      <c r="S384" s="747" t="s">
        <v>428</v>
      </c>
      <c r="T384" s="748"/>
    </row>
    <row r="385" spans="1:20" ht="18.75" customHeight="1" x14ac:dyDescent="0.35">
      <c r="A385" s="744" t="str">
        <f>'Competitor List'!$B$1</f>
        <v>IBS 600 YARD MATCH #1</v>
      </c>
      <c r="B385" s="740"/>
      <c r="C385" s="740"/>
      <c r="D385" s="740"/>
      <c r="E385" s="740"/>
      <c r="F385" s="744" t="str">
        <f>'Competitor List'!$B$1</f>
        <v>IBS 600 YARD MATCH #1</v>
      </c>
      <c r="G385" s="740"/>
      <c r="H385" s="740"/>
      <c r="I385" s="740"/>
      <c r="J385" s="740"/>
      <c r="K385" s="744" t="str">
        <f>'Competitor List'!$B$1</f>
        <v>IBS 600 YARD MATCH #1</v>
      </c>
      <c r="L385" s="740"/>
      <c r="M385" s="740"/>
      <c r="N385" s="740"/>
      <c r="O385" s="740"/>
      <c r="P385" s="744" t="str">
        <f>'Competitor List'!$B$1</f>
        <v>IBS 600 YARD MATCH #1</v>
      </c>
      <c r="Q385" s="740"/>
      <c r="R385" s="740"/>
      <c r="S385" s="740"/>
      <c r="T385" s="740"/>
    </row>
    <row r="386" spans="1:20" ht="18.75" customHeight="1" x14ac:dyDescent="0.35">
      <c r="A386" s="744" t="str">
        <f>'Competitor List'!$B$2</f>
        <v>Your range name, City State</v>
      </c>
      <c r="B386" s="740"/>
      <c r="C386" s="740"/>
      <c r="D386" s="740"/>
      <c r="E386" s="740"/>
      <c r="F386" s="744" t="str">
        <f>'Competitor List'!$B$2</f>
        <v>Your range name, City State</v>
      </c>
      <c r="G386" s="740"/>
      <c r="H386" s="740"/>
      <c r="I386" s="740"/>
      <c r="J386" s="740"/>
      <c r="K386" s="744" t="str">
        <f>'Competitor List'!$B$2</f>
        <v>Your range name, City State</v>
      </c>
      <c r="L386" s="740"/>
      <c r="M386" s="740"/>
      <c r="N386" s="740"/>
      <c r="O386" s="740"/>
      <c r="P386" s="744" t="str">
        <f>'Competitor List'!$B$2</f>
        <v>Your range name, City State</v>
      </c>
      <c r="Q386" s="740"/>
      <c r="R386" s="740"/>
      <c r="S386" s="740"/>
      <c r="T386" s="740"/>
    </row>
    <row r="387" spans="1:20" ht="18.75" customHeight="1" x14ac:dyDescent="0.35">
      <c r="A387" s="739">
        <f>'Competitor List'!$B$3</f>
        <v>43499</v>
      </c>
      <c r="B387" s="740"/>
      <c r="C387" s="740"/>
      <c r="D387" s="740"/>
      <c r="E387" s="740"/>
      <c r="F387" s="739">
        <f>'Competitor List'!$B$3</f>
        <v>43499</v>
      </c>
      <c r="G387" s="740"/>
      <c r="H387" s="740"/>
      <c r="I387" s="740"/>
      <c r="J387" s="740"/>
      <c r="K387" s="739">
        <f>'Competitor List'!$B$3</f>
        <v>43499</v>
      </c>
      <c r="L387" s="740"/>
      <c r="M387" s="740"/>
      <c r="N387" s="740"/>
      <c r="O387" s="740"/>
      <c r="P387" s="739">
        <f>'Competitor List'!$B$3</f>
        <v>43499</v>
      </c>
      <c r="Q387" s="740"/>
      <c r="R387" s="740"/>
      <c r="S387" s="740"/>
      <c r="T387" s="740"/>
    </row>
    <row r="388" spans="1:20" ht="18.75" customHeight="1" x14ac:dyDescent="0.35">
      <c r="A388" s="741" t="s">
        <v>438</v>
      </c>
      <c r="B388" s="742"/>
      <c r="C388" s="741" t="s">
        <v>424</v>
      </c>
      <c r="D388" s="743"/>
      <c r="E388" s="551">
        <v>1</v>
      </c>
      <c r="F388" s="741" t="s">
        <v>438</v>
      </c>
      <c r="G388" s="742"/>
      <c r="H388" s="741" t="s">
        <v>424</v>
      </c>
      <c r="I388" s="743"/>
      <c r="J388" s="551">
        <f>E388+1</f>
        <v>2</v>
      </c>
      <c r="K388" s="741" t="s">
        <v>438</v>
      </c>
      <c r="L388" s="742"/>
      <c r="M388" s="741" t="s">
        <v>424</v>
      </c>
      <c r="N388" s="743"/>
      <c r="O388" s="551">
        <f>J388+1</f>
        <v>3</v>
      </c>
      <c r="P388" s="741" t="s">
        <v>438</v>
      </c>
      <c r="Q388" s="742"/>
      <c r="R388" s="741" t="s">
        <v>424</v>
      </c>
      <c r="S388" s="743"/>
      <c r="T388" s="551">
        <f>O388+1</f>
        <v>4</v>
      </c>
    </row>
    <row r="389" spans="1:20" ht="18.75" customHeight="1" x14ac:dyDescent="0.7">
      <c r="A389" s="749" t="s">
        <v>425</v>
      </c>
      <c r="B389" s="750"/>
      <c r="C389" s="751">
        <f>'Label data'!A51</f>
        <v>309</v>
      </c>
      <c r="D389" s="553"/>
      <c r="F389" s="749" t="s">
        <v>425</v>
      </c>
      <c r="G389" s="750"/>
      <c r="H389" s="751">
        <f>C389</f>
        <v>309</v>
      </c>
      <c r="I389" s="553"/>
      <c r="K389" s="749" t="s">
        <v>425</v>
      </c>
      <c r="L389" s="750"/>
      <c r="M389" s="751">
        <f>H389</f>
        <v>309</v>
      </c>
      <c r="N389" s="553"/>
      <c r="P389" s="749" t="s">
        <v>425</v>
      </c>
      <c r="Q389" s="750"/>
      <c r="R389" s="751">
        <f>M389</f>
        <v>309</v>
      </c>
      <c r="S389" s="553"/>
    </row>
    <row r="390" spans="1:20" ht="18.75" customHeight="1" x14ac:dyDescent="0.35">
      <c r="A390" s="750"/>
      <c r="B390" s="750"/>
      <c r="C390" s="748"/>
      <c r="D390" s="745"/>
      <c r="E390" s="746"/>
      <c r="F390" s="750"/>
      <c r="G390" s="750"/>
      <c r="H390" s="748"/>
      <c r="I390" s="745"/>
      <c r="J390" s="746"/>
      <c r="K390" s="750"/>
      <c r="L390" s="750"/>
      <c r="M390" s="748"/>
      <c r="N390" s="745"/>
      <c r="O390" s="746"/>
      <c r="P390" s="750"/>
      <c r="Q390" s="750"/>
      <c r="R390" s="748"/>
      <c r="S390" s="745"/>
      <c r="T390" s="746"/>
    </row>
    <row r="391" spans="1:20" ht="18.75" customHeight="1" x14ac:dyDescent="0.7">
      <c r="A391" s="554"/>
      <c r="B391" s="555"/>
      <c r="C391" s="556"/>
      <c r="D391" s="554" t="s">
        <v>426</v>
      </c>
      <c r="E391" s="557">
        <f ca="1">'Label data'!G51</f>
        <v>9</v>
      </c>
      <c r="G391" s="555"/>
      <c r="H391" s="556"/>
      <c r="I391" s="554" t="s">
        <v>426</v>
      </c>
      <c r="J391" s="557">
        <f ca="1">E391</f>
        <v>9</v>
      </c>
      <c r="L391" s="555"/>
      <c r="M391" s="556"/>
      <c r="N391" s="554" t="s">
        <v>426</v>
      </c>
      <c r="O391" s="557">
        <f ca="1">'Label data'!H51</f>
        <v>9</v>
      </c>
      <c r="Q391" s="555"/>
      <c r="R391" s="556"/>
      <c r="S391" s="554" t="s">
        <v>426</v>
      </c>
      <c r="T391" s="557">
        <f ca="1">O391</f>
        <v>9</v>
      </c>
    </row>
    <row r="392" spans="1:20" ht="18.75" customHeight="1" x14ac:dyDescent="0.35">
      <c r="A392" s="554"/>
      <c r="B392" s="557"/>
      <c r="C392" s="557"/>
      <c r="D392" s="747" t="s">
        <v>427</v>
      </c>
      <c r="E392" s="748"/>
      <c r="F392" s="554"/>
      <c r="G392" s="557"/>
      <c r="H392" s="557"/>
      <c r="I392" s="747" t="s">
        <v>428</v>
      </c>
      <c r="J392" s="748"/>
      <c r="K392" s="554"/>
      <c r="L392" s="557"/>
      <c r="M392" s="557"/>
      <c r="N392" s="747" t="s">
        <v>427</v>
      </c>
      <c r="O392" s="748"/>
      <c r="P392" s="554"/>
      <c r="Q392" s="557"/>
      <c r="R392" s="557"/>
      <c r="S392" s="747" t="s">
        <v>428</v>
      </c>
      <c r="T392" s="748"/>
    </row>
    <row r="393" spans="1:20" ht="18.75" customHeight="1" x14ac:dyDescent="0.35">
      <c r="A393" s="744" t="str">
        <f>'Competitor List'!$B$1</f>
        <v>IBS 600 YARD MATCH #1</v>
      </c>
      <c r="B393" s="740"/>
      <c r="C393" s="740"/>
      <c r="D393" s="740"/>
      <c r="E393" s="740"/>
      <c r="F393" s="744" t="str">
        <f>'Competitor List'!$B$1</f>
        <v>IBS 600 YARD MATCH #1</v>
      </c>
      <c r="G393" s="740"/>
      <c r="H393" s="740"/>
      <c r="I393" s="740"/>
      <c r="J393" s="740"/>
      <c r="K393" s="744" t="str">
        <f>'Competitor List'!$B$1</f>
        <v>IBS 600 YARD MATCH #1</v>
      </c>
      <c r="L393" s="740"/>
      <c r="M393" s="740"/>
      <c r="N393" s="740"/>
      <c r="O393" s="740"/>
      <c r="P393" s="744" t="str">
        <f>'Competitor List'!$B$1</f>
        <v>IBS 600 YARD MATCH #1</v>
      </c>
      <c r="Q393" s="740"/>
      <c r="R393" s="740"/>
      <c r="S393" s="740"/>
      <c r="T393" s="740"/>
    </row>
    <row r="394" spans="1:20" ht="18.75" customHeight="1" x14ac:dyDescent="0.35">
      <c r="A394" s="744" t="str">
        <f>'Competitor List'!$B$2</f>
        <v>Your range name, City State</v>
      </c>
      <c r="B394" s="740"/>
      <c r="C394" s="740"/>
      <c r="D394" s="740"/>
      <c r="E394" s="740"/>
      <c r="F394" s="744" t="str">
        <f>'Competitor List'!$B$2</f>
        <v>Your range name, City State</v>
      </c>
      <c r="G394" s="740"/>
      <c r="H394" s="740"/>
      <c r="I394" s="740"/>
      <c r="J394" s="740"/>
      <c r="K394" s="744" t="str">
        <f>'Competitor List'!$B$2</f>
        <v>Your range name, City State</v>
      </c>
      <c r="L394" s="740"/>
      <c r="M394" s="740"/>
      <c r="N394" s="740"/>
      <c r="O394" s="740"/>
      <c r="P394" s="744" t="str">
        <f>'Competitor List'!$B$2</f>
        <v>Your range name, City State</v>
      </c>
      <c r="Q394" s="740"/>
      <c r="R394" s="740"/>
      <c r="S394" s="740"/>
      <c r="T394" s="740"/>
    </row>
    <row r="395" spans="1:20" ht="18.75" customHeight="1" x14ac:dyDescent="0.35">
      <c r="A395" s="739">
        <f>'Competitor List'!$B$3</f>
        <v>43499</v>
      </c>
      <c r="B395" s="740"/>
      <c r="C395" s="740"/>
      <c r="D395" s="740"/>
      <c r="E395" s="740"/>
      <c r="F395" s="739">
        <f>'Competitor List'!$B$3</f>
        <v>43499</v>
      </c>
      <c r="G395" s="740"/>
      <c r="H395" s="740"/>
      <c r="I395" s="740"/>
      <c r="J395" s="740"/>
      <c r="K395" s="739">
        <f>'Competitor List'!$B$3</f>
        <v>43499</v>
      </c>
      <c r="L395" s="740"/>
      <c r="M395" s="740"/>
      <c r="N395" s="740"/>
      <c r="O395" s="740"/>
      <c r="P395" s="739">
        <f>'Competitor List'!$B$3</f>
        <v>43499</v>
      </c>
      <c r="Q395" s="740"/>
      <c r="R395" s="740"/>
      <c r="S395" s="740"/>
      <c r="T395" s="740"/>
    </row>
    <row r="396" spans="1:20" ht="18.75" customHeight="1" x14ac:dyDescent="0.35">
      <c r="A396" s="741" t="s">
        <v>438</v>
      </c>
      <c r="B396" s="742"/>
      <c r="C396" s="741" t="s">
        <v>424</v>
      </c>
      <c r="D396" s="743"/>
      <c r="E396" s="551">
        <v>1</v>
      </c>
      <c r="F396" s="741" t="s">
        <v>438</v>
      </c>
      <c r="G396" s="742"/>
      <c r="H396" s="741" t="s">
        <v>424</v>
      </c>
      <c r="I396" s="743"/>
      <c r="J396" s="551">
        <f>E396+1</f>
        <v>2</v>
      </c>
      <c r="K396" s="741" t="s">
        <v>438</v>
      </c>
      <c r="L396" s="742"/>
      <c r="M396" s="741" t="s">
        <v>424</v>
      </c>
      <c r="N396" s="743"/>
      <c r="O396" s="551">
        <f>J396+1</f>
        <v>3</v>
      </c>
      <c r="P396" s="741" t="s">
        <v>438</v>
      </c>
      <c r="Q396" s="742"/>
      <c r="R396" s="741" t="s">
        <v>424</v>
      </c>
      <c r="S396" s="743"/>
      <c r="T396" s="551">
        <f>O396+1</f>
        <v>4</v>
      </c>
    </row>
    <row r="397" spans="1:20" ht="18.75" customHeight="1" x14ac:dyDescent="0.7">
      <c r="A397" s="749" t="s">
        <v>425</v>
      </c>
      <c r="B397" s="750"/>
      <c r="C397" s="751">
        <f>'Label data'!A52</f>
        <v>310</v>
      </c>
      <c r="D397" s="553"/>
      <c r="F397" s="749" t="s">
        <v>425</v>
      </c>
      <c r="G397" s="750"/>
      <c r="H397" s="751">
        <f>C397</f>
        <v>310</v>
      </c>
      <c r="I397" s="553"/>
      <c r="K397" s="749" t="s">
        <v>425</v>
      </c>
      <c r="L397" s="750"/>
      <c r="M397" s="751">
        <f>H397</f>
        <v>310</v>
      </c>
      <c r="N397" s="553"/>
      <c r="P397" s="749" t="s">
        <v>425</v>
      </c>
      <c r="Q397" s="750"/>
      <c r="R397" s="751">
        <f>M397</f>
        <v>310</v>
      </c>
      <c r="S397" s="553"/>
    </row>
    <row r="398" spans="1:20" ht="18.75" customHeight="1" x14ac:dyDescent="0.35">
      <c r="A398" s="750"/>
      <c r="B398" s="750"/>
      <c r="C398" s="748"/>
      <c r="D398" s="745"/>
      <c r="E398" s="746"/>
      <c r="F398" s="750"/>
      <c r="G398" s="750"/>
      <c r="H398" s="748"/>
      <c r="I398" s="745"/>
      <c r="J398" s="746"/>
      <c r="K398" s="750"/>
      <c r="L398" s="750"/>
      <c r="M398" s="748"/>
      <c r="N398" s="745"/>
      <c r="O398" s="746"/>
      <c r="P398" s="750"/>
      <c r="Q398" s="750"/>
      <c r="R398" s="748"/>
      <c r="S398" s="745"/>
      <c r="T398" s="746"/>
    </row>
    <row r="399" spans="1:20" ht="18.75" customHeight="1" x14ac:dyDescent="0.7">
      <c r="A399" s="554"/>
      <c r="B399" s="555"/>
      <c r="C399" s="556"/>
      <c r="D399" s="554" t="s">
        <v>426</v>
      </c>
      <c r="E399" s="557">
        <f ca="1">'Label data'!G52</f>
        <v>10</v>
      </c>
      <c r="G399" s="555"/>
      <c r="H399" s="556"/>
      <c r="I399" s="554" t="s">
        <v>426</v>
      </c>
      <c r="J399" s="557">
        <f ca="1">E399</f>
        <v>10</v>
      </c>
      <c r="L399" s="555"/>
      <c r="M399" s="556"/>
      <c r="N399" s="554" t="s">
        <v>426</v>
      </c>
      <c r="O399" s="557">
        <f ca="1">'Label data'!H52</f>
        <v>10</v>
      </c>
      <c r="Q399" s="555"/>
      <c r="R399" s="556"/>
      <c r="S399" s="554" t="s">
        <v>426</v>
      </c>
      <c r="T399" s="557">
        <f ca="1">O399</f>
        <v>10</v>
      </c>
    </row>
    <row r="400" spans="1:20" ht="18.75" customHeight="1" x14ac:dyDescent="0.35">
      <c r="A400" s="554"/>
      <c r="B400" s="557"/>
      <c r="C400" s="557"/>
      <c r="D400" s="747" t="s">
        <v>427</v>
      </c>
      <c r="E400" s="748"/>
      <c r="F400" s="554"/>
      <c r="G400" s="557"/>
      <c r="H400" s="557"/>
      <c r="I400" s="747" t="s">
        <v>428</v>
      </c>
      <c r="J400" s="748"/>
      <c r="K400" s="554"/>
      <c r="L400" s="557"/>
      <c r="M400" s="557"/>
      <c r="N400" s="747" t="s">
        <v>427</v>
      </c>
      <c r="O400" s="748"/>
      <c r="P400" s="554"/>
      <c r="Q400" s="557"/>
      <c r="R400" s="557"/>
      <c r="S400" s="747" t="s">
        <v>428</v>
      </c>
      <c r="T400" s="748"/>
    </row>
    <row r="401" spans="1:20" ht="18.75" customHeight="1" x14ac:dyDescent="0.35">
      <c r="A401" s="744" t="str">
        <f>'Competitor List'!$B$1</f>
        <v>IBS 600 YARD MATCH #1</v>
      </c>
      <c r="B401" s="740"/>
      <c r="C401" s="740"/>
      <c r="D401" s="740"/>
      <c r="E401" s="740"/>
      <c r="F401" s="744" t="str">
        <f>'Competitor List'!$B$1</f>
        <v>IBS 600 YARD MATCH #1</v>
      </c>
      <c r="G401" s="740"/>
      <c r="H401" s="740"/>
      <c r="I401" s="740"/>
      <c r="J401" s="740"/>
      <c r="K401" s="744" t="str">
        <f>'Competitor List'!$B$1</f>
        <v>IBS 600 YARD MATCH #1</v>
      </c>
      <c r="L401" s="740"/>
      <c r="M401" s="740"/>
      <c r="N401" s="740"/>
      <c r="O401" s="740"/>
      <c r="P401" s="744" t="str">
        <f>'Competitor List'!$B$1</f>
        <v>IBS 600 YARD MATCH #1</v>
      </c>
      <c r="Q401" s="740"/>
      <c r="R401" s="740"/>
      <c r="S401" s="740"/>
      <c r="T401" s="740"/>
    </row>
    <row r="402" spans="1:20" ht="18.75" customHeight="1" x14ac:dyDescent="0.35">
      <c r="A402" s="744" t="str">
        <f>'Competitor List'!$B$2</f>
        <v>Your range name, City State</v>
      </c>
      <c r="B402" s="740"/>
      <c r="C402" s="740"/>
      <c r="D402" s="740"/>
      <c r="E402" s="740"/>
      <c r="F402" s="744" t="str">
        <f>'Competitor List'!$B$2</f>
        <v>Your range name, City State</v>
      </c>
      <c r="G402" s="740"/>
      <c r="H402" s="740"/>
      <c r="I402" s="740"/>
      <c r="J402" s="740"/>
      <c r="K402" s="744" t="str">
        <f>'Competitor List'!$B$2</f>
        <v>Your range name, City State</v>
      </c>
      <c r="L402" s="740"/>
      <c r="M402" s="740"/>
      <c r="N402" s="740"/>
      <c r="O402" s="740"/>
      <c r="P402" s="744" t="str">
        <f>'Competitor List'!$B$2</f>
        <v>Your range name, City State</v>
      </c>
      <c r="Q402" s="740"/>
      <c r="R402" s="740"/>
      <c r="S402" s="740"/>
      <c r="T402" s="740"/>
    </row>
    <row r="403" spans="1:20" ht="18.75" customHeight="1" x14ac:dyDescent="0.35">
      <c r="A403" s="739">
        <f>'Competitor List'!$B$3</f>
        <v>43499</v>
      </c>
      <c r="B403" s="740"/>
      <c r="C403" s="740"/>
      <c r="D403" s="740"/>
      <c r="E403" s="740"/>
      <c r="F403" s="739">
        <f>'Competitor List'!$B$3</f>
        <v>43499</v>
      </c>
      <c r="G403" s="740"/>
      <c r="H403" s="740"/>
      <c r="I403" s="740"/>
      <c r="J403" s="740"/>
      <c r="K403" s="739">
        <f>'Competitor List'!$B$3</f>
        <v>43499</v>
      </c>
      <c r="L403" s="740"/>
      <c r="M403" s="740"/>
      <c r="N403" s="740"/>
      <c r="O403" s="740"/>
      <c r="P403" s="739">
        <f>'Competitor List'!$B$3</f>
        <v>43499</v>
      </c>
      <c r="Q403" s="740"/>
      <c r="R403" s="740"/>
      <c r="S403" s="740"/>
      <c r="T403" s="740"/>
    </row>
    <row r="404" spans="1:20" ht="18.75" customHeight="1" x14ac:dyDescent="0.35">
      <c r="A404" s="741" t="s">
        <v>438</v>
      </c>
      <c r="B404" s="742"/>
      <c r="C404" s="741" t="s">
        <v>424</v>
      </c>
      <c r="D404" s="743"/>
      <c r="E404" s="551">
        <v>1</v>
      </c>
      <c r="F404" s="741" t="s">
        <v>438</v>
      </c>
      <c r="G404" s="742"/>
      <c r="H404" s="741" t="s">
        <v>424</v>
      </c>
      <c r="I404" s="743"/>
      <c r="J404" s="551">
        <f>E404+1</f>
        <v>2</v>
      </c>
      <c r="K404" s="741" t="s">
        <v>438</v>
      </c>
      <c r="L404" s="742"/>
      <c r="M404" s="741" t="s">
        <v>424</v>
      </c>
      <c r="N404" s="743"/>
      <c r="O404" s="551">
        <f>J404+1</f>
        <v>3</v>
      </c>
      <c r="P404" s="741" t="s">
        <v>438</v>
      </c>
      <c r="Q404" s="742"/>
      <c r="R404" s="741" t="s">
        <v>424</v>
      </c>
      <c r="S404" s="743"/>
      <c r="T404" s="551">
        <f>O404+1</f>
        <v>4</v>
      </c>
    </row>
    <row r="405" spans="1:20" ht="18.75" customHeight="1" x14ac:dyDescent="0.7">
      <c r="A405" s="749" t="s">
        <v>425</v>
      </c>
      <c r="B405" s="750"/>
      <c r="C405" s="751">
        <f>'Label data'!A53</f>
        <v>311</v>
      </c>
      <c r="D405" s="553"/>
      <c r="F405" s="749" t="s">
        <v>425</v>
      </c>
      <c r="G405" s="750"/>
      <c r="H405" s="751">
        <f>C405</f>
        <v>311</v>
      </c>
      <c r="I405" s="553"/>
      <c r="K405" s="749" t="s">
        <v>425</v>
      </c>
      <c r="L405" s="750"/>
      <c r="M405" s="751">
        <f>H405</f>
        <v>311</v>
      </c>
      <c r="N405" s="553"/>
      <c r="P405" s="749" t="s">
        <v>425</v>
      </c>
      <c r="Q405" s="750"/>
      <c r="R405" s="751">
        <f>M405</f>
        <v>311</v>
      </c>
      <c r="S405" s="553"/>
    </row>
    <row r="406" spans="1:20" ht="18.75" customHeight="1" x14ac:dyDescent="0.35">
      <c r="A406" s="750"/>
      <c r="B406" s="750"/>
      <c r="C406" s="748"/>
      <c r="D406" s="745"/>
      <c r="E406" s="746"/>
      <c r="F406" s="750"/>
      <c r="G406" s="750"/>
      <c r="H406" s="748"/>
      <c r="I406" s="745"/>
      <c r="J406" s="746"/>
      <c r="K406" s="750"/>
      <c r="L406" s="750"/>
      <c r="M406" s="748"/>
      <c r="N406" s="745"/>
      <c r="O406" s="746"/>
      <c r="P406" s="750"/>
      <c r="Q406" s="750"/>
      <c r="R406" s="748"/>
      <c r="S406" s="745"/>
      <c r="T406" s="746"/>
    </row>
    <row r="407" spans="1:20" ht="18.75" customHeight="1" x14ac:dyDescent="0.7">
      <c r="A407" s="554"/>
      <c r="B407" s="555"/>
      <c r="C407" s="556"/>
      <c r="D407" s="554" t="s">
        <v>426</v>
      </c>
      <c r="E407" s="557">
        <f ca="1">'Label data'!G53</f>
        <v>11</v>
      </c>
      <c r="G407" s="555"/>
      <c r="H407" s="556"/>
      <c r="I407" s="554" t="s">
        <v>426</v>
      </c>
      <c r="J407" s="557">
        <f ca="1">E407</f>
        <v>11</v>
      </c>
      <c r="L407" s="555"/>
      <c r="M407" s="556"/>
      <c r="N407" s="554" t="s">
        <v>426</v>
      </c>
      <c r="O407" s="557">
        <f ca="1">'Label data'!H53</f>
        <v>11</v>
      </c>
      <c r="Q407" s="555"/>
      <c r="R407" s="556"/>
      <c r="S407" s="554" t="s">
        <v>426</v>
      </c>
      <c r="T407" s="557">
        <f ca="1">O407</f>
        <v>11</v>
      </c>
    </row>
    <row r="408" spans="1:20" ht="18.75" customHeight="1" x14ac:dyDescent="0.35">
      <c r="A408" s="554"/>
      <c r="B408" s="557"/>
      <c r="C408" s="557"/>
      <c r="D408" s="747" t="s">
        <v>427</v>
      </c>
      <c r="E408" s="748"/>
      <c r="F408" s="554"/>
      <c r="G408" s="557"/>
      <c r="H408" s="557"/>
      <c r="I408" s="747" t="s">
        <v>428</v>
      </c>
      <c r="J408" s="748"/>
      <c r="K408" s="554"/>
      <c r="L408" s="557"/>
      <c r="M408" s="557"/>
      <c r="N408" s="747" t="s">
        <v>427</v>
      </c>
      <c r="O408" s="748"/>
      <c r="P408" s="554"/>
      <c r="Q408" s="557"/>
      <c r="R408" s="557"/>
      <c r="S408" s="747" t="s">
        <v>428</v>
      </c>
      <c r="T408" s="748"/>
    </row>
    <row r="409" spans="1:20" ht="18.75" customHeight="1" x14ac:dyDescent="0.35">
      <c r="A409" s="744" t="str">
        <f>'Competitor List'!$B$1</f>
        <v>IBS 600 YARD MATCH #1</v>
      </c>
      <c r="B409" s="740"/>
      <c r="C409" s="740"/>
      <c r="D409" s="740"/>
      <c r="E409" s="740"/>
      <c r="F409" s="744" t="str">
        <f>'Competitor List'!$B$1</f>
        <v>IBS 600 YARD MATCH #1</v>
      </c>
      <c r="G409" s="740"/>
      <c r="H409" s="740"/>
      <c r="I409" s="740"/>
      <c r="J409" s="740"/>
      <c r="K409" s="744" t="str">
        <f>'Competitor List'!$B$1</f>
        <v>IBS 600 YARD MATCH #1</v>
      </c>
      <c r="L409" s="740"/>
      <c r="M409" s="740"/>
      <c r="N409" s="740"/>
      <c r="O409" s="740"/>
      <c r="P409" s="744" t="str">
        <f>'Competitor List'!$B$1</f>
        <v>IBS 600 YARD MATCH #1</v>
      </c>
      <c r="Q409" s="740"/>
      <c r="R409" s="740"/>
      <c r="S409" s="740"/>
      <c r="T409" s="740"/>
    </row>
    <row r="410" spans="1:20" ht="18.75" customHeight="1" x14ac:dyDescent="0.35">
      <c r="A410" s="744" t="str">
        <f>'Competitor List'!$B$2</f>
        <v>Your range name, City State</v>
      </c>
      <c r="B410" s="740"/>
      <c r="C410" s="740"/>
      <c r="D410" s="740"/>
      <c r="E410" s="740"/>
      <c r="F410" s="744" t="str">
        <f>'Competitor List'!$B$2</f>
        <v>Your range name, City State</v>
      </c>
      <c r="G410" s="740"/>
      <c r="H410" s="740"/>
      <c r="I410" s="740"/>
      <c r="J410" s="740"/>
      <c r="K410" s="744" t="str">
        <f>'Competitor List'!$B$2</f>
        <v>Your range name, City State</v>
      </c>
      <c r="L410" s="740"/>
      <c r="M410" s="740"/>
      <c r="N410" s="740"/>
      <c r="O410" s="740"/>
      <c r="P410" s="744" t="str">
        <f>'Competitor List'!$B$2</f>
        <v>Your range name, City State</v>
      </c>
      <c r="Q410" s="740"/>
      <c r="R410" s="740"/>
      <c r="S410" s="740"/>
      <c r="T410" s="740"/>
    </row>
    <row r="411" spans="1:20" ht="18.75" customHeight="1" x14ac:dyDescent="0.35">
      <c r="A411" s="739">
        <f>'Competitor List'!$B$3</f>
        <v>43499</v>
      </c>
      <c r="B411" s="740"/>
      <c r="C411" s="740"/>
      <c r="D411" s="740"/>
      <c r="E411" s="740"/>
      <c r="F411" s="739">
        <f>'Competitor List'!$B$3</f>
        <v>43499</v>
      </c>
      <c r="G411" s="740"/>
      <c r="H411" s="740"/>
      <c r="I411" s="740"/>
      <c r="J411" s="740"/>
      <c r="K411" s="739">
        <f>'Competitor List'!$B$3</f>
        <v>43499</v>
      </c>
      <c r="L411" s="740"/>
      <c r="M411" s="740"/>
      <c r="N411" s="740"/>
      <c r="O411" s="740"/>
      <c r="P411" s="739">
        <f>'Competitor List'!$B$3</f>
        <v>43499</v>
      </c>
      <c r="Q411" s="740"/>
      <c r="R411" s="740"/>
      <c r="S411" s="740"/>
      <c r="T411" s="740"/>
    </row>
    <row r="412" spans="1:20" ht="18.75" customHeight="1" x14ac:dyDescent="0.35">
      <c r="A412" s="741" t="s">
        <v>438</v>
      </c>
      <c r="B412" s="742"/>
      <c r="C412" s="741" t="s">
        <v>424</v>
      </c>
      <c r="D412" s="743"/>
      <c r="E412" s="551">
        <v>1</v>
      </c>
      <c r="F412" s="741" t="s">
        <v>438</v>
      </c>
      <c r="G412" s="742"/>
      <c r="H412" s="741" t="s">
        <v>424</v>
      </c>
      <c r="I412" s="743"/>
      <c r="J412" s="551">
        <f>E412+1</f>
        <v>2</v>
      </c>
      <c r="K412" s="741" t="s">
        <v>438</v>
      </c>
      <c r="L412" s="742"/>
      <c r="M412" s="741" t="s">
        <v>424</v>
      </c>
      <c r="N412" s="743"/>
      <c r="O412" s="551">
        <f>J412+1</f>
        <v>3</v>
      </c>
      <c r="P412" s="741" t="s">
        <v>438</v>
      </c>
      <c r="Q412" s="742"/>
      <c r="R412" s="741" t="s">
        <v>424</v>
      </c>
      <c r="S412" s="743"/>
      <c r="T412" s="551">
        <f>O412+1</f>
        <v>4</v>
      </c>
    </row>
    <row r="413" spans="1:20" ht="18.75" customHeight="1" x14ac:dyDescent="0.7">
      <c r="A413" s="749" t="s">
        <v>425</v>
      </c>
      <c r="B413" s="750"/>
      <c r="C413" s="751">
        <f>'Label data'!A54</f>
        <v>312</v>
      </c>
      <c r="D413" s="553"/>
      <c r="F413" s="749" t="s">
        <v>425</v>
      </c>
      <c r="G413" s="750"/>
      <c r="H413" s="751">
        <f>C413</f>
        <v>312</v>
      </c>
      <c r="I413" s="553"/>
      <c r="K413" s="749" t="s">
        <v>425</v>
      </c>
      <c r="L413" s="750"/>
      <c r="M413" s="751">
        <f>H413</f>
        <v>312</v>
      </c>
      <c r="N413" s="553"/>
      <c r="P413" s="749" t="s">
        <v>425</v>
      </c>
      <c r="Q413" s="750"/>
      <c r="R413" s="751">
        <f>M413</f>
        <v>312</v>
      </c>
      <c r="S413" s="553"/>
    </row>
    <row r="414" spans="1:20" ht="18.75" customHeight="1" x14ac:dyDescent="0.35">
      <c r="A414" s="750"/>
      <c r="B414" s="750"/>
      <c r="C414" s="748"/>
      <c r="D414" s="745"/>
      <c r="E414" s="746"/>
      <c r="F414" s="750"/>
      <c r="G414" s="750"/>
      <c r="H414" s="748"/>
      <c r="I414" s="745"/>
      <c r="J414" s="746"/>
      <c r="K414" s="750"/>
      <c r="L414" s="750"/>
      <c r="M414" s="748"/>
      <c r="N414" s="745"/>
      <c r="O414" s="746"/>
      <c r="P414" s="750"/>
      <c r="Q414" s="750"/>
      <c r="R414" s="748"/>
      <c r="S414" s="745"/>
      <c r="T414" s="746"/>
    </row>
    <row r="415" spans="1:20" ht="18.75" customHeight="1" x14ac:dyDescent="0.7">
      <c r="A415" s="554"/>
      <c r="B415" s="555"/>
      <c r="C415" s="556"/>
      <c r="D415" s="554" t="s">
        <v>426</v>
      </c>
      <c r="E415" s="557">
        <f ca="1">'Label data'!G54</f>
        <v>12</v>
      </c>
      <c r="G415" s="555"/>
      <c r="H415" s="556"/>
      <c r="I415" s="554" t="s">
        <v>426</v>
      </c>
      <c r="J415" s="557">
        <f ca="1">E415</f>
        <v>12</v>
      </c>
      <c r="L415" s="555"/>
      <c r="M415" s="556"/>
      <c r="N415" s="554" t="s">
        <v>426</v>
      </c>
      <c r="O415" s="557">
        <f ca="1">'Label data'!H54</f>
        <v>12</v>
      </c>
      <c r="Q415" s="555"/>
      <c r="R415" s="556"/>
      <c r="S415" s="554" t="s">
        <v>426</v>
      </c>
      <c r="T415" s="557">
        <f ca="1">O415</f>
        <v>12</v>
      </c>
    </row>
    <row r="416" spans="1:20" ht="18.75" customHeight="1" x14ac:dyDescent="0.35">
      <c r="A416" s="554"/>
      <c r="B416" s="557"/>
      <c r="C416" s="557"/>
      <c r="D416" s="747" t="s">
        <v>427</v>
      </c>
      <c r="E416" s="748"/>
      <c r="F416" s="554"/>
      <c r="G416" s="557"/>
      <c r="H416" s="557"/>
      <c r="I416" s="747" t="s">
        <v>428</v>
      </c>
      <c r="J416" s="748"/>
      <c r="K416" s="554"/>
      <c r="L416" s="557"/>
      <c r="M416" s="557"/>
      <c r="N416" s="747" t="s">
        <v>427</v>
      </c>
      <c r="O416" s="748"/>
      <c r="P416" s="554"/>
      <c r="Q416" s="557"/>
      <c r="R416" s="557"/>
      <c r="S416" s="747" t="s">
        <v>428</v>
      </c>
      <c r="T416" s="748"/>
    </row>
    <row r="417" spans="1:20" ht="18.75" customHeight="1" x14ac:dyDescent="0.35">
      <c r="A417" s="744" t="str">
        <f>'Competitor List'!$B$1</f>
        <v>IBS 600 YARD MATCH #1</v>
      </c>
      <c r="B417" s="740"/>
      <c r="C417" s="740"/>
      <c r="D417" s="740"/>
      <c r="E417" s="740"/>
      <c r="F417" s="744" t="str">
        <f>'Competitor List'!$B$1</f>
        <v>IBS 600 YARD MATCH #1</v>
      </c>
      <c r="G417" s="740"/>
      <c r="H417" s="740"/>
      <c r="I417" s="740"/>
      <c r="J417" s="740"/>
      <c r="K417" s="744" t="str">
        <f>'Competitor List'!$B$1</f>
        <v>IBS 600 YARD MATCH #1</v>
      </c>
      <c r="L417" s="740"/>
      <c r="M417" s="740"/>
      <c r="N417" s="740"/>
      <c r="O417" s="740"/>
      <c r="P417" s="744" t="str">
        <f>'Competitor List'!$B$1</f>
        <v>IBS 600 YARD MATCH #1</v>
      </c>
      <c r="Q417" s="740"/>
      <c r="R417" s="740"/>
      <c r="S417" s="740"/>
      <c r="T417" s="740"/>
    </row>
    <row r="418" spans="1:20" ht="18.75" customHeight="1" x14ac:dyDescent="0.35">
      <c r="A418" s="744" t="str">
        <f>'Competitor List'!$B$2</f>
        <v>Your range name, City State</v>
      </c>
      <c r="B418" s="740"/>
      <c r="C418" s="740"/>
      <c r="D418" s="740"/>
      <c r="E418" s="740"/>
      <c r="F418" s="744" t="str">
        <f>'Competitor List'!$B$2</f>
        <v>Your range name, City State</v>
      </c>
      <c r="G418" s="740"/>
      <c r="H418" s="740"/>
      <c r="I418" s="740"/>
      <c r="J418" s="740"/>
      <c r="K418" s="744" t="str">
        <f>'Competitor List'!$B$2</f>
        <v>Your range name, City State</v>
      </c>
      <c r="L418" s="740"/>
      <c r="M418" s="740"/>
      <c r="N418" s="740"/>
      <c r="O418" s="740"/>
      <c r="P418" s="744" t="str">
        <f>'Competitor List'!$B$2</f>
        <v>Your range name, City State</v>
      </c>
      <c r="Q418" s="740"/>
      <c r="R418" s="740"/>
      <c r="S418" s="740"/>
      <c r="T418" s="740"/>
    </row>
    <row r="419" spans="1:20" ht="18.75" customHeight="1" x14ac:dyDescent="0.35">
      <c r="A419" s="739">
        <f>'Competitor List'!$B$3</f>
        <v>43499</v>
      </c>
      <c r="B419" s="740"/>
      <c r="C419" s="740"/>
      <c r="D419" s="740"/>
      <c r="E419" s="740"/>
      <c r="F419" s="739">
        <f>'Competitor List'!$B$3</f>
        <v>43499</v>
      </c>
      <c r="G419" s="740"/>
      <c r="H419" s="740"/>
      <c r="I419" s="740"/>
      <c r="J419" s="740"/>
      <c r="K419" s="739">
        <f>'Competitor List'!$B$3</f>
        <v>43499</v>
      </c>
      <c r="L419" s="740"/>
      <c r="M419" s="740"/>
      <c r="N419" s="740"/>
      <c r="O419" s="740"/>
      <c r="P419" s="739">
        <f>'Competitor List'!$B$3</f>
        <v>43499</v>
      </c>
      <c r="Q419" s="740"/>
      <c r="R419" s="740"/>
      <c r="S419" s="740"/>
      <c r="T419" s="740"/>
    </row>
    <row r="420" spans="1:20" ht="18.75" customHeight="1" x14ac:dyDescent="0.35">
      <c r="A420" s="741" t="s">
        <v>438</v>
      </c>
      <c r="B420" s="742"/>
      <c r="C420" s="741" t="s">
        <v>424</v>
      </c>
      <c r="D420" s="743"/>
      <c r="E420" s="551">
        <v>1</v>
      </c>
      <c r="F420" s="741" t="s">
        <v>438</v>
      </c>
      <c r="G420" s="742"/>
      <c r="H420" s="741" t="s">
        <v>424</v>
      </c>
      <c r="I420" s="743"/>
      <c r="J420" s="551">
        <f>E420+1</f>
        <v>2</v>
      </c>
      <c r="K420" s="741" t="s">
        <v>438</v>
      </c>
      <c r="L420" s="742"/>
      <c r="M420" s="741" t="s">
        <v>424</v>
      </c>
      <c r="N420" s="743"/>
      <c r="O420" s="551">
        <f>J420+1</f>
        <v>3</v>
      </c>
      <c r="P420" s="741" t="s">
        <v>438</v>
      </c>
      <c r="Q420" s="742"/>
      <c r="R420" s="741" t="s">
        <v>424</v>
      </c>
      <c r="S420" s="743"/>
      <c r="T420" s="551">
        <f>O420+1</f>
        <v>4</v>
      </c>
    </row>
    <row r="421" spans="1:20" ht="18.75" customHeight="1" x14ac:dyDescent="0.7">
      <c r="A421" s="749" t="s">
        <v>425</v>
      </c>
      <c r="B421" s="750"/>
      <c r="C421" s="751">
        <f>'Label data'!A55</f>
        <v>313</v>
      </c>
      <c r="D421" s="553"/>
      <c r="F421" s="749" t="s">
        <v>425</v>
      </c>
      <c r="G421" s="750"/>
      <c r="H421" s="751">
        <f>C421</f>
        <v>313</v>
      </c>
      <c r="I421" s="553"/>
      <c r="K421" s="749" t="s">
        <v>425</v>
      </c>
      <c r="L421" s="750"/>
      <c r="M421" s="751">
        <f>H421</f>
        <v>313</v>
      </c>
      <c r="N421" s="553"/>
      <c r="P421" s="749" t="s">
        <v>425</v>
      </c>
      <c r="Q421" s="750"/>
      <c r="R421" s="751">
        <f>M421</f>
        <v>313</v>
      </c>
      <c r="S421" s="553"/>
    </row>
    <row r="422" spans="1:20" ht="18.75" customHeight="1" x14ac:dyDescent="0.35">
      <c r="A422" s="750"/>
      <c r="B422" s="750"/>
      <c r="C422" s="748"/>
      <c r="D422" s="745"/>
      <c r="E422" s="746"/>
      <c r="F422" s="750"/>
      <c r="G422" s="750"/>
      <c r="H422" s="748"/>
      <c r="I422" s="745"/>
      <c r="J422" s="746"/>
      <c r="K422" s="750"/>
      <c r="L422" s="750"/>
      <c r="M422" s="748"/>
      <c r="N422" s="745"/>
      <c r="O422" s="746"/>
      <c r="P422" s="750"/>
      <c r="Q422" s="750"/>
      <c r="R422" s="748"/>
      <c r="S422" s="745"/>
      <c r="T422" s="746"/>
    </row>
    <row r="423" spans="1:20" ht="18.75" customHeight="1" x14ac:dyDescent="0.7">
      <c r="A423" s="554"/>
      <c r="B423" s="555"/>
      <c r="C423" s="556"/>
      <c r="D423" s="554" t="s">
        <v>426</v>
      </c>
      <c r="E423" s="557">
        <f ca="1">'Label data'!G55</f>
        <v>13</v>
      </c>
      <c r="G423" s="555"/>
      <c r="H423" s="556"/>
      <c r="I423" s="554" t="s">
        <v>426</v>
      </c>
      <c r="J423" s="557">
        <f ca="1">E423</f>
        <v>13</v>
      </c>
      <c r="L423" s="555"/>
      <c r="M423" s="556"/>
      <c r="N423" s="554" t="s">
        <v>426</v>
      </c>
      <c r="O423" s="557">
        <f ca="1">'Label data'!H55</f>
        <v>13</v>
      </c>
      <c r="Q423" s="555"/>
      <c r="R423" s="556"/>
      <c r="S423" s="554" t="s">
        <v>426</v>
      </c>
      <c r="T423" s="557">
        <f ca="1">O423</f>
        <v>13</v>
      </c>
    </row>
    <row r="424" spans="1:20" ht="18.75" customHeight="1" x14ac:dyDescent="0.35">
      <c r="A424" s="554"/>
      <c r="B424" s="557"/>
      <c r="C424" s="557"/>
      <c r="D424" s="747" t="s">
        <v>427</v>
      </c>
      <c r="E424" s="748"/>
      <c r="F424" s="554"/>
      <c r="G424" s="557"/>
      <c r="H424" s="557"/>
      <c r="I424" s="747" t="s">
        <v>428</v>
      </c>
      <c r="J424" s="748"/>
      <c r="K424" s="554"/>
      <c r="L424" s="557"/>
      <c r="M424" s="557"/>
      <c r="N424" s="747" t="s">
        <v>427</v>
      </c>
      <c r="O424" s="748"/>
      <c r="P424" s="554"/>
      <c r="Q424" s="557"/>
      <c r="R424" s="557"/>
      <c r="S424" s="747" t="s">
        <v>428</v>
      </c>
      <c r="T424" s="748"/>
    </row>
    <row r="425" spans="1:20" ht="18.75" customHeight="1" x14ac:dyDescent="0.35">
      <c r="A425" s="744" t="str">
        <f>'Competitor List'!$B$1</f>
        <v>IBS 600 YARD MATCH #1</v>
      </c>
      <c r="B425" s="740"/>
      <c r="C425" s="740"/>
      <c r="D425" s="740"/>
      <c r="E425" s="740"/>
      <c r="F425" s="744" t="str">
        <f>'Competitor List'!$B$1</f>
        <v>IBS 600 YARD MATCH #1</v>
      </c>
      <c r="G425" s="740"/>
      <c r="H425" s="740"/>
      <c r="I425" s="740"/>
      <c r="J425" s="740"/>
      <c r="K425" s="744" t="str">
        <f>'Competitor List'!$B$1</f>
        <v>IBS 600 YARD MATCH #1</v>
      </c>
      <c r="L425" s="740"/>
      <c r="M425" s="740"/>
      <c r="N425" s="740"/>
      <c r="O425" s="740"/>
      <c r="P425" s="744" t="str">
        <f>'Competitor List'!$B$1</f>
        <v>IBS 600 YARD MATCH #1</v>
      </c>
      <c r="Q425" s="740"/>
      <c r="R425" s="740"/>
      <c r="S425" s="740"/>
      <c r="T425" s="740"/>
    </row>
    <row r="426" spans="1:20" ht="18.75" customHeight="1" x14ac:dyDescent="0.35">
      <c r="A426" s="744" t="str">
        <f>'Competitor List'!$B$2</f>
        <v>Your range name, City State</v>
      </c>
      <c r="B426" s="740"/>
      <c r="C426" s="740"/>
      <c r="D426" s="740"/>
      <c r="E426" s="740"/>
      <c r="F426" s="744" t="str">
        <f>'Competitor List'!$B$2</f>
        <v>Your range name, City State</v>
      </c>
      <c r="G426" s="740"/>
      <c r="H426" s="740"/>
      <c r="I426" s="740"/>
      <c r="J426" s="740"/>
      <c r="K426" s="744" t="str">
        <f>'Competitor List'!$B$2</f>
        <v>Your range name, City State</v>
      </c>
      <c r="L426" s="740"/>
      <c r="M426" s="740"/>
      <c r="N426" s="740"/>
      <c r="O426" s="740"/>
      <c r="P426" s="744" t="str">
        <f>'Competitor List'!$B$2</f>
        <v>Your range name, City State</v>
      </c>
      <c r="Q426" s="740"/>
      <c r="R426" s="740"/>
      <c r="S426" s="740"/>
      <c r="T426" s="740"/>
    </row>
    <row r="427" spans="1:20" ht="18.75" customHeight="1" x14ac:dyDescent="0.35">
      <c r="A427" s="739">
        <f>'Competitor List'!$B$3</f>
        <v>43499</v>
      </c>
      <c r="B427" s="740"/>
      <c r="C427" s="740"/>
      <c r="D427" s="740"/>
      <c r="E427" s="740"/>
      <c r="F427" s="739">
        <f>'Competitor List'!$B$3</f>
        <v>43499</v>
      </c>
      <c r="G427" s="740"/>
      <c r="H427" s="740"/>
      <c r="I427" s="740"/>
      <c r="J427" s="740"/>
      <c r="K427" s="739">
        <f>'Competitor List'!$B$3</f>
        <v>43499</v>
      </c>
      <c r="L427" s="740"/>
      <c r="M427" s="740"/>
      <c r="N427" s="740"/>
      <c r="O427" s="740"/>
      <c r="P427" s="739">
        <f>'Competitor List'!$B$3</f>
        <v>43499</v>
      </c>
      <c r="Q427" s="740"/>
      <c r="R427" s="740"/>
      <c r="S427" s="740"/>
      <c r="T427" s="740"/>
    </row>
    <row r="428" spans="1:20" ht="18.75" customHeight="1" x14ac:dyDescent="0.35">
      <c r="A428" s="741" t="s">
        <v>438</v>
      </c>
      <c r="B428" s="742"/>
      <c r="C428" s="741" t="s">
        <v>424</v>
      </c>
      <c r="D428" s="743"/>
      <c r="E428" s="551">
        <v>1</v>
      </c>
      <c r="F428" s="741" t="s">
        <v>438</v>
      </c>
      <c r="G428" s="742"/>
      <c r="H428" s="741" t="s">
        <v>424</v>
      </c>
      <c r="I428" s="743"/>
      <c r="J428" s="551">
        <f>E428+1</f>
        <v>2</v>
      </c>
      <c r="K428" s="741" t="s">
        <v>438</v>
      </c>
      <c r="L428" s="742"/>
      <c r="M428" s="741" t="s">
        <v>424</v>
      </c>
      <c r="N428" s="743"/>
      <c r="O428" s="551">
        <f>J428+1</f>
        <v>3</v>
      </c>
      <c r="P428" s="741" t="s">
        <v>438</v>
      </c>
      <c r="Q428" s="742"/>
      <c r="R428" s="741" t="s">
        <v>424</v>
      </c>
      <c r="S428" s="743"/>
      <c r="T428" s="551">
        <f>O428+1</f>
        <v>4</v>
      </c>
    </row>
    <row r="429" spans="1:20" ht="18.75" customHeight="1" x14ac:dyDescent="0.7">
      <c r="A429" s="749" t="s">
        <v>425</v>
      </c>
      <c r="B429" s="750"/>
      <c r="C429" s="751">
        <f>'Label data'!A56</f>
        <v>314</v>
      </c>
      <c r="D429" s="553"/>
      <c r="F429" s="749" t="s">
        <v>425</v>
      </c>
      <c r="G429" s="750"/>
      <c r="H429" s="751">
        <f>C429</f>
        <v>314</v>
      </c>
      <c r="I429" s="553"/>
      <c r="K429" s="749" t="s">
        <v>425</v>
      </c>
      <c r="L429" s="750"/>
      <c r="M429" s="751">
        <f>H429</f>
        <v>314</v>
      </c>
      <c r="N429" s="553"/>
      <c r="P429" s="749" t="s">
        <v>425</v>
      </c>
      <c r="Q429" s="750"/>
      <c r="R429" s="751">
        <f>M429</f>
        <v>314</v>
      </c>
      <c r="S429" s="553"/>
    </row>
    <row r="430" spans="1:20" ht="18.75" customHeight="1" x14ac:dyDescent="0.35">
      <c r="A430" s="750"/>
      <c r="B430" s="750"/>
      <c r="C430" s="748"/>
      <c r="D430" s="745"/>
      <c r="E430" s="746"/>
      <c r="F430" s="750"/>
      <c r="G430" s="750"/>
      <c r="H430" s="748"/>
      <c r="I430" s="745"/>
      <c r="J430" s="746"/>
      <c r="K430" s="750"/>
      <c r="L430" s="750"/>
      <c r="M430" s="748"/>
      <c r="N430" s="745"/>
      <c r="O430" s="746"/>
      <c r="P430" s="750"/>
      <c r="Q430" s="750"/>
      <c r="R430" s="748"/>
      <c r="S430" s="745"/>
      <c r="T430" s="746"/>
    </row>
    <row r="431" spans="1:20" ht="18.75" customHeight="1" x14ac:dyDescent="0.7">
      <c r="A431" s="554"/>
      <c r="B431" s="555"/>
      <c r="C431" s="556"/>
      <c r="D431" s="554" t="s">
        <v>426</v>
      </c>
      <c r="E431" s="557">
        <f ca="1">'Label data'!G56</f>
        <v>14</v>
      </c>
      <c r="G431" s="555"/>
      <c r="H431" s="556"/>
      <c r="I431" s="554" t="s">
        <v>426</v>
      </c>
      <c r="J431" s="557">
        <f ca="1">E431</f>
        <v>14</v>
      </c>
      <c r="L431" s="555"/>
      <c r="M431" s="556"/>
      <c r="N431" s="554" t="s">
        <v>426</v>
      </c>
      <c r="O431" s="557">
        <f ca="1">'Label data'!H56</f>
        <v>14</v>
      </c>
      <c r="Q431" s="555"/>
      <c r="R431" s="556"/>
      <c r="S431" s="554" t="s">
        <v>426</v>
      </c>
      <c r="T431" s="557">
        <f ca="1">O431</f>
        <v>14</v>
      </c>
    </row>
    <row r="432" spans="1:20" ht="18.75" customHeight="1" x14ac:dyDescent="0.35">
      <c r="A432" s="554"/>
      <c r="B432" s="557"/>
      <c r="C432" s="557"/>
      <c r="D432" s="747" t="s">
        <v>427</v>
      </c>
      <c r="E432" s="748"/>
      <c r="F432" s="554"/>
      <c r="G432" s="557"/>
      <c r="H432" s="557"/>
      <c r="I432" s="747" t="s">
        <v>428</v>
      </c>
      <c r="J432" s="748"/>
      <c r="K432" s="554"/>
      <c r="L432" s="557"/>
      <c r="M432" s="557"/>
      <c r="N432" s="747" t="s">
        <v>427</v>
      </c>
      <c r="O432" s="748"/>
      <c r="P432" s="554"/>
      <c r="Q432" s="557"/>
      <c r="R432" s="557"/>
      <c r="S432" s="747" t="s">
        <v>428</v>
      </c>
      <c r="T432" s="748"/>
    </row>
    <row r="433" spans="1:20" ht="18.75" customHeight="1" x14ac:dyDescent="0.35">
      <c r="A433" s="744" t="str">
        <f>'Competitor List'!$B$1</f>
        <v>IBS 600 YARD MATCH #1</v>
      </c>
      <c r="B433" s="740"/>
      <c r="C433" s="740"/>
      <c r="D433" s="740"/>
      <c r="E433" s="740"/>
      <c r="F433" s="744" t="str">
        <f>'Competitor List'!$B$1</f>
        <v>IBS 600 YARD MATCH #1</v>
      </c>
      <c r="G433" s="740"/>
      <c r="H433" s="740"/>
      <c r="I433" s="740"/>
      <c r="J433" s="740"/>
      <c r="K433" s="744" t="str">
        <f>'Competitor List'!$B$1</f>
        <v>IBS 600 YARD MATCH #1</v>
      </c>
      <c r="L433" s="740"/>
      <c r="M433" s="740"/>
      <c r="N433" s="740"/>
      <c r="O433" s="740"/>
      <c r="P433" s="744" t="str">
        <f>'Competitor List'!$B$1</f>
        <v>IBS 600 YARD MATCH #1</v>
      </c>
      <c r="Q433" s="740"/>
      <c r="R433" s="740"/>
      <c r="S433" s="740"/>
      <c r="T433" s="740"/>
    </row>
    <row r="434" spans="1:20" ht="18.75" customHeight="1" x14ac:dyDescent="0.35">
      <c r="A434" s="744" t="str">
        <f>'Competitor List'!$B$2</f>
        <v>Your range name, City State</v>
      </c>
      <c r="B434" s="740"/>
      <c r="C434" s="740"/>
      <c r="D434" s="740"/>
      <c r="E434" s="740"/>
      <c r="F434" s="744" t="str">
        <f>'Competitor List'!$B$2</f>
        <v>Your range name, City State</v>
      </c>
      <c r="G434" s="740"/>
      <c r="H434" s="740"/>
      <c r="I434" s="740"/>
      <c r="J434" s="740"/>
      <c r="K434" s="744" t="str">
        <f>'Competitor List'!$B$2</f>
        <v>Your range name, City State</v>
      </c>
      <c r="L434" s="740"/>
      <c r="M434" s="740"/>
      <c r="N434" s="740"/>
      <c r="O434" s="740"/>
      <c r="P434" s="744" t="str">
        <f>'Competitor List'!$B$2</f>
        <v>Your range name, City State</v>
      </c>
      <c r="Q434" s="740"/>
      <c r="R434" s="740"/>
      <c r="S434" s="740"/>
      <c r="T434" s="740"/>
    </row>
    <row r="435" spans="1:20" ht="18.75" customHeight="1" x14ac:dyDescent="0.35">
      <c r="A435" s="739">
        <f>'Competitor List'!$B$3</f>
        <v>43499</v>
      </c>
      <c r="B435" s="740"/>
      <c r="C435" s="740"/>
      <c r="D435" s="740"/>
      <c r="E435" s="740"/>
      <c r="F435" s="739">
        <f>'Competitor List'!$B$3</f>
        <v>43499</v>
      </c>
      <c r="G435" s="740"/>
      <c r="H435" s="740"/>
      <c r="I435" s="740"/>
      <c r="J435" s="740"/>
      <c r="K435" s="739">
        <f>'Competitor List'!$B$3</f>
        <v>43499</v>
      </c>
      <c r="L435" s="740"/>
      <c r="M435" s="740"/>
      <c r="N435" s="740"/>
      <c r="O435" s="740"/>
      <c r="P435" s="739">
        <f>'Competitor List'!$B$3</f>
        <v>43499</v>
      </c>
      <c r="Q435" s="740"/>
      <c r="R435" s="740"/>
      <c r="S435" s="740"/>
      <c r="T435" s="740"/>
    </row>
    <row r="436" spans="1:20" ht="18.75" customHeight="1" x14ac:dyDescent="0.35">
      <c r="A436" s="741" t="s">
        <v>438</v>
      </c>
      <c r="B436" s="742"/>
      <c r="C436" s="741" t="s">
        <v>424</v>
      </c>
      <c r="D436" s="743"/>
      <c r="E436" s="551">
        <v>1</v>
      </c>
      <c r="F436" s="741" t="s">
        <v>438</v>
      </c>
      <c r="G436" s="742"/>
      <c r="H436" s="741" t="s">
        <v>424</v>
      </c>
      <c r="I436" s="743"/>
      <c r="J436" s="551">
        <f>E436+1</f>
        <v>2</v>
      </c>
      <c r="K436" s="741" t="s">
        <v>438</v>
      </c>
      <c r="L436" s="742"/>
      <c r="M436" s="741" t="s">
        <v>424</v>
      </c>
      <c r="N436" s="743"/>
      <c r="O436" s="551">
        <f>J436+1</f>
        <v>3</v>
      </c>
      <c r="P436" s="741" t="s">
        <v>438</v>
      </c>
      <c r="Q436" s="742"/>
      <c r="R436" s="741" t="s">
        <v>424</v>
      </c>
      <c r="S436" s="743"/>
      <c r="T436" s="551">
        <f>O436+1</f>
        <v>4</v>
      </c>
    </row>
    <row r="437" spans="1:20" ht="18.75" customHeight="1" x14ac:dyDescent="0.7">
      <c r="A437" s="749" t="s">
        <v>425</v>
      </c>
      <c r="B437" s="750"/>
      <c r="C437" s="751">
        <f>'Label data'!A57</f>
        <v>315</v>
      </c>
      <c r="D437" s="553"/>
      <c r="F437" s="749" t="s">
        <v>425</v>
      </c>
      <c r="G437" s="750"/>
      <c r="H437" s="751">
        <f>C437</f>
        <v>315</v>
      </c>
      <c r="I437" s="553"/>
      <c r="K437" s="749" t="s">
        <v>425</v>
      </c>
      <c r="L437" s="750"/>
      <c r="M437" s="751">
        <f>H437</f>
        <v>315</v>
      </c>
      <c r="N437" s="553"/>
      <c r="P437" s="749" t="s">
        <v>425</v>
      </c>
      <c r="Q437" s="750"/>
      <c r="R437" s="751">
        <f>M437</f>
        <v>315</v>
      </c>
      <c r="S437" s="553"/>
    </row>
    <row r="438" spans="1:20" ht="18.75" customHeight="1" x14ac:dyDescent="0.35">
      <c r="A438" s="750"/>
      <c r="B438" s="750"/>
      <c r="C438" s="748"/>
      <c r="D438" s="745"/>
      <c r="E438" s="746"/>
      <c r="F438" s="750"/>
      <c r="G438" s="750"/>
      <c r="H438" s="748"/>
      <c r="I438" s="745"/>
      <c r="J438" s="746"/>
      <c r="K438" s="750"/>
      <c r="L438" s="750"/>
      <c r="M438" s="748"/>
      <c r="N438" s="745"/>
      <c r="O438" s="746"/>
      <c r="P438" s="750"/>
      <c r="Q438" s="750"/>
      <c r="R438" s="748"/>
      <c r="S438" s="745"/>
      <c r="T438" s="746"/>
    </row>
    <row r="439" spans="1:20" ht="18.75" customHeight="1" x14ac:dyDescent="0.7">
      <c r="A439" s="554"/>
      <c r="B439" s="555"/>
      <c r="C439" s="556"/>
      <c r="D439" s="554" t="s">
        <v>426</v>
      </c>
      <c r="E439" s="557">
        <f ca="1">'Label data'!G57</f>
        <v>15</v>
      </c>
      <c r="G439" s="555"/>
      <c r="H439" s="556"/>
      <c r="I439" s="554" t="s">
        <v>426</v>
      </c>
      <c r="J439" s="557">
        <f ca="1">E439</f>
        <v>15</v>
      </c>
      <c r="L439" s="555"/>
      <c r="M439" s="556"/>
      <c r="N439" s="554" t="s">
        <v>426</v>
      </c>
      <c r="O439" s="557">
        <f ca="1">'Label data'!H57</f>
        <v>15</v>
      </c>
      <c r="Q439" s="555"/>
      <c r="R439" s="556"/>
      <c r="S439" s="554" t="s">
        <v>426</v>
      </c>
      <c r="T439" s="557">
        <f ca="1">O439</f>
        <v>15</v>
      </c>
    </row>
    <row r="440" spans="1:20" ht="18.75" customHeight="1" x14ac:dyDescent="0.35">
      <c r="A440" s="554"/>
      <c r="B440" s="557"/>
      <c r="C440" s="557"/>
      <c r="D440" s="747" t="s">
        <v>427</v>
      </c>
      <c r="E440" s="748"/>
      <c r="F440" s="554"/>
      <c r="G440" s="557"/>
      <c r="H440" s="557"/>
      <c r="I440" s="747" t="s">
        <v>428</v>
      </c>
      <c r="J440" s="748"/>
      <c r="K440" s="554"/>
      <c r="L440" s="557"/>
      <c r="M440" s="557"/>
      <c r="N440" s="747" t="s">
        <v>427</v>
      </c>
      <c r="O440" s="748"/>
      <c r="P440" s="554"/>
      <c r="Q440" s="557"/>
      <c r="R440" s="557"/>
      <c r="S440" s="747" t="s">
        <v>428</v>
      </c>
      <c r="T440" s="748"/>
    </row>
    <row r="441" spans="1:20" ht="18.75" customHeight="1" x14ac:dyDescent="0.35">
      <c r="A441" s="744" t="str">
        <f>'Competitor List'!$B$1</f>
        <v>IBS 600 YARD MATCH #1</v>
      </c>
      <c r="B441" s="740"/>
      <c r="C441" s="740"/>
      <c r="D441" s="740"/>
      <c r="E441" s="740"/>
      <c r="F441" s="744" t="str">
        <f>'Competitor List'!$B$1</f>
        <v>IBS 600 YARD MATCH #1</v>
      </c>
      <c r="G441" s="740"/>
      <c r="H441" s="740"/>
      <c r="I441" s="740"/>
      <c r="J441" s="740"/>
      <c r="K441" s="744" t="str">
        <f>'Competitor List'!$B$1</f>
        <v>IBS 600 YARD MATCH #1</v>
      </c>
      <c r="L441" s="740"/>
      <c r="M441" s="740"/>
      <c r="N441" s="740"/>
      <c r="O441" s="740"/>
      <c r="P441" s="744" t="str">
        <f>'Competitor List'!$B$1</f>
        <v>IBS 600 YARD MATCH #1</v>
      </c>
      <c r="Q441" s="740"/>
      <c r="R441" s="740"/>
      <c r="S441" s="740"/>
      <c r="T441" s="740"/>
    </row>
    <row r="442" spans="1:20" ht="18.75" customHeight="1" x14ac:dyDescent="0.35">
      <c r="A442" s="744" t="str">
        <f>'Competitor List'!$B$2</f>
        <v>Your range name, City State</v>
      </c>
      <c r="B442" s="740"/>
      <c r="C442" s="740"/>
      <c r="D442" s="740"/>
      <c r="E442" s="740"/>
      <c r="F442" s="744" t="str">
        <f>'Competitor List'!$B$2</f>
        <v>Your range name, City State</v>
      </c>
      <c r="G442" s="740"/>
      <c r="H442" s="740"/>
      <c r="I442" s="740"/>
      <c r="J442" s="740"/>
      <c r="K442" s="744" t="str">
        <f>'Competitor List'!$B$2</f>
        <v>Your range name, City State</v>
      </c>
      <c r="L442" s="740"/>
      <c r="M442" s="740"/>
      <c r="N442" s="740"/>
      <c r="O442" s="740"/>
      <c r="P442" s="744" t="str">
        <f>'Competitor List'!$B$2</f>
        <v>Your range name, City State</v>
      </c>
      <c r="Q442" s="740"/>
      <c r="R442" s="740"/>
      <c r="S442" s="740"/>
      <c r="T442" s="740"/>
    </row>
    <row r="443" spans="1:20" ht="18.75" customHeight="1" x14ac:dyDescent="0.35">
      <c r="A443" s="739">
        <f>'Competitor List'!$B$3</f>
        <v>43499</v>
      </c>
      <c r="B443" s="740"/>
      <c r="C443" s="740"/>
      <c r="D443" s="740"/>
      <c r="E443" s="740"/>
      <c r="F443" s="739">
        <f>'Competitor List'!$B$3</f>
        <v>43499</v>
      </c>
      <c r="G443" s="740"/>
      <c r="H443" s="740"/>
      <c r="I443" s="740"/>
      <c r="J443" s="740"/>
      <c r="K443" s="739">
        <f>'Competitor List'!$B$3</f>
        <v>43499</v>
      </c>
      <c r="L443" s="740"/>
      <c r="M443" s="740"/>
      <c r="N443" s="740"/>
      <c r="O443" s="740"/>
      <c r="P443" s="739">
        <f>'Competitor List'!$B$3</f>
        <v>43499</v>
      </c>
      <c r="Q443" s="740"/>
      <c r="R443" s="740"/>
      <c r="S443" s="740"/>
      <c r="T443" s="740"/>
    </row>
    <row r="444" spans="1:20" ht="18.75" customHeight="1" x14ac:dyDescent="0.35">
      <c r="A444" s="741" t="s">
        <v>438</v>
      </c>
      <c r="B444" s="742"/>
      <c r="C444" s="741" t="s">
        <v>424</v>
      </c>
      <c r="D444" s="743"/>
      <c r="E444" s="551">
        <v>1</v>
      </c>
      <c r="F444" s="741" t="s">
        <v>438</v>
      </c>
      <c r="G444" s="742"/>
      <c r="H444" s="741" t="s">
        <v>424</v>
      </c>
      <c r="I444" s="743"/>
      <c r="J444" s="551">
        <f>E444+1</f>
        <v>2</v>
      </c>
      <c r="K444" s="741" t="s">
        <v>438</v>
      </c>
      <c r="L444" s="742"/>
      <c r="M444" s="741" t="s">
        <v>424</v>
      </c>
      <c r="N444" s="743"/>
      <c r="O444" s="551">
        <f>J444+1</f>
        <v>3</v>
      </c>
      <c r="P444" s="741" t="s">
        <v>438</v>
      </c>
      <c r="Q444" s="742"/>
      <c r="R444" s="741" t="s">
        <v>424</v>
      </c>
      <c r="S444" s="743"/>
      <c r="T444" s="551">
        <f>O444+1</f>
        <v>4</v>
      </c>
    </row>
    <row r="445" spans="1:20" ht="18.75" customHeight="1" x14ac:dyDescent="0.7">
      <c r="A445" s="749" t="s">
        <v>425</v>
      </c>
      <c r="B445" s="750"/>
      <c r="C445" s="751">
        <f>'Label data'!A58</f>
        <v>316</v>
      </c>
      <c r="D445" s="553"/>
      <c r="F445" s="749" t="s">
        <v>425</v>
      </c>
      <c r="G445" s="750"/>
      <c r="H445" s="751">
        <f>C445</f>
        <v>316</v>
      </c>
      <c r="I445" s="553"/>
      <c r="K445" s="749" t="s">
        <v>425</v>
      </c>
      <c r="L445" s="750"/>
      <c r="M445" s="751">
        <f>H445</f>
        <v>316</v>
      </c>
      <c r="N445" s="553"/>
      <c r="P445" s="749" t="s">
        <v>425</v>
      </c>
      <c r="Q445" s="750"/>
      <c r="R445" s="751">
        <f>M445</f>
        <v>316</v>
      </c>
      <c r="S445" s="553"/>
    </row>
    <row r="446" spans="1:20" ht="18.75" customHeight="1" x14ac:dyDescent="0.35">
      <c r="A446" s="750"/>
      <c r="B446" s="750"/>
      <c r="C446" s="748"/>
      <c r="D446" s="745"/>
      <c r="E446" s="746"/>
      <c r="F446" s="750"/>
      <c r="G446" s="750"/>
      <c r="H446" s="748"/>
      <c r="I446" s="745"/>
      <c r="J446" s="746"/>
      <c r="K446" s="750"/>
      <c r="L446" s="750"/>
      <c r="M446" s="748"/>
      <c r="N446" s="745"/>
      <c r="O446" s="746"/>
      <c r="P446" s="750"/>
      <c r="Q446" s="750"/>
      <c r="R446" s="748"/>
      <c r="S446" s="745"/>
      <c r="T446" s="746"/>
    </row>
    <row r="447" spans="1:20" ht="18.75" customHeight="1" x14ac:dyDescent="0.7">
      <c r="A447" s="554"/>
      <c r="B447" s="555"/>
      <c r="C447" s="556"/>
      <c r="D447" s="554" t="s">
        <v>426</v>
      </c>
      <c r="E447" s="557">
        <f ca="1">'Label data'!G58</f>
        <v>16</v>
      </c>
      <c r="G447" s="555"/>
      <c r="H447" s="556"/>
      <c r="I447" s="554" t="s">
        <v>426</v>
      </c>
      <c r="J447" s="557">
        <f ca="1">E447</f>
        <v>16</v>
      </c>
      <c r="L447" s="555"/>
      <c r="M447" s="556"/>
      <c r="N447" s="554" t="s">
        <v>426</v>
      </c>
      <c r="O447" s="557">
        <f ca="1">'Label data'!H58</f>
        <v>16</v>
      </c>
      <c r="Q447" s="555"/>
      <c r="R447" s="556"/>
      <c r="S447" s="554" t="s">
        <v>426</v>
      </c>
      <c r="T447" s="557">
        <f ca="1">O447</f>
        <v>16</v>
      </c>
    </row>
    <row r="448" spans="1:20" ht="18.75" customHeight="1" x14ac:dyDescent="0.35">
      <c r="A448" s="554"/>
      <c r="B448" s="557"/>
      <c r="C448" s="557"/>
      <c r="D448" s="747" t="s">
        <v>427</v>
      </c>
      <c r="E448" s="748"/>
      <c r="F448" s="554"/>
      <c r="G448" s="557"/>
      <c r="H448" s="557"/>
      <c r="I448" s="747" t="s">
        <v>428</v>
      </c>
      <c r="J448" s="748"/>
      <c r="K448" s="554"/>
      <c r="L448" s="557"/>
      <c r="M448" s="557"/>
      <c r="N448" s="747" t="s">
        <v>427</v>
      </c>
      <c r="O448" s="748"/>
      <c r="P448" s="554"/>
      <c r="Q448" s="557"/>
      <c r="R448" s="557"/>
      <c r="S448" s="747" t="s">
        <v>428</v>
      </c>
      <c r="T448" s="748"/>
    </row>
    <row r="449" spans="1:20" ht="18.75" customHeight="1" x14ac:dyDescent="0.35">
      <c r="A449" s="744" t="str">
        <f>'Competitor List'!$B$1</f>
        <v>IBS 600 YARD MATCH #1</v>
      </c>
      <c r="B449" s="740"/>
      <c r="C449" s="740"/>
      <c r="D449" s="740"/>
      <c r="E449" s="740"/>
      <c r="F449" s="744" t="str">
        <f>'Competitor List'!$B$1</f>
        <v>IBS 600 YARD MATCH #1</v>
      </c>
      <c r="G449" s="740"/>
      <c r="H449" s="740"/>
      <c r="I449" s="740"/>
      <c r="J449" s="740"/>
      <c r="K449" s="744" t="str">
        <f>'Competitor List'!$B$1</f>
        <v>IBS 600 YARD MATCH #1</v>
      </c>
      <c r="L449" s="740"/>
      <c r="M449" s="740"/>
      <c r="N449" s="740"/>
      <c r="O449" s="740"/>
      <c r="P449" s="744" t="str">
        <f>'Competitor List'!$B$1</f>
        <v>IBS 600 YARD MATCH #1</v>
      </c>
      <c r="Q449" s="740"/>
      <c r="R449" s="740"/>
      <c r="S449" s="740"/>
      <c r="T449" s="740"/>
    </row>
    <row r="450" spans="1:20" ht="18.75" customHeight="1" x14ac:dyDescent="0.35">
      <c r="A450" s="744" t="str">
        <f>'Competitor List'!$B$2</f>
        <v>Your range name, City State</v>
      </c>
      <c r="B450" s="740"/>
      <c r="C450" s="740"/>
      <c r="D450" s="740"/>
      <c r="E450" s="740"/>
      <c r="F450" s="744" t="str">
        <f>'Competitor List'!$B$2</f>
        <v>Your range name, City State</v>
      </c>
      <c r="G450" s="740"/>
      <c r="H450" s="740"/>
      <c r="I450" s="740"/>
      <c r="J450" s="740"/>
      <c r="K450" s="744" t="str">
        <f>'Competitor List'!$B$2</f>
        <v>Your range name, City State</v>
      </c>
      <c r="L450" s="740"/>
      <c r="M450" s="740"/>
      <c r="N450" s="740"/>
      <c r="O450" s="740"/>
      <c r="P450" s="744" t="str">
        <f>'Competitor List'!$B$2</f>
        <v>Your range name, City State</v>
      </c>
      <c r="Q450" s="740"/>
      <c r="R450" s="740"/>
      <c r="S450" s="740"/>
      <c r="T450" s="740"/>
    </row>
    <row r="451" spans="1:20" ht="18.75" customHeight="1" x14ac:dyDescent="0.35">
      <c r="A451" s="739">
        <f>'Competitor List'!$B$3</f>
        <v>43499</v>
      </c>
      <c r="B451" s="740"/>
      <c r="C451" s="740"/>
      <c r="D451" s="740"/>
      <c r="E451" s="740"/>
      <c r="F451" s="739">
        <f>'Competitor List'!$B$3</f>
        <v>43499</v>
      </c>
      <c r="G451" s="740"/>
      <c r="H451" s="740"/>
      <c r="I451" s="740"/>
      <c r="J451" s="740"/>
      <c r="K451" s="739">
        <f>'Competitor List'!$B$3</f>
        <v>43499</v>
      </c>
      <c r="L451" s="740"/>
      <c r="M451" s="740"/>
      <c r="N451" s="740"/>
      <c r="O451" s="740"/>
      <c r="P451" s="739">
        <f>'Competitor List'!$B$3</f>
        <v>43499</v>
      </c>
      <c r="Q451" s="740"/>
      <c r="R451" s="740"/>
      <c r="S451" s="740"/>
      <c r="T451" s="740"/>
    </row>
    <row r="452" spans="1:20" ht="18.75" customHeight="1" x14ac:dyDescent="0.35">
      <c r="A452" s="741" t="s">
        <v>438</v>
      </c>
      <c r="B452" s="742"/>
      <c r="C452" s="741" t="s">
        <v>424</v>
      </c>
      <c r="D452" s="743"/>
      <c r="E452" s="551">
        <v>1</v>
      </c>
      <c r="F452" s="741" t="s">
        <v>438</v>
      </c>
      <c r="G452" s="742"/>
      <c r="H452" s="741" t="s">
        <v>424</v>
      </c>
      <c r="I452" s="743"/>
      <c r="J452" s="551">
        <f>E452+1</f>
        <v>2</v>
      </c>
      <c r="K452" s="741" t="s">
        <v>438</v>
      </c>
      <c r="L452" s="742"/>
      <c r="M452" s="741" t="s">
        <v>424</v>
      </c>
      <c r="N452" s="743"/>
      <c r="O452" s="551">
        <f>J452+1</f>
        <v>3</v>
      </c>
      <c r="P452" s="741" t="s">
        <v>438</v>
      </c>
      <c r="Q452" s="742"/>
      <c r="R452" s="741" t="s">
        <v>424</v>
      </c>
      <c r="S452" s="743"/>
      <c r="T452" s="551">
        <f>O452+1</f>
        <v>4</v>
      </c>
    </row>
    <row r="453" spans="1:20" ht="18.75" customHeight="1" x14ac:dyDescent="0.7">
      <c r="A453" s="749" t="s">
        <v>425</v>
      </c>
      <c r="B453" s="750"/>
      <c r="C453" s="751">
        <f>'Label data'!A59</f>
        <v>317</v>
      </c>
      <c r="D453" s="553"/>
      <c r="F453" s="749" t="s">
        <v>425</v>
      </c>
      <c r="G453" s="750"/>
      <c r="H453" s="751">
        <f>C453</f>
        <v>317</v>
      </c>
      <c r="I453" s="553"/>
      <c r="K453" s="749" t="s">
        <v>425</v>
      </c>
      <c r="L453" s="750"/>
      <c r="M453" s="751">
        <f>H453</f>
        <v>317</v>
      </c>
      <c r="N453" s="553"/>
      <c r="P453" s="749" t="s">
        <v>425</v>
      </c>
      <c r="Q453" s="750"/>
      <c r="R453" s="751">
        <f>M453</f>
        <v>317</v>
      </c>
      <c r="S453" s="553"/>
    </row>
    <row r="454" spans="1:20" ht="18.75" customHeight="1" x14ac:dyDescent="0.35">
      <c r="A454" s="750"/>
      <c r="B454" s="750"/>
      <c r="C454" s="748"/>
      <c r="D454" s="745"/>
      <c r="E454" s="746"/>
      <c r="F454" s="750"/>
      <c r="G454" s="750"/>
      <c r="H454" s="748"/>
      <c r="I454" s="745"/>
      <c r="J454" s="746"/>
      <c r="K454" s="750"/>
      <c r="L454" s="750"/>
      <c r="M454" s="748"/>
      <c r="N454" s="745"/>
      <c r="O454" s="746"/>
      <c r="P454" s="750"/>
      <c r="Q454" s="750"/>
      <c r="R454" s="748"/>
      <c r="S454" s="745"/>
      <c r="T454" s="746"/>
    </row>
    <row r="455" spans="1:20" ht="18.75" customHeight="1" x14ac:dyDescent="0.7">
      <c r="A455" s="554"/>
      <c r="B455" s="555"/>
      <c r="C455" s="556"/>
      <c r="D455" s="554" t="s">
        <v>426</v>
      </c>
      <c r="E455" s="557">
        <f ca="1">'Label data'!G59</f>
        <v>17</v>
      </c>
      <c r="G455" s="555"/>
      <c r="H455" s="556"/>
      <c r="I455" s="554" t="s">
        <v>426</v>
      </c>
      <c r="J455" s="557">
        <f ca="1">E455</f>
        <v>17</v>
      </c>
      <c r="L455" s="555"/>
      <c r="M455" s="556"/>
      <c r="N455" s="554" t="s">
        <v>426</v>
      </c>
      <c r="O455" s="557">
        <f ca="1">'Label data'!H59</f>
        <v>17</v>
      </c>
      <c r="Q455" s="555"/>
      <c r="R455" s="556"/>
      <c r="S455" s="554" t="s">
        <v>426</v>
      </c>
      <c r="T455" s="557">
        <f ca="1">O455</f>
        <v>17</v>
      </c>
    </row>
    <row r="456" spans="1:20" ht="18.75" customHeight="1" x14ac:dyDescent="0.35">
      <c r="A456" s="554"/>
      <c r="B456" s="557"/>
      <c r="C456" s="557"/>
      <c r="D456" s="747" t="s">
        <v>427</v>
      </c>
      <c r="E456" s="748"/>
      <c r="F456" s="554"/>
      <c r="G456" s="557"/>
      <c r="H456" s="557"/>
      <c r="I456" s="747" t="s">
        <v>428</v>
      </c>
      <c r="J456" s="748"/>
      <c r="K456" s="554"/>
      <c r="L456" s="557"/>
      <c r="M456" s="557"/>
      <c r="N456" s="747" t="s">
        <v>427</v>
      </c>
      <c r="O456" s="748"/>
      <c r="P456" s="554"/>
      <c r="Q456" s="557"/>
      <c r="R456" s="557"/>
      <c r="S456" s="747" t="s">
        <v>428</v>
      </c>
      <c r="T456" s="748"/>
    </row>
    <row r="457" spans="1:20" ht="18.75" customHeight="1" x14ac:dyDescent="0.35">
      <c r="A457" s="744" t="str">
        <f>'Competitor List'!$B$1</f>
        <v>IBS 600 YARD MATCH #1</v>
      </c>
      <c r="B457" s="740"/>
      <c r="C457" s="740"/>
      <c r="D457" s="740"/>
      <c r="E457" s="740"/>
      <c r="F457" s="744" t="str">
        <f>'Competitor List'!$B$1</f>
        <v>IBS 600 YARD MATCH #1</v>
      </c>
      <c r="G457" s="740"/>
      <c r="H457" s="740"/>
      <c r="I457" s="740"/>
      <c r="J457" s="740"/>
      <c r="K457" s="744" t="str">
        <f>'Competitor List'!$B$1</f>
        <v>IBS 600 YARD MATCH #1</v>
      </c>
      <c r="L457" s="740"/>
      <c r="M457" s="740"/>
      <c r="N457" s="740"/>
      <c r="O457" s="740"/>
      <c r="P457" s="744" t="str">
        <f>'Competitor List'!$B$1</f>
        <v>IBS 600 YARD MATCH #1</v>
      </c>
      <c r="Q457" s="740"/>
      <c r="R457" s="740"/>
      <c r="S457" s="740"/>
      <c r="T457" s="740"/>
    </row>
    <row r="458" spans="1:20" ht="18.75" customHeight="1" x14ac:dyDescent="0.35">
      <c r="A458" s="744" t="str">
        <f>'Competitor List'!$B$2</f>
        <v>Your range name, City State</v>
      </c>
      <c r="B458" s="740"/>
      <c r="C458" s="740"/>
      <c r="D458" s="740"/>
      <c r="E458" s="740"/>
      <c r="F458" s="744" t="str">
        <f>'Competitor List'!$B$2</f>
        <v>Your range name, City State</v>
      </c>
      <c r="G458" s="740"/>
      <c r="H458" s="740"/>
      <c r="I458" s="740"/>
      <c r="J458" s="740"/>
      <c r="K458" s="744" t="str">
        <f>'Competitor List'!$B$2</f>
        <v>Your range name, City State</v>
      </c>
      <c r="L458" s="740"/>
      <c r="M458" s="740"/>
      <c r="N458" s="740"/>
      <c r="O458" s="740"/>
      <c r="P458" s="744" t="str">
        <f>'Competitor List'!$B$2</f>
        <v>Your range name, City State</v>
      </c>
      <c r="Q458" s="740"/>
      <c r="R458" s="740"/>
      <c r="S458" s="740"/>
      <c r="T458" s="740"/>
    </row>
    <row r="459" spans="1:20" ht="18.75" customHeight="1" x14ac:dyDescent="0.35">
      <c r="A459" s="739">
        <f>'Competitor List'!$B$3</f>
        <v>43499</v>
      </c>
      <c r="B459" s="740"/>
      <c r="C459" s="740"/>
      <c r="D459" s="740"/>
      <c r="E459" s="740"/>
      <c r="F459" s="739">
        <f>'Competitor List'!$B$3</f>
        <v>43499</v>
      </c>
      <c r="G459" s="740"/>
      <c r="H459" s="740"/>
      <c r="I459" s="740"/>
      <c r="J459" s="740"/>
      <c r="K459" s="739">
        <f>'Competitor List'!$B$3</f>
        <v>43499</v>
      </c>
      <c r="L459" s="740"/>
      <c r="M459" s="740"/>
      <c r="N459" s="740"/>
      <c r="O459" s="740"/>
      <c r="P459" s="739">
        <f>'Competitor List'!$B$3</f>
        <v>43499</v>
      </c>
      <c r="Q459" s="740"/>
      <c r="R459" s="740"/>
      <c r="S459" s="740"/>
      <c r="T459" s="740"/>
    </row>
    <row r="460" spans="1:20" ht="18.75" customHeight="1" x14ac:dyDescent="0.35">
      <c r="A460" s="741" t="s">
        <v>438</v>
      </c>
      <c r="B460" s="742"/>
      <c r="C460" s="741" t="s">
        <v>424</v>
      </c>
      <c r="D460" s="743"/>
      <c r="E460" s="551">
        <v>1</v>
      </c>
      <c r="F460" s="741" t="s">
        <v>438</v>
      </c>
      <c r="G460" s="742"/>
      <c r="H460" s="741" t="s">
        <v>424</v>
      </c>
      <c r="I460" s="743"/>
      <c r="J460" s="551">
        <f>E460+1</f>
        <v>2</v>
      </c>
      <c r="K460" s="741" t="s">
        <v>438</v>
      </c>
      <c r="L460" s="742"/>
      <c r="M460" s="741" t="s">
        <v>424</v>
      </c>
      <c r="N460" s="743"/>
      <c r="O460" s="551">
        <f>J460+1</f>
        <v>3</v>
      </c>
      <c r="P460" s="741" t="s">
        <v>438</v>
      </c>
      <c r="Q460" s="742"/>
      <c r="R460" s="741" t="s">
        <v>424</v>
      </c>
      <c r="S460" s="743"/>
      <c r="T460" s="551">
        <f>O460+1</f>
        <v>4</v>
      </c>
    </row>
    <row r="461" spans="1:20" ht="18.75" customHeight="1" x14ac:dyDescent="0.7">
      <c r="A461" s="749" t="s">
        <v>425</v>
      </c>
      <c r="B461" s="750"/>
      <c r="C461" s="751">
        <f>'Label data'!A60</f>
        <v>318</v>
      </c>
      <c r="D461" s="553"/>
      <c r="F461" s="749" t="s">
        <v>425</v>
      </c>
      <c r="G461" s="750"/>
      <c r="H461" s="751">
        <f>C461</f>
        <v>318</v>
      </c>
      <c r="I461" s="553"/>
      <c r="K461" s="749" t="s">
        <v>425</v>
      </c>
      <c r="L461" s="750"/>
      <c r="M461" s="751">
        <f>H461</f>
        <v>318</v>
      </c>
      <c r="N461" s="553"/>
      <c r="P461" s="749" t="s">
        <v>425</v>
      </c>
      <c r="Q461" s="750"/>
      <c r="R461" s="751">
        <f>M461</f>
        <v>318</v>
      </c>
      <c r="S461" s="553"/>
    </row>
    <row r="462" spans="1:20" ht="18.75" customHeight="1" x14ac:dyDescent="0.35">
      <c r="A462" s="750"/>
      <c r="B462" s="750"/>
      <c r="C462" s="748"/>
      <c r="D462" s="745"/>
      <c r="E462" s="746"/>
      <c r="F462" s="750"/>
      <c r="G462" s="750"/>
      <c r="H462" s="748"/>
      <c r="I462" s="745"/>
      <c r="J462" s="746"/>
      <c r="K462" s="750"/>
      <c r="L462" s="750"/>
      <c r="M462" s="748"/>
      <c r="N462" s="745"/>
      <c r="O462" s="746"/>
      <c r="P462" s="750"/>
      <c r="Q462" s="750"/>
      <c r="R462" s="748"/>
      <c r="S462" s="745"/>
      <c r="T462" s="746"/>
    </row>
    <row r="463" spans="1:20" ht="18.75" customHeight="1" x14ac:dyDescent="0.7">
      <c r="A463" s="554"/>
      <c r="B463" s="555"/>
      <c r="C463" s="556"/>
      <c r="D463" s="554" t="s">
        <v>426</v>
      </c>
      <c r="E463" s="557">
        <f ca="1">'Label data'!G60</f>
        <v>18</v>
      </c>
      <c r="G463" s="555"/>
      <c r="H463" s="556"/>
      <c r="I463" s="554" t="s">
        <v>426</v>
      </c>
      <c r="J463" s="557">
        <f ca="1">E463</f>
        <v>18</v>
      </c>
      <c r="L463" s="555"/>
      <c r="M463" s="556"/>
      <c r="N463" s="554" t="s">
        <v>426</v>
      </c>
      <c r="O463" s="557">
        <f ca="1">'Label data'!H60</f>
        <v>18</v>
      </c>
      <c r="Q463" s="555"/>
      <c r="R463" s="556"/>
      <c r="S463" s="554" t="s">
        <v>426</v>
      </c>
      <c r="T463" s="557">
        <f ca="1">O463</f>
        <v>18</v>
      </c>
    </row>
    <row r="464" spans="1:20" ht="18.75" customHeight="1" x14ac:dyDescent="0.35">
      <c r="A464" s="554"/>
      <c r="B464" s="557"/>
      <c r="C464" s="557"/>
      <c r="D464" s="747" t="s">
        <v>427</v>
      </c>
      <c r="E464" s="748"/>
      <c r="F464" s="554"/>
      <c r="G464" s="557"/>
      <c r="H464" s="557"/>
      <c r="I464" s="747" t="s">
        <v>428</v>
      </c>
      <c r="J464" s="748"/>
      <c r="K464" s="554"/>
      <c r="L464" s="557"/>
      <c r="M464" s="557"/>
      <c r="N464" s="747" t="s">
        <v>427</v>
      </c>
      <c r="O464" s="748"/>
      <c r="P464" s="554"/>
      <c r="Q464" s="557"/>
      <c r="R464" s="557"/>
      <c r="S464" s="747" t="s">
        <v>428</v>
      </c>
      <c r="T464" s="748"/>
    </row>
    <row r="465" spans="1:20" ht="18.75" customHeight="1" x14ac:dyDescent="0.35">
      <c r="A465" s="744" t="str">
        <f>'Competitor List'!$B$1</f>
        <v>IBS 600 YARD MATCH #1</v>
      </c>
      <c r="B465" s="740"/>
      <c r="C465" s="740"/>
      <c r="D465" s="740"/>
      <c r="E465" s="740"/>
      <c r="F465" s="744" t="str">
        <f>'Competitor List'!$B$1</f>
        <v>IBS 600 YARD MATCH #1</v>
      </c>
      <c r="G465" s="740"/>
      <c r="H465" s="740"/>
      <c r="I465" s="740"/>
      <c r="J465" s="740"/>
      <c r="K465" s="744" t="str">
        <f>'Competitor List'!$B$1</f>
        <v>IBS 600 YARD MATCH #1</v>
      </c>
      <c r="L465" s="740"/>
      <c r="M465" s="740"/>
      <c r="N465" s="740"/>
      <c r="O465" s="740"/>
      <c r="P465" s="744" t="str">
        <f>'Competitor List'!$B$1</f>
        <v>IBS 600 YARD MATCH #1</v>
      </c>
      <c r="Q465" s="740"/>
      <c r="R465" s="740"/>
      <c r="S465" s="740"/>
      <c r="T465" s="740"/>
    </row>
    <row r="466" spans="1:20" ht="18.75" customHeight="1" x14ac:dyDescent="0.35">
      <c r="A466" s="744" t="str">
        <f>'Competitor List'!$B$2</f>
        <v>Your range name, City State</v>
      </c>
      <c r="B466" s="740"/>
      <c r="C466" s="740"/>
      <c r="D466" s="740"/>
      <c r="E466" s="740"/>
      <c r="F466" s="744" t="str">
        <f>'Competitor List'!$B$2</f>
        <v>Your range name, City State</v>
      </c>
      <c r="G466" s="740"/>
      <c r="H466" s="740"/>
      <c r="I466" s="740"/>
      <c r="J466" s="740"/>
      <c r="K466" s="744" t="str">
        <f>'Competitor List'!$B$2</f>
        <v>Your range name, City State</v>
      </c>
      <c r="L466" s="740"/>
      <c r="M466" s="740"/>
      <c r="N466" s="740"/>
      <c r="O466" s="740"/>
      <c r="P466" s="744" t="str">
        <f>'Competitor List'!$B$2</f>
        <v>Your range name, City State</v>
      </c>
      <c r="Q466" s="740"/>
      <c r="R466" s="740"/>
      <c r="S466" s="740"/>
      <c r="T466" s="740"/>
    </row>
    <row r="467" spans="1:20" ht="18.75" customHeight="1" x14ac:dyDescent="0.35">
      <c r="A467" s="739">
        <f>'Competitor List'!$B$3</f>
        <v>43499</v>
      </c>
      <c r="B467" s="740"/>
      <c r="C467" s="740"/>
      <c r="D467" s="740"/>
      <c r="E467" s="740"/>
      <c r="F467" s="739">
        <f>'Competitor List'!$B$3</f>
        <v>43499</v>
      </c>
      <c r="G467" s="740"/>
      <c r="H467" s="740"/>
      <c r="I467" s="740"/>
      <c r="J467" s="740"/>
      <c r="K467" s="739">
        <f>'Competitor List'!$B$3</f>
        <v>43499</v>
      </c>
      <c r="L467" s="740"/>
      <c r="M467" s="740"/>
      <c r="N467" s="740"/>
      <c r="O467" s="740"/>
      <c r="P467" s="739">
        <f>'Competitor List'!$B$3</f>
        <v>43499</v>
      </c>
      <c r="Q467" s="740"/>
      <c r="R467" s="740"/>
      <c r="S467" s="740"/>
      <c r="T467" s="740"/>
    </row>
    <row r="468" spans="1:20" ht="18.75" customHeight="1" x14ac:dyDescent="0.35">
      <c r="A468" s="741" t="s">
        <v>438</v>
      </c>
      <c r="B468" s="742"/>
      <c r="C468" s="741" t="s">
        <v>424</v>
      </c>
      <c r="D468" s="743"/>
      <c r="E468" s="551">
        <v>1</v>
      </c>
      <c r="F468" s="741" t="s">
        <v>438</v>
      </c>
      <c r="G468" s="742"/>
      <c r="H468" s="741" t="s">
        <v>424</v>
      </c>
      <c r="I468" s="743"/>
      <c r="J468" s="551">
        <f>E468+1</f>
        <v>2</v>
      </c>
      <c r="K468" s="741" t="s">
        <v>438</v>
      </c>
      <c r="L468" s="742"/>
      <c r="M468" s="741" t="s">
        <v>424</v>
      </c>
      <c r="N468" s="743"/>
      <c r="O468" s="551">
        <f>J468+1</f>
        <v>3</v>
      </c>
      <c r="P468" s="741" t="s">
        <v>438</v>
      </c>
      <c r="Q468" s="742"/>
      <c r="R468" s="741" t="s">
        <v>424</v>
      </c>
      <c r="S468" s="743"/>
      <c r="T468" s="551">
        <f>O468+1</f>
        <v>4</v>
      </c>
    </row>
    <row r="469" spans="1:20" ht="18.75" customHeight="1" x14ac:dyDescent="0.7">
      <c r="A469" s="749" t="s">
        <v>425</v>
      </c>
      <c r="B469" s="750"/>
      <c r="C469" s="751">
        <f>'Label data'!A61</f>
        <v>319</v>
      </c>
      <c r="D469" s="553"/>
      <c r="F469" s="749" t="s">
        <v>425</v>
      </c>
      <c r="G469" s="750"/>
      <c r="H469" s="751">
        <f>C469</f>
        <v>319</v>
      </c>
      <c r="I469" s="553"/>
      <c r="K469" s="749" t="s">
        <v>425</v>
      </c>
      <c r="L469" s="750"/>
      <c r="M469" s="751">
        <f>H469</f>
        <v>319</v>
      </c>
      <c r="N469" s="553"/>
      <c r="P469" s="749" t="s">
        <v>425</v>
      </c>
      <c r="Q469" s="750"/>
      <c r="R469" s="751">
        <f>M469</f>
        <v>319</v>
      </c>
      <c r="S469" s="553"/>
    </row>
    <row r="470" spans="1:20" ht="18.75" customHeight="1" x14ac:dyDescent="0.35">
      <c r="A470" s="750"/>
      <c r="B470" s="750"/>
      <c r="C470" s="748"/>
      <c r="D470" s="745"/>
      <c r="E470" s="746"/>
      <c r="F470" s="750"/>
      <c r="G470" s="750"/>
      <c r="H470" s="748"/>
      <c r="I470" s="745"/>
      <c r="J470" s="746"/>
      <c r="K470" s="750"/>
      <c r="L470" s="750"/>
      <c r="M470" s="748"/>
      <c r="N470" s="745"/>
      <c r="O470" s="746"/>
      <c r="P470" s="750"/>
      <c r="Q470" s="750"/>
      <c r="R470" s="748"/>
      <c r="S470" s="745"/>
      <c r="T470" s="746"/>
    </row>
    <row r="471" spans="1:20" ht="18.75" customHeight="1" x14ac:dyDescent="0.7">
      <c r="A471" s="554"/>
      <c r="B471" s="555"/>
      <c r="C471" s="556"/>
      <c r="D471" s="554" t="s">
        <v>426</v>
      </c>
      <c r="E471" s="557">
        <f ca="1">'Label data'!G61</f>
        <v>19</v>
      </c>
      <c r="G471" s="555"/>
      <c r="H471" s="556"/>
      <c r="I471" s="554" t="s">
        <v>426</v>
      </c>
      <c r="J471" s="557">
        <f ca="1">E471</f>
        <v>19</v>
      </c>
      <c r="L471" s="555"/>
      <c r="M471" s="556"/>
      <c r="N471" s="554" t="s">
        <v>426</v>
      </c>
      <c r="O471" s="557">
        <f ca="1">'Label data'!H61</f>
        <v>19</v>
      </c>
      <c r="Q471" s="555"/>
      <c r="R471" s="556"/>
      <c r="S471" s="554" t="s">
        <v>426</v>
      </c>
      <c r="T471" s="557">
        <f ca="1">O471</f>
        <v>19</v>
      </c>
    </row>
    <row r="472" spans="1:20" ht="18.75" customHeight="1" x14ac:dyDescent="0.35">
      <c r="A472" s="554"/>
      <c r="B472" s="557"/>
      <c r="C472" s="557"/>
      <c r="D472" s="747" t="s">
        <v>427</v>
      </c>
      <c r="E472" s="748"/>
      <c r="F472" s="554"/>
      <c r="G472" s="557"/>
      <c r="H472" s="557"/>
      <c r="I472" s="747" t="s">
        <v>428</v>
      </c>
      <c r="J472" s="748"/>
      <c r="K472" s="554"/>
      <c r="L472" s="557"/>
      <c r="M472" s="557"/>
      <c r="N472" s="747" t="s">
        <v>427</v>
      </c>
      <c r="O472" s="748"/>
      <c r="P472" s="554"/>
      <c r="Q472" s="557"/>
      <c r="R472" s="557"/>
      <c r="S472" s="747" t="s">
        <v>428</v>
      </c>
      <c r="T472" s="748"/>
    </row>
    <row r="473" spans="1:20" ht="18.75" customHeight="1" x14ac:dyDescent="0.35">
      <c r="A473" s="744" t="str">
        <f>'Competitor List'!$B$1</f>
        <v>IBS 600 YARD MATCH #1</v>
      </c>
      <c r="B473" s="740"/>
      <c r="C473" s="740"/>
      <c r="D473" s="740"/>
      <c r="E473" s="740"/>
      <c r="F473" s="744" t="str">
        <f>'Competitor List'!$B$1</f>
        <v>IBS 600 YARD MATCH #1</v>
      </c>
      <c r="G473" s="740"/>
      <c r="H473" s="740"/>
      <c r="I473" s="740"/>
      <c r="J473" s="740"/>
      <c r="K473" s="744" t="str">
        <f>'Competitor List'!$B$1</f>
        <v>IBS 600 YARD MATCH #1</v>
      </c>
      <c r="L473" s="740"/>
      <c r="M473" s="740"/>
      <c r="N473" s="740"/>
      <c r="O473" s="740"/>
      <c r="P473" s="744" t="str">
        <f>'Competitor List'!$B$1</f>
        <v>IBS 600 YARD MATCH #1</v>
      </c>
      <c r="Q473" s="740"/>
      <c r="R473" s="740"/>
      <c r="S473" s="740"/>
      <c r="T473" s="740"/>
    </row>
    <row r="474" spans="1:20" ht="18.75" customHeight="1" x14ac:dyDescent="0.35">
      <c r="A474" s="744" t="str">
        <f>'Competitor List'!$B$2</f>
        <v>Your range name, City State</v>
      </c>
      <c r="B474" s="740"/>
      <c r="C474" s="740"/>
      <c r="D474" s="740"/>
      <c r="E474" s="740"/>
      <c r="F474" s="744" t="str">
        <f>'Competitor List'!$B$2</f>
        <v>Your range name, City State</v>
      </c>
      <c r="G474" s="740"/>
      <c r="H474" s="740"/>
      <c r="I474" s="740"/>
      <c r="J474" s="740"/>
      <c r="K474" s="744" t="str">
        <f>'Competitor List'!$B$2</f>
        <v>Your range name, City State</v>
      </c>
      <c r="L474" s="740"/>
      <c r="M474" s="740"/>
      <c r="N474" s="740"/>
      <c r="O474" s="740"/>
      <c r="P474" s="744" t="str">
        <f>'Competitor List'!$B$2</f>
        <v>Your range name, City State</v>
      </c>
      <c r="Q474" s="740"/>
      <c r="R474" s="740"/>
      <c r="S474" s="740"/>
      <c r="T474" s="740"/>
    </row>
    <row r="475" spans="1:20" ht="18.75" customHeight="1" x14ac:dyDescent="0.35">
      <c r="A475" s="739">
        <f>'Competitor List'!$B$3</f>
        <v>43499</v>
      </c>
      <c r="B475" s="740"/>
      <c r="C475" s="740"/>
      <c r="D475" s="740"/>
      <c r="E475" s="740"/>
      <c r="F475" s="739">
        <f>'Competitor List'!$B$3</f>
        <v>43499</v>
      </c>
      <c r="G475" s="740"/>
      <c r="H475" s="740"/>
      <c r="I475" s="740"/>
      <c r="J475" s="740"/>
      <c r="K475" s="739">
        <f>'Competitor List'!$B$3</f>
        <v>43499</v>
      </c>
      <c r="L475" s="740"/>
      <c r="M475" s="740"/>
      <c r="N475" s="740"/>
      <c r="O475" s="740"/>
      <c r="P475" s="739">
        <f>'Competitor List'!$B$3</f>
        <v>43499</v>
      </c>
      <c r="Q475" s="740"/>
      <c r="R475" s="740"/>
      <c r="S475" s="740"/>
      <c r="T475" s="740"/>
    </row>
    <row r="476" spans="1:20" ht="18.75" customHeight="1" x14ac:dyDescent="0.35">
      <c r="A476" s="741" t="s">
        <v>438</v>
      </c>
      <c r="B476" s="742"/>
      <c r="C476" s="741" t="s">
        <v>424</v>
      </c>
      <c r="D476" s="743"/>
      <c r="E476" s="551">
        <v>1</v>
      </c>
      <c r="F476" s="741" t="s">
        <v>438</v>
      </c>
      <c r="G476" s="742"/>
      <c r="H476" s="741" t="s">
        <v>424</v>
      </c>
      <c r="I476" s="743"/>
      <c r="J476" s="551">
        <f>E476+1</f>
        <v>2</v>
      </c>
      <c r="K476" s="741" t="s">
        <v>438</v>
      </c>
      <c r="L476" s="742"/>
      <c r="M476" s="741" t="s">
        <v>424</v>
      </c>
      <c r="N476" s="743"/>
      <c r="O476" s="551">
        <f>J476+1</f>
        <v>3</v>
      </c>
      <c r="P476" s="741" t="s">
        <v>438</v>
      </c>
      <c r="Q476" s="742"/>
      <c r="R476" s="741" t="s">
        <v>424</v>
      </c>
      <c r="S476" s="743"/>
      <c r="T476" s="551">
        <f>O476+1</f>
        <v>4</v>
      </c>
    </row>
    <row r="477" spans="1:20" ht="18.75" customHeight="1" x14ac:dyDescent="0.7">
      <c r="A477" s="749" t="s">
        <v>425</v>
      </c>
      <c r="B477" s="750"/>
      <c r="C477" s="751">
        <f>'Label data'!A62</f>
        <v>320</v>
      </c>
      <c r="D477" s="553"/>
      <c r="F477" s="749" t="s">
        <v>425</v>
      </c>
      <c r="G477" s="750"/>
      <c r="H477" s="751">
        <f>C477</f>
        <v>320</v>
      </c>
      <c r="I477" s="553"/>
      <c r="K477" s="749" t="s">
        <v>425</v>
      </c>
      <c r="L477" s="750"/>
      <c r="M477" s="751">
        <f>H477</f>
        <v>320</v>
      </c>
      <c r="N477" s="553"/>
      <c r="P477" s="749" t="s">
        <v>425</v>
      </c>
      <c r="Q477" s="750"/>
      <c r="R477" s="751">
        <f>M477</f>
        <v>320</v>
      </c>
      <c r="S477" s="553"/>
    </row>
    <row r="478" spans="1:20" ht="18.75" customHeight="1" x14ac:dyDescent="0.35">
      <c r="A478" s="750"/>
      <c r="B478" s="750"/>
      <c r="C478" s="748"/>
      <c r="D478" s="745"/>
      <c r="E478" s="746"/>
      <c r="F478" s="750"/>
      <c r="G478" s="750"/>
      <c r="H478" s="748"/>
      <c r="I478" s="745"/>
      <c r="J478" s="746"/>
      <c r="K478" s="750"/>
      <c r="L478" s="750"/>
      <c r="M478" s="748"/>
      <c r="N478" s="745"/>
      <c r="O478" s="746"/>
      <c r="P478" s="750"/>
      <c r="Q478" s="750"/>
      <c r="R478" s="748"/>
      <c r="S478" s="745"/>
      <c r="T478" s="746"/>
    </row>
    <row r="479" spans="1:20" ht="18.75" customHeight="1" x14ac:dyDescent="0.7">
      <c r="A479" s="554"/>
      <c r="B479" s="555"/>
      <c r="C479" s="556"/>
      <c r="D479" s="554" t="s">
        <v>426</v>
      </c>
      <c r="E479" s="557">
        <f ca="1">'Label data'!G62</f>
        <v>20</v>
      </c>
      <c r="G479" s="555"/>
      <c r="H479" s="556"/>
      <c r="I479" s="554" t="s">
        <v>426</v>
      </c>
      <c r="J479" s="557">
        <f ca="1">E479</f>
        <v>20</v>
      </c>
      <c r="L479" s="555"/>
      <c r="M479" s="556"/>
      <c r="N479" s="554" t="s">
        <v>426</v>
      </c>
      <c r="O479" s="557">
        <f ca="1">'Label data'!H62</f>
        <v>20</v>
      </c>
      <c r="Q479" s="555"/>
      <c r="R479" s="556"/>
      <c r="S479" s="554" t="s">
        <v>426</v>
      </c>
      <c r="T479" s="557">
        <f ca="1">O479</f>
        <v>20</v>
      </c>
    </row>
    <row r="480" spans="1:20" ht="18.75" customHeight="1" x14ac:dyDescent="0.35">
      <c r="A480" s="554"/>
      <c r="B480" s="557"/>
      <c r="C480" s="557"/>
      <c r="D480" s="747" t="s">
        <v>427</v>
      </c>
      <c r="E480" s="748"/>
      <c r="F480" s="554"/>
      <c r="G480" s="557"/>
      <c r="H480" s="557"/>
      <c r="I480" s="747" t="s">
        <v>428</v>
      </c>
      <c r="J480" s="748"/>
      <c r="K480" s="554"/>
      <c r="L480" s="557"/>
      <c r="M480" s="557"/>
      <c r="N480" s="747" t="s">
        <v>427</v>
      </c>
      <c r="O480" s="748"/>
      <c r="P480" s="554"/>
      <c r="Q480" s="557"/>
      <c r="R480" s="557"/>
      <c r="S480" s="747" t="s">
        <v>428</v>
      </c>
      <c r="T480" s="748"/>
    </row>
    <row r="481" spans="1:20" ht="18.75" customHeight="1" x14ac:dyDescent="0.35">
      <c r="A481" s="744" t="str">
        <f>'Competitor List'!$B$1</f>
        <v>IBS 600 YARD MATCH #1</v>
      </c>
      <c r="B481" s="740"/>
      <c r="C481" s="740"/>
      <c r="D481" s="740"/>
      <c r="E481" s="740"/>
      <c r="F481" s="744" t="str">
        <f>'Competitor List'!$B$1</f>
        <v>IBS 600 YARD MATCH #1</v>
      </c>
      <c r="G481" s="740"/>
      <c r="H481" s="740"/>
      <c r="I481" s="740"/>
      <c r="J481" s="740"/>
      <c r="K481" s="744" t="str">
        <f>'Competitor List'!$B$1</f>
        <v>IBS 600 YARD MATCH #1</v>
      </c>
      <c r="L481" s="740"/>
      <c r="M481" s="740"/>
      <c r="N481" s="740"/>
      <c r="O481" s="740"/>
      <c r="P481" s="744" t="str">
        <f>'Competitor List'!$B$1</f>
        <v>IBS 600 YARD MATCH #1</v>
      </c>
      <c r="Q481" s="740"/>
      <c r="R481" s="740"/>
      <c r="S481" s="740"/>
      <c r="T481" s="740"/>
    </row>
    <row r="482" spans="1:20" ht="18.75" customHeight="1" x14ac:dyDescent="0.35">
      <c r="A482" s="744" t="str">
        <f>'Competitor List'!$B$2</f>
        <v>Your range name, City State</v>
      </c>
      <c r="B482" s="740"/>
      <c r="C482" s="740"/>
      <c r="D482" s="740"/>
      <c r="E482" s="740"/>
      <c r="F482" s="744" t="str">
        <f>'Competitor List'!$B$2</f>
        <v>Your range name, City State</v>
      </c>
      <c r="G482" s="740"/>
      <c r="H482" s="740"/>
      <c r="I482" s="740"/>
      <c r="J482" s="740"/>
      <c r="K482" s="744" t="str">
        <f>'Competitor List'!$B$2</f>
        <v>Your range name, City State</v>
      </c>
      <c r="L482" s="740"/>
      <c r="M482" s="740"/>
      <c r="N482" s="740"/>
      <c r="O482" s="740"/>
      <c r="P482" s="744" t="str">
        <f>'Competitor List'!$B$2</f>
        <v>Your range name, City State</v>
      </c>
      <c r="Q482" s="740"/>
      <c r="R482" s="740"/>
      <c r="S482" s="740"/>
      <c r="T482" s="740"/>
    </row>
    <row r="483" spans="1:20" ht="18.75" customHeight="1" x14ac:dyDescent="0.35">
      <c r="A483" s="739">
        <f>'Competitor List'!$B$3</f>
        <v>43499</v>
      </c>
      <c r="B483" s="740"/>
      <c r="C483" s="740"/>
      <c r="D483" s="740"/>
      <c r="E483" s="740"/>
      <c r="F483" s="739">
        <f>'Competitor List'!$B$3</f>
        <v>43499</v>
      </c>
      <c r="G483" s="740"/>
      <c r="H483" s="740"/>
      <c r="I483" s="740"/>
      <c r="J483" s="740"/>
      <c r="K483" s="739">
        <f>'Competitor List'!$B$3</f>
        <v>43499</v>
      </c>
      <c r="L483" s="740"/>
      <c r="M483" s="740"/>
      <c r="N483" s="740"/>
      <c r="O483" s="740"/>
      <c r="P483" s="739">
        <f>'Competitor List'!$B$3</f>
        <v>43499</v>
      </c>
      <c r="Q483" s="740"/>
      <c r="R483" s="740"/>
      <c r="S483" s="740"/>
      <c r="T483" s="740"/>
    </row>
    <row r="484" spans="1:20" ht="18.75" customHeight="1" x14ac:dyDescent="0.35">
      <c r="A484" s="741" t="s">
        <v>438</v>
      </c>
      <c r="B484" s="742"/>
      <c r="C484" s="741" t="s">
        <v>424</v>
      </c>
      <c r="D484" s="743"/>
      <c r="E484" s="551">
        <v>1</v>
      </c>
      <c r="F484" s="741" t="s">
        <v>438</v>
      </c>
      <c r="G484" s="742"/>
      <c r="H484" s="741" t="s">
        <v>424</v>
      </c>
      <c r="I484" s="743"/>
      <c r="J484" s="551">
        <f>E484+1</f>
        <v>2</v>
      </c>
      <c r="K484" s="741" t="s">
        <v>438</v>
      </c>
      <c r="L484" s="742"/>
      <c r="M484" s="741" t="s">
        <v>424</v>
      </c>
      <c r="N484" s="743"/>
      <c r="O484" s="551">
        <f>J484+1</f>
        <v>3</v>
      </c>
      <c r="P484" s="741" t="s">
        <v>438</v>
      </c>
      <c r="Q484" s="742"/>
      <c r="R484" s="741" t="s">
        <v>424</v>
      </c>
      <c r="S484" s="743"/>
      <c r="T484" s="551">
        <f>O484+1</f>
        <v>4</v>
      </c>
    </row>
    <row r="485" spans="1:20" ht="18.75" customHeight="1" x14ac:dyDescent="0.7">
      <c r="A485" s="749" t="s">
        <v>425</v>
      </c>
      <c r="B485" s="750"/>
      <c r="C485" s="751">
        <f>'Label data'!A63</f>
        <v>401</v>
      </c>
      <c r="D485" s="553"/>
      <c r="F485" s="749" t="s">
        <v>425</v>
      </c>
      <c r="G485" s="750"/>
      <c r="H485" s="751">
        <f>C485</f>
        <v>401</v>
      </c>
      <c r="I485" s="553"/>
      <c r="K485" s="749" t="s">
        <v>425</v>
      </c>
      <c r="L485" s="750"/>
      <c r="M485" s="751">
        <f>H485</f>
        <v>401</v>
      </c>
      <c r="N485" s="553"/>
      <c r="P485" s="749" t="s">
        <v>425</v>
      </c>
      <c r="Q485" s="750"/>
      <c r="R485" s="751">
        <f>M485</f>
        <v>401</v>
      </c>
      <c r="S485" s="553"/>
    </row>
    <row r="486" spans="1:20" ht="18.75" customHeight="1" x14ac:dyDescent="0.35">
      <c r="A486" s="750"/>
      <c r="B486" s="750"/>
      <c r="C486" s="748"/>
      <c r="D486" s="745"/>
      <c r="E486" s="746"/>
      <c r="F486" s="750"/>
      <c r="G486" s="750"/>
      <c r="H486" s="748"/>
      <c r="I486" s="745"/>
      <c r="J486" s="746"/>
      <c r="K486" s="750"/>
      <c r="L486" s="750"/>
      <c r="M486" s="748"/>
      <c r="N486" s="745"/>
      <c r="O486" s="746"/>
      <c r="P486" s="750"/>
      <c r="Q486" s="750"/>
      <c r="R486" s="748"/>
      <c r="S486" s="745"/>
      <c r="T486" s="746"/>
    </row>
    <row r="487" spans="1:20" ht="18.75" customHeight="1" x14ac:dyDescent="0.7">
      <c r="A487" s="554"/>
      <c r="B487" s="555"/>
      <c r="C487" s="556"/>
      <c r="D487" s="554" t="s">
        <v>426</v>
      </c>
      <c r="E487" s="557">
        <f ca="1">'Label data'!G63</f>
        <v>1</v>
      </c>
      <c r="G487" s="555"/>
      <c r="H487" s="556"/>
      <c r="I487" s="554" t="s">
        <v>426</v>
      </c>
      <c r="J487" s="557">
        <f ca="1">E487</f>
        <v>1</v>
      </c>
      <c r="L487" s="555"/>
      <c r="M487" s="556"/>
      <c r="N487" s="554" t="s">
        <v>426</v>
      </c>
      <c r="O487" s="557">
        <f ca="1">'Label data'!H63</f>
        <v>1</v>
      </c>
      <c r="Q487" s="555"/>
      <c r="R487" s="556"/>
      <c r="S487" s="554" t="s">
        <v>426</v>
      </c>
      <c r="T487" s="557">
        <f ca="1">O487</f>
        <v>1</v>
      </c>
    </row>
    <row r="488" spans="1:20" ht="18.75" customHeight="1" x14ac:dyDescent="0.35">
      <c r="A488" s="554"/>
      <c r="B488" s="557"/>
      <c r="C488" s="557"/>
      <c r="D488" s="747" t="s">
        <v>427</v>
      </c>
      <c r="E488" s="748"/>
      <c r="F488" s="554"/>
      <c r="G488" s="557"/>
      <c r="H488" s="557"/>
      <c r="I488" s="747" t="s">
        <v>428</v>
      </c>
      <c r="J488" s="748"/>
      <c r="K488" s="554"/>
      <c r="L488" s="557"/>
      <c r="M488" s="557"/>
      <c r="N488" s="747" t="s">
        <v>427</v>
      </c>
      <c r="O488" s="748"/>
      <c r="P488" s="554"/>
      <c r="Q488" s="557"/>
      <c r="R488" s="557"/>
      <c r="S488" s="747" t="s">
        <v>428</v>
      </c>
      <c r="T488" s="748"/>
    </row>
    <row r="489" spans="1:20" ht="18.75" customHeight="1" x14ac:dyDescent="0.35">
      <c r="A489" s="744" t="str">
        <f>'Competitor List'!$B$1</f>
        <v>IBS 600 YARD MATCH #1</v>
      </c>
      <c r="B489" s="740"/>
      <c r="C489" s="740"/>
      <c r="D489" s="740"/>
      <c r="E489" s="740"/>
      <c r="F489" s="744" t="str">
        <f>'Competitor List'!$B$1</f>
        <v>IBS 600 YARD MATCH #1</v>
      </c>
      <c r="G489" s="740"/>
      <c r="H489" s="740"/>
      <c r="I489" s="740"/>
      <c r="J489" s="740"/>
      <c r="K489" s="744" t="str">
        <f>'Competitor List'!$B$1</f>
        <v>IBS 600 YARD MATCH #1</v>
      </c>
      <c r="L489" s="740"/>
      <c r="M489" s="740"/>
      <c r="N489" s="740"/>
      <c r="O489" s="740"/>
      <c r="P489" s="744" t="str">
        <f>'Competitor List'!$B$1</f>
        <v>IBS 600 YARD MATCH #1</v>
      </c>
      <c r="Q489" s="740"/>
      <c r="R489" s="740"/>
      <c r="S489" s="740"/>
      <c r="T489" s="740"/>
    </row>
    <row r="490" spans="1:20" ht="18.75" customHeight="1" x14ac:dyDescent="0.35">
      <c r="A490" s="744" t="str">
        <f>'Competitor List'!$B$2</f>
        <v>Your range name, City State</v>
      </c>
      <c r="B490" s="740"/>
      <c r="C490" s="740"/>
      <c r="D490" s="740"/>
      <c r="E490" s="740"/>
      <c r="F490" s="744" t="str">
        <f>'Competitor List'!$B$2</f>
        <v>Your range name, City State</v>
      </c>
      <c r="G490" s="740"/>
      <c r="H490" s="740"/>
      <c r="I490" s="740"/>
      <c r="J490" s="740"/>
      <c r="K490" s="744" t="str">
        <f>'Competitor List'!$B$2</f>
        <v>Your range name, City State</v>
      </c>
      <c r="L490" s="740"/>
      <c r="M490" s="740"/>
      <c r="N490" s="740"/>
      <c r="O490" s="740"/>
      <c r="P490" s="744" t="str">
        <f>'Competitor List'!$B$2</f>
        <v>Your range name, City State</v>
      </c>
      <c r="Q490" s="740"/>
      <c r="R490" s="740"/>
      <c r="S490" s="740"/>
      <c r="T490" s="740"/>
    </row>
    <row r="491" spans="1:20" ht="18.75" customHeight="1" x14ac:dyDescent="0.35">
      <c r="A491" s="739">
        <f>'Competitor List'!$B$3</f>
        <v>43499</v>
      </c>
      <c r="B491" s="740"/>
      <c r="C491" s="740"/>
      <c r="D491" s="740"/>
      <c r="E491" s="740"/>
      <c r="F491" s="739">
        <f>'Competitor List'!$B$3</f>
        <v>43499</v>
      </c>
      <c r="G491" s="740"/>
      <c r="H491" s="740"/>
      <c r="I491" s="740"/>
      <c r="J491" s="740"/>
      <c r="K491" s="739">
        <f>'Competitor List'!$B$3</f>
        <v>43499</v>
      </c>
      <c r="L491" s="740"/>
      <c r="M491" s="740"/>
      <c r="N491" s="740"/>
      <c r="O491" s="740"/>
      <c r="P491" s="739">
        <f>'Competitor List'!$B$3</f>
        <v>43499</v>
      </c>
      <c r="Q491" s="740"/>
      <c r="R491" s="740"/>
      <c r="S491" s="740"/>
      <c r="T491" s="740"/>
    </row>
    <row r="492" spans="1:20" ht="18.75" customHeight="1" x14ac:dyDescent="0.35">
      <c r="A492" s="741" t="s">
        <v>438</v>
      </c>
      <c r="B492" s="742"/>
      <c r="C492" s="741" t="s">
        <v>424</v>
      </c>
      <c r="D492" s="743"/>
      <c r="E492" s="551">
        <v>1</v>
      </c>
      <c r="F492" s="741" t="s">
        <v>438</v>
      </c>
      <c r="G492" s="742"/>
      <c r="H492" s="741" t="s">
        <v>424</v>
      </c>
      <c r="I492" s="743"/>
      <c r="J492" s="551">
        <f>E492+1</f>
        <v>2</v>
      </c>
      <c r="K492" s="741" t="s">
        <v>438</v>
      </c>
      <c r="L492" s="742"/>
      <c r="M492" s="741" t="s">
        <v>424</v>
      </c>
      <c r="N492" s="743"/>
      <c r="O492" s="551">
        <f>J492+1</f>
        <v>3</v>
      </c>
      <c r="P492" s="741" t="s">
        <v>438</v>
      </c>
      <c r="Q492" s="742"/>
      <c r="R492" s="741" t="s">
        <v>424</v>
      </c>
      <c r="S492" s="743"/>
      <c r="T492" s="551">
        <f>O492+1</f>
        <v>4</v>
      </c>
    </row>
    <row r="493" spans="1:20" ht="18.75" customHeight="1" x14ac:dyDescent="0.7">
      <c r="A493" s="749" t="s">
        <v>425</v>
      </c>
      <c r="B493" s="750"/>
      <c r="C493" s="751">
        <f>'Label data'!A64</f>
        <v>402</v>
      </c>
      <c r="D493" s="553"/>
      <c r="F493" s="749" t="s">
        <v>425</v>
      </c>
      <c r="G493" s="750"/>
      <c r="H493" s="751">
        <f>C493</f>
        <v>402</v>
      </c>
      <c r="I493" s="553"/>
      <c r="K493" s="749" t="s">
        <v>425</v>
      </c>
      <c r="L493" s="750"/>
      <c r="M493" s="751">
        <f>H493</f>
        <v>402</v>
      </c>
      <c r="N493" s="553"/>
      <c r="P493" s="749" t="s">
        <v>425</v>
      </c>
      <c r="Q493" s="750"/>
      <c r="R493" s="751">
        <f>M493</f>
        <v>402</v>
      </c>
      <c r="S493" s="553"/>
    </row>
    <row r="494" spans="1:20" ht="18.75" customHeight="1" x14ac:dyDescent="0.35">
      <c r="A494" s="750"/>
      <c r="B494" s="750"/>
      <c r="C494" s="748"/>
      <c r="D494" s="745"/>
      <c r="E494" s="746"/>
      <c r="F494" s="750"/>
      <c r="G494" s="750"/>
      <c r="H494" s="748"/>
      <c r="I494" s="745"/>
      <c r="J494" s="746"/>
      <c r="K494" s="750"/>
      <c r="L494" s="750"/>
      <c r="M494" s="748"/>
      <c r="N494" s="745"/>
      <c r="O494" s="746"/>
      <c r="P494" s="750"/>
      <c r="Q494" s="750"/>
      <c r="R494" s="748"/>
      <c r="S494" s="745"/>
      <c r="T494" s="746"/>
    </row>
    <row r="495" spans="1:20" ht="18.75" customHeight="1" x14ac:dyDescent="0.7">
      <c r="A495" s="554"/>
      <c r="B495" s="555"/>
      <c r="C495" s="556"/>
      <c r="D495" s="554" t="s">
        <v>426</v>
      </c>
      <c r="E495" s="557">
        <f ca="1">'Label data'!G64</f>
        <v>2</v>
      </c>
      <c r="G495" s="555"/>
      <c r="H495" s="556"/>
      <c r="I495" s="554" t="s">
        <v>426</v>
      </c>
      <c r="J495" s="557">
        <f ca="1">E495</f>
        <v>2</v>
      </c>
      <c r="L495" s="555"/>
      <c r="M495" s="556"/>
      <c r="N495" s="554" t="s">
        <v>426</v>
      </c>
      <c r="O495" s="557">
        <f ca="1">'Label data'!H64</f>
        <v>2</v>
      </c>
      <c r="Q495" s="555"/>
      <c r="R495" s="556"/>
      <c r="S495" s="554" t="s">
        <v>426</v>
      </c>
      <c r="T495" s="557">
        <f ca="1">O495</f>
        <v>2</v>
      </c>
    </row>
    <row r="496" spans="1:20" ht="18.75" customHeight="1" x14ac:dyDescent="0.35">
      <c r="A496" s="554"/>
      <c r="B496" s="557"/>
      <c r="C496" s="557"/>
      <c r="D496" s="747" t="s">
        <v>427</v>
      </c>
      <c r="E496" s="748"/>
      <c r="F496" s="554"/>
      <c r="G496" s="557"/>
      <c r="H496" s="557"/>
      <c r="I496" s="747" t="s">
        <v>428</v>
      </c>
      <c r="J496" s="748"/>
      <c r="K496" s="554"/>
      <c r="L496" s="557"/>
      <c r="M496" s="557"/>
      <c r="N496" s="747" t="s">
        <v>427</v>
      </c>
      <c r="O496" s="748"/>
      <c r="P496" s="554"/>
      <c r="Q496" s="557"/>
      <c r="R496" s="557"/>
      <c r="S496" s="747" t="s">
        <v>428</v>
      </c>
      <c r="T496" s="748"/>
    </row>
    <row r="497" spans="1:20" ht="18.75" customHeight="1" x14ac:dyDescent="0.35">
      <c r="A497" s="744" t="str">
        <f>'Competitor List'!$B$1</f>
        <v>IBS 600 YARD MATCH #1</v>
      </c>
      <c r="B497" s="740"/>
      <c r="C497" s="740"/>
      <c r="D497" s="740"/>
      <c r="E497" s="740"/>
      <c r="F497" s="744" t="str">
        <f>'Competitor List'!$B$1</f>
        <v>IBS 600 YARD MATCH #1</v>
      </c>
      <c r="G497" s="740"/>
      <c r="H497" s="740"/>
      <c r="I497" s="740"/>
      <c r="J497" s="740"/>
      <c r="K497" s="744" t="str">
        <f>'Competitor List'!$B$1</f>
        <v>IBS 600 YARD MATCH #1</v>
      </c>
      <c r="L497" s="740"/>
      <c r="M497" s="740"/>
      <c r="N497" s="740"/>
      <c r="O497" s="740"/>
      <c r="P497" s="744" t="str">
        <f>'Competitor List'!$B$1</f>
        <v>IBS 600 YARD MATCH #1</v>
      </c>
      <c r="Q497" s="740"/>
      <c r="R497" s="740"/>
      <c r="S497" s="740"/>
      <c r="T497" s="740"/>
    </row>
    <row r="498" spans="1:20" ht="18.75" customHeight="1" x14ac:dyDescent="0.35">
      <c r="A498" s="744" t="str">
        <f>'Competitor List'!$B$2</f>
        <v>Your range name, City State</v>
      </c>
      <c r="B498" s="740"/>
      <c r="C498" s="740"/>
      <c r="D498" s="740"/>
      <c r="E498" s="740"/>
      <c r="F498" s="744" t="str">
        <f>'Competitor List'!$B$2</f>
        <v>Your range name, City State</v>
      </c>
      <c r="G498" s="740"/>
      <c r="H498" s="740"/>
      <c r="I498" s="740"/>
      <c r="J498" s="740"/>
      <c r="K498" s="744" t="str">
        <f>'Competitor List'!$B$2</f>
        <v>Your range name, City State</v>
      </c>
      <c r="L498" s="740"/>
      <c r="M498" s="740"/>
      <c r="N498" s="740"/>
      <c r="O498" s="740"/>
      <c r="P498" s="744" t="str">
        <f>'Competitor List'!$B$2</f>
        <v>Your range name, City State</v>
      </c>
      <c r="Q498" s="740"/>
      <c r="R498" s="740"/>
      <c r="S498" s="740"/>
      <c r="T498" s="740"/>
    </row>
    <row r="499" spans="1:20" ht="18.75" customHeight="1" x14ac:dyDescent="0.35">
      <c r="A499" s="739">
        <f>'Competitor List'!$B$3</f>
        <v>43499</v>
      </c>
      <c r="B499" s="740"/>
      <c r="C499" s="740"/>
      <c r="D499" s="740"/>
      <c r="E499" s="740"/>
      <c r="F499" s="739">
        <f>'Competitor List'!$B$3</f>
        <v>43499</v>
      </c>
      <c r="G499" s="740"/>
      <c r="H499" s="740"/>
      <c r="I499" s="740"/>
      <c r="J499" s="740"/>
      <c r="K499" s="739">
        <f>'Competitor List'!$B$3</f>
        <v>43499</v>
      </c>
      <c r="L499" s="740"/>
      <c r="M499" s="740"/>
      <c r="N499" s="740"/>
      <c r="O499" s="740"/>
      <c r="P499" s="739">
        <f>'Competitor List'!$B$3</f>
        <v>43499</v>
      </c>
      <c r="Q499" s="740"/>
      <c r="R499" s="740"/>
      <c r="S499" s="740"/>
      <c r="T499" s="740"/>
    </row>
    <row r="500" spans="1:20" ht="18.75" customHeight="1" x14ac:dyDescent="0.35">
      <c r="A500" s="741" t="s">
        <v>438</v>
      </c>
      <c r="B500" s="742"/>
      <c r="C500" s="741" t="s">
        <v>424</v>
      </c>
      <c r="D500" s="743"/>
      <c r="E500" s="551">
        <v>1</v>
      </c>
      <c r="F500" s="741" t="s">
        <v>438</v>
      </c>
      <c r="G500" s="742"/>
      <c r="H500" s="741" t="s">
        <v>424</v>
      </c>
      <c r="I500" s="743"/>
      <c r="J500" s="551">
        <f>E500+1</f>
        <v>2</v>
      </c>
      <c r="K500" s="741" t="s">
        <v>438</v>
      </c>
      <c r="L500" s="742"/>
      <c r="M500" s="741" t="s">
        <v>424</v>
      </c>
      <c r="N500" s="743"/>
      <c r="O500" s="551">
        <f>J500+1</f>
        <v>3</v>
      </c>
      <c r="P500" s="741" t="s">
        <v>438</v>
      </c>
      <c r="Q500" s="742"/>
      <c r="R500" s="741" t="s">
        <v>424</v>
      </c>
      <c r="S500" s="743"/>
      <c r="T500" s="551">
        <f>O500+1</f>
        <v>4</v>
      </c>
    </row>
    <row r="501" spans="1:20" ht="18.75" customHeight="1" x14ac:dyDescent="0.7">
      <c r="A501" s="749" t="s">
        <v>425</v>
      </c>
      <c r="B501" s="750"/>
      <c r="C501" s="751">
        <f>'Label data'!A65</f>
        <v>403</v>
      </c>
      <c r="D501" s="553"/>
      <c r="F501" s="749" t="s">
        <v>425</v>
      </c>
      <c r="G501" s="750"/>
      <c r="H501" s="751">
        <f>C501</f>
        <v>403</v>
      </c>
      <c r="I501" s="553"/>
      <c r="K501" s="749" t="s">
        <v>425</v>
      </c>
      <c r="L501" s="750"/>
      <c r="M501" s="751">
        <f>H501</f>
        <v>403</v>
      </c>
      <c r="N501" s="553"/>
      <c r="P501" s="749" t="s">
        <v>425</v>
      </c>
      <c r="Q501" s="750"/>
      <c r="R501" s="751">
        <f>M501</f>
        <v>403</v>
      </c>
      <c r="S501" s="553"/>
    </row>
    <row r="502" spans="1:20" ht="18.75" customHeight="1" x14ac:dyDescent="0.35">
      <c r="A502" s="750"/>
      <c r="B502" s="750"/>
      <c r="C502" s="748"/>
      <c r="D502" s="745"/>
      <c r="E502" s="746"/>
      <c r="F502" s="750"/>
      <c r="G502" s="750"/>
      <c r="H502" s="748"/>
      <c r="I502" s="745"/>
      <c r="J502" s="746"/>
      <c r="K502" s="750"/>
      <c r="L502" s="750"/>
      <c r="M502" s="748"/>
      <c r="N502" s="745"/>
      <c r="O502" s="746"/>
      <c r="P502" s="750"/>
      <c r="Q502" s="750"/>
      <c r="R502" s="748"/>
      <c r="S502" s="745"/>
      <c r="T502" s="746"/>
    </row>
    <row r="503" spans="1:20" ht="18.75" customHeight="1" x14ac:dyDescent="0.7">
      <c r="A503" s="554"/>
      <c r="B503" s="555"/>
      <c r="C503" s="556"/>
      <c r="D503" s="554" t="s">
        <v>426</v>
      </c>
      <c r="E503" s="557">
        <f ca="1">'Label data'!G65</f>
        <v>3</v>
      </c>
      <c r="G503" s="555"/>
      <c r="H503" s="556"/>
      <c r="I503" s="554" t="s">
        <v>426</v>
      </c>
      <c r="J503" s="557">
        <f ca="1">E503</f>
        <v>3</v>
      </c>
      <c r="L503" s="555"/>
      <c r="M503" s="556"/>
      <c r="N503" s="554" t="s">
        <v>426</v>
      </c>
      <c r="O503" s="557">
        <f ca="1">'Label data'!H65</f>
        <v>3</v>
      </c>
      <c r="Q503" s="555"/>
      <c r="R503" s="556"/>
      <c r="S503" s="554" t="s">
        <v>426</v>
      </c>
      <c r="T503" s="557">
        <f ca="1">O503</f>
        <v>3</v>
      </c>
    </row>
    <row r="504" spans="1:20" ht="18.75" customHeight="1" x14ac:dyDescent="0.35">
      <c r="A504" s="554"/>
      <c r="B504" s="557"/>
      <c r="C504" s="557"/>
      <c r="D504" s="747" t="s">
        <v>427</v>
      </c>
      <c r="E504" s="748"/>
      <c r="F504" s="554"/>
      <c r="G504" s="557"/>
      <c r="H504" s="557"/>
      <c r="I504" s="747" t="s">
        <v>428</v>
      </c>
      <c r="J504" s="748"/>
      <c r="K504" s="554"/>
      <c r="L504" s="557"/>
      <c r="M504" s="557"/>
      <c r="N504" s="747" t="s">
        <v>427</v>
      </c>
      <c r="O504" s="748"/>
      <c r="P504" s="554"/>
      <c r="Q504" s="557"/>
      <c r="R504" s="557"/>
      <c r="S504" s="747" t="s">
        <v>428</v>
      </c>
      <c r="T504" s="748"/>
    </row>
    <row r="505" spans="1:20" ht="18.75" customHeight="1" x14ac:dyDescent="0.35">
      <c r="A505" s="744" t="str">
        <f>'Competitor List'!$B$1</f>
        <v>IBS 600 YARD MATCH #1</v>
      </c>
      <c r="B505" s="740"/>
      <c r="C505" s="740"/>
      <c r="D505" s="740"/>
      <c r="E505" s="740"/>
      <c r="F505" s="744" t="str">
        <f>'Competitor List'!$B$1</f>
        <v>IBS 600 YARD MATCH #1</v>
      </c>
      <c r="G505" s="740"/>
      <c r="H505" s="740"/>
      <c r="I505" s="740"/>
      <c r="J505" s="740"/>
      <c r="K505" s="744" t="str">
        <f>'Competitor List'!$B$1</f>
        <v>IBS 600 YARD MATCH #1</v>
      </c>
      <c r="L505" s="740"/>
      <c r="M505" s="740"/>
      <c r="N505" s="740"/>
      <c r="O505" s="740"/>
      <c r="P505" s="744" t="str">
        <f>'Competitor List'!$B$1</f>
        <v>IBS 600 YARD MATCH #1</v>
      </c>
      <c r="Q505" s="740"/>
      <c r="R505" s="740"/>
      <c r="S505" s="740"/>
      <c r="T505" s="740"/>
    </row>
    <row r="506" spans="1:20" ht="18.75" customHeight="1" x14ac:dyDescent="0.35">
      <c r="A506" s="744" t="str">
        <f>'Competitor List'!$B$2</f>
        <v>Your range name, City State</v>
      </c>
      <c r="B506" s="740"/>
      <c r="C506" s="740"/>
      <c r="D506" s="740"/>
      <c r="E506" s="740"/>
      <c r="F506" s="744" t="str">
        <f>'Competitor List'!$B$2</f>
        <v>Your range name, City State</v>
      </c>
      <c r="G506" s="740"/>
      <c r="H506" s="740"/>
      <c r="I506" s="740"/>
      <c r="J506" s="740"/>
      <c r="K506" s="744" t="str">
        <f>'Competitor List'!$B$2</f>
        <v>Your range name, City State</v>
      </c>
      <c r="L506" s="740"/>
      <c r="M506" s="740"/>
      <c r="N506" s="740"/>
      <c r="O506" s="740"/>
      <c r="P506" s="744" t="str">
        <f>'Competitor List'!$B$2</f>
        <v>Your range name, City State</v>
      </c>
      <c r="Q506" s="740"/>
      <c r="R506" s="740"/>
      <c r="S506" s="740"/>
      <c r="T506" s="740"/>
    </row>
    <row r="507" spans="1:20" ht="18.75" customHeight="1" x14ac:dyDescent="0.35">
      <c r="A507" s="739">
        <f>'Competitor List'!$B$3</f>
        <v>43499</v>
      </c>
      <c r="B507" s="740"/>
      <c r="C507" s="740"/>
      <c r="D507" s="740"/>
      <c r="E507" s="740"/>
      <c r="F507" s="739">
        <f>'Competitor List'!$B$3</f>
        <v>43499</v>
      </c>
      <c r="G507" s="740"/>
      <c r="H507" s="740"/>
      <c r="I507" s="740"/>
      <c r="J507" s="740"/>
      <c r="K507" s="739">
        <f>'Competitor List'!$B$3</f>
        <v>43499</v>
      </c>
      <c r="L507" s="740"/>
      <c r="M507" s="740"/>
      <c r="N507" s="740"/>
      <c r="O507" s="740"/>
      <c r="P507" s="739">
        <f>'Competitor List'!$B$3</f>
        <v>43499</v>
      </c>
      <c r="Q507" s="740"/>
      <c r="R507" s="740"/>
      <c r="S507" s="740"/>
      <c r="T507" s="740"/>
    </row>
    <row r="508" spans="1:20" ht="18.75" customHeight="1" x14ac:dyDescent="0.35">
      <c r="A508" s="741" t="s">
        <v>438</v>
      </c>
      <c r="B508" s="742"/>
      <c r="C508" s="741" t="s">
        <v>424</v>
      </c>
      <c r="D508" s="743"/>
      <c r="E508" s="551">
        <v>1</v>
      </c>
      <c r="F508" s="741" t="s">
        <v>438</v>
      </c>
      <c r="G508" s="742"/>
      <c r="H508" s="741" t="s">
        <v>424</v>
      </c>
      <c r="I508" s="743"/>
      <c r="J508" s="551">
        <f>E508+1</f>
        <v>2</v>
      </c>
      <c r="K508" s="741" t="s">
        <v>438</v>
      </c>
      <c r="L508" s="742"/>
      <c r="M508" s="741" t="s">
        <v>424</v>
      </c>
      <c r="N508" s="743"/>
      <c r="O508" s="551">
        <f>J508+1</f>
        <v>3</v>
      </c>
      <c r="P508" s="741" t="s">
        <v>438</v>
      </c>
      <c r="Q508" s="742"/>
      <c r="R508" s="741" t="s">
        <v>424</v>
      </c>
      <c r="S508" s="743"/>
      <c r="T508" s="551">
        <f>O508+1</f>
        <v>4</v>
      </c>
    </row>
    <row r="509" spans="1:20" ht="18.75" customHeight="1" x14ac:dyDescent="0.7">
      <c r="A509" s="749" t="s">
        <v>425</v>
      </c>
      <c r="B509" s="750"/>
      <c r="C509" s="751">
        <f>'Label data'!A66</f>
        <v>404</v>
      </c>
      <c r="D509" s="553"/>
      <c r="F509" s="749" t="s">
        <v>425</v>
      </c>
      <c r="G509" s="750"/>
      <c r="H509" s="751">
        <f>C509</f>
        <v>404</v>
      </c>
      <c r="I509" s="553"/>
      <c r="K509" s="749" t="s">
        <v>425</v>
      </c>
      <c r="L509" s="750"/>
      <c r="M509" s="751">
        <f>H509</f>
        <v>404</v>
      </c>
      <c r="N509" s="553"/>
      <c r="P509" s="749" t="s">
        <v>425</v>
      </c>
      <c r="Q509" s="750"/>
      <c r="R509" s="751">
        <f>M509</f>
        <v>404</v>
      </c>
      <c r="S509" s="553"/>
    </row>
    <row r="510" spans="1:20" ht="18.75" customHeight="1" x14ac:dyDescent="0.35">
      <c r="A510" s="750"/>
      <c r="B510" s="750"/>
      <c r="C510" s="748"/>
      <c r="D510" s="745"/>
      <c r="E510" s="746"/>
      <c r="F510" s="750"/>
      <c r="G510" s="750"/>
      <c r="H510" s="748"/>
      <c r="I510" s="745"/>
      <c r="J510" s="746"/>
      <c r="K510" s="750"/>
      <c r="L510" s="750"/>
      <c r="M510" s="748"/>
      <c r="N510" s="745"/>
      <c r="O510" s="746"/>
      <c r="P510" s="750"/>
      <c r="Q510" s="750"/>
      <c r="R510" s="748"/>
      <c r="S510" s="745"/>
      <c r="T510" s="746"/>
    </row>
    <row r="511" spans="1:20" ht="18.75" customHeight="1" x14ac:dyDescent="0.7">
      <c r="A511" s="554"/>
      <c r="B511" s="555"/>
      <c r="C511" s="556"/>
      <c r="D511" s="554" t="s">
        <v>426</v>
      </c>
      <c r="E511" s="557">
        <f ca="1">'Label data'!G66</f>
        <v>4</v>
      </c>
      <c r="G511" s="555"/>
      <c r="H511" s="556"/>
      <c r="I511" s="554" t="s">
        <v>426</v>
      </c>
      <c r="J511" s="557">
        <f ca="1">E511</f>
        <v>4</v>
      </c>
      <c r="L511" s="555"/>
      <c r="M511" s="556"/>
      <c r="N511" s="554" t="s">
        <v>426</v>
      </c>
      <c r="O511" s="557">
        <f ca="1">'Label data'!H66</f>
        <v>4</v>
      </c>
      <c r="Q511" s="555"/>
      <c r="R511" s="556"/>
      <c r="S511" s="554" t="s">
        <v>426</v>
      </c>
      <c r="T511" s="557">
        <f ca="1">O511</f>
        <v>4</v>
      </c>
    </row>
    <row r="512" spans="1:20" ht="18.75" customHeight="1" x14ac:dyDescent="0.35">
      <c r="A512" s="554"/>
      <c r="B512" s="557"/>
      <c r="C512" s="557"/>
      <c r="D512" s="747" t="s">
        <v>427</v>
      </c>
      <c r="E512" s="748"/>
      <c r="F512" s="554"/>
      <c r="G512" s="557"/>
      <c r="H512" s="557"/>
      <c r="I512" s="747" t="s">
        <v>428</v>
      </c>
      <c r="J512" s="748"/>
      <c r="K512" s="554"/>
      <c r="L512" s="557"/>
      <c r="M512" s="557"/>
      <c r="N512" s="747" t="s">
        <v>427</v>
      </c>
      <c r="O512" s="748"/>
      <c r="P512" s="554"/>
      <c r="Q512" s="557"/>
      <c r="R512" s="557"/>
      <c r="S512" s="747" t="s">
        <v>428</v>
      </c>
      <c r="T512" s="748"/>
    </row>
    <row r="513" spans="1:20" ht="18.75" customHeight="1" x14ac:dyDescent="0.35">
      <c r="A513" s="744" t="str">
        <f>'Competitor List'!$B$1</f>
        <v>IBS 600 YARD MATCH #1</v>
      </c>
      <c r="B513" s="740"/>
      <c r="C513" s="740"/>
      <c r="D513" s="740"/>
      <c r="E513" s="740"/>
      <c r="F513" s="744" t="str">
        <f>'Competitor List'!$B$1</f>
        <v>IBS 600 YARD MATCH #1</v>
      </c>
      <c r="G513" s="740"/>
      <c r="H513" s="740"/>
      <c r="I513" s="740"/>
      <c r="J513" s="740"/>
      <c r="K513" s="744" t="str">
        <f>'Competitor List'!$B$1</f>
        <v>IBS 600 YARD MATCH #1</v>
      </c>
      <c r="L513" s="740"/>
      <c r="M513" s="740"/>
      <c r="N513" s="740"/>
      <c r="O513" s="740"/>
      <c r="P513" s="744" t="str">
        <f>'Competitor List'!$B$1</f>
        <v>IBS 600 YARD MATCH #1</v>
      </c>
      <c r="Q513" s="740"/>
      <c r="R513" s="740"/>
      <c r="S513" s="740"/>
      <c r="T513" s="740"/>
    </row>
    <row r="514" spans="1:20" ht="18.75" customHeight="1" x14ac:dyDescent="0.35">
      <c r="A514" s="744" t="str">
        <f>'Competitor List'!$B$2</f>
        <v>Your range name, City State</v>
      </c>
      <c r="B514" s="740"/>
      <c r="C514" s="740"/>
      <c r="D514" s="740"/>
      <c r="E514" s="740"/>
      <c r="F514" s="744" t="str">
        <f>'Competitor List'!$B$2</f>
        <v>Your range name, City State</v>
      </c>
      <c r="G514" s="740"/>
      <c r="H514" s="740"/>
      <c r="I514" s="740"/>
      <c r="J514" s="740"/>
      <c r="K514" s="744" t="str">
        <f>'Competitor List'!$B$2</f>
        <v>Your range name, City State</v>
      </c>
      <c r="L514" s="740"/>
      <c r="M514" s="740"/>
      <c r="N514" s="740"/>
      <c r="O514" s="740"/>
      <c r="P514" s="744" t="str">
        <f>'Competitor List'!$B$2</f>
        <v>Your range name, City State</v>
      </c>
      <c r="Q514" s="740"/>
      <c r="R514" s="740"/>
      <c r="S514" s="740"/>
      <c r="T514" s="740"/>
    </row>
    <row r="515" spans="1:20" ht="18.75" customHeight="1" x14ac:dyDescent="0.35">
      <c r="A515" s="739">
        <f>'Competitor List'!$B$3</f>
        <v>43499</v>
      </c>
      <c r="B515" s="740"/>
      <c r="C515" s="740"/>
      <c r="D515" s="740"/>
      <c r="E515" s="740"/>
      <c r="F515" s="739">
        <f>'Competitor List'!$B$3</f>
        <v>43499</v>
      </c>
      <c r="G515" s="740"/>
      <c r="H515" s="740"/>
      <c r="I515" s="740"/>
      <c r="J515" s="740"/>
      <c r="K515" s="739">
        <f>'Competitor List'!$B$3</f>
        <v>43499</v>
      </c>
      <c r="L515" s="740"/>
      <c r="M515" s="740"/>
      <c r="N515" s="740"/>
      <c r="O515" s="740"/>
      <c r="P515" s="739">
        <f>'Competitor List'!$B$3</f>
        <v>43499</v>
      </c>
      <c r="Q515" s="740"/>
      <c r="R515" s="740"/>
      <c r="S515" s="740"/>
      <c r="T515" s="740"/>
    </row>
    <row r="516" spans="1:20" ht="18.75" customHeight="1" x14ac:dyDescent="0.35">
      <c r="A516" s="741" t="s">
        <v>438</v>
      </c>
      <c r="B516" s="742"/>
      <c r="C516" s="741" t="s">
        <v>424</v>
      </c>
      <c r="D516" s="743"/>
      <c r="E516" s="551">
        <v>1</v>
      </c>
      <c r="F516" s="741" t="s">
        <v>438</v>
      </c>
      <c r="G516" s="742"/>
      <c r="H516" s="741" t="s">
        <v>424</v>
      </c>
      <c r="I516" s="743"/>
      <c r="J516" s="551">
        <f>E516+1</f>
        <v>2</v>
      </c>
      <c r="K516" s="741" t="s">
        <v>438</v>
      </c>
      <c r="L516" s="742"/>
      <c r="M516" s="741" t="s">
        <v>424</v>
      </c>
      <c r="N516" s="743"/>
      <c r="O516" s="551">
        <f>J516+1</f>
        <v>3</v>
      </c>
      <c r="P516" s="741" t="s">
        <v>438</v>
      </c>
      <c r="Q516" s="742"/>
      <c r="R516" s="741" t="s">
        <v>424</v>
      </c>
      <c r="S516" s="743"/>
      <c r="T516" s="551">
        <f>O516+1</f>
        <v>4</v>
      </c>
    </row>
    <row r="517" spans="1:20" ht="18.75" customHeight="1" x14ac:dyDescent="0.7">
      <c r="A517" s="749" t="s">
        <v>425</v>
      </c>
      <c r="B517" s="750"/>
      <c r="C517" s="751">
        <f>'Label data'!A67</f>
        <v>405</v>
      </c>
      <c r="D517" s="553"/>
      <c r="F517" s="749" t="s">
        <v>425</v>
      </c>
      <c r="G517" s="750"/>
      <c r="H517" s="751">
        <f>C517</f>
        <v>405</v>
      </c>
      <c r="I517" s="553"/>
      <c r="K517" s="749" t="s">
        <v>425</v>
      </c>
      <c r="L517" s="750"/>
      <c r="M517" s="751">
        <f>H517</f>
        <v>405</v>
      </c>
      <c r="N517" s="553"/>
      <c r="P517" s="749" t="s">
        <v>425</v>
      </c>
      <c r="Q517" s="750"/>
      <c r="R517" s="751">
        <f>M517</f>
        <v>405</v>
      </c>
      <c r="S517" s="553"/>
    </row>
    <row r="518" spans="1:20" ht="18.75" customHeight="1" x14ac:dyDescent="0.35">
      <c r="A518" s="750"/>
      <c r="B518" s="750"/>
      <c r="C518" s="748"/>
      <c r="D518" s="745"/>
      <c r="E518" s="746"/>
      <c r="F518" s="750"/>
      <c r="G518" s="750"/>
      <c r="H518" s="748"/>
      <c r="I518" s="745"/>
      <c r="J518" s="746"/>
      <c r="K518" s="750"/>
      <c r="L518" s="750"/>
      <c r="M518" s="748"/>
      <c r="N518" s="745"/>
      <c r="O518" s="746"/>
      <c r="P518" s="750"/>
      <c r="Q518" s="750"/>
      <c r="R518" s="748"/>
      <c r="S518" s="745"/>
      <c r="T518" s="746"/>
    </row>
    <row r="519" spans="1:20" ht="18.75" customHeight="1" x14ac:dyDescent="0.7">
      <c r="A519" s="554"/>
      <c r="B519" s="555"/>
      <c r="C519" s="556"/>
      <c r="D519" s="554" t="s">
        <v>426</v>
      </c>
      <c r="E519" s="557">
        <f ca="1">'Label data'!G67</f>
        <v>5</v>
      </c>
      <c r="G519" s="555"/>
      <c r="H519" s="556"/>
      <c r="I519" s="554" t="s">
        <v>426</v>
      </c>
      <c r="J519" s="557">
        <f ca="1">E519</f>
        <v>5</v>
      </c>
      <c r="L519" s="555"/>
      <c r="M519" s="556"/>
      <c r="N519" s="554" t="s">
        <v>426</v>
      </c>
      <c r="O519" s="557">
        <f ca="1">'Label data'!H67</f>
        <v>5</v>
      </c>
      <c r="Q519" s="555"/>
      <c r="R519" s="556"/>
      <c r="S519" s="554" t="s">
        <v>426</v>
      </c>
      <c r="T519" s="557">
        <f ca="1">O519</f>
        <v>5</v>
      </c>
    </row>
    <row r="520" spans="1:20" ht="18.75" customHeight="1" x14ac:dyDescent="0.35">
      <c r="A520" s="554"/>
      <c r="B520" s="557"/>
      <c r="C520" s="557"/>
      <c r="D520" s="747" t="s">
        <v>427</v>
      </c>
      <c r="E520" s="748"/>
      <c r="F520" s="554"/>
      <c r="G520" s="557"/>
      <c r="H520" s="557"/>
      <c r="I520" s="747" t="s">
        <v>428</v>
      </c>
      <c r="J520" s="748"/>
      <c r="K520" s="554"/>
      <c r="L520" s="557"/>
      <c r="M520" s="557"/>
      <c r="N520" s="747" t="s">
        <v>427</v>
      </c>
      <c r="O520" s="748"/>
      <c r="P520" s="554"/>
      <c r="Q520" s="557"/>
      <c r="R520" s="557"/>
      <c r="S520" s="747" t="s">
        <v>428</v>
      </c>
      <c r="T520" s="748"/>
    </row>
    <row r="521" spans="1:20" ht="18.75" customHeight="1" x14ac:dyDescent="0.35">
      <c r="A521" s="744" t="str">
        <f>'Competitor List'!$B$1</f>
        <v>IBS 600 YARD MATCH #1</v>
      </c>
      <c r="B521" s="740"/>
      <c r="C521" s="740"/>
      <c r="D521" s="740"/>
      <c r="E521" s="740"/>
      <c r="F521" s="744" t="str">
        <f>'Competitor List'!$B$1</f>
        <v>IBS 600 YARD MATCH #1</v>
      </c>
      <c r="G521" s="740"/>
      <c r="H521" s="740"/>
      <c r="I521" s="740"/>
      <c r="J521" s="740"/>
      <c r="K521" s="744" t="str">
        <f>'Competitor List'!$B$1</f>
        <v>IBS 600 YARD MATCH #1</v>
      </c>
      <c r="L521" s="740"/>
      <c r="M521" s="740"/>
      <c r="N521" s="740"/>
      <c r="O521" s="740"/>
      <c r="P521" s="744" t="str">
        <f>'Competitor List'!$B$1</f>
        <v>IBS 600 YARD MATCH #1</v>
      </c>
      <c r="Q521" s="740"/>
      <c r="R521" s="740"/>
      <c r="S521" s="740"/>
      <c r="T521" s="740"/>
    </row>
    <row r="522" spans="1:20" ht="18.75" customHeight="1" x14ac:dyDescent="0.35">
      <c r="A522" s="744" t="str">
        <f>'Competitor List'!$B$2</f>
        <v>Your range name, City State</v>
      </c>
      <c r="B522" s="740"/>
      <c r="C522" s="740"/>
      <c r="D522" s="740"/>
      <c r="E522" s="740"/>
      <c r="F522" s="744" t="str">
        <f>'Competitor List'!$B$2</f>
        <v>Your range name, City State</v>
      </c>
      <c r="G522" s="740"/>
      <c r="H522" s="740"/>
      <c r="I522" s="740"/>
      <c r="J522" s="740"/>
      <c r="K522" s="744" t="str">
        <f>'Competitor List'!$B$2</f>
        <v>Your range name, City State</v>
      </c>
      <c r="L522" s="740"/>
      <c r="M522" s="740"/>
      <c r="N522" s="740"/>
      <c r="O522" s="740"/>
      <c r="P522" s="744" t="str">
        <f>'Competitor List'!$B$2</f>
        <v>Your range name, City State</v>
      </c>
      <c r="Q522" s="740"/>
      <c r="R522" s="740"/>
      <c r="S522" s="740"/>
      <c r="T522" s="740"/>
    </row>
    <row r="523" spans="1:20" ht="18.75" customHeight="1" x14ac:dyDescent="0.35">
      <c r="A523" s="739">
        <f>'Competitor List'!$B$3</f>
        <v>43499</v>
      </c>
      <c r="B523" s="740"/>
      <c r="C523" s="740"/>
      <c r="D523" s="740"/>
      <c r="E523" s="740"/>
      <c r="F523" s="739">
        <f>'Competitor List'!$B$3</f>
        <v>43499</v>
      </c>
      <c r="G523" s="740"/>
      <c r="H523" s="740"/>
      <c r="I523" s="740"/>
      <c r="J523" s="740"/>
      <c r="K523" s="739">
        <f>'Competitor List'!$B$3</f>
        <v>43499</v>
      </c>
      <c r="L523" s="740"/>
      <c r="M523" s="740"/>
      <c r="N523" s="740"/>
      <c r="O523" s="740"/>
      <c r="P523" s="739">
        <f>'Competitor List'!$B$3</f>
        <v>43499</v>
      </c>
      <c r="Q523" s="740"/>
      <c r="R523" s="740"/>
      <c r="S523" s="740"/>
      <c r="T523" s="740"/>
    </row>
    <row r="524" spans="1:20" ht="18.75" customHeight="1" x14ac:dyDescent="0.35">
      <c r="A524" s="741" t="s">
        <v>438</v>
      </c>
      <c r="B524" s="742"/>
      <c r="C524" s="741" t="s">
        <v>424</v>
      </c>
      <c r="D524" s="743"/>
      <c r="E524" s="551">
        <v>1</v>
      </c>
      <c r="F524" s="741" t="s">
        <v>438</v>
      </c>
      <c r="G524" s="742"/>
      <c r="H524" s="741" t="s">
        <v>424</v>
      </c>
      <c r="I524" s="743"/>
      <c r="J524" s="551">
        <f>E524+1</f>
        <v>2</v>
      </c>
      <c r="K524" s="741" t="s">
        <v>438</v>
      </c>
      <c r="L524" s="742"/>
      <c r="M524" s="741" t="s">
        <v>424</v>
      </c>
      <c r="N524" s="743"/>
      <c r="O524" s="551">
        <f>J524+1</f>
        <v>3</v>
      </c>
      <c r="P524" s="741" t="s">
        <v>438</v>
      </c>
      <c r="Q524" s="742"/>
      <c r="R524" s="741" t="s">
        <v>424</v>
      </c>
      <c r="S524" s="743"/>
      <c r="T524" s="551">
        <f>O524+1</f>
        <v>4</v>
      </c>
    </row>
    <row r="525" spans="1:20" ht="18.75" customHeight="1" x14ac:dyDescent="0.7">
      <c r="A525" s="749" t="s">
        <v>425</v>
      </c>
      <c r="B525" s="750"/>
      <c r="C525" s="751">
        <f>'Label data'!A68</f>
        <v>406</v>
      </c>
      <c r="D525" s="553"/>
      <c r="F525" s="749" t="s">
        <v>425</v>
      </c>
      <c r="G525" s="750"/>
      <c r="H525" s="751">
        <f>C525</f>
        <v>406</v>
      </c>
      <c r="I525" s="553"/>
      <c r="K525" s="749" t="s">
        <v>425</v>
      </c>
      <c r="L525" s="750"/>
      <c r="M525" s="751">
        <f>H525</f>
        <v>406</v>
      </c>
      <c r="N525" s="553"/>
      <c r="P525" s="749" t="s">
        <v>425</v>
      </c>
      <c r="Q525" s="750"/>
      <c r="R525" s="751">
        <f>M525</f>
        <v>406</v>
      </c>
      <c r="S525" s="553"/>
    </row>
    <row r="526" spans="1:20" ht="18.75" customHeight="1" x14ac:dyDescent="0.35">
      <c r="A526" s="750"/>
      <c r="B526" s="750"/>
      <c r="C526" s="748"/>
      <c r="D526" s="745"/>
      <c r="E526" s="746"/>
      <c r="F526" s="750"/>
      <c r="G526" s="750"/>
      <c r="H526" s="748"/>
      <c r="I526" s="745"/>
      <c r="J526" s="746"/>
      <c r="K526" s="750"/>
      <c r="L526" s="750"/>
      <c r="M526" s="748"/>
      <c r="N526" s="745"/>
      <c r="O526" s="746"/>
      <c r="P526" s="750"/>
      <c r="Q526" s="750"/>
      <c r="R526" s="748"/>
      <c r="S526" s="745"/>
      <c r="T526" s="746"/>
    </row>
    <row r="527" spans="1:20" ht="18.75" customHeight="1" x14ac:dyDescent="0.7">
      <c r="A527" s="554"/>
      <c r="B527" s="555"/>
      <c r="C527" s="556"/>
      <c r="D527" s="554" t="s">
        <v>426</v>
      </c>
      <c r="E527" s="557">
        <f ca="1">'Label data'!G68</f>
        <v>6</v>
      </c>
      <c r="G527" s="555"/>
      <c r="H527" s="556"/>
      <c r="I527" s="554" t="s">
        <v>426</v>
      </c>
      <c r="J527" s="557">
        <f ca="1">E527</f>
        <v>6</v>
      </c>
      <c r="L527" s="555"/>
      <c r="M527" s="556"/>
      <c r="N527" s="554" t="s">
        <v>426</v>
      </c>
      <c r="O527" s="557">
        <f ca="1">'Label data'!H68</f>
        <v>6</v>
      </c>
      <c r="Q527" s="555"/>
      <c r="R527" s="556"/>
      <c r="S527" s="554" t="s">
        <v>426</v>
      </c>
      <c r="T527" s="557">
        <f ca="1">O527</f>
        <v>6</v>
      </c>
    </row>
    <row r="528" spans="1:20" ht="18.75" customHeight="1" x14ac:dyDescent="0.35">
      <c r="A528" s="554"/>
      <c r="B528" s="557"/>
      <c r="C528" s="557"/>
      <c r="D528" s="747" t="s">
        <v>427</v>
      </c>
      <c r="E528" s="748"/>
      <c r="F528" s="554"/>
      <c r="G528" s="557"/>
      <c r="H528" s="557"/>
      <c r="I528" s="747" t="s">
        <v>428</v>
      </c>
      <c r="J528" s="748"/>
      <c r="K528" s="554"/>
      <c r="L528" s="557"/>
      <c r="M528" s="557"/>
      <c r="N528" s="747" t="s">
        <v>427</v>
      </c>
      <c r="O528" s="748"/>
      <c r="P528" s="554"/>
      <c r="Q528" s="557"/>
      <c r="R528" s="557"/>
      <c r="S528" s="747" t="s">
        <v>428</v>
      </c>
      <c r="T528" s="748"/>
    </row>
    <row r="529" spans="1:20" ht="18.75" customHeight="1" x14ac:dyDescent="0.35">
      <c r="A529" s="744" t="str">
        <f>'Competitor List'!$B$1</f>
        <v>IBS 600 YARD MATCH #1</v>
      </c>
      <c r="B529" s="740"/>
      <c r="C529" s="740"/>
      <c r="D529" s="740"/>
      <c r="E529" s="740"/>
      <c r="F529" s="744" t="str">
        <f>'Competitor List'!$B$1</f>
        <v>IBS 600 YARD MATCH #1</v>
      </c>
      <c r="G529" s="740"/>
      <c r="H529" s="740"/>
      <c r="I529" s="740"/>
      <c r="J529" s="740"/>
      <c r="K529" s="744" t="str">
        <f>'Competitor List'!$B$1</f>
        <v>IBS 600 YARD MATCH #1</v>
      </c>
      <c r="L529" s="740"/>
      <c r="M529" s="740"/>
      <c r="N529" s="740"/>
      <c r="O529" s="740"/>
      <c r="P529" s="744" t="str">
        <f>'Competitor List'!$B$1</f>
        <v>IBS 600 YARD MATCH #1</v>
      </c>
      <c r="Q529" s="740"/>
      <c r="R529" s="740"/>
      <c r="S529" s="740"/>
      <c r="T529" s="740"/>
    </row>
    <row r="530" spans="1:20" ht="18.75" customHeight="1" x14ac:dyDescent="0.35">
      <c r="A530" s="744" t="str">
        <f>'Competitor List'!$B$2</f>
        <v>Your range name, City State</v>
      </c>
      <c r="B530" s="740"/>
      <c r="C530" s="740"/>
      <c r="D530" s="740"/>
      <c r="E530" s="740"/>
      <c r="F530" s="744" t="str">
        <f>'Competitor List'!$B$2</f>
        <v>Your range name, City State</v>
      </c>
      <c r="G530" s="740"/>
      <c r="H530" s="740"/>
      <c r="I530" s="740"/>
      <c r="J530" s="740"/>
      <c r="K530" s="744" t="str">
        <f>'Competitor List'!$B$2</f>
        <v>Your range name, City State</v>
      </c>
      <c r="L530" s="740"/>
      <c r="M530" s="740"/>
      <c r="N530" s="740"/>
      <c r="O530" s="740"/>
      <c r="P530" s="744" t="str">
        <f>'Competitor List'!$B$2</f>
        <v>Your range name, City State</v>
      </c>
      <c r="Q530" s="740"/>
      <c r="R530" s="740"/>
      <c r="S530" s="740"/>
      <c r="T530" s="740"/>
    </row>
    <row r="531" spans="1:20" ht="18.75" customHeight="1" x14ac:dyDescent="0.35">
      <c r="A531" s="739">
        <f>'Competitor List'!$B$3</f>
        <v>43499</v>
      </c>
      <c r="B531" s="740"/>
      <c r="C531" s="740"/>
      <c r="D531" s="740"/>
      <c r="E531" s="740"/>
      <c r="F531" s="739">
        <f>'Competitor List'!$B$3</f>
        <v>43499</v>
      </c>
      <c r="G531" s="740"/>
      <c r="H531" s="740"/>
      <c r="I531" s="740"/>
      <c r="J531" s="740"/>
      <c r="K531" s="739">
        <f>'Competitor List'!$B$3</f>
        <v>43499</v>
      </c>
      <c r="L531" s="740"/>
      <c r="M531" s="740"/>
      <c r="N531" s="740"/>
      <c r="O531" s="740"/>
      <c r="P531" s="739">
        <f>'Competitor List'!$B$3</f>
        <v>43499</v>
      </c>
      <c r="Q531" s="740"/>
      <c r="R531" s="740"/>
      <c r="S531" s="740"/>
      <c r="T531" s="740"/>
    </row>
    <row r="532" spans="1:20" ht="18.75" customHeight="1" x14ac:dyDescent="0.35">
      <c r="A532" s="741" t="s">
        <v>438</v>
      </c>
      <c r="B532" s="742"/>
      <c r="C532" s="741" t="s">
        <v>424</v>
      </c>
      <c r="D532" s="743"/>
      <c r="E532" s="551">
        <v>1</v>
      </c>
      <c r="F532" s="741" t="s">
        <v>438</v>
      </c>
      <c r="G532" s="742"/>
      <c r="H532" s="741" t="s">
        <v>424</v>
      </c>
      <c r="I532" s="743"/>
      <c r="J532" s="551">
        <f>E532+1</f>
        <v>2</v>
      </c>
      <c r="K532" s="741" t="s">
        <v>438</v>
      </c>
      <c r="L532" s="742"/>
      <c r="M532" s="741" t="s">
        <v>424</v>
      </c>
      <c r="N532" s="743"/>
      <c r="O532" s="551">
        <f>J532+1</f>
        <v>3</v>
      </c>
      <c r="P532" s="741" t="s">
        <v>438</v>
      </c>
      <c r="Q532" s="742"/>
      <c r="R532" s="741" t="s">
        <v>424</v>
      </c>
      <c r="S532" s="743"/>
      <c r="T532" s="551">
        <f>O532+1</f>
        <v>4</v>
      </c>
    </row>
    <row r="533" spans="1:20" ht="18.75" customHeight="1" x14ac:dyDescent="0.7">
      <c r="A533" s="749" t="s">
        <v>425</v>
      </c>
      <c r="B533" s="750"/>
      <c r="C533" s="751">
        <f>'Label data'!A69</f>
        <v>407</v>
      </c>
      <c r="D533" s="553"/>
      <c r="F533" s="749" t="s">
        <v>425</v>
      </c>
      <c r="G533" s="750"/>
      <c r="H533" s="751">
        <f>C533</f>
        <v>407</v>
      </c>
      <c r="I533" s="553"/>
      <c r="K533" s="749" t="s">
        <v>425</v>
      </c>
      <c r="L533" s="750"/>
      <c r="M533" s="751">
        <f>H533</f>
        <v>407</v>
      </c>
      <c r="N533" s="553"/>
      <c r="P533" s="749" t="s">
        <v>425</v>
      </c>
      <c r="Q533" s="750"/>
      <c r="R533" s="751">
        <f>M533</f>
        <v>407</v>
      </c>
      <c r="S533" s="553"/>
    </row>
    <row r="534" spans="1:20" ht="18.75" customHeight="1" x14ac:dyDescent="0.35">
      <c r="A534" s="750"/>
      <c r="B534" s="750"/>
      <c r="C534" s="748"/>
      <c r="D534" s="745"/>
      <c r="E534" s="746"/>
      <c r="F534" s="750"/>
      <c r="G534" s="750"/>
      <c r="H534" s="748"/>
      <c r="I534" s="745"/>
      <c r="J534" s="746"/>
      <c r="K534" s="750"/>
      <c r="L534" s="750"/>
      <c r="M534" s="748"/>
      <c r="N534" s="745"/>
      <c r="O534" s="746"/>
      <c r="P534" s="750"/>
      <c r="Q534" s="750"/>
      <c r="R534" s="748"/>
      <c r="S534" s="745"/>
      <c r="T534" s="746"/>
    </row>
    <row r="535" spans="1:20" ht="18.75" customHeight="1" x14ac:dyDescent="0.7">
      <c r="A535" s="554"/>
      <c r="B535" s="555"/>
      <c r="C535" s="556"/>
      <c r="D535" s="554" t="s">
        <v>426</v>
      </c>
      <c r="E535" s="557">
        <f ca="1">'Label data'!G69</f>
        <v>7</v>
      </c>
      <c r="G535" s="555"/>
      <c r="H535" s="556"/>
      <c r="I535" s="554" t="s">
        <v>426</v>
      </c>
      <c r="J535" s="557">
        <f ca="1">E535</f>
        <v>7</v>
      </c>
      <c r="L535" s="555"/>
      <c r="M535" s="556"/>
      <c r="N535" s="554" t="s">
        <v>426</v>
      </c>
      <c r="O535" s="557">
        <f ca="1">'Label data'!H69</f>
        <v>7</v>
      </c>
      <c r="Q535" s="555"/>
      <c r="R535" s="556"/>
      <c r="S535" s="554" t="s">
        <v>426</v>
      </c>
      <c r="T535" s="557">
        <f ca="1">O535</f>
        <v>7</v>
      </c>
    </row>
    <row r="536" spans="1:20" ht="18.75" customHeight="1" x14ac:dyDescent="0.35">
      <c r="A536" s="554"/>
      <c r="B536" s="557"/>
      <c r="C536" s="557"/>
      <c r="D536" s="747" t="s">
        <v>427</v>
      </c>
      <c r="E536" s="748"/>
      <c r="F536" s="554"/>
      <c r="G536" s="557"/>
      <c r="H536" s="557"/>
      <c r="I536" s="747" t="s">
        <v>428</v>
      </c>
      <c r="J536" s="748"/>
      <c r="K536" s="554"/>
      <c r="L536" s="557"/>
      <c r="M536" s="557"/>
      <c r="N536" s="747" t="s">
        <v>427</v>
      </c>
      <c r="O536" s="748"/>
      <c r="P536" s="554"/>
      <c r="Q536" s="557"/>
      <c r="R536" s="557"/>
      <c r="S536" s="747" t="s">
        <v>428</v>
      </c>
      <c r="T536" s="748"/>
    </row>
    <row r="537" spans="1:20" ht="18.75" customHeight="1" x14ac:dyDescent="0.35">
      <c r="A537" s="744" t="str">
        <f>'Competitor List'!$B$1</f>
        <v>IBS 600 YARD MATCH #1</v>
      </c>
      <c r="B537" s="740"/>
      <c r="C537" s="740"/>
      <c r="D537" s="740"/>
      <c r="E537" s="740"/>
      <c r="F537" s="744" t="str">
        <f>'Competitor List'!$B$1</f>
        <v>IBS 600 YARD MATCH #1</v>
      </c>
      <c r="G537" s="740"/>
      <c r="H537" s="740"/>
      <c r="I537" s="740"/>
      <c r="J537" s="740"/>
      <c r="K537" s="744" t="str">
        <f>'Competitor List'!$B$1</f>
        <v>IBS 600 YARD MATCH #1</v>
      </c>
      <c r="L537" s="740"/>
      <c r="M537" s="740"/>
      <c r="N537" s="740"/>
      <c r="O537" s="740"/>
      <c r="P537" s="744" t="str">
        <f>'Competitor List'!$B$1</f>
        <v>IBS 600 YARD MATCH #1</v>
      </c>
      <c r="Q537" s="740"/>
      <c r="R537" s="740"/>
      <c r="S537" s="740"/>
      <c r="T537" s="740"/>
    </row>
    <row r="538" spans="1:20" ht="18.75" customHeight="1" x14ac:dyDescent="0.35">
      <c r="A538" s="744" t="str">
        <f>'Competitor List'!$B$2</f>
        <v>Your range name, City State</v>
      </c>
      <c r="B538" s="740"/>
      <c r="C538" s="740"/>
      <c r="D538" s="740"/>
      <c r="E538" s="740"/>
      <c r="F538" s="744" t="str">
        <f>'Competitor List'!$B$2</f>
        <v>Your range name, City State</v>
      </c>
      <c r="G538" s="740"/>
      <c r="H538" s="740"/>
      <c r="I538" s="740"/>
      <c r="J538" s="740"/>
      <c r="K538" s="744" t="str">
        <f>'Competitor List'!$B$2</f>
        <v>Your range name, City State</v>
      </c>
      <c r="L538" s="740"/>
      <c r="M538" s="740"/>
      <c r="N538" s="740"/>
      <c r="O538" s="740"/>
      <c r="P538" s="744" t="str">
        <f>'Competitor List'!$B$2</f>
        <v>Your range name, City State</v>
      </c>
      <c r="Q538" s="740"/>
      <c r="R538" s="740"/>
      <c r="S538" s="740"/>
      <c r="T538" s="740"/>
    </row>
    <row r="539" spans="1:20" ht="18.75" customHeight="1" x14ac:dyDescent="0.35">
      <c r="A539" s="739">
        <f>'Competitor List'!$B$3</f>
        <v>43499</v>
      </c>
      <c r="B539" s="740"/>
      <c r="C539" s="740"/>
      <c r="D539" s="740"/>
      <c r="E539" s="740"/>
      <c r="F539" s="739">
        <f>'Competitor List'!$B$3</f>
        <v>43499</v>
      </c>
      <c r="G539" s="740"/>
      <c r="H539" s="740"/>
      <c r="I539" s="740"/>
      <c r="J539" s="740"/>
      <c r="K539" s="739">
        <f>'Competitor List'!$B$3</f>
        <v>43499</v>
      </c>
      <c r="L539" s="740"/>
      <c r="M539" s="740"/>
      <c r="N539" s="740"/>
      <c r="O539" s="740"/>
      <c r="P539" s="739">
        <f>'Competitor List'!$B$3</f>
        <v>43499</v>
      </c>
      <c r="Q539" s="740"/>
      <c r="R539" s="740"/>
      <c r="S539" s="740"/>
      <c r="T539" s="740"/>
    </row>
    <row r="540" spans="1:20" ht="18.75" customHeight="1" x14ac:dyDescent="0.35">
      <c r="A540" s="741" t="s">
        <v>438</v>
      </c>
      <c r="B540" s="742"/>
      <c r="C540" s="741" t="s">
        <v>424</v>
      </c>
      <c r="D540" s="743"/>
      <c r="E540" s="551">
        <v>1</v>
      </c>
      <c r="F540" s="741" t="s">
        <v>438</v>
      </c>
      <c r="G540" s="742"/>
      <c r="H540" s="741" t="s">
        <v>424</v>
      </c>
      <c r="I540" s="743"/>
      <c r="J540" s="551">
        <f>E540+1</f>
        <v>2</v>
      </c>
      <c r="K540" s="741" t="s">
        <v>438</v>
      </c>
      <c r="L540" s="742"/>
      <c r="M540" s="741" t="s">
        <v>424</v>
      </c>
      <c r="N540" s="743"/>
      <c r="O540" s="551">
        <f>J540+1</f>
        <v>3</v>
      </c>
      <c r="P540" s="741" t="s">
        <v>438</v>
      </c>
      <c r="Q540" s="742"/>
      <c r="R540" s="741" t="s">
        <v>424</v>
      </c>
      <c r="S540" s="743"/>
      <c r="T540" s="551">
        <f>O540+1</f>
        <v>4</v>
      </c>
    </row>
    <row r="541" spans="1:20" ht="18.75" customHeight="1" x14ac:dyDescent="0.7">
      <c r="A541" s="749" t="s">
        <v>425</v>
      </c>
      <c r="B541" s="750"/>
      <c r="C541" s="751">
        <f>'Label data'!A70</f>
        <v>408</v>
      </c>
      <c r="D541" s="553"/>
      <c r="F541" s="749" t="s">
        <v>425</v>
      </c>
      <c r="G541" s="750"/>
      <c r="H541" s="751">
        <f>C541</f>
        <v>408</v>
      </c>
      <c r="I541" s="553"/>
      <c r="K541" s="749" t="s">
        <v>425</v>
      </c>
      <c r="L541" s="750"/>
      <c r="M541" s="751">
        <f>H541</f>
        <v>408</v>
      </c>
      <c r="N541" s="553"/>
      <c r="P541" s="749" t="s">
        <v>425</v>
      </c>
      <c r="Q541" s="750"/>
      <c r="R541" s="751">
        <f>M541</f>
        <v>408</v>
      </c>
      <c r="S541" s="553"/>
    </row>
    <row r="542" spans="1:20" ht="18.75" customHeight="1" x14ac:dyDescent="0.35">
      <c r="A542" s="750"/>
      <c r="B542" s="750"/>
      <c r="C542" s="748"/>
      <c r="D542" s="745"/>
      <c r="E542" s="746"/>
      <c r="F542" s="750"/>
      <c r="G542" s="750"/>
      <c r="H542" s="748"/>
      <c r="I542" s="745"/>
      <c r="J542" s="746"/>
      <c r="K542" s="750"/>
      <c r="L542" s="750"/>
      <c r="M542" s="748"/>
      <c r="N542" s="745"/>
      <c r="O542" s="746"/>
      <c r="P542" s="750"/>
      <c r="Q542" s="750"/>
      <c r="R542" s="748"/>
      <c r="S542" s="745"/>
      <c r="T542" s="746"/>
    </row>
    <row r="543" spans="1:20" ht="18.75" customHeight="1" x14ac:dyDescent="0.7">
      <c r="A543" s="554"/>
      <c r="B543" s="555"/>
      <c r="C543" s="556"/>
      <c r="D543" s="554" t="s">
        <v>426</v>
      </c>
      <c r="E543" s="557">
        <f ca="1">'Label data'!G70</f>
        <v>8</v>
      </c>
      <c r="G543" s="555"/>
      <c r="H543" s="556"/>
      <c r="I543" s="554" t="s">
        <v>426</v>
      </c>
      <c r="J543" s="557">
        <f ca="1">E543</f>
        <v>8</v>
      </c>
      <c r="L543" s="555"/>
      <c r="M543" s="556"/>
      <c r="N543" s="554" t="s">
        <v>426</v>
      </c>
      <c r="O543" s="557">
        <f ca="1">'Label data'!H70</f>
        <v>8</v>
      </c>
      <c r="Q543" s="555"/>
      <c r="R543" s="556"/>
      <c r="S543" s="554" t="s">
        <v>426</v>
      </c>
      <c r="T543" s="557">
        <f ca="1">O543</f>
        <v>8</v>
      </c>
    </row>
    <row r="544" spans="1:20" ht="18.75" customHeight="1" x14ac:dyDescent="0.35">
      <c r="A544" s="554"/>
      <c r="B544" s="557"/>
      <c r="C544" s="557"/>
      <c r="D544" s="747" t="s">
        <v>427</v>
      </c>
      <c r="E544" s="748"/>
      <c r="F544" s="554"/>
      <c r="G544" s="557"/>
      <c r="H544" s="557"/>
      <c r="I544" s="747" t="s">
        <v>428</v>
      </c>
      <c r="J544" s="748"/>
      <c r="K544" s="554"/>
      <c r="L544" s="557"/>
      <c r="M544" s="557"/>
      <c r="N544" s="747" t="s">
        <v>427</v>
      </c>
      <c r="O544" s="748"/>
      <c r="P544" s="554"/>
      <c r="Q544" s="557"/>
      <c r="R544" s="557"/>
      <c r="S544" s="747" t="s">
        <v>428</v>
      </c>
      <c r="T544" s="748"/>
    </row>
    <row r="545" spans="1:20" ht="18.75" customHeight="1" x14ac:dyDescent="0.35">
      <c r="A545" s="744" t="str">
        <f>'Competitor List'!$B$1</f>
        <v>IBS 600 YARD MATCH #1</v>
      </c>
      <c r="B545" s="740"/>
      <c r="C545" s="740"/>
      <c r="D545" s="740"/>
      <c r="E545" s="740"/>
      <c r="F545" s="744" t="str">
        <f>'Competitor List'!$B$1</f>
        <v>IBS 600 YARD MATCH #1</v>
      </c>
      <c r="G545" s="740"/>
      <c r="H545" s="740"/>
      <c r="I545" s="740"/>
      <c r="J545" s="740"/>
      <c r="K545" s="744" t="str">
        <f>'Competitor List'!$B$1</f>
        <v>IBS 600 YARD MATCH #1</v>
      </c>
      <c r="L545" s="740"/>
      <c r="M545" s="740"/>
      <c r="N545" s="740"/>
      <c r="O545" s="740"/>
      <c r="P545" s="744" t="str">
        <f>'Competitor List'!$B$1</f>
        <v>IBS 600 YARD MATCH #1</v>
      </c>
      <c r="Q545" s="740"/>
      <c r="R545" s="740"/>
      <c r="S545" s="740"/>
      <c r="T545" s="740"/>
    </row>
    <row r="546" spans="1:20" ht="18.75" customHeight="1" x14ac:dyDescent="0.35">
      <c r="A546" s="744" t="str">
        <f>'Competitor List'!$B$2</f>
        <v>Your range name, City State</v>
      </c>
      <c r="B546" s="740"/>
      <c r="C546" s="740"/>
      <c r="D546" s="740"/>
      <c r="E546" s="740"/>
      <c r="F546" s="744" t="str">
        <f>'Competitor List'!$B$2</f>
        <v>Your range name, City State</v>
      </c>
      <c r="G546" s="740"/>
      <c r="H546" s="740"/>
      <c r="I546" s="740"/>
      <c r="J546" s="740"/>
      <c r="K546" s="744" t="str">
        <f>'Competitor List'!$B$2</f>
        <v>Your range name, City State</v>
      </c>
      <c r="L546" s="740"/>
      <c r="M546" s="740"/>
      <c r="N546" s="740"/>
      <c r="O546" s="740"/>
      <c r="P546" s="744" t="str">
        <f>'Competitor List'!$B$2</f>
        <v>Your range name, City State</v>
      </c>
      <c r="Q546" s="740"/>
      <c r="R546" s="740"/>
      <c r="S546" s="740"/>
      <c r="T546" s="740"/>
    </row>
    <row r="547" spans="1:20" ht="18.75" customHeight="1" x14ac:dyDescent="0.35">
      <c r="A547" s="739">
        <f>'Competitor List'!$B$3</f>
        <v>43499</v>
      </c>
      <c r="B547" s="740"/>
      <c r="C547" s="740"/>
      <c r="D547" s="740"/>
      <c r="E547" s="740"/>
      <c r="F547" s="739">
        <f>'Competitor List'!$B$3</f>
        <v>43499</v>
      </c>
      <c r="G547" s="740"/>
      <c r="H547" s="740"/>
      <c r="I547" s="740"/>
      <c r="J547" s="740"/>
      <c r="K547" s="739">
        <f>'Competitor List'!$B$3</f>
        <v>43499</v>
      </c>
      <c r="L547" s="740"/>
      <c r="M547" s="740"/>
      <c r="N547" s="740"/>
      <c r="O547" s="740"/>
      <c r="P547" s="739">
        <f>'Competitor List'!$B$3</f>
        <v>43499</v>
      </c>
      <c r="Q547" s="740"/>
      <c r="R547" s="740"/>
      <c r="S547" s="740"/>
      <c r="T547" s="740"/>
    </row>
    <row r="548" spans="1:20" ht="18.75" customHeight="1" x14ac:dyDescent="0.35">
      <c r="A548" s="741" t="s">
        <v>438</v>
      </c>
      <c r="B548" s="742"/>
      <c r="C548" s="741" t="s">
        <v>424</v>
      </c>
      <c r="D548" s="743"/>
      <c r="E548" s="551">
        <v>1</v>
      </c>
      <c r="F548" s="741" t="s">
        <v>438</v>
      </c>
      <c r="G548" s="742"/>
      <c r="H548" s="741" t="s">
        <v>424</v>
      </c>
      <c r="I548" s="743"/>
      <c r="J548" s="551">
        <f>E548+1</f>
        <v>2</v>
      </c>
      <c r="K548" s="741" t="s">
        <v>438</v>
      </c>
      <c r="L548" s="742"/>
      <c r="M548" s="741" t="s">
        <v>424</v>
      </c>
      <c r="N548" s="743"/>
      <c r="O548" s="551">
        <f>J548+1</f>
        <v>3</v>
      </c>
      <c r="P548" s="741" t="s">
        <v>438</v>
      </c>
      <c r="Q548" s="742"/>
      <c r="R548" s="741" t="s">
        <v>424</v>
      </c>
      <c r="S548" s="743"/>
      <c r="T548" s="551">
        <f>O548+1</f>
        <v>4</v>
      </c>
    </row>
    <row r="549" spans="1:20" ht="18.75" customHeight="1" x14ac:dyDescent="0.7">
      <c r="A549" s="749" t="s">
        <v>425</v>
      </c>
      <c r="B549" s="750"/>
      <c r="C549" s="751">
        <f>'Label data'!A71</f>
        <v>409</v>
      </c>
      <c r="D549" s="553"/>
      <c r="F549" s="749" t="s">
        <v>425</v>
      </c>
      <c r="G549" s="750"/>
      <c r="H549" s="751">
        <f>C549</f>
        <v>409</v>
      </c>
      <c r="I549" s="553"/>
      <c r="K549" s="749" t="s">
        <v>425</v>
      </c>
      <c r="L549" s="750"/>
      <c r="M549" s="751">
        <f>H549</f>
        <v>409</v>
      </c>
      <c r="N549" s="553"/>
      <c r="P549" s="749" t="s">
        <v>425</v>
      </c>
      <c r="Q549" s="750"/>
      <c r="R549" s="751">
        <f>M549</f>
        <v>409</v>
      </c>
      <c r="S549" s="553"/>
    </row>
    <row r="550" spans="1:20" ht="18.75" customHeight="1" x14ac:dyDescent="0.35">
      <c r="A550" s="750"/>
      <c r="B550" s="750"/>
      <c r="C550" s="748"/>
      <c r="D550" s="745"/>
      <c r="E550" s="746"/>
      <c r="F550" s="750"/>
      <c r="G550" s="750"/>
      <c r="H550" s="748"/>
      <c r="I550" s="745"/>
      <c r="J550" s="746"/>
      <c r="K550" s="750"/>
      <c r="L550" s="750"/>
      <c r="M550" s="748"/>
      <c r="N550" s="745"/>
      <c r="O550" s="746"/>
      <c r="P550" s="750"/>
      <c r="Q550" s="750"/>
      <c r="R550" s="748"/>
      <c r="S550" s="745"/>
      <c r="T550" s="746"/>
    </row>
    <row r="551" spans="1:20" ht="18.75" customHeight="1" x14ac:dyDescent="0.7">
      <c r="A551" s="554"/>
      <c r="B551" s="555"/>
      <c r="C551" s="556"/>
      <c r="D551" s="554" t="s">
        <v>426</v>
      </c>
      <c r="E551" s="557">
        <f ca="1">'Label data'!G71</f>
        <v>9</v>
      </c>
      <c r="G551" s="555"/>
      <c r="H551" s="556"/>
      <c r="I551" s="554" t="s">
        <v>426</v>
      </c>
      <c r="J551" s="557">
        <f ca="1">E551</f>
        <v>9</v>
      </c>
      <c r="L551" s="555"/>
      <c r="M551" s="556"/>
      <c r="N551" s="554" t="s">
        <v>426</v>
      </c>
      <c r="O551" s="557">
        <f ca="1">'Label data'!H71</f>
        <v>9</v>
      </c>
      <c r="Q551" s="555"/>
      <c r="R551" s="556"/>
      <c r="S551" s="554" t="s">
        <v>426</v>
      </c>
      <c r="T551" s="557">
        <f ca="1">O551</f>
        <v>9</v>
      </c>
    </row>
    <row r="552" spans="1:20" ht="18.75" customHeight="1" x14ac:dyDescent="0.35">
      <c r="A552" s="554"/>
      <c r="B552" s="557"/>
      <c r="C552" s="557"/>
      <c r="D552" s="747" t="s">
        <v>427</v>
      </c>
      <c r="E552" s="748"/>
      <c r="F552" s="554"/>
      <c r="G552" s="557"/>
      <c r="H552" s="557"/>
      <c r="I552" s="747" t="s">
        <v>428</v>
      </c>
      <c r="J552" s="748"/>
      <c r="K552" s="554"/>
      <c r="L552" s="557"/>
      <c r="M552" s="557"/>
      <c r="N552" s="747" t="s">
        <v>427</v>
      </c>
      <c r="O552" s="748"/>
      <c r="P552" s="554"/>
      <c r="Q552" s="557"/>
      <c r="R552" s="557"/>
      <c r="S552" s="747" t="s">
        <v>428</v>
      </c>
      <c r="T552" s="748"/>
    </row>
    <row r="553" spans="1:20" ht="18.75" customHeight="1" x14ac:dyDescent="0.35">
      <c r="A553" s="744" t="str">
        <f>'Competitor List'!$B$1</f>
        <v>IBS 600 YARD MATCH #1</v>
      </c>
      <c r="B553" s="740"/>
      <c r="C553" s="740"/>
      <c r="D553" s="740"/>
      <c r="E553" s="740"/>
      <c r="F553" s="744" t="str">
        <f>'Competitor List'!$B$1</f>
        <v>IBS 600 YARD MATCH #1</v>
      </c>
      <c r="G553" s="740"/>
      <c r="H553" s="740"/>
      <c r="I553" s="740"/>
      <c r="J553" s="740"/>
      <c r="K553" s="744" t="str">
        <f>'Competitor List'!$B$1</f>
        <v>IBS 600 YARD MATCH #1</v>
      </c>
      <c r="L553" s="740"/>
      <c r="M553" s="740"/>
      <c r="N553" s="740"/>
      <c r="O553" s="740"/>
      <c r="P553" s="744" t="str">
        <f>'Competitor List'!$B$1</f>
        <v>IBS 600 YARD MATCH #1</v>
      </c>
      <c r="Q553" s="740"/>
      <c r="R553" s="740"/>
      <c r="S553" s="740"/>
      <c r="T553" s="740"/>
    </row>
    <row r="554" spans="1:20" ht="18.75" customHeight="1" x14ac:dyDescent="0.35">
      <c r="A554" s="744" t="str">
        <f>'Competitor List'!$B$2</f>
        <v>Your range name, City State</v>
      </c>
      <c r="B554" s="740"/>
      <c r="C554" s="740"/>
      <c r="D554" s="740"/>
      <c r="E554" s="740"/>
      <c r="F554" s="744" t="str">
        <f>'Competitor List'!$B$2</f>
        <v>Your range name, City State</v>
      </c>
      <c r="G554" s="740"/>
      <c r="H554" s="740"/>
      <c r="I554" s="740"/>
      <c r="J554" s="740"/>
      <c r="K554" s="744" t="str">
        <f>'Competitor List'!$B$2</f>
        <v>Your range name, City State</v>
      </c>
      <c r="L554" s="740"/>
      <c r="M554" s="740"/>
      <c r="N554" s="740"/>
      <c r="O554" s="740"/>
      <c r="P554" s="744" t="str">
        <f>'Competitor List'!$B$2</f>
        <v>Your range name, City State</v>
      </c>
      <c r="Q554" s="740"/>
      <c r="R554" s="740"/>
      <c r="S554" s="740"/>
      <c r="T554" s="740"/>
    </row>
    <row r="555" spans="1:20" ht="18.75" customHeight="1" x14ac:dyDescent="0.35">
      <c r="A555" s="739">
        <f>'Competitor List'!$B$3</f>
        <v>43499</v>
      </c>
      <c r="B555" s="740"/>
      <c r="C555" s="740"/>
      <c r="D555" s="740"/>
      <c r="E555" s="740"/>
      <c r="F555" s="739">
        <f>'Competitor List'!$B$3</f>
        <v>43499</v>
      </c>
      <c r="G555" s="740"/>
      <c r="H555" s="740"/>
      <c r="I555" s="740"/>
      <c r="J555" s="740"/>
      <c r="K555" s="739">
        <f>'Competitor List'!$B$3</f>
        <v>43499</v>
      </c>
      <c r="L555" s="740"/>
      <c r="M555" s="740"/>
      <c r="N555" s="740"/>
      <c r="O555" s="740"/>
      <c r="P555" s="739">
        <f>'Competitor List'!$B$3</f>
        <v>43499</v>
      </c>
      <c r="Q555" s="740"/>
      <c r="R555" s="740"/>
      <c r="S555" s="740"/>
      <c r="T555" s="740"/>
    </row>
    <row r="556" spans="1:20" ht="18.75" customHeight="1" x14ac:dyDescent="0.35">
      <c r="A556" s="741" t="s">
        <v>438</v>
      </c>
      <c r="B556" s="742"/>
      <c r="C556" s="741" t="s">
        <v>424</v>
      </c>
      <c r="D556" s="743"/>
      <c r="E556" s="551">
        <v>1</v>
      </c>
      <c r="F556" s="741" t="s">
        <v>438</v>
      </c>
      <c r="G556" s="742"/>
      <c r="H556" s="741" t="s">
        <v>424</v>
      </c>
      <c r="I556" s="743"/>
      <c r="J556" s="551">
        <f>E556+1</f>
        <v>2</v>
      </c>
      <c r="K556" s="741" t="s">
        <v>438</v>
      </c>
      <c r="L556" s="742"/>
      <c r="M556" s="741" t="s">
        <v>424</v>
      </c>
      <c r="N556" s="743"/>
      <c r="O556" s="551">
        <f>J556+1</f>
        <v>3</v>
      </c>
      <c r="P556" s="741" t="s">
        <v>438</v>
      </c>
      <c r="Q556" s="742"/>
      <c r="R556" s="741" t="s">
        <v>424</v>
      </c>
      <c r="S556" s="743"/>
      <c r="T556" s="551">
        <f>O556+1</f>
        <v>4</v>
      </c>
    </row>
    <row r="557" spans="1:20" ht="18.75" customHeight="1" x14ac:dyDescent="0.7">
      <c r="A557" s="749" t="s">
        <v>425</v>
      </c>
      <c r="B557" s="750"/>
      <c r="C557" s="751">
        <f>'Label data'!A72</f>
        <v>410</v>
      </c>
      <c r="D557" s="553"/>
      <c r="F557" s="749" t="s">
        <v>425</v>
      </c>
      <c r="G557" s="750"/>
      <c r="H557" s="751">
        <f>C557</f>
        <v>410</v>
      </c>
      <c r="I557" s="553"/>
      <c r="K557" s="749" t="s">
        <v>425</v>
      </c>
      <c r="L557" s="750"/>
      <c r="M557" s="751">
        <f>H557</f>
        <v>410</v>
      </c>
      <c r="N557" s="553"/>
      <c r="P557" s="749" t="s">
        <v>425</v>
      </c>
      <c r="Q557" s="750"/>
      <c r="R557" s="751">
        <f>M557</f>
        <v>410</v>
      </c>
      <c r="S557" s="553"/>
    </row>
    <row r="558" spans="1:20" ht="18.75" customHeight="1" x14ac:dyDescent="0.35">
      <c r="A558" s="750"/>
      <c r="B558" s="750"/>
      <c r="C558" s="748"/>
      <c r="D558" s="745"/>
      <c r="E558" s="746"/>
      <c r="F558" s="750"/>
      <c r="G558" s="750"/>
      <c r="H558" s="748"/>
      <c r="I558" s="745"/>
      <c r="J558" s="746"/>
      <c r="K558" s="750"/>
      <c r="L558" s="750"/>
      <c r="M558" s="748"/>
      <c r="N558" s="745"/>
      <c r="O558" s="746"/>
      <c r="P558" s="750"/>
      <c r="Q558" s="750"/>
      <c r="R558" s="748"/>
      <c r="S558" s="745"/>
      <c r="T558" s="746"/>
    </row>
    <row r="559" spans="1:20" ht="18.75" customHeight="1" x14ac:dyDescent="0.7">
      <c r="A559" s="554"/>
      <c r="B559" s="555"/>
      <c r="C559" s="556"/>
      <c r="D559" s="554" t="s">
        <v>426</v>
      </c>
      <c r="E559" s="557">
        <f ca="1">'Label data'!G72</f>
        <v>10</v>
      </c>
      <c r="G559" s="555"/>
      <c r="H559" s="556"/>
      <c r="I559" s="554" t="s">
        <v>426</v>
      </c>
      <c r="J559" s="557">
        <f ca="1">E559</f>
        <v>10</v>
      </c>
      <c r="L559" s="555"/>
      <c r="M559" s="556"/>
      <c r="N559" s="554" t="s">
        <v>426</v>
      </c>
      <c r="O559" s="557">
        <f ca="1">'Label data'!H72</f>
        <v>10</v>
      </c>
      <c r="Q559" s="555"/>
      <c r="R559" s="556"/>
      <c r="S559" s="554" t="s">
        <v>426</v>
      </c>
      <c r="T559" s="557">
        <f ca="1">O559</f>
        <v>10</v>
      </c>
    </row>
    <row r="560" spans="1:20" ht="18.75" customHeight="1" x14ac:dyDescent="0.35">
      <c r="A560" s="554"/>
      <c r="B560" s="557"/>
      <c r="C560" s="557"/>
      <c r="D560" s="747" t="s">
        <v>427</v>
      </c>
      <c r="E560" s="748"/>
      <c r="F560" s="554"/>
      <c r="G560" s="557"/>
      <c r="H560" s="557"/>
      <c r="I560" s="747" t="s">
        <v>428</v>
      </c>
      <c r="J560" s="748"/>
      <c r="K560" s="554"/>
      <c r="L560" s="557"/>
      <c r="M560" s="557"/>
      <c r="N560" s="747" t="s">
        <v>427</v>
      </c>
      <c r="O560" s="748"/>
      <c r="P560" s="554"/>
      <c r="Q560" s="557"/>
      <c r="R560" s="557"/>
      <c r="S560" s="747" t="s">
        <v>428</v>
      </c>
      <c r="T560" s="748"/>
    </row>
    <row r="561" spans="1:20" ht="18.75" customHeight="1" x14ac:dyDescent="0.35">
      <c r="A561" s="744" t="str">
        <f>'Competitor List'!$B$1</f>
        <v>IBS 600 YARD MATCH #1</v>
      </c>
      <c r="B561" s="740"/>
      <c r="C561" s="740"/>
      <c r="D561" s="740"/>
      <c r="E561" s="740"/>
      <c r="F561" s="744" t="str">
        <f>'Competitor List'!$B$1</f>
        <v>IBS 600 YARD MATCH #1</v>
      </c>
      <c r="G561" s="740"/>
      <c r="H561" s="740"/>
      <c r="I561" s="740"/>
      <c r="J561" s="740"/>
      <c r="K561" s="744" t="str">
        <f>'Competitor List'!$B$1</f>
        <v>IBS 600 YARD MATCH #1</v>
      </c>
      <c r="L561" s="740"/>
      <c r="M561" s="740"/>
      <c r="N561" s="740"/>
      <c r="O561" s="740"/>
      <c r="P561" s="744" t="str">
        <f>'Competitor List'!$B$1</f>
        <v>IBS 600 YARD MATCH #1</v>
      </c>
      <c r="Q561" s="740"/>
      <c r="R561" s="740"/>
      <c r="S561" s="740"/>
      <c r="T561" s="740"/>
    </row>
    <row r="562" spans="1:20" ht="18.75" customHeight="1" x14ac:dyDescent="0.35">
      <c r="A562" s="744" t="str">
        <f>'Competitor List'!$B$2</f>
        <v>Your range name, City State</v>
      </c>
      <c r="B562" s="740"/>
      <c r="C562" s="740"/>
      <c r="D562" s="740"/>
      <c r="E562" s="740"/>
      <c r="F562" s="744" t="str">
        <f>'Competitor List'!$B$2</f>
        <v>Your range name, City State</v>
      </c>
      <c r="G562" s="740"/>
      <c r="H562" s="740"/>
      <c r="I562" s="740"/>
      <c r="J562" s="740"/>
      <c r="K562" s="744" t="str">
        <f>'Competitor List'!$B$2</f>
        <v>Your range name, City State</v>
      </c>
      <c r="L562" s="740"/>
      <c r="M562" s="740"/>
      <c r="N562" s="740"/>
      <c r="O562" s="740"/>
      <c r="P562" s="744" t="str">
        <f>'Competitor List'!$B$2</f>
        <v>Your range name, City State</v>
      </c>
      <c r="Q562" s="740"/>
      <c r="R562" s="740"/>
      <c r="S562" s="740"/>
      <c r="T562" s="740"/>
    </row>
    <row r="563" spans="1:20" ht="18.75" customHeight="1" x14ac:dyDescent="0.35">
      <c r="A563" s="739">
        <f>'Competitor List'!$B$3</f>
        <v>43499</v>
      </c>
      <c r="B563" s="740"/>
      <c r="C563" s="740"/>
      <c r="D563" s="740"/>
      <c r="E563" s="740"/>
      <c r="F563" s="739">
        <f>'Competitor List'!$B$3</f>
        <v>43499</v>
      </c>
      <c r="G563" s="740"/>
      <c r="H563" s="740"/>
      <c r="I563" s="740"/>
      <c r="J563" s="740"/>
      <c r="K563" s="739">
        <f>'Competitor List'!$B$3</f>
        <v>43499</v>
      </c>
      <c r="L563" s="740"/>
      <c r="M563" s="740"/>
      <c r="N563" s="740"/>
      <c r="O563" s="740"/>
      <c r="P563" s="739">
        <f>'Competitor List'!$B$3</f>
        <v>43499</v>
      </c>
      <c r="Q563" s="740"/>
      <c r="R563" s="740"/>
      <c r="S563" s="740"/>
      <c r="T563" s="740"/>
    </row>
    <row r="564" spans="1:20" ht="18.75" customHeight="1" x14ac:dyDescent="0.35">
      <c r="A564" s="741" t="s">
        <v>438</v>
      </c>
      <c r="B564" s="742"/>
      <c r="C564" s="741" t="s">
        <v>424</v>
      </c>
      <c r="D564" s="743"/>
      <c r="E564" s="551">
        <v>1</v>
      </c>
      <c r="F564" s="741" t="s">
        <v>438</v>
      </c>
      <c r="G564" s="742"/>
      <c r="H564" s="741" t="s">
        <v>424</v>
      </c>
      <c r="I564" s="743"/>
      <c r="J564" s="551">
        <f>E564+1</f>
        <v>2</v>
      </c>
      <c r="K564" s="741" t="s">
        <v>438</v>
      </c>
      <c r="L564" s="742"/>
      <c r="M564" s="741" t="s">
        <v>424</v>
      </c>
      <c r="N564" s="743"/>
      <c r="O564" s="551">
        <f>J564+1</f>
        <v>3</v>
      </c>
      <c r="P564" s="741" t="s">
        <v>438</v>
      </c>
      <c r="Q564" s="742"/>
      <c r="R564" s="741" t="s">
        <v>424</v>
      </c>
      <c r="S564" s="743"/>
      <c r="T564" s="551">
        <f>O564+1</f>
        <v>4</v>
      </c>
    </row>
    <row r="565" spans="1:20" ht="18.75" customHeight="1" x14ac:dyDescent="0.7">
      <c r="A565" s="749" t="s">
        <v>425</v>
      </c>
      <c r="B565" s="750"/>
      <c r="C565" s="751">
        <f>'Label data'!A73</f>
        <v>411</v>
      </c>
      <c r="D565" s="553"/>
      <c r="F565" s="749" t="s">
        <v>425</v>
      </c>
      <c r="G565" s="750"/>
      <c r="H565" s="751">
        <f>C565</f>
        <v>411</v>
      </c>
      <c r="I565" s="553"/>
      <c r="K565" s="749" t="s">
        <v>425</v>
      </c>
      <c r="L565" s="750"/>
      <c r="M565" s="751">
        <f>H565</f>
        <v>411</v>
      </c>
      <c r="N565" s="553"/>
      <c r="P565" s="749" t="s">
        <v>425</v>
      </c>
      <c r="Q565" s="750"/>
      <c r="R565" s="751">
        <f>M565</f>
        <v>411</v>
      </c>
      <c r="S565" s="553"/>
    </row>
    <row r="566" spans="1:20" ht="18.75" customHeight="1" x14ac:dyDescent="0.35">
      <c r="A566" s="750"/>
      <c r="B566" s="750"/>
      <c r="C566" s="748"/>
      <c r="D566" s="745"/>
      <c r="E566" s="746"/>
      <c r="F566" s="750"/>
      <c r="G566" s="750"/>
      <c r="H566" s="748"/>
      <c r="I566" s="745"/>
      <c r="J566" s="746"/>
      <c r="K566" s="750"/>
      <c r="L566" s="750"/>
      <c r="M566" s="748"/>
      <c r="N566" s="745"/>
      <c r="O566" s="746"/>
      <c r="P566" s="750"/>
      <c r="Q566" s="750"/>
      <c r="R566" s="748"/>
      <c r="S566" s="745"/>
      <c r="T566" s="746"/>
    </row>
    <row r="567" spans="1:20" ht="18.75" customHeight="1" x14ac:dyDescent="0.7">
      <c r="A567" s="554"/>
      <c r="B567" s="555"/>
      <c r="C567" s="556"/>
      <c r="D567" s="554" t="s">
        <v>426</v>
      </c>
      <c r="E567" s="557">
        <f ca="1">'Label data'!G73</f>
        <v>11</v>
      </c>
      <c r="G567" s="555"/>
      <c r="H567" s="556"/>
      <c r="I567" s="554" t="s">
        <v>426</v>
      </c>
      <c r="J567" s="557">
        <f ca="1">E567</f>
        <v>11</v>
      </c>
      <c r="L567" s="555"/>
      <c r="M567" s="556"/>
      <c r="N567" s="554" t="s">
        <v>426</v>
      </c>
      <c r="O567" s="557">
        <f ca="1">'Label data'!H73</f>
        <v>11</v>
      </c>
      <c r="Q567" s="555"/>
      <c r="R567" s="556"/>
      <c r="S567" s="554" t="s">
        <v>426</v>
      </c>
      <c r="T567" s="557">
        <f ca="1">O567</f>
        <v>11</v>
      </c>
    </row>
    <row r="568" spans="1:20" ht="18.75" customHeight="1" x14ac:dyDescent="0.35">
      <c r="A568" s="554"/>
      <c r="B568" s="557"/>
      <c r="C568" s="557"/>
      <c r="D568" s="747" t="s">
        <v>427</v>
      </c>
      <c r="E568" s="748"/>
      <c r="F568" s="554"/>
      <c r="G568" s="557"/>
      <c r="H568" s="557"/>
      <c r="I568" s="747" t="s">
        <v>428</v>
      </c>
      <c r="J568" s="748"/>
      <c r="K568" s="554"/>
      <c r="L568" s="557"/>
      <c r="M568" s="557"/>
      <c r="N568" s="747" t="s">
        <v>427</v>
      </c>
      <c r="O568" s="748"/>
      <c r="P568" s="554"/>
      <c r="Q568" s="557"/>
      <c r="R568" s="557"/>
      <c r="S568" s="747" t="s">
        <v>428</v>
      </c>
      <c r="T568" s="748"/>
    </row>
    <row r="569" spans="1:20" ht="18.75" customHeight="1" x14ac:dyDescent="0.35">
      <c r="A569" s="744" t="str">
        <f>'Competitor List'!$B$1</f>
        <v>IBS 600 YARD MATCH #1</v>
      </c>
      <c r="B569" s="740"/>
      <c r="C569" s="740"/>
      <c r="D569" s="740"/>
      <c r="E569" s="740"/>
      <c r="F569" s="744" t="str">
        <f>'Competitor List'!$B$1</f>
        <v>IBS 600 YARD MATCH #1</v>
      </c>
      <c r="G569" s="740"/>
      <c r="H569" s="740"/>
      <c r="I569" s="740"/>
      <c r="J569" s="740"/>
      <c r="K569" s="744" t="str">
        <f>'Competitor List'!$B$1</f>
        <v>IBS 600 YARD MATCH #1</v>
      </c>
      <c r="L569" s="740"/>
      <c r="M569" s="740"/>
      <c r="N569" s="740"/>
      <c r="O569" s="740"/>
      <c r="P569" s="744" t="str">
        <f>'Competitor List'!$B$1</f>
        <v>IBS 600 YARD MATCH #1</v>
      </c>
      <c r="Q569" s="740"/>
      <c r="R569" s="740"/>
      <c r="S569" s="740"/>
      <c r="T569" s="740"/>
    </row>
    <row r="570" spans="1:20" ht="18.75" customHeight="1" x14ac:dyDescent="0.35">
      <c r="A570" s="744" t="str">
        <f>'Competitor List'!$B$2</f>
        <v>Your range name, City State</v>
      </c>
      <c r="B570" s="740"/>
      <c r="C570" s="740"/>
      <c r="D570" s="740"/>
      <c r="E570" s="740"/>
      <c r="F570" s="744" t="str">
        <f>'Competitor List'!$B$2</f>
        <v>Your range name, City State</v>
      </c>
      <c r="G570" s="740"/>
      <c r="H570" s="740"/>
      <c r="I570" s="740"/>
      <c r="J570" s="740"/>
      <c r="K570" s="744" t="str">
        <f>'Competitor List'!$B$2</f>
        <v>Your range name, City State</v>
      </c>
      <c r="L570" s="740"/>
      <c r="M570" s="740"/>
      <c r="N570" s="740"/>
      <c r="O570" s="740"/>
      <c r="P570" s="744" t="str">
        <f>'Competitor List'!$B$2</f>
        <v>Your range name, City State</v>
      </c>
      <c r="Q570" s="740"/>
      <c r="R570" s="740"/>
      <c r="S570" s="740"/>
      <c r="T570" s="740"/>
    </row>
    <row r="571" spans="1:20" ht="18.75" customHeight="1" x14ac:dyDescent="0.35">
      <c r="A571" s="739">
        <f>'Competitor List'!$B$3</f>
        <v>43499</v>
      </c>
      <c r="B571" s="740"/>
      <c r="C571" s="740"/>
      <c r="D571" s="740"/>
      <c r="E571" s="740"/>
      <c r="F571" s="739">
        <f>'Competitor List'!$B$3</f>
        <v>43499</v>
      </c>
      <c r="G571" s="740"/>
      <c r="H571" s="740"/>
      <c r="I571" s="740"/>
      <c r="J571" s="740"/>
      <c r="K571" s="739">
        <f>'Competitor List'!$B$3</f>
        <v>43499</v>
      </c>
      <c r="L571" s="740"/>
      <c r="M571" s="740"/>
      <c r="N571" s="740"/>
      <c r="O571" s="740"/>
      <c r="P571" s="739">
        <f>'Competitor List'!$B$3</f>
        <v>43499</v>
      </c>
      <c r="Q571" s="740"/>
      <c r="R571" s="740"/>
      <c r="S571" s="740"/>
      <c r="T571" s="740"/>
    </row>
    <row r="572" spans="1:20" ht="18.75" customHeight="1" x14ac:dyDescent="0.35">
      <c r="A572" s="741" t="s">
        <v>438</v>
      </c>
      <c r="B572" s="742"/>
      <c r="C572" s="741" t="s">
        <v>424</v>
      </c>
      <c r="D572" s="743"/>
      <c r="E572" s="551">
        <v>1</v>
      </c>
      <c r="F572" s="741" t="s">
        <v>438</v>
      </c>
      <c r="G572" s="742"/>
      <c r="H572" s="741" t="s">
        <v>424</v>
      </c>
      <c r="I572" s="743"/>
      <c r="J572" s="551">
        <f>E572+1</f>
        <v>2</v>
      </c>
      <c r="K572" s="741" t="s">
        <v>438</v>
      </c>
      <c r="L572" s="742"/>
      <c r="M572" s="741" t="s">
        <v>424</v>
      </c>
      <c r="N572" s="743"/>
      <c r="O572" s="551">
        <f>J572+1</f>
        <v>3</v>
      </c>
      <c r="P572" s="741" t="s">
        <v>438</v>
      </c>
      <c r="Q572" s="742"/>
      <c r="R572" s="741" t="s">
        <v>424</v>
      </c>
      <c r="S572" s="743"/>
      <c r="T572" s="551">
        <f>O572+1</f>
        <v>4</v>
      </c>
    </row>
    <row r="573" spans="1:20" ht="18.75" customHeight="1" x14ac:dyDescent="0.7">
      <c r="A573" s="749" t="s">
        <v>425</v>
      </c>
      <c r="B573" s="750"/>
      <c r="C573" s="751">
        <f>'Label data'!A74</f>
        <v>412</v>
      </c>
      <c r="D573" s="553"/>
      <c r="F573" s="749" t="s">
        <v>425</v>
      </c>
      <c r="G573" s="750"/>
      <c r="H573" s="751">
        <f>C573</f>
        <v>412</v>
      </c>
      <c r="I573" s="553"/>
      <c r="K573" s="749" t="s">
        <v>425</v>
      </c>
      <c r="L573" s="750"/>
      <c r="M573" s="751">
        <f>H573</f>
        <v>412</v>
      </c>
      <c r="N573" s="553"/>
      <c r="P573" s="749" t="s">
        <v>425</v>
      </c>
      <c r="Q573" s="750"/>
      <c r="R573" s="751">
        <f>M573</f>
        <v>412</v>
      </c>
      <c r="S573" s="553"/>
    </row>
    <row r="574" spans="1:20" ht="18.75" customHeight="1" x14ac:dyDescent="0.35">
      <c r="A574" s="750"/>
      <c r="B574" s="750"/>
      <c r="C574" s="748"/>
      <c r="D574" s="745"/>
      <c r="E574" s="746"/>
      <c r="F574" s="750"/>
      <c r="G574" s="750"/>
      <c r="H574" s="748"/>
      <c r="I574" s="745"/>
      <c r="J574" s="746"/>
      <c r="K574" s="750"/>
      <c r="L574" s="750"/>
      <c r="M574" s="748"/>
      <c r="N574" s="745"/>
      <c r="O574" s="746"/>
      <c r="P574" s="750"/>
      <c r="Q574" s="750"/>
      <c r="R574" s="748"/>
      <c r="S574" s="745"/>
      <c r="T574" s="746"/>
    </row>
    <row r="575" spans="1:20" ht="18.75" customHeight="1" x14ac:dyDescent="0.7">
      <c r="A575" s="554"/>
      <c r="B575" s="555"/>
      <c r="C575" s="556"/>
      <c r="D575" s="554" t="s">
        <v>426</v>
      </c>
      <c r="E575" s="557">
        <f ca="1">'Label data'!G74</f>
        <v>12</v>
      </c>
      <c r="G575" s="555"/>
      <c r="H575" s="556"/>
      <c r="I575" s="554" t="s">
        <v>426</v>
      </c>
      <c r="J575" s="557">
        <f ca="1">E575</f>
        <v>12</v>
      </c>
      <c r="L575" s="555"/>
      <c r="M575" s="556"/>
      <c r="N575" s="554" t="s">
        <v>426</v>
      </c>
      <c r="O575" s="557">
        <f ca="1">'Label data'!H74</f>
        <v>12</v>
      </c>
      <c r="Q575" s="555"/>
      <c r="R575" s="556"/>
      <c r="S575" s="554" t="s">
        <v>426</v>
      </c>
      <c r="T575" s="557">
        <f ca="1">O575</f>
        <v>12</v>
      </c>
    </row>
    <row r="576" spans="1:20" ht="18.75" customHeight="1" x14ac:dyDescent="0.35">
      <c r="A576" s="554"/>
      <c r="B576" s="557"/>
      <c r="C576" s="557"/>
      <c r="D576" s="747" t="s">
        <v>427</v>
      </c>
      <c r="E576" s="748"/>
      <c r="F576" s="554"/>
      <c r="G576" s="557"/>
      <c r="H576" s="557"/>
      <c r="I576" s="747" t="s">
        <v>428</v>
      </c>
      <c r="J576" s="748"/>
      <c r="K576" s="554"/>
      <c r="L576" s="557"/>
      <c r="M576" s="557"/>
      <c r="N576" s="747" t="s">
        <v>427</v>
      </c>
      <c r="O576" s="748"/>
      <c r="P576" s="554"/>
      <c r="Q576" s="557"/>
      <c r="R576" s="557"/>
      <c r="S576" s="747" t="s">
        <v>428</v>
      </c>
      <c r="T576" s="748"/>
    </row>
    <row r="577" spans="1:20" ht="18.75" customHeight="1" x14ac:dyDescent="0.35">
      <c r="A577" s="744" t="str">
        <f>'Competitor List'!$B$1</f>
        <v>IBS 600 YARD MATCH #1</v>
      </c>
      <c r="B577" s="740"/>
      <c r="C577" s="740"/>
      <c r="D577" s="740"/>
      <c r="E577" s="740"/>
      <c r="F577" s="744" t="str">
        <f>'Competitor List'!$B$1</f>
        <v>IBS 600 YARD MATCH #1</v>
      </c>
      <c r="G577" s="740"/>
      <c r="H577" s="740"/>
      <c r="I577" s="740"/>
      <c r="J577" s="740"/>
      <c r="K577" s="744" t="str">
        <f>'Competitor List'!$B$1</f>
        <v>IBS 600 YARD MATCH #1</v>
      </c>
      <c r="L577" s="740"/>
      <c r="M577" s="740"/>
      <c r="N577" s="740"/>
      <c r="O577" s="740"/>
      <c r="P577" s="744" t="str">
        <f>'Competitor List'!$B$1</f>
        <v>IBS 600 YARD MATCH #1</v>
      </c>
      <c r="Q577" s="740"/>
      <c r="R577" s="740"/>
      <c r="S577" s="740"/>
      <c r="T577" s="740"/>
    </row>
    <row r="578" spans="1:20" ht="18.75" customHeight="1" x14ac:dyDescent="0.35">
      <c r="A578" s="744" t="str">
        <f>'Competitor List'!$B$2</f>
        <v>Your range name, City State</v>
      </c>
      <c r="B578" s="740"/>
      <c r="C578" s="740"/>
      <c r="D578" s="740"/>
      <c r="E578" s="740"/>
      <c r="F578" s="744" t="str">
        <f>'Competitor List'!$B$2</f>
        <v>Your range name, City State</v>
      </c>
      <c r="G578" s="740"/>
      <c r="H578" s="740"/>
      <c r="I578" s="740"/>
      <c r="J578" s="740"/>
      <c r="K578" s="744" t="str">
        <f>'Competitor List'!$B$2</f>
        <v>Your range name, City State</v>
      </c>
      <c r="L578" s="740"/>
      <c r="M578" s="740"/>
      <c r="N578" s="740"/>
      <c r="O578" s="740"/>
      <c r="P578" s="744" t="str">
        <f>'Competitor List'!$B$2</f>
        <v>Your range name, City State</v>
      </c>
      <c r="Q578" s="740"/>
      <c r="R578" s="740"/>
      <c r="S578" s="740"/>
      <c r="T578" s="740"/>
    </row>
    <row r="579" spans="1:20" ht="18.75" customHeight="1" x14ac:dyDescent="0.35">
      <c r="A579" s="739">
        <f>'Competitor List'!$B$3</f>
        <v>43499</v>
      </c>
      <c r="B579" s="740"/>
      <c r="C579" s="740"/>
      <c r="D579" s="740"/>
      <c r="E579" s="740"/>
      <c r="F579" s="739">
        <f>'Competitor List'!$B$3</f>
        <v>43499</v>
      </c>
      <c r="G579" s="740"/>
      <c r="H579" s="740"/>
      <c r="I579" s="740"/>
      <c r="J579" s="740"/>
      <c r="K579" s="739">
        <f>'Competitor List'!$B$3</f>
        <v>43499</v>
      </c>
      <c r="L579" s="740"/>
      <c r="M579" s="740"/>
      <c r="N579" s="740"/>
      <c r="O579" s="740"/>
      <c r="P579" s="739">
        <f>'Competitor List'!$B$3</f>
        <v>43499</v>
      </c>
      <c r="Q579" s="740"/>
      <c r="R579" s="740"/>
      <c r="S579" s="740"/>
      <c r="T579" s="740"/>
    </row>
    <row r="580" spans="1:20" ht="18.75" customHeight="1" x14ac:dyDescent="0.35">
      <c r="A580" s="741" t="s">
        <v>438</v>
      </c>
      <c r="B580" s="742"/>
      <c r="C580" s="741" t="s">
        <v>424</v>
      </c>
      <c r="D580" s="743"/>
      <c r="E580" s="551">
        <v>1</v>
      </c>
      <c r="F580" s="741" t="s">
        <v>438</v>
      </c>
      <c r="G580" s="742"/>
      <c r="H580" s="741" t="s">
        <v>424</v>
      </c>
      <c r="I580" s="743"/>
      <c r="J580" s="551">
        <f>E580+1</f>
        <v>2</v>
      </c>
      <c r="K580" s="741" t="s">
        <v>438</v>
      </c>
      <c r="L580" s="742"/>
      <c r="M580" s="741" t="s">
        <v>424</v>
      </c>
      <c r="N580" s="743"/>
      <c r="O580" s="551">
        <f>J580+1</f>
        <v>3</v>
      </c>
      <c r="P580" s="741" t="s">
        <v>438</v>
      </c>
      <c r="Q580" s="742"/>
      <c r="R580" s="741" t="s">
        <v>424</v>
      </c>
      <c r="S580" s="743"/>
      <c r="T580" s="551">
        <f>O580+1</f>
        <v>4</v>
      </c>
    </row>
    <row r="581" spans="1:20" ht="18.75" customHeight="1" x14ac:dyDescent="0.7">
      <c r="A581" s="749" t="s">
        <v>425</v>
      </c>
      <c r="B581" s="750"/>
      <c r="C581" s="751">
        <f>'Label data'!A75</f>
        <v>413</v>
      </c>
      <c r="D581" s="553"/>
      <c r="F581" s="749" t="s">
        <v>425</v>
      </c>
      <c r="G581" s="750"/>
      <c r="H581" s="751">
        <f>C581</f>
        <v>413</v>
      </c>
      <c r="I581" s="553"/>
      <c r="K581" s="749" t="s">
        <v>425</v>
      </c>
      <c r="L581" s="750"/>
      <c r="M581" s="751">
        <f>H581</f>
        <v>413</v>
      </c>
      <c r="N581" s="553"/>
      <c r="P581" s="749" t="s">
        <v>425</v>
      </c>
      <c r="Q581" s="750"/>
      <c r="R581" s="751">
        <f>M581</f>
        <v>413</v>
      </c>
      <c r="S581" s="553"/>
    </row>
    <row r="582" spans="1:20" ht="18.75" customHeight="1" x14ac:dyDescent="0.35">
      <c r="A582" s="750"/>
      <c r="B582" s="750"/>
      <c r="C582" s="748"/>
      <c r="D582" s="745"/>
      <c r="E582" s="746"/>
      <c r="F582" s="750"/>
      <c r="G582" s="750"/>
      <c r="H582" s="748"/>
      <c r="I582" s="745"/>
      <c r="J582" s="746"/>
      <c r="K582" s="750"/>
      <c r="L582" s="750"/>
      <c r="M582" s="748"/>
      <c r="N582" s="745"/>
      <c r="O582" s="746"/>
      <c r="P582" s="750"/>
      <c r="Q582" s="750"/>
      <c r="R582" s="748"/>
      <c r="S582" s="745"/>
      <c r="T582" s="746"/>
    </row>
    <row r="583" spans="1:20" ht="18.75" customHeight="1" x14ac:dyDescent="0.7">
      <c r="A583" s="554"/>
      <c r="B583" s="555"/>
      <c r="C583" s="556"/>
      <c r="D583" s="554" t="s">
        <v>426</v>
      </c>
      <c r="E583" s="557">
        <f ca="1">'Label data'!G75</f>
        <v>13</v>
      </c>
      <c r="G583" s="555"/>
      <c r="H583" s="556"/>
      <c r="I583" s="554" t="s">
        <v>426</v>
      </c>
      <c r="J583" s="557">
        <f ca="1">E583</f>
        <v>13</v>
      </c>
      <c r="L583" s="555"/>
      <c r="M583" s="556"/>
      <c r="N583" s="554" t="s">
        <v>426</v>
      </c>
      <c r="O583" s="557">
        <f ca="1">'Label data'!H75</f>
        <v>13</v>
      </c>
      <c r="Q583" s="555"/>
      <c r="R583" s="556"/>
      <c r="S583" s="554" t="s">
        <v>426</v>
      </c>
      <c r="T583" s="557">
        <f ca="1">O583</f>
        <v>13</v>
      </c>
    </row>
    <row r="584" spans="1:20" ht="18.75" customHeight="1" x14ac:dyDescent="0.35">
      <c r="A584" s="554"/>
      <c r="B584" s="557"/>
      <c r="C584" s="557"/>
      <c r="D584" s="747" t="s">
        <v>427</v>
      </c>
      <c r="E584" s="748"/>
      <c r="F584" s="554"/>
      <c r="G584" s="557"/>
      <c r="H584" s="557"/>
      <c r="I584" s="747" t="s">
        <v>428</v>
      </c>
      <c r="J584" s="748"/>
      <c r="K584" s="554"/>
      <c r="L584" s="557"/>
      <c r="M584" s="557"/>
      <c r="N584" s="747" t="s">
        <v>427</v>
      </c>
      <c r="O584" s="748"/>
      <c r="P584" s="554"/>
      <c r="Q584" s="557"/>
      <c r="R584" s="557"/>
      <c r="S584" s="747" t="s">
        <v>428</v>
      </c>
      <c r="T584" s="748"/>
    </row>
    <row r="585" spans="1:20" ht="18.75" customHeight="1" x14ac:dyDescent="0.35">
      <c r="A585" s="744" t="str">
        <f>'Competitor List'!$B$1</f>
        <v>IBS 600 YARD MATCH #1</v>
      </c>
      <c r="B585" s="740"/>
      <c r="C585" s="740"/>
      <c r="D585" s="740"/>
      <c r="E585" s="740"/>
      <c r="F585" s="744" t="str">
        <f>'Competitor List'!$B$1</f>
        <v>IBS 600 YARD MATCH #1</v>
      </c>
      <c r="G585" s="740"/>
      <c r="H585" s="740"/>
      <c r="I585" s="740"/>
      <c r="J585" s="740"/>
      <c r="K585" s="744" t="str">
        <f>'Competitor List'!$B$1</f>
        <v>IBS 600 YARD MATCH #1</v>
      </c>
      <c r="L585" s="740"/>
      <c r="M585" s="740"/>
      <c r="N585" s="740"/>
      <c r="O585" s="740"/>
      <c r="P585" s="744" t="str">
        <f>'Competitor List'!$B$1</f>
        <v>IBS 600 YARD MATCH #1</v>
      </c>
      <c r="Q585" s="740"/>
      <c r="R585" s="740"/>
      <c r="S585" s="740"/>
      <c r="T585" s="740"/>
    </row>
    <row r="586" spans="1:20" ht="18.75" customHeight="1" x14ac:dyDescent="0.35">
      <c r="A586" s="744" t="str">
        <f>'Competitor List'!$B$2</f>
        <v>Your range name, City State</v>
      </c>
      <c r="B586" s="740"/>
      <c r="C586" s="740"/>
      <c r="D586" s="740"/>
      <c r="E586" s="740"/>
      <c r="F586" s="744" t="str">
        <f>'Competitor List'!$B$2</f>
        <v>Your range name, City State</v>
      </c>
      <c r="G586" s="740"/>
      <c r="H586" s="740"/>
      <c r="I586" s="740"/>
      <c r="J586" s="740"/>
      <c r="K586" s="744" t="str">
        <f>'Competitor List'!$B$2</f>
        <v>Your range name, City State</v>
      </c>
      <c r="L586" s="740"/>
      <c r="M586" s="740"/>
      <c r="N586" s="740"/>
      <c r="O586" s="740"/>
      <c r="P586" s="744" t="str">
        <f>'Competitor List'!$B$2</f>
        <v>Your range name, City State</v>
      </c>
      <c r="Q586" s="740"/>
      <c r="R586" s="740"/>
      <c r="S586" s="740"/>
      <c r="T586" s="740"/>
    </row>
    <row r="587" spans="1:20" ht="18.75" customHeight="1" x14ac:dyDescent="0.35">
      <c r="A587" s="739">
        <f>'Competitor List'!$B$3</f>
        <v>43499</v>
      </c>
      <c r="B587" s="740"/>
      <c r="C587" s="740"/>
      <c r="D587" s="740"/>
      <c r="E587" s="740"/>
      <c r="F587" s="739">
        <f>'Competitor List'!$B$3</f>
        <v>43499</v>
      </c>
      <c r="G587" s="740"/>
      <c r="H587" s="740"/>
      <c r="I587" s="740"/>
      <c r="J587" s="740"/>
      <c r="K587" s="739">
        <f>'Competitor List'!$B$3</f>
        <v>43499</v>
      </c>
      <c r="L587" s="740"/>
      <c r="M587" s="740"/>
      <c r="N587" s="740"/>
      <c r="O587" s="740"/>
      <c r="P587" s="739">
        <f>'Competitor List'!$B$3</f>
        <v>43499</v>
      </c>
      <c r="Q587" s="740"/>
      <c r="R587" s="740"/>
      <c r="S587" s="740"/>
      <c r="T587" s="740"/>
    </row>
    <row r="588" spans="1:20" ht="18.75" customHeight="1" x14ac:dyDescent="0.35">
      <c r="A588" s="741" t="s">
        <v>438</v>
      </c>
      <c r="B588" s="742"/>
      <c r="C588" s="741" t="s">
        <v>424</v>
      </c>
      <c r="D588" s="743"/>
      <c r="E588" s="551">
        <v>1</v>
      </c>
      <c r="F588" s="741" t="s">
        <v>438</v>
      </c>
      <c r="G588" s="742"/>
      <c r="H588" s="741" t="s">
        <v>424</v>
      </c>
      <c r="I588" s="743"/>
      <c r="J588" s="551">
        <f>E588+1</f>
        <v>2</v>
      </c>
      <c r="K588" s="741" t="s">
        <v>438</v>
      </c>
      <c r="L588" s="742"/>
      <c r="M588" s="741" t="s">
        <v>424</v>
      </c>
      <c r="N588" s="743"/>
      <c r="O588" s="551">
        <f>J588+1</f>
        <v>3</v>
      </c>
      <c r="P588" s="741" t="s">
        <v>438</v>
      </c>
      <c r="Q588" s="742"/>
      <c r="R588" s="741" t="s">
        <v>424</v>
      </c>
      <c r="S588" s="743"/>
      <c r="T588" s="551">
        <f>O588+1</f>
        <v>4</v>
      </c>
    </row>
    <row r="589" spans="1:20" ht="18.75" customHeight="1" x14ac:dyDescent="0.7">
      <c r="A589" s="749" t="s">
        <v>425</v>
      </c>
      <c r="B589" s="750"/>
      <c r="C589" s="751">
        <f>'Label data'!A76</f>
        <v>414</v>
      </c>
      <c r="D589" s="553"/>
      <c r="F589" s="749" t="s">
        <v>425</v>
      </c>
      <c r="G589" s="750"/>
      <c r="H589" s="751">
        <f>C589</f>
        <v>414</v>
      </c>
      <c r="I589" s="553"/>
      <c r="K589" s="749" t="s">
        <v>425</v>
      </c>
      <c r="L589" s="750"/>
      <c r="M589" s="751">
        <f>H589</f>
        <v>414</v>
      </c>
      <c r="N589" s="553"/>
      <c r="P589" s="749" t="s">
        <v>425</v>
      </c>
      <c r="Q589" s="750"/>
      <c r="R589" s="751">
        <f>M589</f>
        <v>414</v>
      </c>
      <c r="S589" s="553"/>
    </row>
    <row r="590" spans="1:20" ht="18.75" customHeight="1" x14ac:dyDescent="0.35">
      <c r="A590" s="750"/>
      <c r="B590" s="750"/>
      <c r="C590" s="748"/>
      <c r="D590" s="745"/>
      <c r="E590" s="746"/>
      <c r="F590" s="750"/>
      <c r="G590" s="750"/>
      <c r="H590" s="748"/>
      <c r="I590" s="745"/>
      <c r="J590" s="746"/>
      <c r="K590" s="750"/>
      <c r="L590" s="750"/>
      <c r="M590" s="748"/>
      <c r="N590" s="745"/>
      <c r="O590" s="746"/>
      <c r="P590" s="750"/>
      <c r="Q590" s="750"/>
      <c r="R590" s="748"/>
      <c r="S590" s="745"/>
      <c r="T590" s="746"/>
    </row>
    <row r="591" spans="1:20" ht="18.75" customHeight="1" x14ac:dyDescent="0.7">
      <c r="A591" s="554"/>
      <c r="B591" s="555"/>
      <c r="C591" s="556"/>
      <c r="D591" s="554" t="s">
        <v>426</v>
      </c>
      <c r="E591" s="557">
        <f ca="1">'Label data'!G76</f>
        <v>14</v>
      </c>
      <c r="G591" s="555"/>
      <c r="H591" s="556"/>
      <c r="I591" s="554" t="s">
        <v>426</v>
      </c>
      <c r="J591" s="557">
        <f ca="1">E591</f>
        <v>14</v>
      </c>
      <c r="L591" s="555"/>
      <c r="M591" s="556"/>
      <c r="N591" s="554" t="s">
        <v>426</v>
      </c>
      <c r="O591" s="557">
        <f ca="1">'Label data'!H76</f>
        <v>14</v>
      </c>
      <c r="Q591" s="555"/>
      <c r="R591" s="556"/>
      <c r="S591" s="554" t="s">
        <v>426</v>
      </c>
      <c r="T591" s="557">
        <f ca="1">O591</f>
        <v>14</v>
      </c>
    </row>
    <row r="592" spans="1:20" ht="18.75" customHeight="1" x14ac:dyDescent="0.35">
      <c r="A592" s="554"/>
      <c r="B592" s="557"/>
      <c r="C592" s="557"/>
      <c r="D592" s="747" t="s">
        <v>427</v>
      </c>
      <c r="E592" s="748"/>
      <c r="F592" s="554"/>
      <c r="G592" s="557"/>
      <c r="H592" s="557"/>
      <c r="I592" s="747" t="s">
        <v>428</v>
      </c>
      <c r="J592" s="748"/>
      <c r="K592" s="554"/>
      <c r="L592" s="557"/>
      <c r="M592" s="557"/>
      <c r="N592" s="747" t="s">
        <v>427</v>
      </c>
      <c r="O592" s="748"/>
      <c r="P592" s="554"/>
      <c r="Q592" s="557"/>
      <c r="R592" s="557"/>
      <c r="S592" s="747" t="s">
        <v>428</v>
      </c>
      <c r="T592" s="748"/>
    </row>
    <row r="593" spans="1:20" ht="18.75" customHeight="1" x14ac:dyDescent="0.35">
      <c r="A593" s="744" t="str">
        <f>'Competitor List'!$B$1</f>
        <v>IBS 600 YARD MATCH #1</v>
      </c>
      <c r="B593" s="740"/>
      <c r="C593" s="740"/>
      <c r="D593" s="740"/>
      <c r="E593" s="740"/>
      <c r="F593" s="744" t="str">
        <f>'Competitor List'!$B$1</f>
        <v>IBS 600 YARD MATCH #1</v>
      </c>
      <c r="G593" s="740"/>
      <c r="H593" s="740"/>
      <c r="I593" s="740"/>
      <c r="J593" s="740"/>
      <c r="K593" s="744" t="str">
        <f>'Competitor List'!$B$1</f>
        <v>IBS 600 YARD MATCH #1</v>
      </c>
      <c r="L593" s="740"/>
      <c r="M593" s="740"/>
      <c r="N593" s="740"/>
      <c r="O593" s="740"/>
      <c r="P593" s="744" t="str">
        <f>'Competitor List'!$B$1</f>
        <v>IBS 600 YARD MATCH #1</v>
      </c>
      <c r="Q593" s="740"/>
      <c r="R593" s="740"/>
      <c r="S593" s="740"/>
      <c r="T593" s="740"/>
    </row>
    <row r="594" spans="1:20" ht="18.75" customHeight="1" x14ac:dyDescent="0.35">
      <c r="A594" s="744" t="str">
        <f>'Competitor List'!$B$2</f>
        <v>Your range name, City State</v>
      </c>
      <c r="B594" s="740"/>
      <c r="C594" s="740"/>
      <c r="D594" s="740"/>
      <c r="E594" s="740"/>
      <c r="F594" s="744" t="str">
        <f>'Competitor List'!$B$2</f>
        <v>Your range name, City State</v>
      </c>
      <c r="G594" s="740"/>
      <c r="H594" s="740"/>
      <c r="I594" s="740"/>
      <c r="J594" s="740"/>
      <c r="K594" s="744" t="str">
        <f>'Competitor List'!$B$2</f>
        <v>Your range name, City State</v>
      </c>
      <c r="L594" s="740"/>
      <c r="M594" s="740"/>
      <c r="N594" s="740"/>
      <c r="O594" s="740"/>
      <c r="P594" s="744" t="str">
        <f>'Competitor List'!$B$2</f>
        <v>Your range name, City State</v>
      </c>
      <c r="Q594" s="740"/>
      <c r="R594" s="740"/>
      <c r="S594" s="740"/>
      <c r="T594" s="740"/>
    </row>
    <row r="595" spans="1:20" ht="18.75" customHeight="1" x14ac:dyDescent="0.35">
      <c r="A595" s="739">
        <f>'Competitor List'!$B$3</f>
        <v>43499</v>
      </c>
      <c r="B595" s="740"/>
      <c r="C595" s="740"/>
      <c r="D595" s="740"/>
      <c r="E595" s="740"/>
      <c r="F595" s="739">
        <f>'Competitor List'!$B$3</f>
        <v>43499</v>
      </c>
      <c r="G595" s="740"/>
      <c r="H595" s="740"/>
      <c r="I595" s="740"/>
      <c r="J595" s="740"/>
      <c r="K595" s="739">
        <f>'Competitor List'!$B$3</f>
        <v>43499</v>
      </c>
      <c r="L595" s="740"/>
      <c r="M595" s="740"/>
      <c r="N595" s="740"/>
      <c r="O595" s="740"/>
      <c r="P595" s="739">
        <f>'Competitor List'!$B$3</f>
        <v>43499</v>
      </c>
      <c r="Q595" s="740"/>
      <c r="R595" s="740"/>
      <c r="S595" s="740"/>
      <c r="T595" s="740"/>
    </row>
    <row r="596" spans="1:20" ht="18.75" customHeight="1" x14ac:dyDescent="0.35">
      <c r="A596" s="741" t="s">
        <v>438</v>
      </c>
      <c r="B596" s="742"/>
      <c r="C596" s="741" t="s">
        <v>424</v>
      </c>
      <c r="D596" s="743"/>
      <c r="E596" s="551">
        <v>1</v>
      </c>
      <c r="F596" s="741" t="s">
        <v>438</v>
      </c>
      <c r="G596" s="742"/>
      <c r="H596" s="741" t="s">
        <v>424</v>
      </c>
      <c r="I596" s="743"/>
      <c r="J596" s="551">
        <f>E596+1</f>
        <v>2</v>
      </c>
      <c r="K596" s="741" t="s">
        <v>438</v>
      </c>
      <c r="L596" s="742"/>
      <c r="M596" s="741" t="s">
        <v>424</v>
      </c>
      <c r="N596" s="743"/>
      <c r="O596" s="551">
        <f>J596+1</f>
        <v>3</v>
      </c>
      <c r="P596" s="741" t="s">
        <v>438</v>
      </c>
      <c r="Q596" s="742"/>
      <c r="R596" s="741" t="s">
        <v>424</v>
      </c>
      <c r="S596" s="743"/>
      <c r="T596" s="551">
        <f>O596+1</f>
        <v>4</v>
      </c>
    </row>
    <row r="597" spans="1:20" ht="18.75" customHeight="1" x14ac:dyDescent="0.7">
      <c r="A597" s="749" t="s">
        <v>425</v>
      </c>
      <c r="B597" s="750"/>
      <c r="C597" s="751">
        <f>'Label data'!A77</f>
        <v>415</v>
      </c>
      <c r="D597" s="553"/>
      <c r="F597" s="749" t="s">
        <v>425</v>
      </c>
      <c r="G597" s="750"/>
      <c r="H597" s="751">
        <f>C597</f>
        <v>415</v>
      </c>
      <c r="I597" s="553"/>
      <c r="K597" s="749" t="s">
        <v>425</v>
      </c>
      <c r="L597" s="750"/>
      <c r="M597" s="751">
        <f>H597</f>
        <v>415</v>
      </c>
      <c r="N597" s="553"/>
      <c r="P597" s="749" t="s">
        <v>425</v>
      </c>
      <c r="Q597" s="750"/>
      <c r="R597" s="751">
        <f>M597</f>
        <v>415</v>
      </c>
      <c r="S597" s="553"/>
    </row>
    <row r="598" spans="1:20" ht="18.75" customHeight="1" x14ac:dyDescent="0.35">
      <c r="A598" s="750"/>
      <c r="B598" s="750"/>
      <c r="C598" s="748"/>
      <c r="D598" s="745"/>
      <c r="E598" s="746"/>
      <c r="F598" s="750"/>
      <c r="G598" s="750"/>
      <c r="H598" s="748"/>
      <c r="I598" s="745"/>
      <c r="J598" s="746"/>
      <c r="K598" s="750"/>
      <c r="L598" s="750"/>
      <c r="M598" s="748"/>
      <c r="N598" s="745"/>
      <c r="O598" s="746"/>
      <c r="P598" s="750"/>
      <c r="Q598" s="750"/>
      <c r="R598" s="748"/>
      <c r="S598" s="745"/>
      <c r="T598" s="746"/>
    </row>
    <row r="599" spans="1:20" ht="18.75" customHeight="1" x14ac:dyDescent="0.7">
      <c r="A599" s="554"/>
      <c r="B599" s="555"/>
      <c r="C599" s="556"/>
      <c r="D599" s="554" t="s">
        <v>426</v>
      </c>
      <c r="E599" s="557">
        <f ca="1">'Label data'!G77</f>
        <v>15</v>
      </c>
      <c r="G599" s="555"/>
      <c r="H599" s="556"/>
      <c r="I599" s="554" t="s">
        <v>426</v>
      </c>
      <c r="J599" s="557">
        <f ca="1">E599</f>
        <v>15</v>
      </c>
      <c r="L599" s="555"/>
      <c r="M599" s="556"/>
      <c r="N599" s="554" t="s">
        <v>426</v>
      </c>
      <c r="O599" s="557">
        <f ca="1">'Label data'!H77</f>
        <v>15</v>
      </c>
      <c r="Q599" s="555"/>
      <c r="R599" s="556"/>
      <c r="S599" s="554" t="s">
        <v>426</v>
      </c>
      <c r="T599" s="557">
        <f ca="1">O599</f>
        <v>15</v>
      </c>
    </row>
    <row r="600" spans="1:20" ht="18.75" customHeight="1" x14ac:dyDescent="0.35">
      <c r="A600" s="554"/>
      <c r="B600" s="557"/>
      <c r="C600" s="557"/>
      <c r="D600" s="747" t="s">
        <v>427</v>
      </c>
      <c r="E600" s="748"/>
      <c r="F600" s="554"/>
      <c r="G600" s="557"/>
      <c r="H600" s="557"/>
      <c r="I600" s="747" t="s">
        <v>428</v>
      </c>
      <c r="J600" s="748"/>
      <c r="K600" s="554"/>
      <c r="L600" s="557"/>
      <c r="M600" s="557"/>
      <c r="N600" s="747" t="s">
        <v>427</v>
      </c>
      <c r="O600" s="748"/>
      <c r="P600" s="554"/>
      <c r="Q600" s="557"/>
      <c r="R600" s="557"/>
      <c r="S600" s="747" t="s">
        <v>428</v>
      </c>
      <c r="T600" s="748"/>
    </row>
    <row r="601" spans="1:20" ht="18.75" customHeight="1" x14ac:dyDescent="0.35">
      <c r="A601" s="744" t="str">
        <f>'Competitor List'!$B$1</f>
        <v>IBS 600 YARD MATCH #1</v>
      </c>
      <c r="B601" s="740"/>
      <c r="C601" s="740"/>
      <c r="D601" s="740"/>
      <c r="E601" s="740"/>
      <c r="F601" s="744" t="str">
        <f>'Competitor List'!$B$1</f>
        <v>IBS 600 YARD MATCH #1</v>
      </c>
      <c r="G601" s="740"/>
      <c r="H601" s="740"/>
      <c r="I601" s="740"/>
      <c r="J601" s="740"/>
      <c r="K601" s="744" t="str">
        <f>'Competitor List'!$B$1</f>
        <v>IBS 600 YARD MATCH #1</v>
      </c>
      <c r="L601" s="740"/>
      <c r="M601" s="740"/>
      <c r="N601" s="740"/>
      <c r="O601" s="740"/>
      <c r="P601" s="744" t="str">
        <f>'Competitor List'!$B$1</f>
        <v>IBS 600 YARD MATCH #1</v>
      </c>
      <c r="Q601" s="740"/>
      <c r="R601" s="740"/>
      <c r="S601" s="740"/>
      <c r="T601" s="740"/>
    </row>
    <row r="602" spans="1:20" ht="18.75" customHeight="1" x14ac:dyDescent="0.35">
      <c r="A602" s="744" t="str">
        <f>'Competitor List'!$B$2</f>
        <v>Your range name, City State</v>
      </c>
      <c r="B602" s="740"/>
      <c r="C602" s="740"/>
      <c r="D602" s="740"/>
      <c r="E602" s="740"/>
      <c r="F602" s="744" t="str">
        <f>'Competitor List'!$B$2</f>
        <v>Your range name, City State</v>
      </c>
      <c r="G602" s="740"/>
      <c r="H602" s="740"/>
      <c r="I602" s="740"/>
      <c r="J602" s="740"/>
      <c r="K602" s="744" t="str">
        <f>'Competitor List'!$B$2</f>
        <v>Your range name, City State</v>
      </c>
      <c r="L602" s="740"/>
      <c r="M602" s="740"/>
      <c r="N602" s="740"/>
      <c r="O602" s="740"/>
      <c r="P602" s="744" t="str">
        <f>'Competitor List'!$B$2</f>
        <v>Your range name, City State</v>
      </c>
      <c r="Q602" s="740"/>
      <c r="R602" s="740"/>
      <c r="S602" s="740"/>
      <c r="T602" s="740"/>
    </row>
    <row r="603" spans="1:20" ht="18.75" customHeight="1" x14ac:dyDescent="0.35">
      <c r="A603" s="739">
        <f>'Competitor List'!$B$3</f>
        <v>43499</v>
      </c>
      <c r="B603" s="740"/>
      <c r="C603" s="740"/>
      <c r="D603" s="740"/>
      <c r="E603" s="740"/>
      <c r="F603" s="739">
        <f>'Competitor List'!$B$3</f>
        <v>43499</v>
      </c>
      <c r="G603" s="740"/>
      <c r="H603" s="740"/>
      <c r="I603" s="740"/>
      <c r="J603" s="740"/>
      <c r="K603" s="739">
        <f>'Competitor List'!$B$3</f>
        <v>43499</v>
      </c>
      <c r="L603" s="740"/>
      <c r="M603" s="740"/>
      <c r="N603" s="740"/>
      <c r="O603" s="740"/>
      <c r="P603" s="739">
        <f>'Competitor List'!$B$3</f>
        <v>43499</v>
      </c>
      <c r="Q603" s="740"/>
      <c r="R603" s="740"/>
      <c r="S603" s="740"/>
      <c r="T603" s="740"/>
    </row>
    <row r="604" spans="1:20" ht="18.75" customHeight="1" x14ac:dyDescent="0.35">
      <c r="A604" s="741" t="s">
        <v>438</v>
      </c>
      <c r="B604" s="742"/>
      <c r="C604" s="741" t="s">
        <v>424</v>
      </c>
      <c r="D604" s="743"/>
      <c r="E604" s="551">
        <v>1</v>
      </c>
      <c r="F604" s="741" t="s">
        <v>438</v>
      </c>
      <c r="G604" s="742"/>
      <c r="H604" s="741" t="s">
        <v>424</v>
      </c>
      <c r="I604" s="743"/>
      <c r="J604" s="551">
        <f>E604+1</f>
        <v>2</v>
      </c>
      <c r="K604" s="741" t="s">
        <v>438</v>
      </c>
      <c r="L604" s="742"/>
      <c r="M604" s="741" t="s">
        <v>424</v>
      </c>
      <c r="N604" s="743"/>
      <c r="O604" s="551">
        <f>J604+1</f>
        <v>3</v>
      </c>
      <c r="P604" s="741" t="s">
        <v>438</v>
      </c>
      <c r="Q604" s="742"/>
      <c r="R604" s="741" t="s">
        <v>424</v>
      </c>
      <c r="S604" s="743"/>
      <c r="T604" s="551">
        <f>O604+1</f>
        <v>4</v>
      </c>
    </row>
    <row r="605" spans="1:20" ht="18.75" customHeight="1" x14ac:dyDescent="0.7">
      <c r="A605" s="749" t="s">
        <v>425</v>
      </c>
      <c r="B605" s="750"/>
      <c r="C605" s="751">
        <f>'Label data'!A78</f>
        <v>416</v>
      </c>
      <c r="D605" s="553"/>
      <c r="F605" s="749" t="s">
        <v>425</v>
      </c>
      <c r="G605" s="750"/>
      <c r="H605" s="751">
        <f>C605</f>
        <v>416</v>
      </c>
      <c r="I605" s="553"/>
      <c r="K605" s="749" t="s">
        <v>425</v>
      </c>
      <c r="L605" s="750"/>
      <c r="M605" s="751">
        <f>H605</f>
        <v>416</v>
      </c>
      <c r="N605" s="553"/>
      <c r="P605" s="749" t="s">
        <v>425</v>
      </c>
      <c r="Q605" s="750"/>
      <c r="R605" s="751">
        <f>M605</f>
        <v>416</v>
      </c>
      <c r="S605" s="553"/>
    </row>
    <row r="606" spans="1:20" ht="18.75" customHeight="1" x14ac:dyDescent="0.35">
      <c r="A606" s="750"/>
      <c r="B606" s="750"/>
      <c r="C606" s="748"/>
      <c r="D606" s="745"/>
      <c r="E606" s="746"/>
      <c r="F606" s="750"/>
      <c r="G606" s="750"/>
      <c r="H606" s="748"/>
      <c r="I606" s="745"/>
      <c r="J606" s="746"/>
      <c r="K606" s="750"/>
      <c r="L606" s="750"/>
      <c r="M606" s="748"/>
      <c r="N606" s="745"/>
      <c r="O606" s="746"/>
      <c r="P606" s="750"/>
      <c r="Q606" s="750"/>
      <c r="R606" s="748"/>
      <c r="S606" s="745"/>
      <c r="T606" s="746"/>
    </row>
    <row r="607" spans="1:20" ht="18.75" customHeight="1" x14ac:dyDescent="0.7">
      <c r="A607" s="554"/>
      <c r="B607" s="555"/>
      <c r="C607" s="556"/>
      <c r="D607" s="554" t="s">
        <v>426</v>
      </c>
      <c r="E607" s="557">
        <f ca="1">'Label data'!G78</f>
        <v>16</v>
      </c>
      <c r="G607" s="555"/>
      <c r="H607" s="556"/>
      <c r="I607" s="554" t="s">
        <v>426</v>
      </c>
      <c r="J607" s="557">
        <f ca="1">E607</f>
        <v>16</v>
      </c>
      <c r="L607" s="555"/>
      <c r="M607" s="556"/>
      <c r="N607" s="554" t="s">
        <v>426</v>
      </c>
      <c r="O607" s="557">
        <f ca="1">'Label data'!H78</f>
        <v>16</v>
      </c>
      <c r="Q607" s="555"/>
      <c r="R607" s="556"/>
      <c r="S607" s="554" t="s">
        <v>426</v>
      </c>
      <c r="T607" s="557">
        <f ca="1">O607</f>
        <v>16</v>
      </c>
    </row>
    <row r="608" spans="1:20" ht="18.75" customHeight="1" x14ac:dyDescent="0.35">
      <c r="A608" s="554"/>
      <c r="B608" s="557"/>
      <c r="C608" s="557"/>
      <c r="D608" s="747" t="s">
        <v>427</v>
      </c>
      <c r="E608" s="748"/>
      <c r="F608" s="554"/>
      <c r="G608" s="557"/>
      <c r="H608" s="557"/>
      <c r="I608" s="747" t="s">
        <v>428</v>
      </c>
      <c r="J608" s="748"/>
      <c r="K608" s="554"/>
      <c r="L608" s="557"/>
      <c r="M608" s="557"/>
      <c r="N608" s="747" t="s">
        <v>427</v>
      </c>
      <c r="O608" s="748"/>
      <c r="P608" s="554"/>
      <c r="Q608" s="557"/>
      <c r="R608" s="557"/>
      <c r="S608" s="747" t="s">
        <v>428</v>
      </c>
      <c r="T608" s="748"/>
    </row>
    <row r="609" spans="1:20" ht="18.75" customHeight="1" x14ac:dyDescent="0.35">
      <c r="A609" s="744" t="str">
        <f>'Competitor List'!$B$1</f>
        <v>IBS 600 YARD MATCH #1</v>
      </c>
      <c r="B609" s="740"/>
      <c r="C609" s="740"/>
      <c r="D609" s="740"/>
      <c r="E609" s="740"/>
      <c r="F609" s="744" t="str">
        <f>'Competitor List'!$B$1</f>
        <v>IBS 600 YARD MATCH #1</v>
      </c>
      <c r="G609" s="740"/>
      <c r="H609" s="740"/>
      <c r="I609" s="740"/>
      <c r="J609" s="740"/>
      <c r="K609" s="744" t="str">
        <f>'Competitor List'!$B$1</f>
        <v>IBS 600 YARD MATCH #1</v>
      </c>
      <c r="L609" s="740"/>
      <c r="M609" s="740"/>
      <c r="N609" s="740"/>
      <c r="O609" s="740"/>
      <c r="P609" s="744" t="str">
        <f>'Competitor List'!$B$1</f>
        <v>IBS 600 YARD MATCH #1</v>
      </c>
      <c r="Q609" s="740"/>
      <c r="R609" s="740"/>
      <c r="S609" s="740"/>
      <c r="T609" s="740"/>
    </row>
    <row r="610" spans="1:20" ht="18.75" customHeight="1" x14ac:dyDescent="0.35">
      <c r="A610" s="744" t="str">
        <f>'Competitor List'!$B$2</f>
        <v>Your range name, City State</v>
      </c>
      <c r="B610" s="740"/>
      <c r="C610" s="740"/>
      <c r="D610" s="740"/>
      <c r="E610" s="740"/>
      <c r="F610" s="744" t="str">
        <f>'Competitor List'!$B$2</f>
        <v>Your range name, City State</v>
      </c>
      <c r="G610" s="740"/>
      <c r="H610" s="740"/>
      <c r="I610" s="740"/>
      <c r="J610" s="740"/>
      <c r="K610" s="744" t="str">
        <f>'Competitor List'!$B$2</f>
        <v>Your range name, City State</v>
      </c>
      <c r="L610" s="740"/>
      <c r="M610" s="740"/>
      <c r="N610" s="740"/>
      <c r="O610" s="740"/>
      <c r="P610" s="744" t="str">
        <f>'Competitor List'!$B$2</f>
        <v>Your range name, City State</v>
      </c>
      <c r="Q610" s="740"/>
      <c r="R610" s="740"/>
      <c r="S610" s="740"/>
      <c r="T610" s="740"/>
    </row>
    <row r="611" spans="1:20" ht="18.75" customHeight="1" x14ac:dyDescent="0.35">
      <c r="A611" s="739">
        <f>'Competitor List'!$B$3</f>
        <v>43499</v>
      </c>
      <c r="B611" s="740"/>
      <c r="C611" s="740"/>
      <c r="D611" s="740"/>
      <c r="E611" s="740"/>
      <c r="F611" s="739">
        <f>'Competitor List'!$B$3</f>
        <v>43499</v>
      </c>
      <c r="G611" s="740"/>
      <c r="H611" s="740"/>
      <c r="I611" s="740"/>
      <c r="J611" s="740"/>
      <c r="K611" s="739">
        <f>'Competitor List'!$B$3</f>
        <v>43499</v>
      </c>
      <c r="L611" s="740"/>
      <c r="M611" s="740"/>
      <c r="N611" s="740"/>
      <c r="O611" s="740"/>
      <c r="P611" s="739">
        <f>'Competitor List'!$B$3</f>
        <v>43499</v>
      </c>
      <c r="Q611" s="740"/>
      <c r="R611" s="740"/>
      <c r="S611" s="740"/>
      <c r="T611" s="740"/>
    </row>
    <row r="612" spans="1:20" ht="18.75" customHeight="1" x14ac:dyDescent="0.35">
      <c r="A612" s="741" t="s">
        <v>438</v>
      </c>
      <c r="B612" s="742"/>
      <c r="C612" s="741" t="s">
        <v>424</v>
      </c>
      <c r="D612" s="743"/>
      <c r="E612" s="551">
        <v>1</v>
      </c>
      <c r="F612" s="741" t="s">
        <v>438</v>
      </c>
      <c r="G612" s="742"/>
      <c r="H612" s="741" t="s">
        <v>424</v>
      </c>
      <c r="I612" s="743"/>
      <c r="J612" s="551">
        <f>E612+1</f>
        <v>2</v>
      </c>
      <c r="K612" s="741" t="s">
        <v>438</v>
      </c>
      <c r="L612" s="742"/>
      <c r="M612" s="741" t="s">
        <v>424</v>
      </c>
      <c r="N612" s="743"/>
      <c r="O612" s="551">
        <f>J612+1</f>
        <v>3</v>
      </c>
      <c r="P612" s="741" t="s">
        <v>438</v>
      </c>
      <c r="Q612" s="742"/>
      <c r="R612" s="741" t="s">
        <v>424</v>
      </c>
      <c r="S612" s="743"/>
      <c r="T612" s="551">
        <f>O612+1</f>
        <v>4</v>
      </c>
    </row>
    <row r="613" spans="1:20" ht="18.75" customHeight="1" x14ac:dyDescent="0.7">
      <c r="A613" s="749" t="s">
        <v>425</v>
      </c>
      <c r="B613" s="750"/>
      <c r="C613" s="751">
        <f>'Label data'!A79</f>
        <v>417</v>
      </c>
      <c r="D613" s="553"/>
      <c r="F613" s="749" t="s">
        <v>425</v>
      </c>
      <c r="G613" s="750"/>
      <c r="H613" s="751">
        <f>C613</f>
        <v>417</v>
      </c>
      <c r="I613" s="553"/>
      <c r="K613" s="749" t="s">
        <v>425</v>
      </c>
      <c r="L613" s="750"/>
      <c r="M613" s="751">
        <f>H613</f>
        <v>417</v>
      </c>
      <c r="N613" s="553"/>
      <c r="P613" s="749" t="s">
        <v>425</v>
      </c>
      <c r="Q613" s="750"/>
      <c r="R613" s="751">
        <f>M613</f>
        <v>417</v>
      </c>
      <c r="S613" s="553"/>
    </row>
    <row r="614" spans="1:20" ht="18.75" customHeight="1" x14ac:dyDescent="0.35">
      <c r="A614" s="750"/>
      <c r="B614" s="750"/>
      <c r="C614" s="748"/>
      <c r="D614" s="745"/>
      <c r="E614" s="746"/>
      <c r="F614" s="750"/>
      <c r="G614" s="750"/>
      <c r="H614" s="748"/>
      <c r="I614" s="745"/>
      <c r="J614" s="746"/>
      <c r="K614" s="750"/>
      <c r="L614" s="750"/>
      <c r="M614" s="748"/>
      <c r="N614" s="745"/>
      <c r="O614" s="746"/>
      <c r="P614" s="750"/>
      <c r="Q614" s="750"/>
      <c r="R614" s="748"/>
      <c r="S614" s="745"/>
      <c r="T614" s="746"/>
    </row>
    <row r="615" spans="1:20" ht="18.75" customHeight="1" x14ac:dyDescent="0.7">
      <c r="A615" s="554"/>
      <c r="B615" s="555"/>
      <c r="C615" s="556"/>
      <c r="D615" s="554" t="s">
        <v>426</v>
      </c>
      <c r="E615" s="557">
        <f ca="1">'Label data'!G79</f>
        <v>17</v>
      </c>
      <c r="G615" s="555"/>
      <c r="H615" s="556"/>
      <c r="I615" s="554" t="s">
        <v>426</v>
      </c>
      <c r="J615" s="557">
        <f ca="1">E615</f>
        <v>17</v>
      </c>
      <c r="L615" s="555"/>
      <c r="M615" s="556"/>
      <c r="N615" s="554" t="s">
        <v>426</v>
      </c>
      <c r="O615" s="557">
        <f ca="1">'Label data'!H79</f>
        <v>17</v>
      </c>
      <c r="Q615" s="555"/>
      <c r="R615" s="556"/>
      <c r="S615" s="554" t="s">
        <v>426</v>
      </c>
      <c r="T615" s="557">
        <f ca="1">O615</f>
        <v>17</v>
      </c>
    </row>
    <row r="616" spans="1:20" ht="18.75" customHeight="1" x14ac:dyDescent="0.35">
      <c r="A616" s="554"/>
      <c r="B616" s="557"/>
      <c r="C616" s="557"/>
      <c r="D616" s="747" t="s">
        <v>427</v>
      </c>
      <c r="E616" s="748"/>
      <c r="F616" s="554"/>
      <c r="G616" s="557"/>
      <c r="H616" s="557"/>
      <c r="I616" s="747" t="s">
        <v>428</v>
      </c>
      <c r="J616" s="748"/>
      <c r="K616" s="554"/>
      <c r="L616" s="557"/>
      <c r="M616" s="557"/>
      <c r="N616" s="747" t="s">
        <v>427</v>
      </c>
      <c r="O616" s="748"/>
      <c r="P616" s="554"/>
      <c r="Q616" s="557"/>
      <c r="R616" s="557"/>
      <c r="S616" s="747" t="s">
        <v>428</v>
      </c>
      <c r="T616" s="748"/>
    </row>
    <row r="617" spans="1:20" ht="18.75" customHeight="1" x14ac:dyDescent="0.35">
      <c r="A617" s="744" t="str">
        <f>'Competitor List'!$B$1</f>
        <v>IBS 600 YARD MATCH #1</v>
      </c>
      <c r="B617" s="740"/>
      <c r="C617" s="740"/>
      <c r="D617" s="740"/>
      <c r="E617" s="740"/>
      <c r="F617" s="744" t="str">
        <f>'Competitor List'!$B$1</f>
        <v>IBS 600 YARD MATCH #1</v>
      </c>
      <c r="G617" s="740"/>
      <c r="H617" s="740"/>
      <c r="I617" s="740"/>
      <c r="J617" s="740"/>
      <c r="K617" s="744" t="str">
        <f>'Competitor List'!$B$1</f>
        <v>IBS 600 YARD MATCH #1</v>
      </c>
      <c r="L617" s="740"/>
      <c r="M617" s="740"/>
      <c r="N617" s="740"/>
      <c r="O617" s="740"/>
      <c r="P617" s="744" t="str">
        <f>'Competitor List'!$B$1</f>
        <v>IBS 600 YARD MATCH #1</v>
      </c>
      <c r="Q617" s="740"/>
      <c r="R617" s="740"/>
      <c r="S617" s="740"/>
      <c r="T617" s="740"/>
    </row>
    <row r="618" spans="1:20" ht="18.75" customHeight="1" x14ac:dyDescent="0.35">
      <c r="A618" s="744" t="str">
        <f>'Competitor List'!$B$2</f>
        <v>Your range name, City State</v>
      </c>
      <c r="B618" s="740"/>
      <c r="C618" s="740"/>
      <c r="D618" s="740"/>
      <c r="E618" s="740"/>
      <c r="F618" s="744" t="str">
        <f>'Competitor List'!$B$2</f>
        <v>Your range name, City State</v>
      </c>
      <c r="G618" s="740"/>
      <c r="H618" s="740"/>
      <c r="I618" s="740"/>
      <c r="J618" s="740"/>
      <c r="K618" s="744" t="str">
        <f>'Competitor List'!$B$2</f>
        <v>Your range name, City State</v>
      </c>
      <c r="L618" s="740"/>
      <c r="M618" s="740"/>
      <c r="N618" s="740"/>
      <c r="O618" s="740"/>
      <c r="P618" s="744" t="str">
        <f>'Competitor List'!$B$2</f>
        <v>Your range name, City State</v>
      </c>
      <c r="Q618" s="740"/>
      <c r="R618" s="740"/>
      <c r="S618" s="740"/>
      <c r="T618" s="740"/>
    </row>
    <row r="619" spans="1:20" ht="18.75" customHeight="1" x14ac:dyDescent="0.35">
      <c r="A619" s="739">
        <f>'Competitor List'!$B$3</f>
        <v>43499</v>
      </c>
      <c r="B619" s="740"/>
      <c r="C619" s="740"/>
      <c r="D619" s="740"/>
      <c r="E619" s="740"/>
      <c r="F619" s="739">
        <f>'Competitor List'!$B$3</f>
        <v>43499</v>
      </c>
      <c r="G619" s="740"/>
      <c r="H619" s="740"/>
      <c r="I619" s="740"/>
      <c r="J619" s="740"/>
      <c r="K619" s="739">
        <f>'Competitor List'!$B$3</f>
        <v>43499</v>
      </c>
      <c r="L619" s="740"/>
      <c r="M619" s="740"/>
      <c r="N619" s="740"/>
      <c r="O619" s="740"/>
      <c r="P619" s="739">
        <f>'Competitor List'!$B$3</f>
        <v>43499</v>
      </c>
      <c r="Q619" s="740"/>
      <c r="R619" s="740"/>
      <c r="S619" s="740"/>
      <c r="T619" s="740"/>
    </row>
    <row r="620" spans="1:20" ht="18.75" customHeight="1" x14ac:dyDescent="0.35">
      <c r="A620" s="741" t="s">
        <v>438</v>
      </c>
      <c r="B620" s="742"/>
      <c r="C620" s="741" t="s">
        <v>424</v>
      </c>
      <c r="D620" s="743"/>
      <c r="E620" s="551">
        <v>1</v>
      </c>
      <c r="F620" s="741" t="s">
        <v>438</v>
      </c>
      <c r="G620" s="742"/>
      <c r="H620" s="741" t="s">
        <v>424</v>
      </c>
      <c r="I620" s="743"/>
      <c r="J620" s="551">
        <f>E620+1</f>
        <v>2</v>
      </c>
      <c r="K620" s="741" t="s">
        <v>438</v>
      </c>
      <c r="L620" s="742"/>
      <c r="M620" s="741" t="s">
        <v>424</v>
      </c>
      <c r="N620" s="743"/>
      <c r="O620" s="551">
        <f>J620+1</f>
        <v>3</v>
      </c>
      <c r="P620" s="741" t="s">
        <v>438</v>
      </c>
      <c r="Q620" s="742"/>
      <c r="R620" s="741" t="s">
        <v>424</v>
      </c>
      <c r="S620" s="743"/>
      <c r="T620" s="551">
        <f>O620+1</f>
        <v>4</v>
      </c>
    </row>
    <row r="621" spans="1:20" ht="18.75" customHeight="1" x14ac:dyDescent="0.7">
      <c r="A621" s="749" t="s">
        <v>425</v>
      </c>
      <c r="B621" s="750"/>
      <c r="C621" s="751">
        <f>'Label data'!A80</f>
        <v>418</v>
      </c>
      <c r="D621" s="553"/>
      <c r="F621" s="749" t="s">
        <v>425</v>
      </c>
      <c r="G621" s="750"/>
      <c r="H621" s="751">
        <f>C621</f>
        <v>418</v>
      </c>
      <c r="I621" s="553"/>
      <c r="K621" s="749" t="s">
        <v>425</v>
      </c>
      <c r="L621" s="750"/>
      <c r="M621" s="751">
        <f>H621</f>
        <v>418</v>
      </c>
      <c r="N621" s="553"/>
      <c r="P621" s="749" t="s">
        <v>425</v>
      </c>
      <c r="Q621" s="750"/>
      <c r="R621" s="751">
        <f>M621</f>
        <v>418</v>
      </c>
      <c r="S621" s="553"/>
    </row>
    <row r="622" spans="1:20" ht="18.75" customHeight="1" x14ac:dyDescent="0.35">
      <c r="A622" s="750"/>
      <c r="B622" s="750"/>
      <c r="C622" s="748"/>
      <c r="D622" s="745"/>
      <c r="E622" s="746"/>
      <c r="F622" s="750"/>
      <c r="G622" s="750"/>
      <c r="H622" s="748"/>
      <c r="I622" s="745"/>
      <c r="J622" s="746"/>
      <c r="K622" s="750"/>
      <c r="L622" s="750"/>
      <c r="M622" s="748"/>
      <c r="N622" s="745"/>
      <c r="O622" s="746"/>
      <c r="P622" s="750"/>
      <c r="Q622" s="750"/>
      <c r="R622" s="748"/>
      <c r="S622" s="745"/>
      <c r="T622" s="746"/>
    </row>
    <row r="623" spans="1:20" ht="18.75" customHeight="1" x14ac:dyDescent="0.7">
      <c r="A623" s="554"/>
      <c r="B623" s="555"/>
      <c r="C623" s="556"/>
      <c r="D623" s="554" t="s">
        <v>426</v>
      </c>
      <c r="E623" s="557">
        <f ca="1">'Label data'!G80</f>
        <v>18</v>
      </c>
      <c r="G623" s="555"/>
      <c r="H623" s="556"/>
      <c r="I623" s="554" t="s">
        <v>426</v>
      </c>
      <c r="J623" s="557">
        <f ca="1">E623</f>
        <v>18</v>
      </c>
      <c r="L623" s="555"/>
      <c r="M623" s="556"/>
      <c r="N623" s="554" t="s">
        <v>426</v>
      </c>
      <c r="O623" s="557">
        <f ca="1">'Label data'!H80</f>
        <v>18</v>
      </c>
      <c r="Q623" s="555"/>
      <c r="R623" s="556"/>
      <c r="S623" s="554" t="s">
        <v>426</v>
      </c>
      <c r="T623" s="557">
        <f ca="1">O623</f>
        <v>18</v>
      </c>
    </row>
    <row r="624" spans="1:20" ht="18.75" customHeight="1" x14ac:dyDescent="0.35">
      <c r="A624" s="554"/>
      <c r="B624" s="557"/>
      <c r="C624" s="557"/>
      <c r="D624" s="747" t="s">
        <v>427</v>
      </c>
      <c r="E624" s="748"/>
      <c r="F624" s="554"/>
      <c r="G624" s="557"/>
      <c r="H624" s="557"/>
      <c r="I624" s="747" t="s">
        <v>428</v>
      </c>
      <c r="J624" s="748"/>
      <c r="K624" s="554"/>
      <c r="L624" s="557"/>
      <c r="M624" s="557"/>
      <c r="N624" s="747" t="s">
        <v>427</v>
      </c>
      <c r="O624" s="748"/>
      <c r="P624" s="554"/>
      <c r="Q624" s="557"/>
      <c r="R624" s="557"/>
      <c r="S624" s="747" t="s">
        <v>428</v>
      </c>
      <c r="T624" s="748"/>
    </row>
    <row r="625" spans="1:20" ht="18.75" customHeight="1" x14ac:dyDescent="0.35">
      <c r="A625" s="744" t="str">
        <f>'Competitor List'!$B$1</f>
        <v>IBS 600 YARD MATCH #1</v>
      </c>
      <c r="B625" s="740"/>
      <c r="C625" s="740"/>
      <c r="D625" s="740"/>
      <c r="E625" s="740"/>
      <c r="F625" s="744" t="str">
        <f>'Competitor List'!$B$1</f>
        <v>IBS 600 YARD MATCH #1</v>
      </c>
      <c r="G625" s="740"/>
      <c r="H625" s="740"/>
      <c r="I625" s="740"/>
      <c r="J625" s="740"/>
      <c r="K625" s="744" t="str">
        <f>'Competitor List'!$B$1</f>
        <v>IBS 600 YARD MATCH #1</v>
      </c>
      <c r="L625" s="740"/>
      <c r="M625" s="740"/>
      <c r="N625" s="740"/>
      <c r="O625" s="740"/>
      <c r="P625" s="744" t="str">
        <f>'Competitor List'!$B$1</f>
        <v>IBS 600 YARD MATCH #1</v>
      </c>
      <c r="Q625" s="740"/>
      <c r="R625" s="740"/>
      <c r="S625" s="740"/>
      <c r="T625" s="740"/>
    </row>
    <row r="626" spans="1:20" ht="18.75" customHeight="1" x14ac:dyDescent="0.35">
      <c r="A626" s="744" t="str">
        <f>'Competitor List'!$B$2</f>
        <v>Your range name, City State</v>
      </c>
      <c r="B626" s="740"/>
      <c r="C626" s="740"/>
      <c r="D626" s="740"/>
      <c r="E626" s="740"/>
      <c r="F626" s="744" t="str">
        <f>'Competitor List'!$B$2</f>
        <v>Your range name, City State</v>
      </c>
      <c r="G626" s="740"/>
      <c r="H626" s="740"/>
      <c r="I626" s="740"/>
      <c r="J626" s="740"/>
      <c r="K626" s="744" t="str">
        <f>'Competitor List'!$B$2</f>
        <v>Your range name, City State</v>
      </c>
      <c r="L626" s="740"/>
      <c r="M626" s="740"/>
      <c r="N626" s="740"/>
      <c r="O626" s="740"/>
      <c r="P626" s="744" t="str">
        <f>'Competitor List'!$B$2</f>
        <v>Your range name, City State</v>
      </c>
      <c r="Q626" s="740"/>
      <c r="R626" s="740"/>
      <c r="S626" s="740"/>
      <c r="T626" s="740"/>
    </row>
    <row r="627" spans="1:20" ht="18.75" customHeight="1" x14ac:dyDescent="0.35">
      <c r="A627" s="739">
        <f>'Competitor List'!$B$3</f>
        <v>43499</v>
      </c>
      <c r="B627" s="740"/>
      <c r="C627" s="740"/>
      <c r="D627" s="740"/>
      <c r="E627" s="740"/>
      <c r="F627" s="739">
        <f>'Competitor List'!$B$3</f>
        <v>43499</v>
      </c>
      <c r="G627" s="740"/>
      <c r="H627" s="740"/>
      <c r="I627" s="740"/>
      <c r="J627" s="740"/>
      <c r="K627" s="739">
        <f>'Competitor List'!$B$3</f>
        <v>43499</v>
      </c>
      <c r="L627" s="740"/>
      <c r="M627" s="740"/>
      <c r="N627" s="740"/>
      <c r="O627" s="740"/>
      <c r="P627" s="739">
        <f>'Competitor List'!$B$3</f>
        <v>43499</v>
      </c>
      <c r="Q627" s="740"/>
      <c r="R627" s="740"/>
      <c r="S627" s="740"/>
      <c r="T627" s="740"/>
    </row>
    <row r="628" spans="1:20" ht="18.75" customHeight="1" x14ac:dyDescent="0.35">
      <c r="A628" s="741" t="s">
        <v>438</v>
      </c>
      <c r="B628" s="742"/>
      <c r="C628" s="741" t="s">
        <v>424</v>
      </c>
      <c r="D628" s="743"/>
      <c r="E628" s="551">
        <v>1</v>
      </c>
      <c r="F628" s="741" t="s">
        <v>438</v>
      </c>
      <c r="G628" s="742"/>
      <c r="H628" s="741" t="s">
        <v>424</v>
      </c>
      <c r="I628" s="743"/>
      <c r="J628" s="551">
        <f>E628+1</f>
        <v>2</v>
      </c>
      <c r="K628" s="741" t="s">
        <v>438</v>
      </c>
      <c r="L628" s="742"/>
      <c r="M628" s="741" t="s">
        <v>424</v>
      </c>
      <c r="N628" s="743"/>
      <c r="O628" s="551">
        <f>J628+1</f>
        <v>3</v>
      </c>
      <c r="P628" s="741" t="s">
        <v>438</v>
      </c>
      <c r="Q628" s="742"/>
      <c r="R628" s="741" t="s">
        <v>424</v>
      </c>
      <c r="S628" s="743"/>
      <c r="T628" s="551">
        <f>O628+1</f>
        <v>4</v>
      </c>
    </row>
    <row r="629" spans="1:20" ht="18.75" customHeight="1" x14ac:dyDescent="0.7">
      <c r="A629" s="749" t="s">
        <v>425</v>
      </c>
      <c r="B629" s="750"/>
      <c r="C629" s="751">
        <f>'Label data'!A81</f>
        <v>419</v>
      </c>
      <c r="D629" s="553"/>
      <c r="F629" s="749" t="s">
        <v>425</v>
      </c>
      <c r="G629" s="750"/>
      <c r="H629" s="751">
        <f>C629</f>
        <v>419</v>
      </c>
      <c r="I629" s="553"/>
      <c r="K629" s="749" t="s">
        <v>425</v>
      </c>
      <c r="L629" s="750"/>
      <c r="M629" s="751">
        <f>H629</f>
        <v>419</v>
      </c>
      <c r="N629" s="553"/>
      <c r="P629" s="749" t="s">
        <v>425</v>
      </c>
      <c r="Q629" s="750"/>
      <c r="R629" s="751">
        <f>M629</f>
        <v>419</v>
      </c>
      <c r="S629" s="553"/>
    </row>
    <row r="630" spans="1:20" ht="18.75" customHeight="1" x14ac:dyDescent="0.35">
      <c r="A630" s="750"/>
      <c r="B630" s="750"/>
      <c r="C630" s="748"/>
      <c r="D630" s="745"/>
      <c r="E630" s="746"/>
      <c r="F630" s="750"/>
      <c r="G630" s="750"/>
      <c r="H630" s="748"/>
      <c r="I630" s="745"/>
      <c r="J630" s="746"/>
      <c r="K630" s="750"/>
      <c r="L630" s="750"/>
      <c r="M630" s="748"/>
      <c r="N630" s="745"/>
      <c r="O630" s="746"/>
      <c r="P630" s="750"/>
      <c r="Q630" s="750"/>
      <c r="R630" s="748"/>
      <c r="S630" s="745"/>
      <c r="T630" s="746"/>
    </row>
    <row r="631" spans="1:20" ht="18.75" customHeight="1" x14ac:dyDescent="0.7">
      <c r="A631" s="554"/>
      <c r="B631" s="555"/>
      <c r="C631" s="556"/>
      <c r="D631" s="554" t="s">
        <v>426</v>
      </c>
      <c r="E631" s="557">
        <f ca="1">'Label data'!G81</f>
        <v>19</v>
      </c>
      <c r="G631" s="555"/>
      <c r="H631" s="556"/>
      <c r="I631" s="554" t="s">
        <v>426</v>
      </c>
      <c r="J631" s="557">
        <f ca="1">E631</f>
        <v>19</v>
      </c>
      <c r="L631" s="555"/>
      <c r="M631" s="556"/>
      <c r="N631" s="554" t="s">
        <v>426</v>
      </c>
      <c r="O631" s="557">
        <f ca="1">'Label data'!H81</f>
        <v>19</v>
      </c>
      <c r="Q631" s="555"/>
      <c r="R631" s="556"/>
      <c r="S631" s="554" t="s">
        <v>426</v>
      </c>
      <c r="T631" s="557">
        <f ca="1">O631</f>
        <v>19</v>
      </c>
    </row>
    <row r="632" spans="1:20" ht="18.75" customHeight="1" x14ac:dyDescent="0.35">
      <c r="A632" s="554"/>
      <c r="B632" s="557"/>
      <c r="C632" s="557"/>
      <c r="D632" s="747" t="s">
        <v>427</v>
      </c>
      <c r="E632" s="748"/>
      <c r="F632" s="554"/>
      <c r="G632" s="557"/>
      <c r="H632" s="557"/>
      <c r="I632" s="747" t="s">
        <v>428</v>
      </c>
      <c r="J632" s="748"/>
      <c r="K632" s="554"/>
      <c r="L632" s="557"/>
      <c r="M632" s="557"/>
      <c r="N632" s="747" t="s">
        <v>427</v>
      </c>
      <c r="O632" s="748"/>
      <c r="P632" s="554"/>
      <c r="Q632" s="557"/>
      <c r="R632" s="557"/>
      <c r="S632" s="747" t="s">
        <v>428</v>
      </c>
      <c r="T632" s="748"/>
    </row>
    <row r="633" spans="1:20" ht="18.75" customHeight="1" x14ac:dyDescent="0.35">
      <c r="A633" s="744" t="str">
        <f>'Competitor List'!$B$1</f>
        <v>IBS 600 YARD MATCH #1</v>
      </c>
      <c r="B633" s="740"/>
      <c r="C633" s="740"/>
      <c r="D633" s="740"/>
      <c r="E633" s="740"/>
      <c r="F633" s="744" t="str">
        <f>'Competitor List'!$B$1</f>
        <v>IBS 600 YARD MATCH #1</v>
      </c>
      <c r="G633" s="740"/>
      <c r="H633" s="740"/>
      <c r="I633" s="740"/>
      <c r="J633" s="740"/>
      <c r="K633" s="744" t="str">
        <f>'Competitor List'!$B$1</f>
        <v>IBS 600 YARD MATCH #1</v>
      </c>
      <c r="L633" s="740"/>
      <c r="M633" s="740"/>
      <c r="N633" s="740"/>
      <c r="O633" s="740"/>
      <c r="P633" s="744" t="str">
        <f>'Competitor List'!$B$1</f>
        <v>IBS 600 YARD MATCH #1</v>
      </c>
      <c r="Q633" s="740"/>
      <c r="R633" s="740"/>
      <c r="S633" s="740"/>
      <c r="T633" s="740"/>
    </row>
    <row r="634" spans="1:20" ht="18.75" customHeight="1" x14ac:dyDescent="0.35">
      <c r="A634" s="744" t="str">
        <f>'Competitor List'!$B$2</f>
        <v>Your range name, City State</v>
      </c>
      <c r="B634" s="740"/>
      <c r="C634" s="740"/>
      <c r="D634" s="740"/>
      <c r="E634" s="740"/>
      <c r="F634" s="744" t="str">
        <f>'Competitor List'!$B$2</f>
        <v>Your range name, City State</v>
      </c>
      <c r="G634" s="740"/>
      <c r="H634" s="740"/>
      <c r="I634" s="740"/>
      <c r="J634" s="740"/>
      <c r="K634" s="744" t="str">
        <f>'Competitor List'!$B$2</f>
        <v>Your range name, City State</v>
      </c>
      <c r="L634" s="740"/>
      <c r="M634" s="740"/>
      <c r="N634" s="740"/>
      <c r="O634" s="740"/>
      <c r="P634" s="744" t="str">
        <f>'Competitor List'!$B$2</f>
        <v>Your range name, City State</v>
      </c>
      <c r="Q634" s="740"/>
      <c r="R634" s="740"/>
      <c r="S634" s="740"/>
      <c r="T634" s="740"/>
    </row>
    <row r="635" spans="1:20" ht="18.75" customHeight="1" x14ac:dyDescent="0.35">
      <c r="A635" s="739">
        <f>'Competitor List'!$B$3</f>
        <v>43499</v>
      </c>
      <c r="B635" s="740"/>
      <c r="C635" s="740"/>
      <c r="D635" s="740"/>
      <c r="E635" s="740"/>
      <c r="F635" s="739">
        <f>'Competitor List'!$B$3</f>
        <v>43499</v>
      </c>
      <c r="G635" s="740"/>
      <c r="H635" s="740"/>
      <c r="I635" s="740"/>
      <c r="J635" s="740"/>
      <c r="K635" s="739">
        <f>'Competitor List'!$B$3</f>
        <v>43499</v>
      </c>
      <c r="L635" s="740"/>
      <c r="M635" s="740"/>
      <c r="N635" s="740"/>
      <c r="O635" s="740"/>
      <c r="P635" s="739">
        <f>'Competitor List'!$B$3</f>
        <v>43499</v>
      </c>
      <c r="Q635" s="740"/>
      <c r="R635" s="740"/>
      <c r="S635" s="740"/>
      <c r="T635" s="740"/>
    </row>
    <row r="636" spans="1:20" ht="18.75" customHeight="1" x14ac:dyDescent="0.35">
      <c r="A636" s="741" t="s">
        <v>438</v>
      </c>
      <c r="B636" s="742"/>
      <c r="C636" s="741" t="s">
        <v>424</v>
      </c>
      <c r="D636" s="743"/>
      <c r="E636" s="551">
        <v>1</v>
      </c>
      <c r="F636" s="741" t="s">
        <v>438</v>
      </c>
      <c r="G636" s="742"/>
      <c r="H636" s="741" t="s">
        <v>424</v>
      </c>
      <c r="I636" s="743"/>
      <c r="J636" s="551">
        <f>E636+1</f>
        <v>2</v>
      </c>
      <c r="K636" s="741" t="s">
        <v>438</v>
      </c>
      <c r="L636" s="742"/>
      <c r="M636" s="741" t="s">
        <v>424</v>
      </c>
      <c r="N636" s="743"/>
      <c r="O636" s="551">
        <f>J636+1</f>
        <v>3</v>
      </c>
      <c r="P636" s="741" t="s">
        <v>438</v>
      </c>
      <c r="Q636" s="742"/>
      <c r="R636" s="741" t="s">
        <v>424</v>
      </c>
      <c r="S636" s="743"/>
      <c r="T636" s="551">
        <f>O636+1</f>
        <v>4</v>
      </c>
    </row>
    <row r="637" spans="1:20" ht="18.75" customHeight="1" x14ac:dyDescent="0.7">
      <c r="A637" s="749" t="s">
        <v>425</v>
      </c>
      <c r="B637" s="750"/>
      <c r="C637" s="751">
        <f>'Label data'!A82</f>
        <v>420</v>
      </c>
      <c r="D637" s="553"/>
      <c r="F637" s="749" t="s">
        <v>425</v>
      </c>
      <c r="G637" s="750"/>
      <c r="H637" s="751">
        <f>C637</f>
        <v>420</v>
      </c>
      <c r="I637" s="553"/>
      <c r="K637" s="749" t="s">
        <v>425</v>
      </c>
      <c r="L637" s="750"/>
      <c r="M637" s="751">
        <f>H637</f>
        <v>420</v>
      </c>
      <c r="N637" s="553"/>
      <c r="P637" s="749" t="s">
        <v>425</v>
      </c>
      <c r="Q637" s="750"/>
      <c r="R637" s="751">
        <f>M637</f>
        <v>420</v>
      </c>
      <c r="S637" s="553"/>
    </row>
    <row r="638" spans="1:20" ht="18.75" customHeight="1" x14ac:dyDescent="0.35">
      <c r="A638" s="750"/>
      <c r="B638" s="750"/>
      <c r="C638" s="748"/>
      <c r="D638" s="745"/>
      <c r="E638" s="746"/>
      <c r="F638" s="750"/>
      <c r="G638" s="750"/>
      <c r="H638" s="748"/>
      <c r="I638" s="745"/>
      <c r="J638" s="746"/>
      <c r="K638" s="750"/>
      <c r="L638" s="750"/>
      <c r="M638" s="748"/>
      <c r="N638" s="745"/>
      <c r="O638" s="746"/>
      <c r="P638" s="750"/>
      <c r="Q638" s="750"/>
      <c r="R638" s="748"/>
      <c r="S638" s="745"/>
      <c r="T638" s="746"/>
    </row>
    <row r="639" spans="1:20" ht="18.75" customHeight="1" x14ac:dyDescent="0.7">
      <c r="A639" s="554"/>
      <c r="B639" s="555"/>
      <c r="C639" s="556"/>
      <c r="D639" s="554" t="s">
        <v>426</v>
      </c>
      <c r="E639" s="557">
        <f ca="1">'Label data'!G82</f>
        <v>20</v>
      </c>
      <c r="G639" s="555"/>
      <c r="H639" s="556"/>
      <c r="I639" s="554" t="s">
        <v>426</v>
      </c>
      <c r="J639" s="557">
        <f ca="1">E639</f>
        <v>20</v>
      </c>
      <c r="L639" s="555"/>
      <c r="M639" s="556"/>
      <c r="N639" s="554" t="s">
        <v>426</v>
      </c>
      <c r="O639" s="557">
        <f ca="1">'Label data'!H82</f>
        <v>20</v>
      </c>
      <c r="Q639" s="555"/>
      <c r="R639" s="556"/>
      <c r="S639" s="554" t="s">
        <v>426</v>
      </c>
      <c r="T639" s="557">
        <f ca="1">O639</f>
        <v>20</v>
      </c>
    </row>
    <row r="640" spans="1:20" ht="18.75" customHeight="1" x14ac:dyDescent="0.35">
      <c r="A640" s="554"/>
      <c r="B640" s="557"/>
      <c r="C640" s="557"/>
      <c r="D640" s="747" t="s">
        <v>427</v>
      </c>
      <c r="E640" s="748"/>
      <c r="F640" s="554"/>
      <c r="G640" s="557"/>
      <c r="H640" s="557"/>
      <c r="I640" s="747" t="s">
        <v>428</v>
      </c>
      <c r="J640" s="748"/>
      <c r="K640" s="554"/>
      <c r="L640" s="557"/>
      <c r="M640" s="557"/>
      <c r="N640" s="747" t="s">
        <v>427</v>
      </c>
      <c r="O640" s="748"/>
      <c r="P640" s="554"/>
      <c r="Q640" s="557"/>
      <c r="R640" s="557"/>
      <c r="S640" s="747" t="s">
        <v>428</v>
      </c>
      <c r="T640" s="748"/>
    </row>
  </sheetData>
  <sheetProtection sheet="1" objects="1" scenarios="1"/>
  <mergeCells count="2880">
    <mergeCell ref="D638:E638"/>
    <mergeCell ref="I638:J638"/>
    <mergeCell ref="N638:O638"/>
    <mergeCell ref="S638:T638"/>
    <mergeCell ref="D640:E640"/>
    <mergeCell ref="I640:J640"/>
    <mergeCell ref="N640:O640"/>
    <mergeCell ref="S640:T640"/>
    <mergeCell ref="P636:Q636"/>
    <mergeCell ref="R636:S636"/>
    <mergeCell ref="A637:B638"/>
    <mergeCell ref="C637:C638"/>
    <mergeCell ref="F637:G638"/>
    <mergeCell ref="H637:H638"/>
    <mergeCell ref="K637:L638"/>
    <mergeCell ref="M637:M638"/>
    <mergeCell ref="P637:Q638"/>
    <mergeCell ref="R637:R638"/>
    <mergeCell ref="A635:E635"/>
    <mergeCell ref="F635:J635"/>
    <mergeCell ref="K635:O635"/>
    <mergeCell ref="P635:T635"/>
    <mergeCell ref="A636:B636"/>
    <mergeCell ref="C636:D636"/>
    <mergeCell ref="F636:G636"/>
    <mergeCell ref="H636:I636"/>
    <mergeCell ref="K636:L636"/>
    <mergeCell ref="M636:N636"/>
    <mergeCell ref="A633:E633"/>
    <mergeCell ref="F633:J633"/>
    <mergeCell ref="K633:O633"/>
    <mergeCell ref="P633:T633"/>
    <mergeCell ref="A634:E634"/>
    <mergeCell ref="F634:J634"/>
    <mergeCell ref="K634:O634"/>
    <mergeCell ref="P634:T634"/>
    <mergeCell ref="D630:E630"/>
    <mergeCell ref="I630:J630"/>
    <mergeCell ref="N630:O630"/>
    <mergeCell ref="S630:T630"/>
    <mergeCell ref="D632:E632"/>
    <mergeCell ref="I632:J632"/>
    <mergeCell ref="N632:O632"/>
    <mergeCell ref="S632:T632"/>
    <mergeCell ref="P628:Q628"/>
    <mergeCell ref="R628:S628"/>
    <mergeCell ref="A629:B630"/>
    <mergeCell ref="C629:C630"/>
    <mergeCell ref="F629:G630"/>
    <mergeCell ref="H629:H630"/>
    <mergeCell ref="K629:L630"/>
    <mergeCell ref="M629:M630"/>
    <mergeCell ref="P629:Q630"/>
    <mergeCell ref="R629:R630"/>
    <mergeCell ref="A627:E627"/>
    <mergeCell ref="F627:J627"/>
    <mergeCell ref="K627:O627"/>
    <mergeCell ref="P627:T627"/>
    <mergeCell ref="A628:B628"/>
    <mergeCell ref="C628:D628"/>
    <mergeCell ref="F628:G628"/>
    <mergeCell ref="H628:I628"/>
    <mergeCell ref="K628:L628"/>
    <mergeCell ref="M628:N628"/>
    <mergeCell ref="A625:E625"/>
    <mergeCell ref="F625:J625"/>
    <mergeCell ref="K625:O625"/>
    <mergeCell ref="P625:T625"/>
    <mergeCell ref="A626:E626"/>
    <mergeCell ref="F626:J626"/>
    <mergeCell ref="K626:O626"/>
    <mergeCell ref="P626:T626"/>
    <mergeCell ref="D622:E622"/>
    <mergeCell ref="I622:J622"/>
    <mergeCell ref="N622:O622"/>
    <mergeCell ref="S622:T622"/>
    <mergeCell ref="D624:E624"/>
    <mergeCell ref="I624:J624"/>
    <mergeCell ref="N624:O624"/>
    <mergeCell ref="S624:T624"/>
    <mergeCell ref="P620:Q620"/>
    <mergeCell ref="R620:S620"/>
    <mergeCell ref="A621:B622"/>
    <mergeCell ref="C621:C622"/>
    <mergeCell ref="F621:G622"/>
    <mergeCell ref="H621:H622"/>
    <mergeCell ref="K621:L622"/>
    <mergeCell ref="M621:M622"/>
    <mergeCell ref="P621:Q622"/>
    <mergeCell ref="R621:R622"/>
    <mergeCell ref="A619:E619"/>
    <mergeCell ref="F619:J619"/>
    <mergeCell ref="K619:O619"/>
    <mergeCell ref="P619:T619"/>
    <mergeCell ref="A620:B620"/>
    <mergeCell ref="C620:D620"/>
    <mergeCell ref="F620:G620"/>
    <mergeCell ref="H620:I620"/>
    <mergeCell ref="K620:L620"/>
    <mergeCell ref="M620:N620"/>
    <mergeCell ref="A617:E617"/>
    <mergeCell ref="F617:J617"/>
    <mergeCell ref="K617:O617"/>
    <mergeCell ref="P617:T617"/>
    <mergeCell ref="A618:E618"/>
    <mergeCell ref="F618:J618"/>
    <mergeCell ref="K618:O618"/>
    <mergeCell ref="P618:T618"/>
    <mergeCell ref="D614:E614"/>
    <mergeCell ref="I614:J614"/>
    <mergeCell ref="N614:O614"/>
    <mergeCell ref="S614:T614"/>
    <mergeCell ref="D616:E616"/>
    <mergeCell ref="I616:J616"/>
    <mergeCell ref="N616:O616"/>
    <mergeCell ref="S616:T616"/>
    <mergeCell ref="P612:Q612"/>
    <mergeCell ref="R612:S612"/>
    <mergeCell ref="A613:B614"/>
    <mergeCell ref="C613:C614"/>
    <mergeCell ref="F613:G614"/>
    <mergeCell ref="H613:H614"/>
    <mergeCell ref="K613:L614"/>
    <mergeCell ref="M613:M614"/>
    <mergeCell ref="P613:Q614"/>
    <mergeCell ref="R613:R614"/>
    <mergeCell ref="A611:E611"/>
    <mergeCell ref="F611:J611"/>
    <mergeCell ref="K611:O611"/>
    <mergeCell ref="P611:T611"/>
    <mergeCell ref="A612:B612"/>
    <mergeCell ref="C612:D612"/>
    <mergeCell ref="F612:G612"/>
    <mergeCell ref="H612:I612"/>
    <mergeCell ref="K612:L612"/>
    <mergeCell ref="M612:N612"/>
    <mergeCell ref="A609:E609"/>
    <mergeCell ref="F609:J609"/>
    <mergeCell ref="K609:O609"/>
    <mergeCell ref="P609:T609"/>
    <mergeCell ref="A610:E610"/>
    <mergeCell ref="F610:J610"/>
    <mergeCell ref="K610:O610"/>
    <mergeCell ref="P610:T610"/>
    <mergeCell ref="D606:E606"/>
    <mergeCell ref="I606:J606"/>
    <mergeCell ref="N606:O606"/>
    <mergeCell ref="S606:T606"/>
    <mergeCell ref="D608:E608"/>
    <mergeCell ref="I608:J608"/>
    <mergeCell ref="N608:O608"/>
    <mergeCell ref="S608:T608"/>
    <mergeCell ref="P604:Q604"/>
    <mergeCell ref="R604:S604"/>
    <mergeCell ref="A605:B606"/>
    <mergeCell ref="C605:C606"/>
    <mergeCell ref="F605:G606"/>
    <mergeCell ref="H605:H606"/>
    <mergeCell ref="K605:L606"/>
    <mergeCell ref="M605:M606"/>
    <mergeCell ref="P605:Q606"/>
    <mergeCell ref="R605:R606"/>
    <mergeCell ref="A603:E603"/>
    <mergeCell ref="F603:J603"/>
    <mergeCell ref="K603:O603"/>
    <mergeCell ref="P603:T603"/>
    <mergeCell ref="A604:B604"/>
    <mergeCell ref="C604:D604"/>
    <mergeCell ref="F604:G604"/>
    <mergeCell ref="H604:I604"/>
    <mergeCell ref="K604:L604"/>
    <mergeCell ref="M604:N604"/>
    <mergeCell ref="A601:E601"/>
    <mergeCell ref="F601:J601"/>
    <mergeCell ref="K601:O601"/>
    <mergeCell ref="P601:T601"/>
    <mergeCell ref="A602:E602"/>
    <mergeCell ref="F602:J602"/>
    <mergeCell ref="K602:O602"/>
    <mergeCell ref="P602:T602"/>
    <mergeCell ref="D598:E598"/>
    <mergeCell ref="I598:J598"/>
    <mergeCell ref="N598:O598"/>
    <mergeCell ref="S598:T598"/>
    <mergeCell ref="D600:E600"/>
    <mergeCell ref="I600:J600"/>
    <mergeCell ref="N600:O600"/>
    <mergeCell ref="S600:T600"/>
    <mergeCell ref="P596:Q596"/>
    <mergeCell ref="R596:S596"/>
    <mergeCell ref="A597:B598"/>
    <mergeCell ref="C597:C598"/>
    <mergeCell ref="F597:G598"/>
    <mergeCell ref="H597:H598"/>
    <mergeCell ref="K597:L598"/>
    <mergeCell ref="M597:M598"/>
    <mergeCell ref="P597:Q598"/>
    <mergeCell ref="R597:R598"/>
    <mergeCell ref="A595:E595"/>
    <mergeCell ref="F595:J595"/>
    <mergeCell ref="K595:O595"/>
    <mergeCell ref="P595:T595"/>
    <mergeCell ref="A596:B596"/>
    <mergeCell ref="C596:D596"/>
    <mergeCell ref="F596:G596"/>
    <mergeCell ref="H596:I596"/>
    <mergeCell ref="K596:L596"/>
    <mergeCell ref="M596:N596"/>
    <mergeCell ref="A593:E593"/>
    <mergeCell ref="F593:J593"/>
    <mergeCell ref="K593:O593"/>
    <mergeCell ref="P593:T593"/>
    <mergeCell ref="A594:E594"/>
    <mergeCell ref="F594:J594"/>
    <mergeCell ref="K594:O594"/>
    <mergeCell ref="P594:T594"/>
    <mergeCell ref="D590:E590"/>
    <mergeCell ref="I590:J590"/>
    <mergeCell ref="N590:O590"/>
    <mergeCell ref="S590:T590"/>
    <mergeCell ref="D592:E592"/>
    <mergeCell ref="I592:J592"/>
    <mergeCell ref="N592:O592"/>
    <mergeCell ref="S592:T592"/>
    <mergeCell ref="P588:Q588"/>
    <mergeCell ref="R588:S588"/>
    <mergeCell ref="A589:B590"/>
    <mergeCell ref="C589:C590"/>
    <mergeCell ref="F589:G590"/>
    <mergeCell ref="H589:H590"/>
    <mergeCell ref="K589:L590"/>
    <mergeCell ref="M589:M590"/>
    <mergeCell ref="P589:Q590"/>
    <mergeCell ref="R589:R590"/>
    <mergeCell ref="A587:E587"/>
    <mergeCell ref="F587:J587"/>
    <mergeCell ref="K587:O587"/>
    <mergeCell ref="P587:T587"/>
    <mergeCell ref="A588:B588"/>
    <mergeCell ref="C588:D588"/>
    <mergeCell ref="F588:G588"/>
    <mergeCell ref="H588:I588"/>
    <mergeCell ref="K588:L588"/>
    <mergeCell ref="M588:N588"/>
    <mergeCell ref="A585:E585"/>
    <mergeCell ref="F585:J585"/>
    <mergeCell ref="K585:O585"/>
    <mergeCell ref="P585:T585"/>
    <mergeCell ref="A586:E586"/>
    <mergeCell ref="F586:J586"/>
    <mergeCell ref="K586:O586"/>
    <mergeCell ref="P586:T586"/>
    <mergeCell ref="D582:E582"/>
    <mergeCell ref="I582:J582"/>
    <mergeCell ref="N582:O582"/>
    <mergeCell ref="S582:T582"/>
    <mergeCell ref="D584:E584"/>
    <mergeCell ref="I584:J584"/>
    <mergeCell ref="N584:O584"/>
    <mergeCell ref="S584:T584"/>
    <mergeCell ref="P580:Q580"/>
    <mergeCell ref="R580:S580"/>
    <mergeCell ref="A581:B582"/>
    <mergeCell ref="C581:C582"/>
    <mergeCell ref="F581:G582"/>
    <mergeCell ref="H581:H582"/>
    <mergeCell ref="K581:L582"/>
    <mergeCell ref="M581:M582"/>
    <mergeCell ref="P581:Q582"/>
    <mergeCell ref="R581:R582"/>
    <mergeCell ref="A579:E579"/>
    <mergeCell ref="F579:J579"/>
    <mergeCell ref="K579:O579"/>
    <mergeCell ref="P579:T579"/>
    <mergeCell ref="A580:B580"/>
    <mergeCell ref="C580:D580"/>
    <mergeCell ref="F580:G580"/>
    <mergeCell ref="H580:I580"/>
    <mergeCell ref="K580:L580"/>
    <mergeCell ref="M580:N580"/>
    <mergeCell ref="A577:E577"/>
    <mergeCell ref="F577:J577"/>
    <mergeCell ref="K577:O577"/>
    <mergeCell ref="P577:T577"/>
    <mergeCell ref="A578:E578"/>
    <mergeCell ref="F578:J578"/>
    <mergeCell ref="K578:O578"/>
    <mergeCell ref="P578:T578"/>
    <mergeCell ref="D574:E574"/>
    <mergeCell ref="I574:J574"/>
    <mergeCell ref="N574:O574"/>
    <mergeCell ref="S574:T574"/>
    <mergeCell ref="D576:E576"/>
    <mergeCell ref="I576:J576"/>
    <mergeCell ref="N576:O576"/>
    <mergeCell ref="S576:T576"/>
    <mergeCell ref="P572:Q572"/>
    <mergeCell ref="R572:S572"/>
    <mergeCell ref="A573:B574"/>
    <mergeCell ref="C573:C574"/>
    <mergeCell ref="F573:G574"/>
    <mergeCell ref="H573:H574"/>
    <mergeCell ref="K573:L574"/>
    <mergeCell ref="M573:M574"/>
    <mergeCell ref="P573:Q574"/>
    <mergeCell ref="R573:R574"/>
    <mergeCell ref="A571:E571"/>
    <mergeCell ref="F571:J571"/>
    <mergeCell ref="K571:O571"/>
    <mergeCell ref="P571:T571"/>
    <mergeCell ref="A572:B572"/>
    <mergeCell ref="C572:D572"/>
    <mergeCell ref="F572:G572"/>
    <mergeCell ref="H572:I572"/>
    <mergeCell ref="K572:L572"/>
    <mergeCell ref="M572:N572"/>
    <mergeCell ref="A569:E569"/>
    <mergeCell ref="F569:J569"/>
    <mergeCell ref="K569:O569"/>
    <mergeCell ref="P569:T569"/>
    <mergeCell ref="A570:E570"/>
    <mergeCell ref="F570:J570"/>
    <mergeCell ref="K570:O570"/>
    <mergeCell ref="P570:T570"/>
    <mergeCell ref="D566:E566"/>
    <mergeCell ref="I566:J566"/>
    <mergeCell ref="N566:O566"/>
    <mergeCell ref="S566:T566"/>
    <mergeCell ref="D568:E568"/>
    <mergeCell ref="I568:J568"/>
    <mergeCell ref="N568:O568"/>
    <mergeCell ref="S568:T568"/>
    <mergeCell ref="P564:Q564"/>
    <mergeCell ref="R564:S564"/>
    <mergeCell ref="A565:B566"/>
    <mergeCell ref="C565:C566"/>
    <mergeCell ref="F565:G566"/>
    <mergeCell ref="H565:H566"/>
    <mergeCell ref="K565:L566"/>
    <mergeCell ref="M565:M566"/>
    <mergeCell ref="P565:Q566"/>
    <mergeCell ref="R565:R566"/>
    <mergeCell ref="A563:E563"/>
    <mergeCell ref="F563:J563"/>
    <mergeCell ref="K563:O563"/>
    <mergeCell ref="P563:T563"/>
    <mergeCell ref="A564:B564"/>
    <mergeCell ref="C564:D564"/>
    <mergeCell ref="F564:G564"/>
    <mergeCell ref="H564:I564"/>
    <mergeCell ref="K564:L564"/>
    <mergeCell ref="M564:N564"/>
    <mergeCell ref="A561:E561"/>
    <mergeCell ref="F561:J561"/>
    <mergeCell ref="K561:O561"/>
    <mergeCell ref="P561:T561"/>
    <mergeCell ref="A562:E562"/>
    <mergeCell ref="F562:J562"/>
    <mergeCell ref="K562:O562"/>
    <mergeCell ref="P562:T562"/>
    <mergeCell ref="D558:E558"/>
    <mergeCell ref="I558:J558"/>
    <mergeCell ref="N558:O558"/>
    <mergeCell ref="S558:T558"/>
    <mergeCell ref="D560:E560"/>
    <mergeCell ref="I560:J560"/>
    <mergeCell ref="N560:O560"/>
    <mergeCell ref="S560:T560"/>
    <mergeCell ref="P556:Q556"/>
    <mergeCell ref="R556:S556"/>
    <mergeCell ref="A557:B558"/>
    <mergeCell ref="C557:C558"/>
    <mergeCell ref="F557:G558"/>
    <mergeCell ref="H557:H558"/>
    <mergeCell ref="K557:L558"/>
    <mergeCell ref="M557:M558"/>
    <mergeCell ref="P557:Q558"/>
    <mergeCell ref="R557:R558"/>
    <mergeCell ref="A555:E555"/>
    <mergeCell ref="F555:J555"/>
    <mergeCell ref="K555:O555"/>
    <mergeCell ref="P555:T555"/>
    <mergeCell ref="A556:B556"/>
    <mergeCell ref="C556:D556"/>
    <mergeCell ref="F556:G556"/>
    <mergeCell ref="H556:I556"/>
    <mergeCell ref="K556:L556"/>
    <mergeCell ref="M556:N556"/>
    <mergeCell ref="A553:E553"/>
    <mergeCell ref="F553:J553"/>
    <mergeCell ref="K553:O553"/>
    <mergeCell ref="P553:T553"/>
    <mergeCell ref="A554:E554"/>
    <mergeCell ref="F554:J554"/>
    <mergeCell ref="K554:O554"/>
    <mergeCell ref="P554:T554"/>
    <mergeCell ref="D550:E550"/>
    <mergeCell ref="I550:J550"/>
    <mergeCell ref="N550:O550"/>
    <mergeCell ref="S550:T550"/>
    <mergeCell ref="D552:E552"/>
    <mergeCell ref="I552:J552"/>
    <mergeCell ref="N552:O552"/>
    <mergeCell ref="S552:T552"/>
    <mergeCell ref="P548:Q548"/>
    <mergeCell ref="R548:S548"/>
    <mergeCell ref="A549:B550"/>
    <mergeCell ref="C549:C550"/>
    <mergeCell ref="F549:G550"/>
    <mergeCell ref="H549:H550"/>
    <mergeCell ref="K549:L550"/>
    <mergeCell ref="M549:M550"/>
    <mergeCell ref="P549:Q550"/>
    <mergeCell ref="R549:R550"/>
    <mergeCell ref="A547:E547"/>
    <mergeCell ref="F547:J547"/>
    <mergeCell ref="K547:O547"/>
    <mergeCell ref="P547:T547"/>
    <mergeCell ref="A548:B548"/>
    <mergeCell ref="C548:D548"/>
    <mergeCell ref="F548:G548"/>
    <mergeCell ref="H548:I548"/>
    <mergeCell ref="K548:L548"/>
    <mergeCell ref="M548:N548"/>
    <mergeCell ref="A545:E545"/>
    <mergeCell ref="F545:J545"/>
    <mergeCell ref="K545:O545"/>
    <mergeCell ref="P545:T545"/>
    <mergeCell ref="A546:E546"/>
    <mergeCell ref="F546:J546"/>
    <mergeCell ref="K546:O546"/>
    <mergeCell ref="P546:T546"/>
    <mergeCell ref="D542:E542"/>
    <mergeCell ref="I542:J542"/>
    <mergeCell ref="N542:O542"/>
    <mergeCell ref="S542:T542"/>
    <mergeCell ref="D544:E544"/>
    <mergeCell ref="I544:J544"/>
    <mergeCell ref="N544:O544"/>
    <mergeCell ref="S544:T544"/>
    <mergeCell ref="P540:Q540"/>
    <mergeCell ref="R540:S540"/>
    <mergeCell ref="A541:B542"/>
    <mergeCell ref="C541:C542"/>
    <mergeCell ref="F541:G542"/>
    <mergeCell ref="H541:H542"/>
    <mergeCell ref="K541:L542"/>
    <mergeCell ref="M541:M542"/>
    <mergeCell ref="P541:Q542"/>
    <mergeCell ref="R541:R542"/>
    <mergeCell ref="A539:E539"/>
    <mergeCell ref="F539:J539"/>
    <mergeCell ref="K539:O539"/>
    <mergeCell ref="P539:T539"/>
    <mergeCell ref="A540:B540"/>
    <mergeCell ref="C540:D540"/>
    <mergeCell ref="F540:G540"/>
    <mergeCell ref="H540:I540"/>
    <mergeCell ref="K540:L540"/>
    <mergeCell ref="M540:N540"/>
    <mergeCell ref="A537:E537"/>
    <mergeCell ref="F537:J537"/>
    <mergeCell ref="K537:O537"/>
    <mergeCell ref="P537:T537"/>
    <mergeCell ref="A538:E538"/>
    <mergeCell ref="F538:J538"/>
    <mergeCell ref="K538:O538"/>
    <mergeCell ref="P538:T538"/>
    <mergeCell ref="D534:E534"/>
    <mergeCell ref="I534:J534"/>
    <mergeCell ref="N534:O534"/>
    <mergeCell ref="S534:T534"/>
    <mergeCell ref="D536:E536"/>
    <mergeCell ref="I536:J536"/>
    <mergeCell ref="N536:O536"/>
    <mergeCell ref="S536:T536"/>
    <mergeCell ref="P532:Q532"/>
    <mergeCell ref="R532:S532"/>
    <mergeCell ref="A533:B534"/>
    <mergeCell ref="C533:C534"/>
    <mergeCell ref="F533:G534"/>
    <mergeCell ref="H533:H534"/>
    <mergeCell ref="K533:L534"/>
    <mergeCell ref="M533:M534"/>
    <mergeCell ref="P533:Q534"/>
    <mergeCell ref="R533:R534"/>
    <mergeCell ref="A531:E531"/>
    <mergeCell ref="F531:J531"/>
    <mergeCell ref="K531:O531"/>
    <mergeCell ref="P531:T531"/>
    <mergeCell ref="A532:B532"/>
    <mergeCell ref="C532:D532"/>
    <mergeCell ref="F532:G532"/>
    <mergeCell ref="H532:I532"/>
    <mergeCell ref="K532:L532"/>
    <mergeCell ref="M532:N532"/>
    <mergeCell ref="A529:E529"/>
    <mergeCell ref="F529:J529"/>
    <mergeCell ref="K529:O529"/>
    <mergeCell ref="P529:T529"/>
    <mergeCell ref="A530:E530"/>
    <mergeCell ref="F530:J530"/>
    <mergeCell ref="K530:O530"/>
    <mergeCell ref="P530:T530"/>
    <mergeCell ref="D526:E526"/>
    <mergeCell ref="I526:J526"/>
    <mergeCell ref="N526:O526"/>
    <mergeCell ref="S526:T526"/>
    <mergeCell ref="D528:E528"/>
    <mergeCell ref="I528:J528"/>
    <mergeCell ref="N528:O528"/>
    <mergeCell ref="S528:T528"/>
    <mergeCell ref="P524:Q524"/>
    <mergeCell ref="R524:S524"/>
    <mergeCell ref="A525:B526"/>
    <mergeCell ref="C525:C526"/>
    <mergeCell ref="F525:G526"/>
    <mergeCell ref="H525:H526"/>
    <mergeCell ref="K525:L526"/>
    <mergeCell ref="M525:M526"/>
    <mergeCell ref="P525:Q526"/>
    <mergeCell ref="R525:R526"/>
    <mergeCell ref="A523:E523"/>
    <mergeCell ref="F523:J523"/>
    <mergeCell ref="K523:O523"/>
    <mergeCell ref="P523:T523"/>
    <mergeCell ref="A524:B524"/>
    <mergeCell ref="C524:D524"/>
    <mergeCell ref="F524:G524"/>
    <mergeCell ref="H524:I524"/>
    <mergeCell ref="K524:L524"/>
    <mergeCell ref="M524:N524"/>
    <mergeCell ref="A521:E521"/>
    <mergeCell ref="F521:J521"/>
    <mergeCell ref="K521:O521"/>
    <mergeCell ref="P521:T521"/>
    <mergeCell ref="A522:E522"/>
    <mergeCell ref="F522:J522"/>
    <mergeCell ref="K522:O522"/>
    <mergeCell ref="P522:T522"/>
    <mergeCell ref="D518:E518"/>
    <mergeCell ref="I518:J518"/>
    <mergeCell ref="N518:O518"/>
    <mergeCell ref="S518:T518"/>
    <mergeCell ref="D520:E520"/>
    <mergeCell ref="I520:J520"/>
    <mergeCell ref="N520:O520"/>
    <mergeCell ref="S520:T520"/>
    <mergeCell ref="P516:Q516"/>
    <mergeCell ref="R516:S516"/>
    <mergeCell ref="A517:B518"/>
    <mergeCell ref="C517:C518"/>
    <mergeCell ref="F517:G518"/>
    <mergeCell ref="H517:H518"/>
    <mergeCell ref="K517:L518"/>
    <mergeCell ref="M517:M518"/>
    <mergeCell ref="P517:Q518"/>
    <mergeCell ref="R517:R518"/>
    <mergeCell ref="A515:E515"/>
    <mergeCell ref="F515:J515"/>
    <mergeCell ref="K515:O515"/>
    <mergeCell ref="P515:T515"/>
    <mergeCell ref="A516:B516"/>
    <mergeCell ref="C516:D516"/>
    <mergeCell ref="F516:G516"/>
    <mergeCell ref="H516:I516"/>
    <mergeCell ref="K516:L516"/>
    <mergeCell ref="M516:N516"/>
    <mergeCell ref="A513:E513"/>
    <mergeCell ref="F513:J513"/>
    <mergeCell ref="K513:O513"/>
    <mergeCell ref="P513:T513"/>
    <mergeCell ref="A514:E514"/>
    <mergeCell ref="F514:J514"/>
    <mergeCell ref="K514:O514"/>
    <mergeCell ref="P514:T514"/>
    <mergeCell ref="D510:E510"/>
    <mergeCell ref="I510:J510"/>
    <mergeCell ref="N510:O510"/>
    <mergeCell ref="S510:T510"/>
    <mergeCell ref="D512:E512"/>
    <mergeCell ref="I512:J512"/>
    <mergeCell ref="N512:O512"/>
    <mergeCell ref="S512:T512"/>
    <mergeCell ref="P508:Q508"/>
    <mergeCell ref="R508:S508"/>
    <mergeCell ref="A509:B510"/>
    <mergeCell ref="C509:C510"/>
    <mergeCell ref="F509:G510"/>
    <mergeCell ref="H509:H510"/>
    <mergeCell ref="K509:L510"/>
    <mergeCell ref="M509:M510"/>
    <mergeCell ref="P509:Q510"/>
    <mergeCell ref="R509:R510"/>
    <mergeCell ref="A507:E507"/>
    <mergeCell ref="F507:J507"/>
    <mergeCell ref="K507:O507"/>
    <mergeCell ref="P507:T507"/>
    <mergeCell ref="A508:B508"/>
    <mergeCell ref="C508:D508"/>
    <mergeCell ref="F508:G508"/>
    <mergeCell ref="H508:I508"/>
    <mergeCell ref="K508:L508"/>
    <mergeCell ref="M508:N508"/>
    <mergeCell ref="A505:E505"/>
    <mergeCell ref="F505:J505"/>
    <mergeCell ref="K505:O505"/>
    <mergeCell ref="P505:T505"/>
    <mergeCell ref="A506:E506"/>
    <mergeCell ref="F506:J506"/>
    <mergeCell ref="K506:O506"/>
    <mergeCell ref="P506:T506"/>
    <mergeCell ref="D502:E502"/>
    <mergeCell ref="I502:J502"/>
    <mergeCell ref="N502:O502"/>
    <mergeCell ref="S502:T502"/>
    <mergeCell ref="D504:E504"/>
    <mergeCell ref="I504:J504"/>
    <mergeCell ref="N504:O504"/>
    <mergeCell ref="S504:T504"/>
    <mergeCell ref="P500:Q500"/>
    <mergeCell ref="R500:S500"/>
    <mergeCell ref="A501:B502"/>
    <mergeCell ref="C501:C502"/>
    <mergeCell ref="F501:G502"/>
    <mergeCell ref="H501:H502"/>
    <mergeCell ref="K501:L502"/>
    <mergeCell ref="M501:M502"/>
    <mergeCell ref="P501:Q502"/>
    <mergeCell ref="R501:R502"/>
    <mergeCell ref="A499:E499"/>
    <mergeCell ref="F499:J499"/>
    <mergeCell ref="K499:O499"/>
    <mergeCell ref="P499:T499"/>
    <mergeCell ref="A500:B500"/>
    <mergeCell ref="C500:D500"/>
    <mergeCell ref="F500:G500"/>
    <mergeCell ref="H500:I500"/>
    <mergeCell ref="K500:L500"/>
    <mergeCell ref="M500:N500"/>
    <mergeCell ref="A497:E497"/>
    <mergeCell ref="F497:J497"/>
    <mergeCell ref="K497:O497"/>
    <mergeCell ref="P497:T497"/>
    <mergeCell ref="A498:E498"/>
    <mergeCell ref="F498:J498"/>
    <mergeCell ref="K498:O498"/>
    <mergeCell ref="P498:T498"/>
    <mergeCell ref="D494:E494"/>
    <mergeCell ref="I494:J494"/>
    <mergeCell ref="N494:O494"/>
    <mergeCell ref="S494:T494"/>
    <mergeCell ref="D496:E496"/>
    <mergeCell ref="I496:J496"/>
    <mergeCell ref="N496:O496"/>
    <mergeCell ref="S496:T496"/>
    <mergeCell ref="P492:Q492"/>
    <mergeCell ref="R492:S492"/>
    <mergeCell ref="A493:B494"/>
    <mergeCell ref="C493:C494"/>
    <mergeCell ref="F493:G494"/>
    <mergeCell ref="H493:H494"/>
    <mergeCell ref="K493:L494"/>
    <mergeCell ref="M493:M494"/>
    <mergeCell ref="P493:Q494"/>
    <mergeCell ref="R493:R494"/>
    <mergeCell ref="A491:E491"/>
    <mergeCell ref="F491:J491"/>
    <mergeCell ref="K491:O491"/>
    <mergeCell ref="P491:T491"/>
    <mergeCell ref="A492:B492"/>
    <mergeCell ref="C492:D492"/>
    <mergeCell ref="F492:G492"/>
    <mergeCell ref="H492:I492"/>
    <mergeCell ref="K492:L492"/>
    <mergeCell ref="M492:N492"/>
    <mergeCell ref="A489:E489"/>
    <mergeCell ref="F489:J489"/>
    <mergeCell ref="K489:O489"/>
    <mergeCell ref="P489:T489"/>
    <mergeCell ref="A490:E490"/>
    <mergeCell ref="F490:J490"/>
    <mergeCell ref="K490:O490"/>
    <mergeCell ref="P490:T490"/>
    <mergeCell ref="D486:E486"/>
    <mergeCell ref="I486:J486"/>
    <mergeCell ref="N486:O486"/>
    <mergeCell ref="S486:T486"/>
    <mergeCell ref="D488:E488"/>
    <mergeCell ref="I488:J488"/>
    <mergeCell ref="N488:O488"/>
    <mergeCell ref="S488:T488"/>
    <mergeCell ref="P484:Q484"/>
    <mergeCell ref="R484:S484"/>
    <mergeCell ref="A485:B486"/>
    <mergeCell ref="C485:C486"/>
    <mergeCell ref="F485:G486"/>
    <mergeCell ref="H485:H486"/>
    <mergeCell ref="K485:L486"/>
    <mergeCell ref="M485:M486"/>
    <mergeCell ref="P485:Q486"/>
    <mergeCell ref="R485:R486"/>
    <mergeCell ref="A483:E483"/>
    <mergeCell ref="F483:J483"/>
    <mergeCell ref="K483:O483"/>
    <mergeCell ref="P483:T483"/>
    <mergeCell ref="A484:B484"/>
    <mergeCell ref="C484:D484"/>
    <mergeCell ref="F484:G484"/>
    <mergeCell ref="H484:I484"/>
    <mergeCell ref="K484:L484"/>
    <mergeCell ref="M484:N484"/>
    <mergeCell ref="A481:E481"/>
    <mergeCell ref="F481:J481"/>
    <mergeCell ref="K481:O481"/>
    <mergeCell ref="P481:T481"/>
    <mergeCell ref="A482:E482"/>
    <mergeCell ref="F482:J482"/>
    <mergeCell ref="K482:O482"/>
    <mergeCell ref="P482:T482"/>
    <mergeCell ref="D478:E478"/>
    <mergeCell ref="I478:J478"/>
    <mergeCell ref="N478:O478"/>
    <mergeCell ref="S478:T478"/>
    <mergeCell ref="D480:E480"/>
    <mergeCell ref="I480:J480"/>
    <mergeCell ref="N480:O480"/>
    <mergeCell ref="S480:T480"/>
    <mergeCell ref="P476:Q476"/>
    <mergeCell ref="R476:S476"/>
    <mergeCell ref="A477:B478"/>
    <mergeCell ref="C477:C478"/>
    <mergeCell ref="F477:G478"/>
    <mergeCell ref="H477:H478"/>
    <mergeCell ref="K477:L478"/>
    <mergeCell ref="M477:M478"/>
    <mergeCell ref="P477:Q478"/>
    <mergeCell ref="R477:R478"/>
    <mergeCell ref="A475:E475"/>
    <mergeCell ref="F475:J475"/>
    <mergeCell ref="K475:O475"/>
    <mergeCell ref="P475:T475"/>
    <mergeCell ref="A476:B476"/>
    <mergeCell ref="C476:D476"/>
    <mergeCell ref="F476:G476"/>
    <mergeCell ref="H476:I476"/>
    <mergeCell ref="K476:L476"/>
    <mergeCell ref="M476:N476"/>
    <mergeCell ref="A473:E473"/>
    <mergeCell ref="F473:J473"/>
    <mergeCell ref="K473:O473"/>
    <mergeCell ref="P473:T473"/>
    <mergeCell ref="A474:E474"/>
    <mergeCell ref="F474:J474"/>
    <mergeCell ref="K474:O474"/>
    <mergeCell ref="P474:T474"/>
    <mergeCell ref="D470:E470"/>
    <mergeCell ref="I470:J470"/>
    <mergeCell ref="N470:O470"/>
    <mergeCell ref="S470:T470"/>
    <mergeCell ref="D472:E472"/>
    <mergeCell ref="I472:J472"/>
    <mergeCell ref="N472:O472"/>
    <mergeCell ref="S472:T472"/>
    <mergeCell ref="P468:Q468"/>
    <mergeCell ref="R468:S468"/>
    <mergeCell ref="A469:B470"/>
    <mergeCell ref="C469:C470"/>
    <mergeCell ref="F469:G470"/>
    <mergeCell ref="H469:H470"/>
    <mergeCell ref="K469:L470"/>
    <mergeCell ref="M469:M470"/>
    <mergeCell ref="P469:Q470"/>
    <mergeCell ref="R469:R470"/>
    <mergeCell ref="A467:E467"/>
    <mergeCell ref="F467:J467"/>
    <mergeCell ref="K467:O467"/>
    <mergeCell ref="P467:T467"/>
    <mergeCell ref="A468:B468"/>
    <mergeCell ref="C468:D468"/>
    <mergeCell ref="F468:G468"/>
    <mergeCell ref="H468:I468"/>
    <mergeCell ref="K468:L468"/>
    <mergeCell ref="M468:N468"/>
    <mergeCell ref="A465:E465"/>
    <mergeCell ref="F465:J465"/>
    <mergeCell ref="K465:O465"/>
    <mergeCell ref="P465:T465"/>
    <mergeCell ref="A466:E466"/>
    <mergeCell ref="F466:J466"/>
    <mergeCell ref="K466:O466"/>
    <mergeCell ref="P466:T466"/>
    <mergeCell ref="D462:E462"/>
    <mergeCell ref="I462:J462"/>
    <mergeCell ref="N462:O462"/>
    <mergeCell ref="S462:T462"/>
    <mergeCell ref="D464:E464"/>
    <mergeCell ref="I464:J464"/>
    <mergeCell ref="N464:O464"/>
    <mergeCell ref="S464:T464"/>
    <mergeCell ref="P460:Q460"/>
    <mergeCell ref="R460:S460"/>
    <mergeCell ref="A461:B462"/>
    <mergeCell ref="C461:C462"/>
    <mergeCell ref="F461:G462"/>
    <mergeCell ref="H461:H462"/>
    <mergeCell ref="K461:L462"/>
    <mergeCell ref="M461:M462"/>
    <mergeCell ref="P461:Q462"/>
    <mergeCell ref="R461:R462"/>
    <mergeCell ref="A459:E459"/>
    <mergeCell ref="F459:J459"/>
    <mergeCell ref="K459:O459"/>
    <mergeCell ref="P459:T459"/>
    <mergeCell ref="A460:B460"/>
    <mergeCell ref="C460:D460"/>
    <mergeCell ref="F460:G460"/>
    <mergeCell ref="H460:I460"/>
    <mergeCell ref="K460:L460"/>
    <mergeCell ref="M460:N460"/>
    <mergeCell ref="A457:E457"/>
    <mergeCell ref="F457:J457"/>
    <mergeCell ref="K457:O457"/>
    <mergeCell ref="P457:T457"/>
    <mergeCell ref="A458:E458"/>
    <mergeCell ref="F458:J458"/>
    <mergeCell ref="K458:O458"/>
    <mergeCell ref="P458:T458"/>
    <mergeCell ref="D454:E454"/>
    <mergeCell ref="I454:J454"/>
    <mergeCell ref="N454:O454"/>
    <mergeCell ref="S454:T454"/>
    <mergeCell ref="D456:E456"/>
    <mergeCell ref="I456:J456"/>
    <mergeCell ref="N456:O456"/>
    <mergeCell ref="S456:T456"/>
    <mergeCell ref="P452:Q452"/>
    <mergeCell ref="R452:S452"/>
    <mergeCell ref="A453:B454"/>
    <mergeCell ref="C453:C454"/>
    <mergeCell ref="F453:G454"/>
    <mergeCell ref="H453:H454"/>
    <mergeCell ref="K453:L454"/>
    <mergeCell ref="M453:M454"/>
    <mergeCell ref="P453:Q454"/>
    <mergeCell ref="R453:R454"/>
    <mergeCell ref="A451:E451"/>
    <mergeCell ref="F451:J451"/>
    <mergeCell ref="K451:O451"/>
    <mergeCell ref="P451:T451"/>
    <mergeCell ref="A452:B452"/>
    <mergeCell ref="C452:D452"/>
    <mergeCell ref="F452:G452"/>
    <mergeCell ref="H452:I452"/>
    <mergeCell ref="K452:L452"/>
    <mergeCell ref="M452:N452"/>
    <mergeCell ref="A449:E449"/>
    <mergeCell ref="F449:J449"/>
    <mergeCell ref="K449:O449"/>
    <mergeCell ref="P449:T449"/>
    <mergeCell ref="A450:E450"/>
    <mergeCell ref="F450:J450"/>
    <mergeCell ref="K450:O450"/>
    <mergeCell ref="P450:T450"/>
    <mergeCell ref="D446:E446"/>
    <mergeCell ref="I446:J446"/>
    <mergeCell ref="N446:O446"/>
    <mergeCell ref="S446:T446"/>
    <mergeCell ref="D448:E448"/>
    <mergeCell ref="I448:J448"/>
    <mergeCell ref="N448:O448"/>
    <mergeCell ref="S448:T448"/>
    <mergeCell ref="P444:Q444"/>
    <mergeCell ref="R444:S444"/>
    <mergeCell ref="A445:B446"/>
    <mergeCell ref="C445:C446"/>
    <mergeCell ref="F445:G446"/>
    <mergeCell ref="H445:H446"/>
    <mergeCell ref="K445:L446"/>
    <mergeCell ref="M445:M446"/>
    <mergeCell ref="P445:Q446"/>
    <mergeCell ref="R445:R446"/>
    <mergeCell ref="A443:E443"/>
    <mergeCell ref="F443:J443"/>
    <mergeCell ref="K443:O443"/>
    <mergeCell ref="P443:T443"/>
    <mergeCell ref="A444:B444"/>
    <mergeCell ref="C444:D444"/>
    <mergeCell ref="F444:G444"/>
    <mergeCell ref="H444:I444"/>
    <mergeCell ref="K444:L444"/>
    <mergeCell ref="M444:N444"/>
    <mergeCell ref="A441:E441"/>
    <mergeCell ref="F441:J441"/>
    <mergeCell ref="K441:O441"/>
    <mergeCell ref="P441:T441"/>
    <mergeCell ref="A442:E442"/>
    <mergeCell ref="F442:J442"/>
    <mergeCell ref="K442:O442"/>
    <mergeCell ref="P442:T442"/>
    <mergeCell ref="D438:E438"/>
    <mergeCell ref="I438:J438"/>
    <mergeCell ref="N438:O438"/>
    <mergeCell ref="S438:T438"/>
    <mergeCell ref="D440:E440"/>
    <mergeCell ref="I440:J440"/>
    <mergeCell ref="N440:O440"/>
    <mergeCell ref="S440:T440"/>
    <mergeCell ref="P436:Q436"/>
    <mergeCell ref="R436:S436"/>
    <mergeCell ref="A437:B438"/>
    <mergeCell ref="C437:C438"/>
    <mergeCell ref="F437:G438"/>
    <mergeCell ref="H437:H438"/>
    <mergeCell ref="K437:L438"/>
    <mergeCell ref="M437:M438"/>
    <mergeCell ref="P437:Q438"/>
    <mergeCell ref="R437:R438"/>
    <mergeCell ref="A435:E435"/>
    <mergeCell ref="F435:J435"/>
    <mergeCell ref="K435:O435"/>
    <mergeCell ref="P435:T435"/>
    <mergeCell ref="A436:B436"/>
    <mergeCell ref="C436:D436"/>
    <mergeCell ref="F436:G436"/>
    <mergeCell ref="H436:I436"/>
    <mergeCell ref="K436:L436"/>
    <mergeCell ref="M436:N436"/>
    <mergeCell ref="A433:E433"/>
    <mergeCell ref="F433:J433"/>
    <mergeCell ref="K433:O433"/>
    <mergeCell ref="P433:T433"/>
    <mergeCell ref="A434:E434"/>
    <mergeCell ref="F434:J434"/>
    <mergeCell ref="K434:O434"/>
    <mergeCell ref="P434:T434"/>
    <mergeCell ref="D430:E430"/>
    <mergeCell ref="I430:J430"/>
    <mergeCell ref="N430:O430"/>
    <mergeCell ref="S430:T430"/>
    <mergeCell ref="D432:E432"/>
    <mergeCell ref="I432:J432"/>
    <mergeCell ref="N432:O432"/>
    <mergeCell ref="S432:T432"/>
    <mergeCell ref="P428:Q428"/>
    <mergeCell ref="R428:S428"/>
    <mergeCell ref="A429:B430"/>
    <mergeCell ref="C429:C430"/>
    <mergeCell ref="F429:G430"/>
    <mergeCell ref="H429:H430"/>
    <mergeCell ref="K429:L430"/>
    <mergeCell ref="M429:M430"/>
    <mergeCell ref="P429:Q430"/>
    <mergeCell ref="R429:R430"/>
    <mergeCell ref="A427:E427"/>
    <mergeCell ref="F427:J427"/>
    <mergeCell ref="K427:O427"/>
    <mergeCell ref="P427:T427"/>
    <mergeCell ref="A428:B428"/>
    <mergeCell ref="C428:D428"/>
    <mergeCell ref="F428:G428"/>
    <mergeCell ref="H428:I428"/>
    <mergeCell ref="K428:L428"/>
    <mergeCell ref="M428:N428"/>
    <mergeCell ref="A425:E425"/>
    <mergeCell ref="F425:J425"/>
    <mergeCell ref="K425:O425"/>
    <mergeCell ref="P425:T425"/>
    <mergeCell ref="A426:E426"/>
    <mergeCell ref="F426:J426"/>
    <mergeCell ref="K426:O426"/>
    <mergeCell ref="P426:T426"/>
    <mergeCell ref="D422:E422"/>
    <mergeCell ref="I422:J422"/>
    <mergeCell ref="N422:O422"/>
    <mergeCell ref="S422:T422"/>
    <mergeCell ref="D424:E424"/>
    <mergeCell ref="I424:J424"/>
    <mergeCell ref="N424:O424"/>
    <mergeCell ref="S424:T424"/>
    <mergeCell ref="P420:Q420"/>
    <mergeCell ref="R420:S420"/>
    <mergeCell ref="A421:B422"/>
    <mergeCell ref="C421:C422"/>
    <mergeCell ref="F421:G422"/>
    <mergeCell ref="H421:H422"/>
    <mergeCell ref="K421:L422"/>
    <mergeCell ref="M421:M422"/>
    <mergeCell ref="P421:Q422"/>
    <mergeCell ref="R421:R422"/>
    <mergeCell ref="A419:E419"/>
    <mergeCell ref="F419:J419"/>
    <mergeCell ref="K419:O419"/>
    <mergeCell ref="P419:T419"/>
    <mergeCell ref="A420:B420"/>
    <mergeCell ref="C420:D420"/>
    <mergeCell ref="F420:G420"/>
    <mergeCell ref="H420:I420"/>
    <mergeCell ref="K420:L420"/>
    <mergeCell ref="M420:N420"/>
    <mergeCell ref="A417:E417"/>
    <mergeCell ref="F417:J417"/>
    <mergeCell ref="K417:O417"/>
    <mergeCell ref="P417:T417"/>
    <mergeCell ref="A418:E418"/>
    <mergeCell ref="F418:J418"/>
    <mergeCell ref="K418:O418"/>
    <mergeCell ref="P418:T418"/>
    <mergeCell ref="D414:E414"/>
    <mergeCell ref="I414:J414"/>
    <mergeCell ref="N414:O414"/>
    <mergeCell ref="S414:T414"/>
    <mergeCell ref="D416:E416"/>
    <mergeCell ref="I416:J416"/>
    <mergeCell ref="N416:O416"/>
    <mergeCell ref="S416:T416"/>
    <mergeCell ref="P412:Q412"/>
    <mergeCell ref="R412:S412"/>
    <mergeCell ref="A413:B414"/>
    <mergeCell ref="C413:C414"/>
    <mergeCell ref="F413:G414"/>
    <mergeCell ref="H413:H414"/>
    <mergeCell ref="K413:L414"/>
    <mergeCell ref="M413:M414"/>
    <mergeCell ref="P413:Q414"/>
    <mergeCell ref="R413:R414"/>
    <mergeCell ref="A411:E411"/>
    <mergeCell ref="F411:J411"/>
    <mergeCell ref="K411:O411"/>
    <mergeCell ref="P411:T411"/>
    <mergeCell ref="A412:B412"/>
    <mergeCell ref="C412:D412"/>
    <mergeCell ref="F412:G412"/>
    <mergeCell ref="H412:I412"/>
    <mergeCell ref="K412:L412"/>
    <mergeCell ref="M412:N412"/>
    <mergeCell ref="A409:E409"/>
    <mergeCell ref="F409:J409"/>
    <mergeCell ref="K409:O409"/>
    <mergeCell ref="P409:T409"/>
    <mergeCell ref="A410:E410"/>
    <mergeCell ref="F410:J410"/>
    <mergeCell ref="K410:O410"/>
    <mergeCell ref="P410:T410"/>
    <mergeCell ref="D406:E406"/>
    <mergeCell ref="I406:J406"/>
    <mergeCell ref="N406:O406"/>
    <mergeCell ref="S406:T406"/>
    <mergeCell ref="D408:E408"/>
    <mergeCell ref="I408:J408"/>
    <mergeCell ref="N408:O408"/>
    <mergeCell ref="S408:T408"/>
    <mergeCell ref="P404:Q404"/>
    <mergeCell ref="R404:S404"/>
    <mergeCell ref="A405:B406"/>
    <mergeCell ref="C405:C406"/>
    <mergeCell ref="F405:G406"/>
    <mergeCell ref="H405:H406"/>
    <mergeCell ref="K405:L406"/>
    <mergeCell ref="M405:M406"/>
    <mergeCell ref="P405:Q406"/>
    <mergeCell ref="R405:R406"/>
    <mergeCell ref="A403:E403"/>
    <mergeCell ref="F403:J403"/>
    <mergeCell ref="K403:O403"/>
    <mergeCell ref="P403:T403"/>
    <mergeCell ref="A404:B404"/>
    <mergeCell ref="C404:D404"/>
    <mergeCell ref="F404:G404"/>
    <mergeCell ref="H404:I404"/>
    <mergeCell ref="K404:L404"/>
    <mergeCell ref="M404:N404"/>
    <mergeCell ref="A401:E401"/>
    <mergeCell ref="F401:J401"/>
    <mergeCell ref="K401:O401"/>
    <mergeCell ref="P401:T401"/>
    <mergeCell ref="A402:E402"/>
    <mergeCell ref="F402:J402"/>
    <mergeCell ref="K402:O402"/>
    <mergeCell ref="P402:T402"/>
    <mergeCell ref="D398:E398"/>
    <mergeCell ref="I398:J398"/>
    <mergeCell ref="N398:O398"/>
    <mergeCell ref="S398:T398"/>
    <mergeCell ref="D400:E400"/>
    <mergeCell ref="I400:J400"/>
    <mergeCell ref="N400:O400"/>
    <mergeCell ref="S400:T400"/>
    <mergeCell ref="P396:Q396"/>
    <mergeCell ref="R396:S396"/>
    <mergeCell ref="A397:B398"/>
    <mergeCell ref="C397:C398"/>
    <mergeCell ref="F397:G398"/>
    <mergeCell ref="H397:H398"/>
    <mergeCell ref="K397:L398"/>
    <mergeCell ref="M397:M398"/>
    <mergeCell ref="P397:Q398"/>
    <mergeCell ref="R397:R398"/>
    <mergeCell ref="A395:E395"/>
    <mergeCell ref="F395:J395"/>
    <mergeCell ref="K395:O395"/>
    <mergeCell ref="P395:T395"/>
    <mergeCell ref="A396:B396"/>
    <mergeCell ref="C396:D396"/>
    <mergeCell ref="F396:G396"/>
    <mergeCell ref="H396:I396"/>
    <mergeCell ref="K396:L396"/>
    <mergeCell ref="M396:N396"/>
    <mergeCell ref="A393:E393"/>
    <mergeCell ref="F393:J393"/>
    <mergeCell ref="K393:O393"/>
    <mergeCell ref="P393:T393"/>
    <mergeCell ref="A394:E394"/>
    <mergeCell ref="F394:J394"/>
    <mergeCell ref="K394:O394"/>
    <mergeCell ref="P394:T394"/>
    <mergeCell ref="D390:E390"/>
    <mergeCell ref="I390:J390"/>
    <mergeCell ref="N390:O390"/>
    <mergeCell ref="S390:T390"/>
    <mergeCell ref="D392:E392"/>
    <mergeCell ref="I392:J392"/>
    <mergeCell ref="N392:O392"/>
    <mergeCell ref="S392:T392"/>
    <mergeCell ref="P388:Q388"/>
    <mergeCell ref="R388:S388"/>
    <mergeCell ref="A389:B390"/>
    <mergeCell ref="C389:C390"/>
    <mergeCell ref="F389:G390"/>
    <mergeCell ref="H389:H390"/>
    <mergeCell ref="K389:L390"/>
    <mergeCell ref="M389:M390"/>
    <mergeCell ref="P389:Q390"/>
    <mergeCell ref="R389:R390"/>
    <mergeCell ref="A387:E387"/>
    <mergeCell ref="F387:J387"/>
    <mergeCell ref="K387:O387"/>
    <mergeCell ref="P387:T387"/>
    <mergeCell ref="A388:B388"/>
    <mergeCell ref="C388:D388"/>
    <mergeCell ref="F388:G388"/>
    <mergeCell ref="H388:I388"/>
    <mergeCell ref="K388:L388"/>
    <mergeCell ref="M388:N388"/>
    <mergeCell ref="A385:E385"/>
    <mergeCell ref="F385:J385"/>
    <mergeCell ref="K385:O385"/>
    <mergeCell ref="P385:T385"/>
    <mergeCell ref="A386:E386"/>
    <mergeCell ref="F386:J386"/>
    <mergeCell ref="K386:O386"/>
    <mergeCell ref="P386:T386"/>
    <mergeCell ref="D382:E382"/>
    <mergeCell ref="I382:J382"/>
    <mergeCell ref="N382:O382"/>
    <mergeCell ref="S382:T382"/>
    <mergeCell ref="D384:E384"/>
    <mergeCell ref="I384:J384"/>
    <mergeCell ref="N384:O384"/>
    <mergeCell ref="S384:T384"/>
    <mergeCell ref="P380:Q380"/>
    <mergeCell ref="R380:S380"/>
    <mergeCell ref="A381:B382"/>
    <mergeCell ref="C381:C382"/>
    <mergeCell ref="F381:G382"/>
    <mergeCell ref="H381:H382"/>
    <mergeCell ref="K381:L382"/>
    <mergeCell ref="M381:M382"/>
    <mergeCell ref="P381:Q382"/>
    <mergeCell ref="R381:R382"/>
    <mergeCell ref="A379:E379"/>
    <mergeCell ref="F379:J379"/>
    <mergeCell ref="K379:O379"/>
    <mergeCell ref="P379:T379"/>
    <mergeCell ref="A380:B380"/>
    <mergeCell ref="C380:D380"/>
    <mergeCell ref="F380:G380"/>
    <mergeCell ref="H380:I380"/>
    <mergeCell ref="K380:L380"/>
    <mergeCell ref="M380:N380"/>
    <mergeCell ref="A377:E377"/>
    <mergeCell ref="F377:J377"/>
    <mergeCell ref="K377:O377"/>
    <mergeCell ref="P377:T377"/>
    <mergeCell ref="A378:E378"/>
    <mergeCell ref="F378:J378"/>
    <mergeCell ref="K378:O378"/>
    <mergeCell ref="P378:T378"/>
    <mergeCell ref="D374:E374"/>
    <mergeCell ref="I374:J374"/>
    <mergeCell ref="N374:O374"/>
    <mergeCell ref="S374:T374"/>
    <mergeCell ref="D376:E376"/>
    <mergeCell ref="I376:J376"/>
    <mergeCell ref="N376:O376"/>
    <mergeCell ref="S376:T376"/>
    <mergeCell ref="P372:Q372"/>
    <mergeCell ref="R372:S372"/>
    <mergeCell ref="A373:B374"/>
    <mergeCell ref="C373:C374"/>
    <mergeCell ref="F373:G374"/>
    <mergeCell ref="H373:H374"/>
    <mergeCell ref="K373:L374"/>
    <mergeCell ref="M373:M374"/>
    <mergeCell ref="P373:Q374"/>
    <mergeCell ref="R373:R374"/>
    <mergeCell ref="A371:E371"/>
    <mergeCell ref="F371:J371"/>
    <mergeCell ref="K371:O371"/>
    <mergeCell ref="P371:T371"/>
    <mergeCell ref="A372:B372"/>
    <mergeCell ref="C372:D372"/>
    <mergeCell ref="F372:G372"/>
    <mergeCell ref="H372:I372"/>
    <mergeCell ref="K372:L372"/>
    <mergeCell ref="M372:N372"/>
    <mergeCell ref="A369:E369"/>
    <mergeCell ref="F369:J369"/>
    <mergeCell ref="K369:O369"/>
    <mergeCell ref="P369:T369"/>
    <mergeCell ref="A370:E370"/>
    <mergeCell ref="F370:J370"/>
    <mergeCell ref="K370:O370"/>
    <mergeCell ref="P370:T370"/>
    <mergeCell ref="D366:E366"/>
    <mergeCell ref="I366:J366"/>
    <mergeCell ref="N366:O366"/>
    <mergeCell ref="S366:T366"/>
    <mergeCell ref="D368:E368"/>
    <mergeCell ref="I368:J368"/>
    <mergeCell ref="N368:O368"/>
    <mergeCell ref="S368:T368"/>
    <mergeCell ref="P364:Q364"/>
    <mergeCell ref="R364:S364"/>
    <mergeCell ref="A365:B366"/>
    <mergeCell ref="C365:C366"/>
    <mergeCell ref="F365:G366"/>
    <mergeCell ref="H365:H366"/>
    <mergeCell ref="K365:L366"/>
    <mergeCell ref="M365:M366"/>
    <mergeCell ref="P365:Q366"/>
    <mergeCell ref="R365:R366"/>
    <mergeCell ref="A363:E363"/>
    <mergeCell ref="F363:J363"/>
    <mergeCell ref="K363:O363"/>
    <mergeCell ref="P363:T363"/>
    <mergeCell ref="A364:B364"/>
    <mergeCell ref="C364:D364"/>
    <mergeCell ref="F364:G364"/>
    <mergeCell ref="H364:I364"/>
    <mergeCell ref="K364:L364"/>
    <mergeCell ref="M364:N364"/>
    <mergeCell ref="A361:E361"/>
    <mergeCell ref="F361:J361"/>
    <mergeCell ref="K361:O361"/>
    <mergeCell ref="P361:T361"/>
    <mergeCell ref="A362:E362"/>
    <mergeCell ref="F362:J362"/>
    <mergeCell ref="K362:O362"/>
    <mergeCell ref="P362:T362"/>
    <mergeCell ref="D358:E358"/>
    <mergeCell ref="I358:J358"/>
    <mergeCell ref="N358:O358"/>
    <mergeCell ref="S358:T358"/>
    <mergeCell ref="D360:E360"/>
    <mergeCell ref="I360:J360"/>
    <mergeCell ref="N360:O360"/>
    <mergeCell ref="S360:T360"/>
    <mergeCell ref="P356:Q356"/>
    <mergeCell ref="R356:S356"/>
    <mergeCell ref="A357:B358"/>
    <mergeCell ref="C357:C358"/>
    <mergeCell ref="F357:G358"/>
    <mergeCell ref="H357:H358"/>
    <mergeCell ref="K357:L358"/>
    <mergeCell ref="M357:M358"/>
    <mergeCell ref="P357:Q358"/>
    <mergeCell ref="R357:R358"/>
    <mergeCell ref="A355:E355"/>
    <mergeCell ref="F355:J355"/>
    <mergeCell ref="K355:O355"/>
    <mergeCell ref="P355:T355"/>
    <mergeCell ref="A356:B356"/>
    <mergeCell ref="C356:D356"/>
    <mergeCell ref="F356:G356"/>
    <mergeCell ref="H356:I356"/>
    <mergeCell ref="K356:L356"/>
    <mergeCell ref="M356:N356"/>
    <mergeCell ref="A353:E353"/>
    <mergeCell ref="F353:J353"/>
    <mergeCell ref="K353:O353"/>
    <mergeCell ref="P353:T353"/>
    <mergeCell ref="A354:E354"/>
    <mergeCell ref="F354:J354"/>
    <mergeCell ref="K354:O354"/>
    <mergeCell ref="P354:T354"/>
    <mergeCell ref="D350:E350"/>
    <mergeCell ref="I350:J350"/>
    <mergeCell ref="N350:O350"/>
    <mergeCell ref="S350:T350"/>
    <mergeCell ref="D352:E352"/>
    <mergeCell ref="I352:J352"/>
    <mergeCell ref="N352:O352"/>
    <mergeCell ref="S352:T352"/>
    <mergeCell ref="P348:Q348"/>
    <mergeCell ref="R348:S348"/>
    <mergeCell ref="A349:B350"/>
    <mergeCell ref="C349:C350"/>
    <mergeCell ref="F349:G350"/>
    <mergeCell ref="H349:H350"/>
    <mergeCell ref="K349:L350"/>
    <mergeCell ref="M349:M350"/>
    <mergeCell ref="P349:Q350"/>
    <mergeCell ref="R349:R350"/>
    <mergeCell ref="A347:E347"/>
    <mergeCell ref="F347:J347"/>
    <mergeCell ref="K347:O347"/>
    <mergeCell ref="P347:T347"/>
    <mergeCell ref="A348:B348"/>
    <mergeCell ref="C348:D348"/>
    <mergeCell ref="F348:G348"/>
    <mergeCell ref="H348:I348"/>
    <mergeCell ref="K348:L348"/>
    <mergeCell ref="M348:N348"/>
    <mergeCell ref="A345:E345"/>
    <mergeCell ref="F345:J345"/>
    <mergeCell ref="K345:O345"/>
    <mergeCell ref="P345:T345"/>
    <mergeCell ref="A346:E346"/>
    <mergeCell ref="F346:J346"/>
    <mergeCell ref="K346:O346"/>
    <mergeCell ref="P346:T346"/>
    <mergeCell ref="D342:E342"/>
    <mergeCell ref="I342:J342"/>
    <mergeCell ref="N342:O342"/>
    <mergeCell ref="S342:T342"/>
    <mergeCell ref="D344:E344"/>
    <mergeCell ref="I344:J344"/>
    <mergeCell ref="N344:O344"/>
    <mergeCell ref="S344:T344"/>
    <mergeCell ref="P340:Q340"/>
    <mergeCell ref="R340:S340"/>
    <mergeCell ref="A341:B342"/>
    <mergeCell ref="C341:C342"/>
    <mergeCell ref="F341:G342"/>
    <mergeCell ref="H341:H342"/>
    <mergeCell ref="K341:L342"/>
    <mergeCell ref="M341:M342"/>
    <mergeCell ref="P341:Q342"/>
    <mergeCell ref="R341:R342"/>
    <mergeCell ref="A339:E339"/>
    <mergeCell ref="F339:J339"/>
    <mergeCell ref="K339:O339"/>
    <mergeCell ref="P339:T339"/>
    <mergeCell ref="A340:B340"/>
    <mergeCell ref="C340:D340"/>
    <mergeCell ref="F340:G340"/>
    <mergeCell ref="H340:I340"/>
    <mergeCell ref="K340:L340"/>
    <mergeCell ref="M340:N340"/>
    <mergeCell ref="A337:E337"/>
    <mergeCell ref="F337:J337"/>
    <mergeCell ref="K337:O337"/>
    <mergeCell ref="P337:T337"/>
    <mergeCell ref="A338:E338"/>
    <mergeCell ref="F338:J338"/>
    <mergeCell ref="K338:O338"/>
    <mergeCell ref="P338:T338"/>
    <mergeCell ref="D334:E334"/>
    <mergeCell ref="I334:J334"/>
    <mergeCell ref="N334:O334"/>
    <mergeCell ref="S334:T334"/>
    <mergeCell ref="D336:E336"/>
    <mergeCell ref="I336:J336"/>
    <mergeCell ref="N336:O336"/>
    <mergeCell ref="S336:T336"/>
    <mergeCell ref="P332:Q332"/>
    <mergeCell ref="R332:S332"/>
    <mergeCell ref="A333:B334"/>
    <mergeCell ref="C333:C334"/>
    <mergeCell ref="F333:G334"/>
    <mergeCell ref="H333:H334"/>
    <mergeCell ref="K333:L334"/>
    <mergeCell ref="M333:M334"/>
    <mergeCell ref="P333:Q334"/>
    <mergeCell ref="R333:R334"/>
    <mergeCell ref="A331:E331"/>
    <mergeCell ref="F331:J331"/>
    <mergeCell ref="K331:O331"/>
    <mergeCell ref="P331:T331"/>
    <mergeCell ref="A332:B332"/>
    <mergeCell ref="C332:D332"/>
    <mergeCell ref="F332:G332"/>
    <mergeCell ref="H332:I332"/>
    <mergeCell ref="K332:L332"/>
    <mergeCell ref="M332:N332"/>
    <mergeCell ref="A329:E329"/>
    <mergeCell ref="F329:J329"/>
    <mergeCell ref="K329:O329"/>
    <mergeCell ref="P329:T329"/>
    <mergeCell ref="A330:E330"/>
    <mergeCell ref="F330:J330"/>
    <mergeCell ref="K330:O330"/>
    <mergeCell ref="P330:T330"/>
    <mergeCell ref="D326:E326"/>
    <mergeCell ref="I326:J326"/>
    <mergeCell ref="N326:O326"/>
    <mergeCell ref="S326:T326"/>
    <mergeCell ref="D328:E328"/>
    <mergeCell ref="I328:J328"/>
    <mergeCell ref="N328:O328"/>
    <mergeCell ref="S328:T328"/>
    <mergeCell ref="P324:Q324"/>
    <mergeCell ref="R324:S324"/>
    <mergeCell ref="A325:B326"/>
    <mergeCell ref="C325:C326"/>
    <mergeCell ref="F325:G326"/>
    <mergeCell ref="H325:H326"/>
    <mergeCell ref="K325:L326"/>
    <mergeCell ref="M325:M326"/>
    <mergeCell ref="P325:Q326"/>
    <mergeCell ref="R325:R326"/>
    <mergeCell ref="A323:E323"/>
    <mergeCell ref="F323:J323"/>
    <mergeCell ref="K323:O323"/>
    <mergeCell ref="P323:T323"/>
    <mergeCell ref="A324:B324"/>
    <mergeCell ref="C324:D324"/>
    <mergeCell ref="F324:G324"/>
    <mergeCell ref="H324:I324"/>
    <mergeCell ref="K324:L324"/>
    <mergeCell ref="M324:N324"/>
    <mergeCell ref="A321:E321"/>
    <mergeCell ref="F321:J321"/>
    <mergeCell ref="K321:O321"/>
    <mergeCell ref="P321:T321"/>
    <mergeCell ref="A322:E322"/>
    <mergeCell ref="F322:J322"/>
    <mergeCell ref="K322:O322"/>
    <mergeCell ref="P322:T322"/>
    <mergeCell ref="D318:E318"/>
    <mergeCell ref="I318:J318"/>
    <mergeCell ref="N318:O318"/>
    <mergeCell ref="S318:T318"/>
    <mergeCell ref="D320:E320"/>
    <mergeCell ref="I320:J320"/>
    <mergeCell ref="N320:O320"/>
    <mergeCell ref="S320:T320"/>
    <mergeCell ref="P316:Q316"/>
    <mergeCell ref="R316:S316"/>
    <mergeCell ref="A317:B318"/>
    <mergeCell ref="C317:C318"/>
    <mergeCell ref="F317:G318"/>
    <mergeCell ref="H317:H318"/>
    <mergeCell ref="K317:L318"/>
    <mergeCell ref="M317:M318"/>
    <mergeCell ref="P317:Q318"/>
    <mergeCell ref="R317:R318"/>
    <mergeCell ref="A315:E315"/>
    <mergeCell ref="F315:J315"/>
    <mergeCell ref="K315:O315"/>
    <mergeCell ref="P315:T315"/>
    <mergeCell ref="A316:B316"/>
    <mergeCell ref="C316:D316"/>
    <mergeCell ref="F316:G316"/>
    <mergeCell ref="H316:I316"/>
    <mergeCell ref="K316:L316"/>
    <mergeCell ref="M316:N316"/>
    <mergeCell ref="A313:E313"/>
    <mergeCell ref="F313:J313"/>
    <mergeCell ref="K313:O313"/>
    <mergeCell ref="P313:T313"/>
    <mergeCell ref="A314:E314"/>
    <mergeCell ref="F314:J314"/>
    <mergeCell ref="K314:O314"/>
    <mergeCell ref="P314:T314"/>
    <mergeCell ref="D310:E310"/>
    <mergeCell ref="I310:J310"/>
    <mergeCell ref="N310:O310"/>
    <mergeCell ref="S310:T310"/>
    <mergeCell ref="D312:E312"/>
    <mergeCell ref="I312:J312"/>
    <mergeCell ref="N312:O312"/>
    <mergeCell ref="S312:T312"/>
    <mergeCell ref="P308:Q308"/>
    <mergeCell ref="R308:S308"/>
    <mergeCell ref="A309:B310"/>
    <mergeCell ref="C309:C310"/>
    <mergeCell ref="F309:G310"/>
    <mergeCell ref="H309:H310"/>
    <mergeCell ref="K309:L310"/>
    <mergeCell ref="M309:M310"/>
    <mergeCell ref="P309:Q310"/>
    <mergeCell ref="R309:R310"/>
    <mergeCell ref="A307:E307"/>
    <mergeCell ref="F307:J307"/>
    <mergeCell ref="K307:O307"/>
    <mergeCell ref="P307:T307"/>
    <mergeCell ref="A308:B308"/>
    <mergeCell ref="C308:D308"/>
    <mergeCell ref="F308:G308"/>
    <mergeCell ref="H308:I308"/>
    <mergeCell ref="K308:L308"/>
    <mergeCell ref="M308:N308"/>
    <mergeCell ref="A305:E305"/>
    <mergeCell ref="F305:J305"/>
    <mergeCell ref="K305:O305"/>
    <mergeCell ref="P305:T305"/>
    <mergeCell ref="A306:E306"/>
    <mergeCell ref="F306:J306"/>
    <mergeCell ref="K306:O306"/>
    <mergeCell ref="P306:T306"/>
    <mergeCell ref="D302:E302"/>
    <mergeCell ref="I302:J302"/>
    <mergeCell ref="N302:O302"/>
    <mergeCell ref="S302:T302"/>
    <mergeCell ref="D304:E304"/>
    <mergeCell ref="I304:J304"/>
    <mergeCell ref="N304:O304"/>
    <mergeCell ref="S304:T304"/>
    <mergeCell ref="P300:Q300"/>
    <mergeCell ref="R300:S300"/>
    <mergeCell ref="A301:B302"/>
    <mergeCell ref="C301:C302"/>
    <mergeCell ref="F301:G302"/>
    <mergeCell ref="H301:H302"/>
    <mergeCell ref="K301:L302"/>
    <mergeCell ref="M301:M302"/>
    <mergeCell ref="P301:Q302"/>
    <mergeCell ref="R301:R302"/>
    <mergeCell ref="A299:E299"/>
    <mergeCell ref="F299:J299"/>
    <mergeCell ref="K299:O299"/>
    <mergeCell ref="P299:T299"/>
    <mergeCell ref="A300:B300"/>
    <mergeCell ref="C300:D300"/>
    <mergeCell ref="F300:G300"/>
    <mergeCell ref="H300:I300"/>
    <mergeCell ref="K300:L300"/>
    <mergeCell ref="M300:N300"/>
    <mergeCell ref="A297:E297"/>
    <mergeCell ref="F297:J297"/>
    <mergeCell ref="K297:O297"/>
    <mergeCell ref="P297:T297"/>
    <mergeCell ref="A298:E298"/>
    <mergeCell ref="F298:J298"/>
    <mergeCell ref="K298:O298"/>
    <mergeCell ref="P298:T298"/>
    <mergeCell ref="D294:E294"/>
    <mergeCell ref="I294:J294"/>
    <mergeCell ref="N294:O294"/>
    <mergeCell ref="S294:T294"/>
    <mergeCell ref="D296:E296"/>
    <mergeCell ref="I296:J296"/>
    <mergeCell ref="N296:O296"/>
    <mergeCell ref="S296:T296"/>
    <mergeCell ref="P292:Q292"/>
    <mergeCell ref="R292:S292"/>
    <mergeCell ref="A293:B294"/>
    <mergeCell ref="C293:C294"/>
    <mergeCell ref="F293:G294"/>
    <mergeCell ref="H293:H294"/>
    <mergeCell ref="K293:L294"/>
    <mergeCell ref="M293:M294"/>
    <mergeCell ref="P293:Q294"/>
    <mergeCell ref="R293:R294"/>
    <mergeCell ref="A291:E291"/>
    <mergeCell ref="F291:J291"/>
    <mergeCell ref="K291:O291"/>
    <mergeCell ref="P291:T291"/>
    <mergeCell ref="A292:B292"/>
    <mergeCell ref="C292:D292"/>
    <mergeCell ref="F292:G292"/>
    <mergeCell ref="H292:I292"/>
    <mergeCell ref="K292:L292"/>
    <mergeCell ref="M292:N292"/>
    <mergeCell ref="A289:E289"/>
    <mergeCell ref="F289:J289"/>
    <mergeCell ref="K289:O289"/>
    <mergeCell ref="P289:T289"/>
    <mergeCell ref="A290:E290"/>
    <mergeCell ref="F290:J290"/>
    <mergeCell ref="K290:O290"/>
    <mergeCell ref="P290:T290"/>
    <mergeCell ref="D286:E286"/>
    <mergeCell ref="I286:J286"/>
    <mergeCell ref="N286:O286"/>
    <mergeCell ref="S286:T286"/>
    <mergeCell ref="D288:E288"/>
    <mergeCell ref="I288:J288"/>
    <mergeCell ref="N288:O288"/>
    <mergeCell ref="S288:T288"/>
    <mergeCell ref="P284:Q284"/>
    <mergeCell ref="R284:S284"/>
    <mergeCell ref="A285:B286"/>
    <mergeCell ref="C285:C286"/>
    <mergeCell ref="F285:G286"/>
    <mergeCell ref="H285:H286"/>
    <mergeCell ref="K285:L286"/>
    <mergeCell ref="M285:M286"/>
    <mergeCell ref="P285:Q286"/>
    <mergeCell ref="R285:R286"/>
    <mergeCell ref="A283:E283"/>
    <mergeCell ref="F283:J283"/>
    <mergeCell ref="K283:O283"/>
    <mergeCell ref="P283:T283"/>
    <mergeCell ref="A284:B284"/>
    <mergeCell ref="C284:D284"/>
    <mergeCell ref="F284:G284"/>
    <mergeCell ref="H284:I284"/>
    <mergeCell ref="K284:L284"/>
    <mergeCell ref="M284:N284"/>
    <mergeCell ref="A281:E281"/>
    <mergeCell ref="F281:J281"/>
    <mergeCell ref="K281:O281"/>
    <mergeCell ref="P281:T281"/>
    <mergeCell ref="A282:E282"/>
    <mergeCell ref="F282:J282"/>
    <mergeCell ref="K282:O282"/>
    <mergeCell ref="P282:T282"/>
    <mergeCell ref="D278:E278"/>
    <mergeCell ref="I278:J278"/>
    <mergeCell ref="N278:O278"/>
    <mergeCell ref="S278:T278"/>
    <mergeCell ref="D280:E280"/>
    <mergeCell ref="I280:J280"/>
    <mergeCell ref="N280:O280"/>
    <mergeCell ref="S280:T280"/>
    <mergeCell ref="P276:Q276"/>
    <mergeCell ref="R276:S276"/>
    <mergeCell ref="A277:B278"/>
    <mergeCell ref="C277:C278"/>
    <mergeCell ref="F277:G278"/>
    <mergeCell ref="H277:H278"/>
    <mergeCell ref="K277:L278"/>
    <mergeCell ref="M277:M278"/>
    <mergeCell ref="P277:Q278"/>
    <mergeCell ref="R277:R278"/>
    <mergeCell ref="A275:E275"/>
    <mergeCell ref="F275:J275"/>
    <mergeCell ref="K275:O275"/>
    <mergeCell ref="P275:T275"/>
    <mergeCell ref="A276:B276"/>
    <mergeCell ref="C276:D276"/>
    <mergeCell ref="F276:G276"/>
    <mergeCell ref="H276:I276"/>
    <mergeCell ref="K276:L276"/>
    <mergeCell ref="M276:N276"/>
    <mergeCell ref="A273:E273"/>
    <mergeCell ref="F273:J273"/>
    <mergeCell ref="K273:O273"/>
    <mergeCell ref="P273:T273"/>
    <mergeCell ref="A274:E274"/>
    <mergeCell ref="F274:J274"/>
    <mergeCell ref="K274:O274"/>
    <mergeCell ref="P274:T274"/>
    <mergeCell ref="D270:E270"/>
    <mergeCell ref="I270:J270"/>
    <mergeCell ref="N270:O270"/>
    <mergeCell ref="S270:T270"/>
    <mergeCell ref="D272:E272"/>
    <mergeCell ref="I272:J272"/>
    <mergeCell ref="N272:O272"/>
    <mergeCell ref="S272:T272"/>
    <mergeCell ref="P268:Q268"/>
    <mergeCell ref="R268:S268"/>
    <mergeCell ref="A269:B270"/>
    <mergeCell ref="C269:C270"/>
    <mergeCell ref="F269:G270"/>
    <mergeCell ref="H269:H270"/>
    <mergeCell ref="K269:L270"/>
    <mergeCell ref="M269:M270"/>
    <mergeCell ref="P269:Q270"/>
    <mergeCell ref="R269:R270"/>
    <mergeCell ref="A267:E267"/>
    <mergeCell ref="F267:J267"/>
    <mergeCell ref="K267:O267"/>
    <mergeCell ref="P267:T267"/>
    <mergeCell ref="A268:B268"/>
    <mergeCell ref="C268:D268"/>
    <mergeCell ref="F268:G268"/>
    <mergeCell ref="H268:I268"/>
    <mergeCell ref="K268:L268"/>
    <mergeCell ref="M268:N268"/>
    <mergeCell ref="A265:E265"/>
    <mergeCell ref="F265:J265"/>
    <mergeCell ref="K265:O265"/>
    <mergeCell ref="P265:T265"/>
    <mergeCell ref="A266:E266"/>
    <mergeCell ref="F266:J266"/>
    <mergeCell ref="K266:O266"/>
    <mergeCell ref="P266:T266"/>
    <mergeCell ref="D262:E262"/>
    <mergeCell ref="I262:J262"/>
    <mergeCell ref="N262:O262"/>
    <mergeCell ref="S262:T262"/>
    <mergeCell ref="D264:E264"/>
    <mergeCell ref="I264:J264"/>
    <mergeCell ref="N264:O264"/>
    <mergeCell ref="S264:T264"/>
    <mergeCell ref="P260:Q260"/>
    <mergeCell ref="R260:S260"/>
    <mergeCell ref="A261:B262"/>
    <mergeCell ref="C261:C262"/>
    <mergeCell ref="F261:G262"/>
    <mergeCell ref="H261:H262"/>
    <mergeCell ref="K261:L262"/>
    <mergeCell ref="M261:M262"/>
    <mergeCell ref="P261:Q262"/>
    <mergeCell ref="R261:R262"/>
    <mergeCell ref="A259:E259"/>
    <mergeCell ref="F259:J259"/>
    <mergeCell ref="K259:O259"/>
    <mergeCell ref="P259:T259"/>
    <mergeCell ref="A260:B260"/>
    <mergeCell ref="C260:D260"/>
    <mergeCell ref="F260:G260"/>
    <mergeCell ref="H260:I260"/>
    <mergeCell ref="K260:L260"/>
    <mergeCell ref="M260:N260"/>
    <mergeCell ref="A257:E257"/>
    <mergeCell ref="F257:J257"/>
    <mergeCell ref="K257:O257"/>
    <mergeCell ref="P257:T257"/>
    <mergeCell ref="A258:E258"/>
    <mergeCell ref="F258:J258"/>
    <mergeCell ref="K258:O258"/>
    <mergeCell ref="P258:T258"/>
    <mergeCell ref="D254:E254"/>
    <mergeCell ref="I254:J254"/>
    <mergeCell ref="N254:O254"/>
    <mergeCell ref="S254:T254"/>
    <mergeCell ref="D256:E256"/>
    <mergeCell ref="I256:J256"/>
    <mergeCell ref="N256:O256"/>
    <mergeCell ref="S256:T256"/>
    <mergeCell ref="P252:Q252"/>
    <mergeCell ref="R252:S252"/>
    <mergeCell ref="A253:B254"/>
    <mergeCell ref="C253:C254"/>
    <mergeCell ref="F253:G254"/>
    <mergeCell ref="H253:H254"/>
    <mergeCell ref="K253:L254"/>
    <mergeCell ref="M253:M254"/>
    <mergeCell ref="P253:Q254"/>
    <mergeCell ref="R253:R254"/>
    <mergeCell ref="A251:E251"/>
    <mergeCell ref="F251:J251"/>
    <mergeCell ref="K251:O251"/>
    <mergeCell ref="P251:T251"/>
    <mergeCell ref="A252:B252"/>
    <mergeCell ref="C252:D252"/>
    <mergeCell ref="F252:G252"/>
    <mergeCell ref="H252:I252"/>
    <mergeCell ref="K252:L252"/>
    <mergeCell ref="M252:N252"/>
    <mergeCell ref="A249:E249"/>
    <mergeCell ref="F249:J249"/>
    <mergeCell ref="K249:O249"/>
    <mergeCell ref="P249:T249"/>
    <mergeCell ref="A250:E250"/>
    <mergeCell ref="F250:J250"/>
    <mergeCell ref="K250:O250"/>
    <mergeCell ref="P250:T250"/>
    <mergeCell ref="D246:E246"/>
    <mergeCell ref="I246:J246"/>
    <mergeCell ref="N246:O246"/>
    <mergeCell ref="S246:T246"/>
    <mergeCell ref="D248:E248"/>
    <mergeCell ref="I248:J248"/>
    <mergeCell ref="N248:O248"/>
    <mergeCell ref="S248:T248"/>
    <mergeCell ref="P244:Q244"/>
    <mergeCell ref="R244:S244"/>
    <mergeCell ref="A245:B246"/>
    <mergeCell ref="C245:C246"/>
    <mergeCell ref="F245:G246"/>
    <mergeCell ref="H245:H246"/>
    <mergeCell ref="K245:L246"/>
    <mergeCell ref="M245:M246"/>
    <mergeCell ref="P245:Q246"/>
    <mergeCell ref="R245:R246"/>
    <mergeCell ref="A243:E243"/>
    <mergeCell ref="F243:J243"/>
    <mergeCell ref="K243:O243"/>
    <mergeCell ref="P243:T243"/>
    <mergeCell ref="A244:B244"/>
    <mergeCell ref="C244:D244"/>
    <mergeCell ref="F244:G244"/>
    <mergeCell ref="H244:I244"/>
    <mergeCell ref="K244:L244"/>
    <mergeCell ref="M244:N244"/>
    <mergeCell ref="A241:E241"/>
    <mergeCell ref="F241:J241"/>
    <mergeCell ref="K241:O241"/>
    <mergeCell ref="P241:T241"/>
    <mergeCell ref="A242:E242"/>
    <mergeCell ref="F242:J242"/>
    <mergeCell ref="K242:O242"/>
    <mergeCell ref="P242:T242"/>
    <mergeCell ref="D238:E238"/>
    <mergeCell ref="I238:J238"/>
    <mergeCell ref="N238:O238"/>
    <mergeCell ref="S238:T238"/>
    <mergeCell ref="D240:E240"/>
    <mergeCell ref="I240:J240"/>
    <mergeCell ref="N240:O240"/>
    <mergeCell ref="S240:T240"/>
    <mergeCell ref="P236:Q236"/>
    <mergeCell ref="R236:S236"/>
    <mergeCell ref="A237:B238"/>
    <mergeCell ref="C237:C238"/>
    <mergeCell ref="F237:G238"/>
    <mergeCell ref="H237:H238"/>
    <mergeCell ref="K237:L238"/>
    <mergeCell ref="M237:M238"/>
    <mergeCell ref="P237:Q238"/>
    <mergeCell ref="R237:R238"/>
    <mergeCell ref="A235:E235"/>
    <mergeCell ref="F235:J235"/>
    <mergeCell ref="K235:O235"/>
    <mergeCell ref="P235:T235"/>
    <mergeCell ref="A236:B236"/>
    <mergeCell ref="C236:D236"/>
    <mergeCell ref="F236:G236"/>
    <mergeCell ref="H236:I236"/>
    <mergeCell ref="K236:L236"/>
    <mergeCell ref="M236:N236"/>
    <mergeCell ref="A233:E233"/>
    <mergeCell ref="F233:J233"/>
    <mergeCell ref="K233:O233"/>
    <mergeCell ref="P233:T233"/>
    <mergeCell ref="A234:E234"/>
    <mergeCell ref="F234:J234"/>
    <mergeCell ref="K234:O234"/>
    <mergeCell ref="P234:T234"/>
    <mergeCell ref="D230:E230"/>
    <mergeCell ref="I230:J230"/>
    <mergeCell ref="N230:O230"/>
    <mergeCell ref="S230:T230"/>
    <mergeCell ref="D232:E232"/>
    <mergeCell ref="I232:J232"/>
    <mergeCell ref="N232:O232"/>
    <mergeCell ref="S232:T232"/>
    <mergeCell ref="P228:Q228"/>
    <mergeCell ref="R228:S228"/>
    <mergeCell ref="A229:B230"/>
    <mergeCell ref="C229:C230"/>
    <mergeCell ref="F229:G230"/>
    <mergeCell ref="H229:H230"/>
    <mergeCell ref="K229:L230"/>
    <mergeCell ref="M229:M230"/>
    <mergeCell ref="P229:Q230"/>
    <mergeCell ref="R229:R230"/>
    <mergeCell ref="A227:E227"/>
    <mergeCell ref="F227:J227"/>
    <mergeCell ref="K227:O227"/>
    <mergeCell ref="P227:T227"/>
    <mergeCell ref="A228:B228"/>
    <mergeCell ref="C228:D228"/>
    <mergeCell ref="F228:G228"/>
    <mergeCell ref="H228:I228"/>
    <mergeCell ref="K228:L228"/>
    <mergeCell ref="M228:N228"/>
    <mergeCell ref="A225:E225"/>
    <mergeCell ref="F225:J225"/>
    <mergeCell ref="K225:O225"/>
    <mergeCell ref="P225:T225"/>
    <mergeCell ref="A226:E226"/>
    <mergeCell ref="F226:J226"/>
    <mergeCell ref="K226:O226"/>
    <mergeCell ref="P226:T226"/>
    <mergeCell ref="D222:E222"/>
    <mergeCell ref="I222:J222"/>
    <mergeCell ref="N222:O222"/>
    <mergeCell ref="S222:T222"/>
    <mergeCell ref="D224:E224"/>
    <mergeCell ref="I224:J224"/>
    <mergeCell ref="N224:O224"/>
    <mergeCell ref="S224:T224"/>
    <mergeCell ref="P220:Q220"/>
    <mergeCell ref="R220:S220"/>
    <mergeCell ref="A221:B222"/>
    <mergeCell ref="C221:C222"/>
    <mergeCell ref="F221:G222"/>
    <mergeCell ref="H221:H222"/>
    <mergeCell ref="K221:L222"/>
    <mergeCell ref="M221:M222"/>
    <mergeCell ref="P221:Q222"/>
    <mergeCell ref="R221:R222"/>
    <mergeCell ref="A219:E219"/>
    <mergeCell ref="F219:J219"/>
    <mergeCell ref="K219:O219"/>
    <mergeCell ref="P219:T219"/>
    <mergeCell ref="A220:B220"/>
    <mergeCell ref="C220:D220"/>
    <mergeCell ref="F220:G220"/>
    <mergeCell ref="H220:I220"/>
    <mergeCell ref="K220:L220"/>
    <mergeCell ref="M220:N220"/>
    <mergeCell ref="A217:E217"/>
    <mergeCell ref="F217:J217"/>
    <mergeCell ref="K217:O217"/>
    <mergeCell ref="P217:T217"/>
    <mergeCell ref="A218:E218"/>
    <mergeCell ref="F218:J218"/>
    <mergeCell ref="K218:O218"/>
    <mergeCell ref="P218:T218"/>
    <mergeCell ref="D214:E214"/>
    <mergeCell ref="I214:J214"/>
    <mergeCell ref="N214:O214"/>
    <mergeCell ref="S214:T214"/>
    <mergeCell ref="D216:E216"/>
    <mergeCell ref="I216:J216"/>
    <mergeCell ref="N216:O216"/>
    <mergeCell ref="S216:T216"/>
    <mergeCell ref="P212:Q212"/>
    <mergeCell ref="R212:S212"/>
    <mergeCell ref="A213:B214"/>
    <mergeCell ref="C213:C214"/>
    <mergeCell ref="F213:G214"/>
    <mergeCell ref="H213:H214"/>
    <mergeCell ref="K213:L214"/>
    <mergeCell ref="M213:M214"/>
    <mergeCell ref="P213:Q214"/>
    <mergeCell ref="R213:R214"/>
    <mergeCell ref="A211:E211"/>
    <mergeCell ref="F211:J211"/>
    <mergeCell ref="K211:O211"/>
    <mergeCell ref="P211:T211"/>
    <mergeCell ref="A212:B212"/>
    <mergeCell ref="C212:D212"/>
    <mergeCell ref="F212:G212"/>
    <mergeCell ref="H212:I212"/>
    <mergeCell ref="K212:L212"/>
    <mergeCell ref="M212:N212"/>
    <mergeCell ref="A209:E209"/>
    <mergeCell ref="F209:J209"/>
    <mergeCell ref="K209:O209"/>
    <mergeCell ref="P209:T209"/>
    <mergeCell ref="A210:E210"/>
    <mergeCell ref="F210:J210"/>
    <mergeCell ref="K210:O210"/>
    <mergeCell ref="P210:T210"/>
    <mergeCell ref="D206:E206"/>
    <mergeCell ref="I206:J206"/>
    <mergeCell ref="N206:O206"/>
    <mergeCell ref="S206:T206"/>
    <mergeCell ref="D208:E208"/>
    <mergeCell ref="I208:J208"/>
    <mergeCell ref="N208:O208"/>
    <mergeCell ref="S208:T208"/>
    <mergeCell ref="P204:Q204"/>
    <mergeCell ref="R204:S204"/>
    <mergeCell ref="A205:B206"/>
    <mergeCell ref="C205:C206"/>
    <mergeCell ref="F205:G206"/>
    <mergeCell ref="H205:H206"/>
    <mergeCell ref="K205:L206"/>
    <mergeCell ref="M205:M206"/>
    <mergeCell ref="P205:Q206"/>
    <mergeCell ref="R205:R206"/>
    <mergeCell ref="A203:E203"/>
    <mergeCell ref="F203:J203"/>
    <mergeCell ref="K203:O203"/>
    <mergeCell ref="P203:T203"/>
    <mergeCell ref="A204:B204"/>
    <mergeCell ref="C204:D204"/>
    <mergeCell ref="F204:G204"/>
    <mergeCell ref="H204:I204"/>
    <mergeCell ref="K204:L204"/>
    <mergeCell ref="M204:N204"/>
    <mergeCell ref="A201:E201"/>
    <mergeCell ref="F201:J201"/>
    <mergeCell ref="K201:O201"/>
    <mergeCell ref="P201:T201"/>
    <mergeCell ref="A202:E202"/>
    <mergeCell ref="F202:J202"/>
    <mergeCell ref="K202:O202"/>
    <mergeCell ref="P202:T202"/>
    <mergeCell ref="D198:E198"/>
    <mergeCell ref="I198:J198"/>
    <mergeCell ref="N198:O198"/>
    <mergeCell ref="S198:T198"/>
    <mergeCell ref="D200:E200"/>
    <mergeCell ref="I200:J200"/>
    <mergeCell ref="N200:O200"/>
    <mergeCell ref="S200:T200"/>
    <mergeCell ref="P196:Q196"/>
    <mergeCell ref="R196:S196"/>
    <mergeCell ref="A197:B198"/>
    <mergeCell ref="C197:C198"/>
    <mergeCell ref="F197:G198"/>
    <mergeCell ref="H197:H198"/>
    <mergeCell ref="K197:L198"/>
    <mergeCell ref="M197:M198"/>
    <mergeCell ref="P197:Q198"/>
    <mergeCell ref="R197:R198"/>
    <mergeCell ref="A195:E195"/>
    <mergeCell ref="F195:J195"/>
    <mergeCell ref="K195:O195"/>
    <mergeCell ref="P195:T195"/>
    <mergeCell ref="A196:B196"/>
    <mergeCell ref="C196:D196"/>
    <mergeCell ref="F196:G196"/>
    <mergeCell ref="H196:I196"/>
    <mergeCell ref="K196:L196"/>
    <mergeCell ref="M196:N196"/>
    <mergeCell ref="A193:E193"/>
    <mergeCell ref="F193:J193"/>
    <mergeCell ref="K193:O193"/>
    <mergeCell ref="P193:T193"/>
    <mergeCell ref="A194:E194"/>
    <mergeCell ref="F194:J194"/>
    <mergeCell ref="K194:O194"/>
    <mergeCell ref="P194:T194"/>
    <mergeCell ref="D190:E190"/>
    <mergeCell ref="I190:J190"/>
    <mergeCell ref="N190:O190"/>
    <mergeCell ref="S190:T190"/>
    <mergeCell ref="D192:E192"/>
    <mergeCell ref="I192:J192"/>
    <mergeCell ref="N192:O192"/>
    <mergeCell ref="S192:T192"/>
    <mergeCell ref="P188:Q188"/>
    <mergeCell ref="R188:S188"/>
    <mergeCell ref="A189:B190"/>
    <mergeCell ref="C189:C190"/>
    <mergeCell ref="F189:G190"/>
    <mergeCell ref="H189:H190"/>
    <mergeCell ref="K189:L190"/>
    <mergeCell ref="M189:M190"/>
    <mergeCell ref="P189:Q190"/>
    <mergeCell ref="R189:R190"/>
    <mergeCell ref="A187:E187"/>
    <mergeCell ref="F187:J187"/>
    <mergeCell ref="K187:O187"/>
    <mergeCell ref="P187:T187"/>
    <mergeCell ref="A188:B188"/>
    <mergeCell ref="C188:D188"/>
    <mergeCell ref="F188:G188"/>
    <mergeCell ref="H188:I188"/>
    <mergeCell ref="K188:L188"/>
    <mergeCell ref="M188:N188"/>
    <mergeCell ref="A185:E185"/>
    <mergeCell ref="F185:J185"/>
    <mergeCell ref="K185:O185"/>
    <mergeCell ref="P185:T185"/>
    <mergeCell ref="A186:E186"/>
    <mergeCell ref="F186:J186"/>
    <mergeCell ref="K186:O186"/>
    <mergeCell ref="P186:T186"/>
    <mergeCell ref="D182:E182"/>
    <mergeCell ref="I182:J182"/>
    <mergeCell ref="N182:O182"/>
    <mergeCell ref="S182:T182"/>
    <mergeCell ref="D184:E184"/>
    <mergeCell ref="I184:J184"/>
    <mergeCell ref="N184:O184"/>
    <mergeCell ref="S184:T184"/>
    <mergeCell ref="P180:Q180"/>
    <mergeCell ref="R180:S180"/>
    <mergeCell ref="A181:B182"/>
    <mergeCell ref="C181:C182"/>
    <mergeCell ref="F181:G182"/>
    <mergeCell ref="H181:H182"/>
    <mergeCell ref="K181:L182"/>
    <mergeCell ref="M181:M182"/>
    <mergeCell ref="P181:Q182"/>
    <mergeCell ref="R181:R182"/>
    <mergeCell ref="A179:E179"/>
    <mergeCell ref="F179:J179"/>
    <mergeCell ref="K179:O179"/>
    <mergeCell ref="P179:T179"/>
    <mergeCell ref="A180:B180"/>
    <mergeCell ref="C180:D180"/>
    <mergeCell ref="F180:G180"/>
    <mergeCell ref="H180:I180"/>
    <mergeCell ref="K180:L180"/>
    <mergeCell ref="M180:N180"/>
    <mergeCell ref="A177:E177"/>
    <mergeCell ref="F177:J177"/>
    <mergeCell ref="K177:O177"/>
    <mergeCell ref="P177:T177"/>
    <mergeCell ref="A178:E178"/>
    <mergeCell ref="F178:J178"/>
    <mergeCell ref="K178:O178"/>
    <mergeCell ref="P178:T178"/>
    <mergeCell ref="D174:E174"/>
    <mergeCell ref="I174:J174"/>
    <mergeCell ref="N174:O174"/>
    <mergeCell ref="S174:T174"/>
    <mergeCell ref="D176:E176"/>
    <mergeCell ref="I176:J176"/>
    <mergeCell ref="N176:O176"/>
    <mergeCell ref="S176:T176"/>
    <mergeCell ref="P172:Q172"/>
    <mergeCell ref="R172:S172"/>
    <mergeCell ref="A173:B174"/>
    <mergeCell ref="C173:C174"/>
    <mergeCell ref="F173:G174"/>
    <mergeCell ref="H173:H174"/>
    <mergeCell ref="K173:L174"/>
    <mergeCell ref="M173:M174"/>
    <mergeCell ref="P173:Q174"/>
    <mergeCell ref="R173:R174"/>
    <mergeCell ref="A171:E171"/>
    <mergeCell ref="F171:J171"/>
    <mergeCell ref="K171:O171"/>
    <mergeCell ref="P171:T171"/>
    <mergeCell ref="A172:B172"/>
    <mergeCell ref="C172:D172"/>
    <mergeCell ref="F172:G172"/>
    <mergeCell ref="H172:I172"/>
    <mergeCell ref="K172:L172"/>
    <mergeCell ref="M172:N172"/>
    <mergeCell ref="A169:E169"/>
    <mergeCell ref="F169:J169"/>
    <mergeCell ref="K169:O169"/>
    <mergeCell ref="P169:T169"/>
    <mergeCell ref="A170:E170"/>
    <mergeCell ref="F170:J170"/>
    <mergeCell ref="K170:O170"/>
    <mergeCell ref="P170:T170"/>
    <mergeCell ref="D166:E166"/>
    <mergeCell ref="I166:J166"/>
    <mergeCell ref="N166:O166"/>
    <mergeCell ref="S166:T166"/>
    <mergeCell ref="D168:E168"/>
    <mergeCell ref="I168:J168"/>
    <mergeCell ref="N168:O168"/>
    <mergeCell ref="S168:T168"/>
    <mergeCell ref="P164:Q164"/>
    <mergeCell ref="R164:S164"/>
    <mergeCell ref="A165:B166"/>
    <mergeCell ref="C165:C166"/>
    <mergeCell ref="F165:G166"/>
    <mergeCell ref="H165:H166"/>
    <mergeCell ref="K165:L166"/>
    <mergeCell ref="M165:M166"/>
    <mergeCell ref="P165:Q166"/>
    <mergeCell ref="R165:R166"/>
    <mergeCell ref="A163:E163"/>
    <mergeCell ref="F163:J163"/>
    <mergeCell ref="K163:O163"/>
    <mergeCell ref="P163:T163"/>
    <mergeCell ref="A164:B164"/>
    <mergeCell ref="C164:D164"/>
    <mergeCell ref="F164:G164"/>
    <mergeCell ref="H164:I164"/>
    <mergeCell ref="K164:L164"/>
    <mergeCell ref="M164:N164"/>
    <mergeCell ref="A161:E161"/>
    <mergeCell ref="F161:J161"/>
    <mergeCell ref="K161:O161"/>
    <mergeCell ref="P161:T161"/>
    <mergeCell ref="A162:E162"/>
    <mergeCell ref="F162:J162"/>
    <mergeCell ref="K162:O162"/>
    <mergeCell ref="P162:T162"/>
    <mergeCell ref="D158:E158"/>
    <mergeCell ref="I158:J158"/>
    <mergeCell ref="N158:O158"/>
    <mergeCell ref="S158:T158"/>
    <mergeCell ref="D160:E160"/>
    <mergeCell ref="I160:J160"/>
    <mergeCell ref="N160:O160"/>
    <mergeCell ref="S160:T160"/>
    <mergeCell ref="P156:Q156"/>
    <mergeCell ref="R156:S156"/>
    <mergeCell ref="A157:B158"/>
    <mergeCell ref="C157:C158"/>
    <mergeCell ref="F157:G158"/>
    <mergeCell ref="H157:H158"/>
    <mergeCell ref="K157:L158"/>
    <mergeCell ref="M157:M158"/>
    <mergeCell ref="P157:Q158"/>
    <mergeCell ref="R157:R158"/>
    <mergeCell ref="A155:E155"/>
    <mergeCell ref="F155:J155"/>
    <mergeCell ref="K155:O155"/>
    <mergeCell ref="P155:T155"/>
    <mergeCell ref="A156:B156"/>
    <mergeCell ref="C156:D156"/>
    <mergeCell ref="F156:G156"/>
    <mergeCell ref="H156:I156"/>
    <mergeCell ref="K156:L156"/>
    <mergeCell ref="M156:N156"/>
    <mergeCell ref="A153:E153"/>
    <mergeCell ref="F153:J153"/>
    <mergeCell ref="K153:O153"/>
    <mergeCell ref="P153:T153"/>
    <mergeCell ref="A154:E154"/>
    <mergeCell ref="F154:J154"/>
    <mergeCell ref="K154:O154"/>
    <mergeCell ref="P154:T154"/>
    <mergeCell ref="D150:E150"/>
    <mergeCell ref="I150:J150"/>
    <mergeCell ref="N150:O150"/>
    <mergeCell ref="S150:T150"/>
    <mergeCell ref="D152:E152"/>
    <mergeCell ref="I152:J152"/>
    <mergeCell ref="N152:O152"/>
    <mergeCell ref="S152:T152"/>
    <mergeCell ref="P148:Q148"/>
    <mergeCell ref="R148:S148"/>
    <mergeCell ref="A149:B150"/>
    <mergeCell ref="C149:C150"/>
    <mergeCell ref="F149:G150"/>
    <mergeCell ref="H149:H150"/>
    <mergeCell ref="K149:L150"/>
    <mergeCell ref="M149:M150"/>
    <mergeCell ref="P149:Q150"/>
    <mergeCell ref="R149:R150"/>
    <mergeCell ref="A147:E147"/>
    <mergeCell ref="F147:J147"/>
    <mergeCell ref="K147:O147"/>
    <mergeCell ref="P147:T147"/>
    <mergeCell ref="A148:B148"/>
    <mergeCell ref="C148:D148"/>
    <mergeCell ref="F148:G148"/>
    <mergeCell ref="H148:I148"/>
    <mergeCell ref="K148:L148"/>
    <mergeCell ref="M148:N148"/>
    <mergeCell ref="A145:E145"/>
    <mergeCell ref="F145:J145"/>
    <mergeCell ref="K145:O145"/>
    <mergeCell ref="P145:T145"/>
    <mergeCell ref="A146:E146"/>
    <mergeCell ref="F146:J146"/>
    <mergeCell ref="K146:O146"/>
    <mergeCell ref="P146:T146"/>
    <mergeCell ref="D142:E142"/>
    <mergeCell ref="I142:J142"/>
    <mergeCell ref="N142:O142"/>
    <mergeCell ref="S142:T142"/>
    <mergeCell ref="D144:E144"/>
    <mergeCell ref="I144:J144"/>
    <mergeCell ref="N144:O144"/>
    <mergeCell ref="S144:T144"/>
    <mergeCell ref="P140:Q140"/>
    <mergeCell ref="R140:S140"/>
    <mergeCell ref="A141:B142"/>
    <mergeCell ref="C141:C142"/>
    <mergeCell ref="F141:G142"/>
    <mergeCell ref="H141:H142"/>
    <mergeCell ref="K141:L142"/>
    <mergeCell ref="M141:M142"/>
    <mergeCell ref="P141:Q142"/>
    <mergeCell ref="R141:R142"/>
    <mergeCell ref="A139:E139"/>
    <mergeCell ref="F139:J139"/>
    <mergeCell ref="K139:O139"/>
    <mergeCell ref="P139:T139"/>
    <mergeCell ref="A140:B140"/>
    <mergeCell ref="C140:D140"/>
    <mergeCell ref="F140:G140"/>
    <mergeCell ref="H140:I140"/>
    <mergeCell ref="K140:L140"/>
    <mergeCell ref="M140:N140"/>
    <mergeCell ref="A137:E137"/>
    <mergeCell ref="F137:J137"/>
    <mergeCell ref="K137:O137"/>
    <mergeCell ref="P137:T137"/>
    <mergeCell ref="A138:E138"/>
    <mergeCell ref="F138:J138"/>
    <mergeCell ref="K138:O138"/>
    <mergeCell ref="P138:T138"/>
    <mergeCell ref="D134:E134"/>
    <mergeCell ref="I134:J134"/>
    <mergeCell ref="N134:O134"/>
    <mergeCell ref="S134:T134"/>
    <mergeCell ref="D136:E136"/>
    <mergeCell ref="I136:J136"/>
    <mergeCell ref="N136:O136"/>
    <mergeCell ref="S136:T136"/>
    <mergeCell ref="P132:Q132"/>
    <mergeCell ref="R132:S132"/>
    <mergeCell ref="A133:B134"/>
    <mergeCell ref="C133:C134"/>
    <mergeCell ref="F133:G134"/>
    <mergeCell ref="H133:H134"/>
    <mergeCell ref="K133:L134"/>
    <mergeCell ref="M133:M134"/>
    <mergeCell ref="P133:Q134"/>
    <mergeCell ref="R133:R134"/>
    <mergeCell ref="A131:E131"/>
    <mergeCell ref="F131:J131"/>
    <mergeCell ref="K131:O131"/>
    <mergeCell ref="P131:T131"/>
    <mergeCell ref="A132:B132"/>
    <mergeCell ref="C132:D132"/>
    <mergeCell ref="F132:G132"/>
    <mergeCell ref="H132:I132"/>
    <mergeCell ref="K132:L132"/>
    <mergeCell ref="M132:N132"/>
    <mergeCell ref="A129:E129"/>
    <mergeCell ref="F129:J129"/>
    <mergeCell ref="K129:O129"/>
    <mergeCell ref="P129:T129"/>
    <mergeCell ref="A130:E130"/>
    <mergeCell ref="F130:J130"/>
    <mergeCell ref="K130:O130"/>
    <mergeCell ref="P130:T130"/>
    <mergeCell ref="D126:E126"/>
    <mergeCell ref="I126:J126"/>
    <mergeCell ref="N126:O126"/>
    <mergeCell ref="S126:T126"/>
    <mergeCell ref="D128:E128"/>
    <mergeCell ref="I128:J128"/>
    <mergeCell ref="N128:O128"/>
    <mergeCell ref="S128:T128"/>
    <mergeCell ref="P124:Q124"/>
    <mergeCell ref="R124:S124"/>
    <mergeCell ref="A125:B126"/>
    <mergeCell ref="C125:C126"/>
    <mergeCell ref="F125:G126"/>
    <mergeCell ref="H125:H126"/>
    <mergeCell ref="K125:L126"/>
    <mergeCell ref="M125:M126"/>
    <mergeCell ref="P125:Q126"/>
    <mergeCell ref="R125:R126"/>
    <mergeCell ref="A123:E123"/>
    <mergeCell ref="F123:J123"/>
    <mergeCell ref="K123:O123"/>
    <mergeCell ref="P123:T123"/>
    <mergeCell ref="A124:B124"/>
    <mergeCell ref="C124:D124"/>
    <mergeCell ref="F124:G124"/>
    <mergeCell ref="H124:I124"/>
    <mergeCell ref="K124:L124"/>
    <mergeCell ref="M124:N124"/>
    <mergeCell ref="A121:E121"/>
    <mergeCell ref="F121:J121"/>
    <mergeCell ref="K121:O121"/>
    <mergeCell ref="P121:T121"/>
    <mergeCell ref="A122:E122"/>
    <mergeCell ref="F122:J122"/>
    <mergeCell ref="K122:O122"/>
    <mergeCell ref="P122:T122"/>
    <mergeCell ref="D118:E118"/>
    <mergeCell ref="I118:J118"/>
    <mergeCell ref="N118:O118"/>
    <mergeCell ref="S118:T118"/>
    <mergeCell ref="D120:E120"/>
    <mergeCell ref="I120:J120"/>
    <mergeCell ref="N120:O120"/>
    <mergeCell ref="S120:T120"/>
    <mergeCell ref="P116:Q116"/>
    <mergeCell ref="R116:S116"/>
    <mergeCell ref="A117:B118"/>
    <mergeCell ref="C117:C118"/>
    <mergeCell ref="F117:G118"/>
    <mergeCell ref="H117:H118"/>
    <mergeCell ref="K117:L118"/>
    <mergeCell ref="M117:M118"/>
    <mergeCell ref="P117:Q118"/>
    <mergeCell ref="R117:R118"/>
    <mergeCell ref="A115:E115"/>
    <mergeCell ref="F115:J115"/>
    <mergeCell ref="K115:O115"/>
    <mergeCell ref="P115:T115"/>
    <mergeCell ref="A116:B116"/>
    <mergeCell ref="C116:D116"/>
    <mergeCell ref="F116:G116"/>
    <mergeCell ref="H116:I116"/>
    <mergeCell ref="K116:L116"/>
    <mergeCell ref="M116:N116"/>
    <mergeCell ref="A113:E113"/>
    <mergeCell ref="F113:J113"/>
    <mergeCell ref="K113:O113"/>
    <mergeCell ref="P113:T113"/>
    <mergeCell ref="A114:E114"/>
    <mergeCell ref="F114:J114"/>
    <mergeCell ref="K114:O114"/>
    <mergeCell ref="P114:T114"/>
    <mergeCell ref="D110:E110"/>
    <mergeCell ref="I110:J110"/>
    <mergeCell ref="N110:O110"/>
    <mergeCell ref="S110:T110"/>
    <mergeCell ref="D112:E112"/>
    <mergeCell ref="I112:J112"/>
    <mergeCell ref="N112:O112"/>
    <mergeCell ref="S112:T112"/>
    <mergeCell ref="P108:Q108"/>
    <mergeCell ref="R108:S108"/>
    <mergeCell ref="A109:B110"/>
    <mergeCell ref="C109:C110"/>
    <mergeCell ref="F109:G110"/>
    <mergeCell ref="H109:H110"/>
    <mergeCell ref="K109:L110"/>
    <mergeCell ref="M109:M110"/>
    <mergeCell ref="P109:Q110"/>
    <mergeCell ref="R109:R110"/>
    <mergeCell ref="A107:E107"/>
    <mergeCell ref="F107:J107"/>
    <mergeCell ref="K107:O107"/>
    <mergeCell ref="P107:T107"/>
    <mergeCell ref="A108:B108"/>
    <mergeCell ref="C108:D108"/>
    <mergeCell ref="F108:G108"/>
    <mergeCell ref="H108:I108"/>
    <mergeCell ref="K108:L108"/>
    <mergeCell ref="M108:N108"/>
    <mergeCell ref="A105:E105"/>
    <mergeCell ref="F105:J105"/>
    <mergeCell ref="K105:O105"/>
    <mergeCell ref="P105:T105"/>
    <mergeCell ref="A106:E106"/>
    <mergeCell ref="F106:J106"/>
    <mergeCell ref="K106:O106"/>
    <mergeCell ref="P106:T106"/>
    <mergeCell ref="D102:E102"/>
    <mergeCell ref="I102:J102"/>
    <mergeCell ref="N102:O102"/>
    <mergeCell ref="S102:T102"/>
    <mergeCell ref="D104:E104"/>
    <mergeCell ref="I104:J104"/>
    <mergeCell ref="N104:O104"/>
    <mergeCell ref="S104:T104"/>
    <mergeCell ref="P100:Q100"/>
    <mergeCell ref="R100:S100"/>
    <mergeCell ref="A101:B102"/>
    <mergeCell ref="C101:C102"/>
    <mergeCell ref="F101:G102"/>
    <mergeCell ref="H101:H102"/>
    <mergeCell ref="K101:L102"/>
    <mergeCell ref="M101:M102"/>
    <mergeCell ref="P101:Q102"/>
    <mergeCell ref="R101:R102"/>
    <mergeCell ref="A99:E99"/>
    <mergeCell ref="F99:J99"/>
    <mergeCell ref="K99:O99"/>
    <mergeCell ref="P99:T99"/>
    <mergeCell ref="A100:B100"/>
    <mergeCell ref="C100:D100"/>
    <mergeCell ref="F100:G100"/>
    <mergeCell ref="H100:I100"/>
    <mergeCell ref="K100:L100"/>
    <mergeCell ref="M100:N100"/>
    <mergeCell ref="A97:E97"/>
    <mergeCell ref="F97:J97"/>
    <mergeCell ref="K97:O97"/>
    <mergeCell ref="P97:T97"/>
    <mergeCell ref="A98:E98"/>
    <mergeCell ref="F98:J98"/>
    <mergeCell ref="K98:O98"/>
    <mergeCell ref="P98:T98"/>
    <mergeCell ref="D94:E94"/>
    <mergeCell ref="I94:J94"/>
    <mergeCell ref="N94:O94"/>
    <mergeCell ref="S94:T94"/>
    <mergeCell ref="D96:E96"/>
    <mergeCell ref="I96:J96"/>
    <mergeCell ref="N96:O96"/>
    <mergeCell ref="S96:T96"/>
    <mergeCell ref="P92:Q92"/>
    <mergeCell ref="R92:S92"/>
    <mergeCell ref="A93:B94"/>
    <mergeCell ref="C93:C94"/>
    <mergeCell ref="F93:G94"/>
    <mergeCell ref="H93:H94"/>
    <mergeCell ref="K93:L94"/>
    <mergeCell ref="M93:M94"/>
    <mergeCell ref="P93:Q94"/>
    <mergeCell ref="R93:R94"/>
    <mergeCell ref="A91:E91"/>
    <mergeCell ref="F91:J91"/>
    <mergeCell ref="K91:O91"/>
    <mergeCell ref="P91:T91"/>
    <mergeCell ref="A92:B92"/>
    <mergeCell ref="C92:D92"/>
    <mergeCell ref="F92:G92"/>
    <mergeCell ref="H92:I92"/>
    <mergeCell ref="K92:L92"/>
    <mergeCell ref="M92:N92"/>
    <mergeCell ref="A89:E89"/>
    <mergeCell ref="F89:J89"/>
    <mergeCell ref="K89:O89"/>
    <mergeCell ref="P89:T89"/>
    <mergeCell ref="A90:E90"/>
    <mergeCell ref="F90:J90"/>
    <mergeCell ref="K90:O90"/>
    <mergeCell ref="P90:T90"/>
    <mergeCell ref="D86:E86"/>
    <mergeCell ref="I86:J86"/>
    <mergeCell ref="N86:O86"/>
    <mergeCell ref="S86:T86"/>
    <mergeCell ref="D88:E88"/>
    <mergeCell ref="I88:J88"/>
    <mergeCell ref="N88:O88"/>
    <mergeCell ref="S88:T88"/>
    <mergeCell ref="P84:Q84"/>
    <mergeCell ref="R84:S84"/>
    <mergeCell ref="A85:B86"/>
    <mergeCell ref="C85:C86"/>
    <mergeCell ref="F85:G86"/>
    <mergeCell ref="H85:H86"/>
    <mergeCell ref="K85:L86"/>
    <mergeCell ref="M85:M86"/>
    <mergeCell ref="P85:Q86"/>
    <mergeCell ref="R85:R86"/>
    <mergeCell ref="A83:E83"/>
    <mergeCell ref="F83:J83"/>
    <mergeCell ref="K83:O83"/>
    <mergeCell ref="P83:T83"/>
    <mergeCell ref="A84:B84"/>
    <mergeCell ref="C84:D84"/>
    <mergeCell ref="F84:G84"/>
    <mergeCell ref="H84:I84"/>
    <mergeCell ref="K84:L84"/>
    <mergeCell ref="M84:N84"/>
    <mergeCell ref="A81:E81"/>
    <mergeCell ref="F81:J81"/>
    <mergeCell ref="K81:O81"/>
    <mergeCell ref="P81:T81"/>
    <mergeCell ref="A82:E82"/>
    <mergeCell ref="F82:J82"/>
    <mergeCell ref="K82:O82"/>
    <mergeCell ref="P82:T82"/>
    <mergeCell ref="D78:E78"/>
    <mergeCell ref="I78:J78"/>
    <mergeCell ref="N78:O78"/>
    <mergeCell ref="S78:T78"/>
    <mergeCell ref="D80:E80"/>
    <mergeCell ref="I80:J80"/>
    <mergeCell ref="N80:O80"/>
    <mergeCell ref="S80:T80"/>
    <mergeCell ref="P76:Q76"/>
    <mergeCell ref="R76:S76"/>
    <mergeCell ref="A77:B78"/>
    <mergeCell ref="C77:C78"/>
    <mergeCell ref="F77:G78"/>
    <mergeCell ref="H77:H78"/>
    <mergeCell ref="K77:L78"/>
    <mergeCell ref="M77:M78"/>
    <mergeCell ref="P77:Q78"/>
    <mergeCell ref="R77:R78"/>
    <mergeCell ref="A75:E75"/>
    <mergeCell ref="F75:J75"/>
    <mergeCell ref="K75:O75"/>
    <mergeCell ref="P75:T75"/>
    <mergeCell ref="A76:B76"/>
    <mergeCell ref="C76:D76"/>
    <mergeCell ref="F76:G76"/>
    <mergeCell ref="H76:I76"/>
    <mergeCell ref="K76:L76"/>
    <mergeCell ref="M76:N76"/>
    <mergeCell ref="A73:E73"/>
    <mergeCell ref="F73:J73"/>
    <mergeCell ref="K73:O73"/>
    <mergeCell ref="P73:T73"/>
    <mergeCell ref="A74:E74"/>
    <mergeCell ref="F74:J74"/>
    <mergeCell ref="K74:O74"/>
    <mergeCell ref="P74:T74"/>
    <mergeCell ref="D70:E70"/>
    <mergeCell ref="I70:J70"/>
    <mergeCell ref="N70:O70"/>
    <mergeCell ref="S70:T70"/>
    <mergeCell ref="D72:E72"/>
    <mergeCell ref="I72:J72"/>
    <mergeCell ref="N72:O72"/>
    <mergeCell ref="S72:T72"/>
    <mergeCell ref="P68:Q68"/>
    <mergeCell ref="R68:S68"/>
    <mergeCell ref="A69:B70"/>
    <mergeCell ref="C69:C70"/>
    <mergeCell ref="F69:G70"/>
    <mergeCell ref="H69:H70"/>
    <mergeCell ref="K69:L70"/>
    <mergeCell ref="M69:M70"/>
    <mergeCell ref="P69:Q70"/>
    <mergeCell ref="R69:R70"/>
    <mergeCell ref="A67:E67"/>
    <mergeCell ref="F67:J67"/>
    <mergeCell ref="K67:O67"/>
    <mergeCell ref="P67:T67"/>
    <mergeCell ref="A68:B68"/>
    <mergeCell ref="C68:D68"/>
    <mergeCell ref="F68:G68"/>
    <mergeCell ref="H68:I68"/>
    <mergeCell ref="K68:L68"/>
    <mergeCell ref="M68:N68"/>
    <mergeCell ref="A65:E65"/>
    <mergeCell ref="F65:J65"/>
    <mergeCell ref="K65:O65"/>
    <mergeCell ref="P65:T65"/>
    <mergeCell ref="A66:E66"/>
    <mergeCell ref="F66:J66"/>
    <mergeCell ref="K66:O66"/>
    <mergeCell ref="P66:T66"/>
    <mergeCell ref="D62:E62"/>
    <mergeCell ref="I62:J62"/>
    <mergeCell ref="N62:O62"/>
    <mergeCell ref="S62:T62"/>
    <mergeCell ref="D64:E64"/>
    <mergeCell ref="I64:J64"/>
    <mergeCell ref="N64:O64"/>
    <mergeCell ref="S64:T64"/>
    <mergeCell ref="P60:Q60"/>
    <mergeCell ref="R60:S60"/>
    <mergeCell ref="A61:B62"/>
    <mergeCell ref="C61:C62"/>
    <mergeCell ref="F61:G62"/>
    <mergeCell ref="H61:H62"/>
    <mergeCell ref="K61:L62"/>
    <mergeCell ref="M61:M62"/>
    <mergeCell ref="P61:Q62"/>
    <mergeCell ref="R61:R62"/>
    <mergeCell ref="A59:E59"/>
    <mergeCell ref="F59:J59"/>
    <mergeCell ref="K59:O59"/>
    <mergeCell ref="P59:T59"/>
    <mergeCell ref="A60:B60"/>
    <mergeCell ref="C60:D60"/>
    <mergeCell ref="F60:G60"/>
    <mergeCell ref="H60:I60"/>
    <mergeCell ref="K60:L60"/>
    <mergeCell ref="M60:N60"/>
    <mergeCell ref="A57:E57"/>
    <mergeCell ref="F57:J57"/>
    <mergeCell ref="K57:O57"/>
    <mergeCell ref="P57:T57"/>
    <mergeCell ref="A58:E58"/>
    <mergeCell ref="F58:J58"/>
    <mergeCell ref="K58:O58"/>
    <mergeCell ref="P58:T58"/>
    <mergeCell ref="D54:E54"/>
    <mergeCell ref="I54:J54"/>
    <mergeCell ref="N54:O54"/>
    <mergeCell ref="S54:T54"/>
    <mergeCell ref="D56:E56"/>
    <mergeCell ref="I56:J56"/>
    <mergeCell ref="N56:O56"/>
    <mergeCell ref="S56:T56"/>
    <mergeCell ref="P52:Q52"/>
    <mergeCell ref="R52:S52"/>
    <mergeCell ref="A53:B54"/>
    <mergeCell ref="C53:C54"/>
    <mergeCell ref="F53:G54"/>
    <mergeCell ref="H53:H54"/>
    <mergeCell ref="K53:L54"/>
    <mergeCell ref="M53:M54"/>
    <mergeCell ref="P53:Q54"/>
    <mergeCell ref="R53:R54"/>
    <mergeCell ref="A51:E51"/>
    <mergeCell ref="F51:J51"/>
    <mergeCell ref="K51:O51"/>
    <mergeCell ref="P51:T51"/>
    <mergeCell ref="A52:B52"/>
    <mergeCell ref="C52:D52"/>
    <mergeCell ref="F52:G52"/>
    <mergeCell ref="H52:I52"/>
    <mergeCell ref="K52:L52"/>
    <mergeCell ref="M52:N52"/>
    <mergeCell ref="A49:E49"/>
    <mergeCell ref="F49:J49"/>
    <mergeCell ref="K49:O49"/>
    <mergeCell ref="P49:T49"/>
    <mergeCell ref="A50:E50"/>
    <mergeCell ref="F50:J50"/>
    <mergeCell ref="K50:O50"/>
    <mergeCell ref="P50:T50"/>
    <mergeCell ref="D46:E46"/>
    <mergeCell ref="I46:J46"/>
    <mergeCell ref="N46:O46"/>
    <mergeCell ref="S46:T46"/>
    <mergeCell ref="D48:E48"/>
    <mergeCell ref="I48:J48"/>
    <mergeCell ref="N48:O48"/>
    <mergeCell ref="S48:T48"/>
    <mergeCell ref="P44:Q44"/>
    <mergeCell ref="R44:S44"/>
    <mergeCell ref="A45:B46"/>
    <mergeCell ref="C45:C46"/>
    <mergeCell ref="F45:G46"/>
    <mergeCell ref="H45:H46"/>
    <mergeCell ref="K45:L46"/>
    <mergeCell ref="M45:M46"/>
    <mergeCell ref="P45:Q46"/>
    <mergeCell ref="R45:R46"/>
    <mergeCell ref="A43:E43"/>
    <mergeCell ref="F43:J43"/>
    <mergeCell ref="K43:O43"/>
    <mergeCell ref="P43:T43"/>
    <mergeCell ref="A44:B44"/>
    <mergeCell ref="C44:D44"/>
    <mergeCell ref="F44:G44"/>
    <mergeCell ref="H44:I44"/>
    <mergeCell ref="K44:L44"/>
    <mergeCell ref="M44:N44"/>
    <mergeCell ref="A41:E41"/>
    <mergeCell ref="F41:J41"/>
    <mergeCell ref="K41:O41"/>
    <mergeCell ref="P41:T41"/>
    <mergeCell ref="A42:E42"/>
    <mergeCell ref="F42:J42"/>
    <mergeCell ref="K42:O42"/>
    <mergeCell ref="P42:T42"/>
    <mergeCell ref="D38:E38"/>
    <mergeCell ref="I38:J38"/>
    <mergeCell ref="N38:O38"/>
    <mergeCell ref="S38:T38"/>
    <mergeCell ref="D40:E40"/>
    <mergeCell ref="I40:J40"/>
    <mergeCell ref="N40:O40"/>
    <mergeCell ref="S40:T40"/>
    <mergeCell ref="P36:Q36"/>
    <mergeCell ref="R36:S36"/>
    <mergeCell ref="A37:B38"/>
    <mergeCell ref="C37:C38"/>
    <mergeCell ref="F37:G38"/>
    <mergeCell ref="H37:H38"/>
    <mergeCell ref="K37:L38"/>
    <mergeCell ref="M37:M38"/>
    <mergeCell ref="P37:Q38"/>
    <mergeCell ref="R37:R38"/>
    <mergeCell ref="A35:E35"/>
    <mergeCell ref="F35:J35"/>
    <mergeCell ref="K35:O35"/>
    <mergeCell ref="P35:T35"/>
    <mergeCell ref="A36:B36"/>
    <mergeCell ref="C36:D36"/>
    <mergeCell ref="F36:G36"/>
    <mergeCell ref="H36:I36"/>
    <mergeCell ref="K36:L36"/>
    <mergeCell ref="M36:N36"/>
    <mergeCell ref="A33:E33"/>
    <mergeCell ref="F33:J33"/>
    <mergeCell ref="K33:O33"/>
    <mergeCell ref="P33:T33"/>
    <mergeCell ref="A34:E34"/>
    <mergeCell ref="F34:J34"/>
    <mergeCell ref="K34:O34"/>
    <mergeCell ref="P34:T34"/>
    <mergeCell ref="D30:E30"/>
    <mergeCell ref="I30:J30"/>
    <mergeCell ref="N30:O30"/>
    <mergeCell ref="S30:T30"/>
    <mergeCell ref="D32:E32"/>
    <mergeCell ref="I32:J32"/>
    <mergeCell ref="N32:O32"/>
    <mergeCell ref="S32:T32"/>
    <mergeCell ref="P28:Q28"/>
    <mergeCell ref="R28:S28"/>
    <mergeCell ref="A29:B30"/>
    <mergeCell ref="C29:C30"/>
    <mergeCell ref="F29:G30"/>
    <mergeCell ref="H29:H30"/>
    <mergeCell ref="K29:L30"/>
    <mergeCell ref="M29:M30"/>
    <mergeCell ref="P29:Q30"/>
    <mergeCell ref="R29:R30"/>
    <mergeCell ref="A27:E27"/>
    <mergeCell ref="F27:J27"/>
    <mergeCell ref="K27:O27"/>
    <mergeCell ref="P27:T27"/>
    <mergeCell ref="A28:B28"/>
    <mergeCell ref="C28:D28"/>
    <mergeCell ref="F28:G28"/>
    <mergeCell ref="H28:I28"/>
    <mergeCell ref="K28:L28"/>
    <mergeCell ref="M28:N28"/>
    <mergeCell ref="A25:E25"/>
    <mergeCell ref="F25:J25"/>
    <mergeCell ref="K25:O25"/>
    <mergeCell ref="P25:T25"/>
    <mergeCell ref="A26:E26"/>
    <mergeCell ref="F26:J26"/>
    <mergeCell ref="K26:O26"/>
    <mergeCell ref="P26:T26"/>
    <mergeCell ref="D22:E22"/>
    <mergeCell ref="I22:J22"/>
    <mergeCell ref="N22:O22"/>
    <mergeCell ref="S22:T22"/>
    <mergeCell ref="D24:E24"/>
    <mergeCell ref="I24:J24"/>
    <mergeCell ref="N24:O24"/>
    <mergeCell ref="S24:T24"/>
    <mergeCell ref="P20:Q20"/>
    <mergeCell ref="R20:S20"/>
    <mergeCell ref="A21:B22"/>
    <mergeCell ref="C21:C22"/>
    <mergeCell ref="F21:G22"/>
    <mergeCell ref="H21:H22"/>
    <mergeCell ref="K21:L22"/>
    <mergeCell ref="M21:M22"/>
    <mergeCell ref="P21:Q22"/>
    <mergeCell ref="R21:R22"/>
    <mergeCell ref="A19:E19"/>
    <mergeCell ref="F19:J19"/>
    <mergeCell ref="K19:O19"/>
    <mergeCell ref="P19:T19"/>
    <mergeCell ref="A20:B20"/>
    <mergeCell ref="C20:D20"/>
    <mergeCell ref="F20:G20"/>
    <mergeCell ref="H20:I20"/>
    <mergeCell ref="K20:L20"/>
    <mergeCell ref="M20:N20"/>
    <mergeCell ref="A17:E17"/>
    <mergeCell ref="F17:J17"/>
    <mergeCell ref="K17:O17"/>
    <mergeCell ref="P17:T17"/>
    <mergeCell ref="A18:E18"/>
    <mergeCell ref="F18:J18"/>
    <mergeCell ref="K18:O18"/>
    <mergeCell ref="P18:T18"/>
    <mergeCell ref="D14:E14"/>
    <mergeCell ref="I14:J14"/>
    <mergeCell ref="N14:O14"/>
    <mergeCell ref="S14:T14"/>
    <mergeCell ref="D16:E16"/>
    <mergeCell ref="I16:J16"/>
    <mergeCell ref="N16:O16"/>
    <mergeCell ref="S16:T16"/>
    <mergeCell ref="P12:Q12"/>
    <mergeCell ref="R12:S12"/>
    <mergeCell ref="A13:B14"/>
    <mergeCell ref="C13:C14"/>
    <mergeCell ref="F13:G14"/>
    <mergeCell ref="H13:H14"/>
    <mergeCell ref="K13:L14"/>
    <mergeCell ref="M13:M14"/>
    <mergeCell ref="P13:Q14"/>
    <mergeCell ref="R13:R14"/>
    <mergeCell ref="A11:E11"/>
    <mergeCell ref="F11:J11"/>
    <mergeCell ref="K11:O11"/>
    <mergeCell ref="P11:T11"/>
    <mergeCell ref="A12:B12"/>
    <mergeCell ref="C12:D12"/>
    <mergeCell ref="F12:G12"/>
    <mergeCell ref="H12:I12"/>
    <mergeCell ref="K12:L12"/>
    <mergeCell ref="M12:N12"/>
    <mergeCell ref="A9:E9"/>
    <mergeCell ref="F9:J9"/>
    <mergeCell ref="K9:O9"/>
    <mergeCell ref="P9:T9"/>
    <mergeCell ref="A10:E10"/>
    <mergeCell ref="F10:J10"/>
    <mergeCell ref="K10:O10"/>
    <mergeCell ref="P10:T10"/>
    <mergeCell ref="D6:E6"/>
    <mergeCell ref="I6:J6"/>
    <mergeCell ref="N6:O6"/>
    <mergeCell ref="S6:T6"/>
    <mergeCell ref="D8:E8"/>
    <mergeCell ref="I8:J8"/>
    <mergeCell ref="N8:O8"/>
    <mergeCell ref="S8:T8"/>
    <mergeCell ref="P4:Q4"/>
    <mergeCell ref="R4:S4"/>
    <mergeCell ref="A5:B6"/>
    <mergeCell ref="C5:C6"/>
    <mergeCell ref="F5:G6"/>
    <mergeCell ref="H5:H6"/>
    <mergeCell ref="K5:L6"/>
    <mergeCell ref="M5:M6"/>
    <mergeCell ref="P5:Q6"/>
    <mergeCell ref="R5:R6"/>
    <mergeCell ref="A3:E3"/>
    <mergeCell ref="F3:J3"/>
    <mergeCell ref="K3:O3"/>
    <mergeCell ref="P3:T3"/>
    <mergeCell ref="A4:B4"/>
    <mergeCell ref="C4:D4"/>
    <mergeCell ref="F4:G4"/>
    <mergeCell ref="H4:I4"/>
    <mergeCell ref="K4:L4"/>
    <mergeCell ref="M4:N4"/>
    <mergeCell ref="A1:E1"/>
    <mergeCell ref="F1:J1"/>
    <mergeCell ref="K1:O1"/>
    <mergeCell ref="P1:T1"/>
    <mergeCell ref="A2:E2"/>
    <mergeCell ref="F2:J2"/>
    <mergeCell ref="K2:O2"/>
    <mergeCell ref="P2:T2"/>
  </mergeCells>
  <conditionalFormatting sqref="A5 C5:F5 D6:E6 H5:J5 I6:J6 A7:J8 A641:XFD1048576 U401:XFD640 U1:XFD8 A1:J4">
    <cfRule type="containsText" dxfId="393" priority="411" operator="containsText" text="no shooter">
      <formula>NOT(ISERROR(SEARCH("no shooter",A1)))</formula>
    </cfRule>
  </conditionalFormatting>
  <conditionalFormatting sqref="A9:J11 A13 C13:F13 D14:E14 I14:J14 A15:J16 U9:XFD16 C12:E12 H12:J13">
    <cfRule type="containsText" dxfId="392" priority="410" operator="containsText" text="no shooter">
      <formula>NOT(ISERROR(SEARCH("no shooter",A9)))</formula>
    </cfRule>
  </conditionalFormatting>
  <conditionalFormatting sqref="A17:J19 A21 C21:F21 D22:E22 I22:J22 A23:J24 U17:XFD24 C20:E20 H20:J21">
    <cfRule type="containsText" dxfId="391" priority="409" operator="containsText" text="no shooter">
      <formula>NOT(ISERROR(SEARCH("no shooter",A17)))</formula>
    </cfRule>
  </conditionalFormatting>
  <conditionalFormatting sqref="A25:J27 A29 C29:F29 D30:E30 I30:J30 A31:J32 U25:XFD32 C28:E28 H28:J29">
    <cfRule type="containsText" dxfId="390" priority="408" operator="containsText" text="no shooter">
      <formula>NOT(ISERROR(SEARCH("no shooter",A25)))</formula>
    </cfRule>
  </conditionalFormatting>
  <conditionalFormatting sqref="A33:J35 A37 C37:F37 D38:E38 I38:J38 A39:J40 U33:XFD40 C36:E36 H36:J37">
    <cfRule type="containsText" dxfId="389" priority="407" operator="containsText" text="no shooter">
      <formula>NOT(ISERROR(SEARCH("no shooter",A33)))</formula>
    </cfRule>
  </conditionalFormatting>
  <conditionalFormatting sqref="A41:J43 A45 C45:F45 D46:E46 I46:J46 A47:J48 U41:XFD48 C44:E44 H44:J45">
    <cfRule type="containsText" dxfId="388" priority="406" operator="containsText" text="no shooter">
      <formula>NOT(ISERROR(SEARCH("no shooter",A41)))</formula>
    </cfRule>
  </conditionalFormatting>
  <conditionalFormatting sqref="A49:J51 A53 C53:F53 D54:E54 I54:J54 A55:J56 U49:XFD56 C52:E52 H52:J53">
    <cfRule type="containsText" dxfId="387" priority="405" operator="containsText" text="no shooter">
      <formula>NOT(ISERROR(SEARCH("no shooter",A49)))</formula>
    </cfRule>
  </conditionalFormatting>
  <conditionalFormatting sqref="A57:J59 A61 C61:F61 D62:E62 I62:J62 A63:J64 U57:XFD64 C60:E60 H60:J61">
    <cfRule type="containsText" dxfId="386" priority="404" operator="containsText" text="no shooter">
      <formula>NOT(ISERROR(SEARCH("no shooter",A57)))</formula>
    </cfRule>
  </conditionalFormatting>
  <conditionalFormatting sqref="A65:J67 A69 D69:F69 D70:E70 I70:J70 A71:J72 U65:XFD72 C68:E68 H68:J69">
    <cfRule type="containsText" dxfId="385" priority="403" operator="containsText" text="no shooter">
      <formula>NOT(ISERROR(SEARCH("no shooter",A65)))</formula>
    </cfRule>
  </conditionalFormatting>
  <conditionalFormatting sqref="A73:J75 A77 C77:F77 D78:E78 I78:J78 A80:J80 U73:XFD80 A79:D79 F79:J79 C76:E76 H76:J77">
    <cfRule type="containsText" dxfId="384" priority="402" operator="containsText" text="no shooter">
      <formula>NOT(ISERROR(SEARCH("no shooter",A73)))</formula>
    </cfRule>
  </conditionalFormatting>
  <conditionalFormatting sqref="A81:J83 A85 C85:F85 D86:E86 I86:J86 A87:J88 U81:XFD88 C84:E84 H84:J85">
    <cfRule type="containsText" dxfId="383" priority="401" operator="containsText" text="no shooter">
      <formula>NOT(ISERROR(SEARCH("no shooter",A81)))</formula>
    </cfRule>
  </conditionalFormatting>
  <conditionalFormatting sqref="A89:J91 A93 C93:F93 D94:E94 I94:J94 A95:J96 U89:XFD96 C92:E92 H92:J93">
    <cfRule type="containsText" dxfId="382" priority="400" operator="containsText" text="no shooter">
      <formula>NOT(ISERROR(SEARCH("no shooter",A89)))</formula>
    </cfRule>
  </conditionalFormatting>
  <conditionalFormatting sqref="A97:J99 A101 C101:F101 D102:E102 I102:J102 A103:J104 U97:XFD104 C100:E100 H100:J101">
    <cfRule type="containsText" dxfId="381" priority="399" operator="containsText" text="no shooter">
      <formula>NOT(ISERROR(SEARCH("no shooter",A97)))</formula>
    </cfRule>
  </conditionalFormatting>
  <conditionalFormatting sqref="A105:J107 A109 D109:F109 D110:E110 I110:J110 A111:J112 U105:XFD112 C108:E108 H108:J109">
    <cfRule type="containsText" dxfId="380" priority="398" operator="containsText" text="no shooter">
      <formula>NOT(ISERROR(SEARCH("no shooter",A105)))</formula>
    </cfRule>
  </conditionalFormatting>
  <conditionalFormatting sqref="A113:J115 A117 D117:F117 D118:E118 I118:J118 A119:J120 U113:XFD120 C116:E116 H116:J117">
    <cfRule type="containsText" dxfId="379" priority="397" operator="containsText" text="no shooter">
      <formula>NOT(ISERROR(SEARCH("no shooter",A113)))</formula>
    </cfRule>
  </conditionalFormatting>
  <conditionalFormatting sqref="A121:J123 A125 D125:F125 D126:E126 I126:J126 A127:J128 U121:XFD128 C124:E124 H124:J125">
    <cfRule type="containsText" dxfId="378" priority="396" operator="containsText" text="no shooter">
      <formula>NOT(ISERROR(SEARCH("no shooter",A121)))</formula>
    </cfRule>
  </conditionalFormatting>
  <conditionalFormatting sqref="K1:O3 K5 N6:O6 K7:O7 K8:M8 M4:O5">
    <cfRule type="containsText" dxfId="377" priority="395" operator="containsText" text="no shooter">
      <formula>NOT(ISERROR(SEARCH("no shooter",K1)))</formula>
    </cfRule>
  </conditionalFormatting>
  <conditionalFormatting sqref="P1:T3 P5 S6:T6 P7:T8 R4:T5">
    <cfRule type="containsText" dxfId="376" priority="394" operator="containsText" text="no shooter">
      <formula>NOT(ISERROR(SEARCH("no shooter",P1)))</formula>
    </cfRule>
  </conditionalFormatting>
  <conditionalFormatting sqref="N8:O8">
    <cfRule type="containsText" dxfId="375" priority="393" operator="containsText" text="no shooter">
      <formula>NOT(ISERROR(SEARCH("no shooter",N8)))</formula>
    </cfRule>
  </conditionalFormatting>
  <conditionalFormatting sqref="K9:O11 K13 N14:O14 K15:O15 K16:M16 M12:O13">
    <cfRule type="containsText" dxfId="374" priority="392" operator="containsText" text="no shooter">
      <formula>NOT(ISERROR(SEARCH("no shooter",K9)))</formula>
    </cfRule>
  </conditionalFormatting>
  <conditionalFormatting sqref="P9:T11 P13 S14:T14 P15:T16 R12:T13">
    <cfRule type="containsText" dxfId="373" priority="391" operator="containsText" text="no shooter">
      <formula>NOT(ISERROR(SEARCH("no shooter",P9)))</formula>
    </cfRule>
  </conditionalFormatting>
  <conditionalFormatting sqref="N16:O16">
    <cfRule type="containsText" dxfId="372" priority="390" operator="containsText" text="no shooter">
      <formula>NOT(ISERROR(SEARCH("no shooter",N16)))</formula>
    </cfRule>
  </conditionalFormatting>
  <conditionalFormatting sqref="K17:O19 K21 N22:O22 K23:O23 K24:M24 M20:O21">
    <cfRule type="containsText" dxfId="371" priority="389" operator="containsText" text="no shooter">
      <formula>NOT(ISERROR(SEARCH("no shooter",K17)))</formula>
    </cfRule>
  </conditionalFormatting>
  <conditionalFormatting sqref="P17:T19 P21 S22:T22 P23:T24 R20:T21">
    <cfRule type="containsText" dxfId="370" priority="388" operator="containsText" text="no shooter">
      <formula>NOT(ISERROR(SEARCH("no shooter",P17)))</formula>
    </cfRule>
  </conditionalFormatting>
  <conditionalFormatting sqref="N24:O24">
    <cfRule type="containsText" dxfId="369" priority="387" operator="containsText" text="no shooter">
      <formula>NOT(ISERROR(SEARCH("no shooter",N24)))</formula>
    </cfRule>
  </conditionalFormatting>
  <conditionalFormatting sqref="K25:O27 K29 N30:O30 K31:O31 K32:M32 M28:O29">
    <cfRule type="containsText" dxfId="368" priority="386" operator="containsText" text="no shooter">
      <formula>NOT(ISERROR(SEARCH("no shooter",K25)))</formula>
    </cfRule>
  </conditionalFormatting>
  <conditionalFormatting sqref="P25:T27 P29 S30:T30 P31:T32 R28:T29">
    <cfRule type="containsText" dxfId="367" priority="385" operator="containsText" text="no shooter">
      <formula>NOT(ISERROR(SEARCH("no shooter",P25)))</formula>
    </cfRule>
  </conditionalFormatting>
  <conditionalFormatting sqref="N32:O32">
    <cfRule type="containsText" dxfId="366" priority="384" operator="containsText" text="no shooter">
      <formula>NOT(ISERROR(SEARCH("no shooter",N32)))</formula>
    </cfRule>
  </conditionalFormatting>
  <conditionalFormatting sqref="K33:O35 K37 N38:O38 K39:O39 K40:M40 M36:O37">
    <cfRule type="containsText" dxfId="365" priority="383" operator="containsText" text="no shooter">
      <formula>NOT(ISERROR(SEARCH("no shooter",K33)))</formula>
    </cfRule>
  </conditionalFormatting>
  <conditionalFormatting sqref="P33:T35 P37 S38:T38 P39:T40 R36:T37">
    <cfRule type="containsText" dxfId="364" priority="382" operator="containsText" text="no shooter">
      <formula>NOT(ISERROR(SEARCH("no shooter",P33)))</formula>
    </cfRule>
  </conditionalFormatting>
  <conditionalFormatting sqref="N40:O40">
    <cfRule type="containsText" dxfId="363" priority="381" operator="containsText" text="no shooter">
      <formula>NOT(ISERROR(SEARCH("no shooter",N40)))</formula>
    </cfRule>
  </conditionalFormatting>
  <conditionalFormatting sqref="K41:O43 K45 N46:O46 K47:O47 K48:M48 M44:O45">
    <cfRule type="containsText" dxfId="362" priority="380" operator="containsText" text="no shooter">
      <formula>NOT(ISERROR(SEARCH("no shooter",K41)))</formula>
    </cfRule>
  </conditionalFormatting>
  <conditionalFormatting sqref="P41:T43 P45 S46:T46 P47:T48 R44:T45">
    <cfRule type="containsText" dxfId="361" priority="379" operator="containsText" text="no shooter">
      <formula>NOT(ISERROR(SEARCH("no shooter",P41)))</formula>
    </cfRule>
  </conditionalFormatting>
  <conditionalFormatting sqref="N48:O48">
    <cfRule type="containsText" dxfId="360" priority="378" operator="containsText" text="no shooter">
      <formula>NOT(ISERROR(SEARCH("no shooter",N48)))</formula>
    </cfRule>
  </conditionalFormatting>
  <conditionalFormatting sqref="K49:O51 K53 N54:O54 K55:O55 K56:M56 M52:O53">
    <cfRule type="containsText" dxfId="359" priority="377" operator="containsText" text="no shooter">
      <formula>NOT(ISERROR(SEARCH("no shooter",K49)))</formula>
    </cfRule>
  </conditionalFormatting>
  <conditionalFormatting sqref="P49:T51 P53 S54:T54 P55:T56 R52:T53">
    <cfRule type="containsText" dxfId="358" priority="376" operator="containsText" text="no shooter">
      <formula>NOT(ISERROR(SEARCH("no shooter",P49)))</formula>
    </cfRule>
  </conditionalFormatting>
  <conditionalFormatting sqref="N56:O56">
    <cfRule type="containsText" dxfId="357" priority="375" operator="containsText" text="no shooter">
      <formula>NOT(ISERROR(SEARCH("no shooter",N56)))</formula>
    </cfRule>
  </conditionalFormatting>
  <conditionalFormatting sqref="K57:O59 K61 N62:O62 K63:O63 K64:M64 M60:O61">
    <cfRule type="containsText" dxfId="356" priority="374" operator="containsText" text="no shooter">
      <formula>NOT(ISERROR(SEARCH("no shooter",K57)))</formula>
    </cfRule>
  </conditionalFormatting>
  <conditionalFormatting sqref="P57:T59 P61 S62:T62 P63:T64 R60:T61">
    <cfRule type="containsText" dxfId="355" priority="373" operator="containsText" text="no shooter">
      <formula>NOT(ISERROR(SEARCH("no shooter",P57)))</formula>
    </cfRule>
  </conditionalFormatting>
  <conditionalFormatting sqref="N64:O64">
    <cfRule type="containsText" dxfId="354" priority="372" operator="containsText" text="no shooter">
      <formula>NOT(ISERROR(SEARCH("no shooter",N64)))</formula>
    </cfRule>
  </conditionalFormatting>
  <conditionalFormatting sqref="K65:O67 K69 N70:O70 K71:O71 K72:M72 M68:O69">
    <cfRule type="containsText" dxfId="353" priority="371" operator="containsText" text="no shooter">
      <formula>NOT(ISERROR(SEARCH("no shooter",K65)))</formula>
    </cfRule>
  </conditionalFormatting>
  <conditionalFormatting sqref="P65:T67 P69 S70:T70 P71:T72 R68:T69">
    <cfRule type="containsText" dxfId="352" priority="370" operator="containsText" text="no shooter">
      <formula>NOT(ISERROR(SEARCH("no shooter",P65)))</formula>
    </cfRule>
  </conditionalFormatting>
  <conditionalFormatting sqref="N72:O72">
    <cfRule type="containsText" dxfId="351" priority="369" operator="containsText" text="no shooter">
      <formula>NOT(ISERROR(SEARCH("no shooter",N72)))</formula>
    </cfRule>
  </conditionalFormatting>
  <conditionalFormatting sqref="K73:O75 K77 N78:O78 K79:O79 K80:M80 M76:O77">
    <cfRule type="containsText" dxfId="350" priority="368" operator="containsText" text="no shooter">
      <formula>NOT(ISERROR(SEARCH("no shooter",K73)))</formula>
    </cfRule>
  </conditionalFormatting>
  <conditionalFormatting sqref="P73:T75 P77 S78:T78 P79:T80 R76:T77">
    <cfRule type="containsText" dxfId="349" priority="367" operator="containsText" text="no shooter">
      <formula>NOT(ISERROR(SEARCH("no shooter",P73)))</formula>
    </cfRule>
  </conditionalFormatting>
  <conditionalFormatting sqref="N80:O80">
    <cfRule type="containsText" dxfId="348" priority="366" operator="containsText" text="no shooter">
      <formula>NOT(ISERROR(SEARCH("no shooter",N80)))</formula>
    </cfRule>
  </conditionalFormatting>
  <conditionalFormatting sqref="K81:O83 K85 N86:O86 K87:O87 K88:M88 M84:O85">
    <cfRule type="containsText" dxfId="347" priority="365" operator="containsText" text="no shooter">
      <formula>NOT(ISERROR(SEARCH("no shooter",K81)))</formula>
    </cfRule>
  </conditionalFormatting>
  <conditionalFormatting sqref="P81:T83 P85 S86:T86 P87:T88 R84:T85">
    <cfRule type="containsText" dxfId="346" priority="364" operator="containsText" text="no shooter">
      <formula>NOT(ISERROR(SEARCH("no shooter",P81)))</formula>
    </cfRule>
  </conditionalFormatting>
  <conditionalFormatting sqref="N88:O88">
    <cfRule type="containsText" dxfId="345" priority="363" operator="containsText" text="no shooter">
      <formula>NOT(ISERROR(SEARCH("no shooter",N88)))</formula>
    </cfRule>
  </conditionalFormatting>
  <conditionalFormatting sqref="K89:O91 K93 N94:O94 K95:O95 K96:M96 M92:O93">
    <cfRule type="containsText" dxfId="344" priority="362" operator="containsText" text="no shooter">
      <formula>NOT(ISERROR(SEARCH("no shooter",K89)))</formula>
    </cfRule>
  </conditionalFormatting>
  <conditionalFormatting sqref="P89:T91 P93 S94:T94 P95:T96 R92:T93">
    <cfRule type="containsText" dxfId="343" priority="361" operator="containsText" text="no shooter">
      <formula>NOT(ISERROR(SEARCH("no shooter",P89)))</formula>
    </cfRule>
  </conditionalFormatting>
  <conditionalFormatting sqref="N96:O96">
    <cfRule type="containsText" dxfId="342" priority="360" operator="containsText" text="no shooter">
      <formula>NOT(ISERROR(SEARCH("no shooter",N96)))</formula>
    </cfRule>
  </conditionalFormatting>
  <conditionalFormatting sqref="K97:O99 K101 N102:O102 K103:O103 K104:M104 M100:O101">
    <cfRule type="containsText" dxfId="341" priority="359" operator="containsText" text="no shooter">
      <formula>NOT(ISERROR(SEARCH("no shooter",K97)))</formula>
    </cfRule>
  </conditionalFormatting>
  <conditionalFormatting sqref="P97:T99 P101 S102:T102 P103:T104 R100:T101">
    <cfRule type="containsText" dxfId="340" priority="358" operator="containsText" text="no shooter">
      <formula>NOT(ISERROR(SEARCH("no shooter",P97)))</formula>
    </cfRule>
  </conditionalFormatting>
  <conditionalFormatting sqref="N104:O104">
    <cfRule type="containsText" dxfId="339" priority="357" operator="containsText" text="no shooter">
      <formula>NOT(ISERROR(SEARCH("no shooter",N104)))</formula>
    </cfRule>
  </conditionalFormatting>
  <conditionalFormatting sqref="K105:O107 K109 N110:O110 K111:O111 K112:M112 M108:O109">
    <cfRule type="containsText" dxfId="338" priority="356" operator="containsText" text="no shooter">
      <formula>NOT(ISERROR(SEARCH("no shooter",K105)))</formula>
    </cfRule>
  </conditionalFormatting>
  <conditionalFormatting sqref="P105:T107 P109 S110:T110 P111:T112 R108:T109">
    <cfRule type="containsText" dxfId="337" priority="355" operator="containsText" text="no shooter">
      <formula>NOT(ISERROR(SEARCH("no shooter",P105)))</formula>
    </cfRule>
  </conditionalFormatting>
  <conditionalFormatting sqref="N112:O112">
    <cfRule type="containsText" dxfId="336" priority="354" operator="containsText" text="no shooter">
      <formula>NOT(ISERROR(SEARCH("no shooter",N112)))</formula>
    </cfRule>
  </conditionalFormatting>
  <conditionalFormatting sqref="K113:O115 K117 N118:O118 K119:O119 K120:M120 M116:O117">
    <cfRule type="containsText" dxfId="335" priority="353" operator="containsText" text="no shooter">
      <formula>NOT(ISERROR(SEARCH("no shooter",K113)))</formula>
    </cfRule>
  </conditionalFormatting>
  <conditionalFormatting sqref="P113:T115 P117 S118:T118 P119:T120 R116:T117">
    <cfRule type="containsText" dxfId="334" priority="352" operator="containsText" text="no shooter">
      <formula>NOT(ISERROR(SEARCH("no shooter",P113)))</formula>
    </cfRule>
  </conditionalFormatting>
  <conditionalFormatting sqref="N120:O120">
    <cfRule type="containsText" dxfId="333" priority="351" operator="containsText" text="no shooter">
      <formula>NOT(ISERROR(SEARCH("no shooter",N120)))</formula>
    </cfRule>
  </conditionalFormatting>
  <conditionalFormatting sqref="K121:O123 K125 N126:O126 K127:O127 K128:M128 M124:O125">
    <cfRule type="containsText" dxfId="332" priority="350" operator="containsText" text="no shooter">
      <formula>NOT(ISERROR(SEARCH("no shooter",K121)))</formula>
    </cfRule>
  </conditionalFormatting>
  <conditionalFormatting sqref="P121:T123 P125 S126:T126 P127:T128 R124:T125">
    <cfRule type="containsText" dxfId="331" priority="349" operator="containsText" text="no shooter">
      <formula>NOT(ISERROR(SEARCH("no shooter",P121)))</formula>
    </cfRule>
  </conditionalFormatting>
  <conditionalFormatting sqref="N128:O128">
    <cfRule type="containsText" dxfId="330" priority="348" operator="containsText" text="no shooter">
      <formula>NOT(ISERROR(SEARCH("no shooter",N128)))</formula>
    </cfRule>
  </conditionalFormatting>
  <conditionalFormatting sqref="C69">
    <cfRule type="containsText" dxfId="329" priority="347" operator="containsText" text="no shooter">
      <formula>NOT(ISERROR(SEARCH("no shooter",C69)))</formula>
    </cfRule>
  </conditionalFormatting>
  <conditionalFormatting sqref="C109">
    <cfRule type="containsText" dxfId="328" priority="346" operator="containsText" text="no shooter">
      <formula>NOT(ISERROR(SEARCH("no shooter",C109)))</formula>
    </cfRule>
  </conditionalFormatting>
  <conditionalFormatting sqref="C117">
    <cfRule type="containsText" dxfId="327" priority="345" operator="containsText" text="no shooter">
      <formula>NOT(ISERROR(SEARCH("no shooter",C117)))</formula>
    </cfRule>
  </conditionalFormatting>
  <conditionalFormatting sqref="C125">
    <cfRule type="containsText" dxfId="326" priority="344" operator="containsText" text="no shooter">
      <formula>NOT(ISERROR(SEARCH("no shooter",C125)))</formula>
    </cfRule>
  </conditionalFormatting>
  <conditionalFormatting sqref="A129:J131 A133 D133:F133 D134:E134 I134:J134 A135:J136 U129:XFD136 C132:E132 H132:J133">
    <cfRule type="containsText" dxfId="325" priority="343" operator="containsText" text="no shooter">
      <formula>NOT(ISERROR(SEARCH("no shooter",A129)))</formula>
    </cfRule>
  </conditionalFormatting>
  <conditionalFormatting sqref="K129:O131 K133 N134:O134 K135:O135 K136:M136 M132:O133">
    <cfRule type="containsText" dxfId="324" priority="342" operator="containsText" text="no shooter">
      <formula>NOT(ISERROR(SEARCH("no shooter",K129)))</formula>
    </cfRule>
  </conditionalFormatting>
  <conditionalFormatting sqref="P129:T131 P133 S134:T134 P135:T136 R132:T133">
    <cfRule type="containsText" dxfId="323" priority="341" operator="containsText" text="no shooter">
      <formula>NOT(ISERROR(SEARCH("no shooter",P129)))</formula>
    </cfRule>
  </conditionalFormatting>
  <conditionalFormatting sqref="N136:O136">
    <cfRule type="containsText" dxfId="322" priority="340" operator="containsText" text="no shooter">
      <formula>NOT(ISERROR(SEARCH("no shooter",N136)))</formula>
    </cfRule>
  </conditionalFormatting>
  <conditionalFormatting sqref="C133">
    <cfRule type="containsText" dxfId="321" priority="339" operator="containsText" text="no shooter">
      <formula>NOT(ISERROR(SEARCH("no shooter",C133)))</formula>
    </cfRule>
  </conditionalFormatting>
  <conditionalFormatting sqref="A137:J139 A141 D141:F141 D142:E142 I142:J142 A143:J144 U137:XFD144 C140:E140 H140:J141">
    <cfRule type="containsText" dxfId="320" priority="338" operator="containsText" text="no shooter">
      <formula>NOT(ISERROR(SEARCH("no shooter",A137)))</formula>
    </cfRule>
  </conditionalFormatting>
  <conditionalFormatting sqref="K137:O139 K141 N142:O142 K143:O143 K144:M144 M140:O141">
    <cfRule type="containsText" dxfId="319" priority="337" operator="containsText" text="no shooter">
      <formula>NOT(ISERROR(SEARCH("no shooter",K137)))</formula>
    </cfRule>
  </conditionalFormatting>
  <conditionalFormatting sqref="P137:T139 P141 S142:T142 P143:T144 R140:T141">
    <cfRule type="containsText" dxfId="318" priority="336" operator="containsText" text="no shooter">
      <formula>NOT(ISERROR(SEARCH("no shooter",P137)))</formula>
    </cfRule>
  </conditionalFormatting>
  <conditionalFormatting sqref="N144:O144">
    <cfRule type="containsText" dxfId="317" priority="335" operator="containsText" text="no shooter">
      <formula>NOT(ISERROR(SEARCH("no shooter",N144)))</formula>
    </cfRule>
  </conditionalFormatting>
  <conditionalFormatting sqref="C141">
    <cfRule type="containsText" dxfId="316" priority="334" operator="containsText" text="no shooter">
      <formula>NOT(ISERROR(SEARCH("no shooter",C141)))</formula>
    </cfRule>
  </conditionalFormatting>
  <conditionalFormatting sqref="A145:J147 A149 D149:F149 D150:E150 I150:J150 A151:J152 U145:XFD152 C148:E148 H148:J149">
    <cfRule type="containsText" dxfId="315" priority="333" operator="containsText" text="no shooter">
      <formula>NOT(ISERROR(SEARCH("no shooter",A145)))</formula>
    </cfRule>
  </conditionalFormatting>
  <conditionalFormatting sqref="K145:O147 K149 N150:O150 K151:O151 K152:M152 M148:O149">
    <cfRule type="containsText" dxfId="314" priority="332" operator="containsText" text="no shooter">
      <formula>NOT(ISERROR(SEARCH("no shooter",K145)))</formula>
    </cfRule>
  </conditionalFormatting>
  <conditionalFormatting sqref="P145:T147 P149 S150:T150 P151:T152 R148:T149">
    <cfRule type="containsText" dxfId="313" priority="331" operator="containsText" text="no shooter">
      <formula>NOT(ISERROR(SEARCH("no shooter",P145)))</formula>
    </cfRule>
  </conditionalFormatting>
  <conditionalFormatting sqref="N152:O152">
    <cfRule type="containsText" dxfId="312" priority="330" operator="containsText" text="no shooter">
      <formula>NOT(ISERROR(SEARCH("no shooter",N152)))</formula>
    </cfRule>
  </conditionalFormatting>
  <conditionalFormatting sqref="C149">
    <cfRule type="containsText" dxfId="311" priority="329" operator="containsText" text="no shooter">
      <formula>NOT(ISERROR(SEARCH("no shooter",C149)))</formula>
    </cfRule>
  </conditionalFormatting>
  <conditionalFormatting sqref="A153:J155 A157 D157:F157 D158:E158 I158:J158 A159:J160 U153:XFD160 C156:E156 H156:J157">
    <cfRule type="containsText" dxfId="310" priority="328" operator="containsText" text="no shooter">
      <formula>NOT(ISERROR(SEARCH("no shooter",A153)))</formula>
    </cfRule>
  </conditionalFormatting>
  <conditionalFormatting sqref="K153:O155 K157 N158:O158 K159:O159 K160:M160 M156:O157">
    <cfRule type="containsText" dxfId="309" priority="327" operator="containsText" text="no shooter">
      <formula>NOT(ISERROR(SEARCH("no shooter",K153)))</formula>
    </cfRule>
  </conditionalFormatting>
  <conditionalFormatting sqref="P153:T155 P157 S158:T158 P159:T160 R156:T157">
    <cfRule type="containsText" dxfId="308" priority="326" operator="containsText" text="no shooter">
      <formula>NOT(ISERROR(SEARCH("no shooter",P153)))</formula>
    </cfRule>
  </conditionalFormatting>
  <conditionalFormatting sqref="N160:O160">
    <cfRule type="containsText" dxfId="307" priority="325" operator="containsText" text="no shooter">
      <formula>NOT(ISERROR(SEARCH("no shooter",N160)))</formula>
    </cfRule>
  </conditionalFormatting>
  <conditionalFormatting sqref="C157">
    <cfRule type="containsText" dxfId="306" priority="324" operator="containsText" text="no shooter">
      <formula>NOT(ISERROR(SEARCH("no shooter",C157)))</formula>
    </cfRule>
  </conditionalFormatting>
  <conditionalFormatting sqref="A161:J163 A165 D165:F165 D166:E166 I166:J166 A167:J168 U161:XFD168 C164:E164 H164:J165">
    <cfRule type="containsText" dxfId="305" priority="323" operator="containsText" text="no shooter">
      <formula>NOT(ISERROR(SEARCH("no shooter",A161)))</formula>
    </cfRule>
  </conditionalFormatting>
  <conditionalFormatting sqref="K161:O163 K165 N166:O166 K167:O167 K168:M168 M164:O165">
    <cfRule type="containsText" dxfId="304" priority="322" operator="containsText" text="no shooter">
      <formula>NOT(ISERROR(SEARCH("no shooter",K161)))</formula>
    </cfRule>
  </conditionalFormatting>
  <conditionalFormatting sqref="P161:T163 P165 S166:T166 P167:T168 R164:T165">
    <cfRule type="containsText" dxfId="303" priority="321" operator="containsText" text="no shooter">
      <formula>NOT(ISERROR(SEARCH("no shooter",P161)))</formula>
    </cfRule>
  </conditionalFormatting>
  <conditionalFormatting sqref="N168:O168">
    <cfRule type="containsText" dxfId="302" priority="320" operator="containsText" text="no shooter">
      <formula>NOT(ISERROR(SEARCH("no shooter",N168)))</formula>
    </cfRule>
  </conditionalFormatting>
  <conditionalFormatting sqref="C165">
    <cfRule type="containsText" dxfId="301" priority="319" operator="containsText" text="no shooter">
      <formula>NOT(ISERROR(SEARCH("no shooter",C165)))</formula>
    </cfRule>
  </conditionalFormatting>
  <conditionalFormatting sqref="A169:J171 A173 D173:F173 D174:E174 I174:J174 A175:J176 U169:XFD176 C172:E172 H172:J173">
    <cfRule type="containsText" dxfId="300" priority="318" operator="containsText" text="no shooter">
      <formula>NOT(ISERROR(SEARCH("no shooter",A169)))</formula>
    </cfRule>
  </conditionalFormatting>
  <conditionalFormatting sqref="K169:O171 K173 N174:O174 K175:O175 K176:M176 M172:O173">
    <cfRule type="containsText" dxfId="299" priority="317" operator="containsText" text="no shooter">
      <formula>NOT(ISERROR(SEARCH("no shooter",K169)))</formula>
    </cfRule>
  </conditionalFormatting>
  <conditionalFormatting sqref="P169:T171 P173 S174:T174 P175:T176 R172:T173">
    <cfRule type="containsText" dxfId="298" priority="316" operator="containsText" text="no shooter">
      <formula>NOT(ISERROR(SEARCH("no shooter",P169)))</formula>
    </cfRule>
  </conditionalFormatting>
  <conditionalFormatting sqref="N176:O176">
    <cfRule type="containsText" dxfId="297" priority="315" operator="containsText" text="no shooter">
      <formula>NOT(ISERROR(SEARCH("no shooter",N176)))</formula>
    </cfRule>
  </conditionalFormatting>
  <conditionalFormatting sqref="C173">
    <cfRule type="containsText" dxfId="296" priority="314" operator="containsText" text="no shooter">
      <formula>NOT(ISERROR(SEARCH("no shooter",C173)))</formula>
    </cfRule>
  </conditionalFormatting>
  <conditionalFormatting sqref="A177:J179 A181 D181:F181 D182:E182 I182:J182 A183:J184 U177:XFD184 C180:E180 H180:J181">
    <cfRule type="containsText" dxfId="295" priority="313" operator="containsText" text="no shooter">
      <formula>NOT(ISERROR(SEARCH("no shooter",A177)))</formula>
    </cfRule>
  </conditionalFormatting>
  <conditionalFormatting sqref="K177:O179 K181 N182:O182 K183:O183 K184:M184 M180:O181">
    <cfRule type="containsText" dxfId="294" priority="312" operator="containsText" text="no shooter">
      <formula>NOT(ISERROR(SEARCH("no shooter",K177)))</formula>
    </cfRule>
  </conditionalFormatting>
  <conditionalFormatting sqref="P177:T179 P181 S182:T182 P183:T184 R180:T181">
    <cfRule type="containsText" dxfId="293" priority="311" operator="containsText" text="no shooter">
      <formula>NOT(ISERROR(SEARCH("no shooter",P177)))</formula>
    </cfRule>
  </conditionalFormatting>
  <conditionalFormatting sqref="N184:O184">
    <cfRule type="containsText" dxfId="292" priority="310" operator="containsText" text="no shooter">
      <formula>NOT(ISERROR(SEARCH("no shooter",N184)))</formula>
    </cfRule>
  </conditionalFormatting>
  <conditionalFormatting sqref="C181">
    <cfRule type="containsText" dxfId="291" priority="309" operator="containsText" text="no shooter">
      <formula>NOT(ISERROR(SEARCH("no shooter",C181)))</formula>
    </cfRule>
  </conditionalFormatting>
  <conditionalFormatting sqref="A185:J187 A189 D189:F189 D190:E190 I190:J190 A191:J192 U185:XFD192 C188:E188 H188:J189">
    <cfRule type="containsText" dxfId="290" priority="308" operator="containsText" text="no shooter">
      <formula>NOT(ISERROR(SEARCH("no shooter",A185)))</formula>
    </cfRule>
  </conditionalFormatting>
  <conditionalFormatting sqref="K185:O187 K189 N190:O190 K191:O191 K192:M192 M188:O189">
    <cfRule type="containsText" dxfId="289" priority="307" operator="containsText" text="no shooter">
      <formula>NOT(ISERROR(SEARCH("no shooter",K185)))</formula>
    </cfRule>
  </conditionalFormatting>
  <conditionalFormatting sqref="P185:T187 P189 S190:T190 P191:T192 R188:T189">
    <cfRule type="containsText" dxfId="288" priority="306" operator="containsText" text="no shooter">
      <formula>NOT(ISERROR(SEARCH("no shooter",P185)))</formula>
    </cfRule>
  </conditionalFormatting>
  <conditionalFormatting sqref="N192:O192">
    <cfRule type="containsText" dxfId="287" priority="305" operator="containsText" text="no shooter">
      <formula>NOT(ISERROR(SEARCH("no shooter",N192)))</formula>
    </cfRule>
  </conditionalFormatting>
  <conditionalFormatting sqref="C189">
    <cfRule type="containsText" dxfId="286" priority="304" operator="containsText" text="no shooter">
      <formula>NOT(ISERROR(SEARCH("no shooter",C189)))</formula>
    </cfRule>
  </conditionalFormatting>
  <conditionalFormatting sqref="A193:J195 A197 D197:F197 D198:E198 I198:J198 A199:J200 U193:XFD200 C196:E196 H196:J197">
    <cfRule type="containsText" dxfId="285" priority="303" operator="containsText" text="no shooter">
      <formula>NOT(ISERROR(SEARCH("no shooter",A193)))</formula>
    </cfRule>
  </conditionalFormatting>
  <conditionalFormatting sqref="K193:O195 K197 N198:O198 K199:O199 K200:M200 M196:O197">
    <cfRule type="containsText" dxfId="284" priority="302" operator="containsText" text="no shooter">
      <formula>NOT(ISERROR(SEARCH("no shooter",K193)))</formula>
    </cfRule>
  </conditionalFormatting>
  <conditionalFormatting sqref="P193:T195 P197 S198:T198 P199:T200 R196:T197">
    <cfRule type="containsText" dxfId="283" priority="301" operator="containsText" text="no shooter">
      <formula>NOT(ISERROR(SEARCH("no shooter",P193)))</formula>
    </cfRule>
  </conditionalFormatting>
  <conditionalFormatting sqref="N200:O200">
    <cfRule type="containsText" dxfId="282" priority="300" operator="containsText" text="no shooter">
      <formula>NOT(ISERROR(SEARCH("no shooter",N200)))</formula>
    </cfRule>
  </conditionalFormatting>
  <conditionalFormatting sqref="C197">
    <cfRule type="containsText" dxfId="281" priority="299" operator="containsText" text="no shooter">
      <formula>NOT(ISERROR(SEARCH("no shooter",C197)))</formula>
    </cfRule>
  </conditionalFormatting>
  <conditionalFormatting sqref="A201:J203 A205 D205:F205 D206:E206 I206:J206 A207:J208 U201:XFD208 C204:E204 H204:J205">
    <cfRule type="containsText" dxfId="280" priority="298" operator="containsText" text="no shooter">
      <formula>NOT(ISERROR(SEARCH("no shooter",A201)))</formula>
    </cfRule>
  </conditionalFormatting>
  <conditionalFormatting sqref="K201:O203 K205 N206:O206 K207:O207 K208:M208 M204:O205">
    <cfRule type="containsText" dxfId="279" priority="297" operator="containsText" text="no shooter">
      <formula>NOT(ISERROR(SEARCH("no shooter",K201)))</formula>
    </cfRule>
  </conditionalFormatting>
  <conditionalFormatting sqref="P201:T203 P205 S206:T206 P207:T208 R204:T205">
    <cfRule type="containsText" dxfId="278" priority="296" operator="containsText" text="no shooter">
      <formula>NOT(ISERROR(SEARCH("no shooter",P201)))</formula>
    </cfRule>
  </conditionalFormatting>
  <conditionalFormatting sqref="N208:O208">
    <cfRule type="containsText" dxfId="277" priority="295" operator="containsText" text="no shooter">
      <formula>NOT(ISERROR(SEARCH("no shooter",N208)))</formula>
    </cfRule>
  </conditionalFormatting>
  <conditionalFormatting sqref="C205">
    <cfRule type="containsText" dxfId="276" priority="294" operator="containsText" text="no shooter">
      <formula>NOT(ISERROR(SEARCH("no shooter",C205)))</formula>
    </cfRule>
  </conditionalFormatting>
  <conditionalFormatting sqref="A209:J211 A213 D213:F213 D214:E214 I214:J214 A215:J216 U209:XFD216 C212:E212 H212:J213">
    <cfRule type="containsText" dxfId="275" priority="293" operator="containsText" text="no shooter">
      <formula>NOT(ISERROR(SEARCH("no shooter",A209)))</formula>
    </cfRule>
  </conditionalFormatting>
  <conditionalFormatting sqref="K209:O211 K213 N214:O214 K215:O215 K216:M216 M212:O213">
    <cfRule type="containsText" dxfId="274" priority="292" operator="containsText" text="no shooter">
      <formula>NOT(ISERROR(SEARCH("no shooter",K209)))</formula>
    </cfRule>
  </conditionalFormatting>
  <conditionalFormatting sqref="P209:T211 P213 S214:T214 P215:T216 R212:T213">
    <cfRule type="containsText" dxfId="273" priority="291" operator="containsText" text="no shooter">
      <formula>NOT(ISERROR(SEARCH("no shooter",P209)))</formula>
    </cfRule>
  </conditionalFormatting>
  <conditionalFormatting sqref="N216:O216">
    <cfRule type="containsText" dxfId="272" priority="290" operator="containsText" text="no shooter">
      <formula>NOT(ISERROR(SEARCH("no shooter",N216)))</formula>
    </cfRule>
  </conditionalFormatting>
  <conditionalFormatting sqref="C213">
    <cfRule type="containsText" dxfId="271" priority="289" operator="containsText" text="no shooter">
      <formula>NOT(ISERROR(SEARCH("no shooter",C213)))</formula>
    </cfRule>
  </conditionalFormatting>
  <conditionalFormatting sqref="A217:J219 A221 D221:F221 D222:E222 I222:J222 A223:J224 U217:XFD224 C220:E220 H220:J221">
    <cfRule type="containsText" dxfId="270" priority="288" operator="containsText" text="no shooter">
      <formula>NOT(ISERROR(SEARCH("no shooter",A217)))</formula>
    </cfRule>
  </conditionalFormatting>
  <conditionalFormatting sqref="K217:O219 K221 N222:O222 K223:O223 K224:M224 M220:O221">
    <cfRule type="containsText" dxfId="269" priority="287" operator="containsText" text="no shooter">
      <formula>NOT(ISERROR(SEARCH("no shooter",K217)))</formula>
    </cfRule>
  </conditionalFormatting>
  <conditionalFormatting sqref="P217:T219 P221 S222:T222 P223:T224 R220:T221">
    <cfRule type="containsText" dxfId="268" priority="286" operator="containsText" text="no shooter">
      <formula>NOT(ISERROR(SEARCH("no shooter",P217)))</formula>
    </cfRule>
  </conditionalFormatting>
  <conditionalFormatting sqref="N224:O224">
    <cfRule type="containsText" dxfId="267" priority="285" operator="containsText" text="no shooter">
      <formula>NOT(ISERROR(SEARCH("no shooter",N224)))</formula>
    </cfRule>
  </conditionalFormatting>
  <conditionalFormatting sqref="C221">
    <cfRule type="containsText" dxfId="266" priority="284" operator="containsText" text="no shooter">
      <formula>NOT(ISERROR(SEARCH("no shooter",C221)))</formula>
    </cfRule>
  </conditionalFormatting>
  <conditionalFormatting sqref="A225:J227 A229 D229:F229 D230:E230 I230:J230 A231:J232 U225:XFD232 C228:E228 H228:J229">
    <cfRule type="containsText" dxfId="265" priority="283" operator="containsText" text="no shooter">
      <formula>NOT(ISERROR(SEARCH("no shooter",A225)))</formula>
    </cfRule>
  </conditionalFormatting>
  <conditionalFormatting sqref="K225:O227 K229 N230:O230 K231:O231 K232:M232 M228:O229">
    <cfRule type="containsText" dxfId="264" priority="282" operator="containsText" text="no shooter">
      <formula>NOT(ISERROR(SEARCH("no shooter",K225)))</formula>
    </cfRule>
  </conditionalFormatting>
  <conditionalFormatting sqref="P225:T227 P229 S230:T230 P231:T232 R228:T229">
    <cfRule type="containsText" dxfId="263" priority="281" operator="containsText" text="no shooter">
      <formula>NOT(ISERROR(SEARCH("no shooter",P225)))</formula>
    </cfRule>
  </conditionalFormatting>
  <conditionalFormatting sqref="N232:O232">
    <cfRule type="containsText" dxfId="262" priority="280" operator="containsText" text="no shooter">
      <formula>NOT(ISERROR(SEARCH("no shooter",N232)))</formula>
    </cfRule>
  </conditionalFormatting>
  <conditionalFormatting sqref="C229">
    <cfRule type="containsText" dxfId="261" priority="279" operator="containsText" text="no shooter">
      <formula>NOT(ISERROR(SEARCH("no shooter",C229)))</formula>
    </cfRule>
  </conditionalFormatting>
  <conditionalFormatting sqref="A233:J235 A237 D237:F237 D238:E238 I238:J238 A239:J240 U233:XFD240 C236:E236 H236:J237">
    <cfRule type="containsText" dxfId="260" priority="278" operator="containsText" text="no shooter">
      <formula>NOT(ISERROR(SEARCH("no shooter",A233)))</formula>
    </cfRule>
  </conditionalFormatting>
  <conditionalFormatting sqref="K233:O235 K237 N238:O238 K239:O239 K240:M240 M236:O237">
    <cfRule type="containsText" dxfId="259" priority="277" operator="containsText" text="no shooter">
      <formula>NOT(ISERROR(SEARCH("no shooter",K233)))</formula>
    </cfRule>
  </conditionalFormatting>
  <conditionalFormatting sqref="P233:T235 P237 S238:T238 P239:T240 R236:T237">
    <cfRule type="containsText" dxfId="258" priority="276" operator="containsText" text="no shooter">
      <formula>NOT(ISERROR(SEARCH("no shooter",P233)))</formula>
    </cfRule>
  </conditionalFormatting>
  <conditionalFormatting sqref="N240:O240">
    <cfRule type="containsText" dxfId="257" priority="275" operator="containsText" text="no shooter">
      <formula>NOT(ISERROR(SEARCH("no shooter",N240)))</formula>
    </cfRule>
  </conditionalFormatting>
  <conditionalFormatting sqref="C237">
    <cfRule type="containsText" dxfId="256" priority="274" operator="containsText" text="no shooter">
      <formula>NOT(ISERROR(SEARCH("no shooter",C237)))</formula>
    </cfRule>
  </conditionalFormatting>
  <conditionalFormatting sqref="A241:J243 A245 D245:F245 D246:E246 I246:J246 A247:J248 U241:XFD248 C244:E244 H244:J245">
    <cfRule type="containsText" dxfId="255" priority="273" operator="containsText" text="no shooter">
      <formula>NOT(ISERROR(SEARCH("no shooter",A241)))</formula>
    </cfRule>
  </conditionalFormatting>
  <conditionalFormatting sqref="K241:O243 K245 N246:O246 K247:O247 K248:M248 M244:O245">
    <cfRule type="containsText" dxfId="254" priority="272" operator="containsText" text="no shooter">
      <formula>NOT(ISERROR(SEARCH("no shooter",K241)))</formula>
    </cfRule>
  </conditionalFormatting>
  <conditionalFormatting sqref="P241:T243 P245 S246:T246 P247:T248 R244:T245">
    <cfRule type="containsText" dxfId="253" priority="271" operator="containsText" text="no shooter">
      <formula>NOT(ISERROR(SEARCH("no shooter",P241)))</formula>
    </cfRule>
  </conditionalFormatting>
  <conditionalFormatting sqref="N248:O248">
    <cfRule type="containsText" dxfId="252" priority="270" operator="containsText" text="no shooter">
      <formula>NOT(ISERROR(SEARCH("no shooter",N248)))</formula>
    </cfRule>
  </conditionalFormatting>
  <conditionalFormatting sqref="C245">
    <cfRule type="containsText" dxfId="251" priority="269" operator="containsText" text="no shooter">
      <formula>NOT(ISERROR(SEARCH("no shooter",C245)))</formula>
    </cfRule>
  </conditionalFormatting>
  <conditionalFormatting sqref="A249:J251 A253 D253:F253 D254:E254 I254:J254 A255:J256 U249:XFD256 C252:E252 H252:J253">
    <cfRule type="containsText" dxfId="250" priority="268" operator="containsText" text="no shooter">
      <formula>NOT(ISERROR(SEARCH("no shooter",A249)))</formula>
    </cfRule>
  </conditionalFormatting>
  <conditionalFormatting sqref="K249:O251 K253 N254:O254 K255:O255 K256:M256 M252:O253">
    <cfRule type="containsText" dxfId="249" priority="267" operator="containsText" text="no shooter">
      <formula>NOT(ISERROR(SEARCH("no shooter",K249)))</formula>
    </cfRule>
  </conditionalFormatting>
  <conditionalFormatting sqref="P249:T251 P253 S254:T254 P255:T256 R252:T253">
    <cfRule type="containsText" dxfId="248" priority="266" operator="containsText" text="no shooter">
      <formula>NOT(ISERROR(SEARCH("no shooter",P249)))</formula>
    </cfRule>
  </conditionalFormatting>
  <conditionalFormatting sqref="N256:O256">
    <cfRule type="containsText" dxfId="247" priority="265" operator="containsText" text="no shooter">
      <formula>NOT(ISERROR(SEARCH("no shooter",N256)))</formula>
    </cfRule>
  </conditionalFormatting>
  <conditionalFormatting sqref="C253">
    <cfRule type="containsText" dxfId="246" priority="264" operator="containsText" text="no shooter">
      <formula>NOT(ISERROR(SEARCH("no shooter",C253)))</formula>
    </cfRule>
  </conditionalFormatting>
  <conditionalFormatting sqref="A257:J259 A261 D261:F261 D262:E262 I262:J262 A263:J264 U257:XFD264 C260:E260 H260:J261">
    <cfRule type="containsText" dxfId="245" priority="263" operator="containsText" text="no shooter">
      <formula>NOT(ISERROR(SEARCH("no shooter",A257)))</formula>
    </cfRule>
  </conditionalFormatting>
  <conditionalFormatting sqref="K257:O259 K261 N262:O262 K263:O263 K264:M264 M260:O261">
    <cfRule type="containsText" dxfId="244" priority="262" operator="containsText" text="no shooter">
      <formula>NOT(ISERROR(SEARCH("no shooter",K257)))</formula>
    </cfRule>
  </conditionalFormatting>
  <conditionalFormatting sqref="P257:T259 P261 S262:T262 P263:T264 R260:T261">
    <cfRule type="containsText" dxfId="243" priority="261" operator="containsText" text="no shooter">
      <formula>NOT(ISERROR(SEARCH("no shooter",P257)))</formula>
    </cfRule>
  </conditionalFormatting>
  <conditionalFormatting sqref="N264:O264">
    <cfRule type="containsText" dxfId="242" priority="260" operator="containsText" text="no shooter">
      <formula>NOT(ISERROR(SEARCH("no shooter",N264)))</formula>
    </cfRule>
  </conditionalFormatting>
  <conditionalFormatting sqref="C261">
    <cfRule type="containsText" dxfId="241" priority="259" operator="containsText" text="no shooter">
      <formula>NOT(ISERROR(SEARCH("no shooter",C261)))</formula>
    </cfRule>
  </conditionalFormatting>
  <conditionalFormatting sqref="A265:J267 A269 D269:F269 D270:E270 I270:J270 A271:J272 U265:XFD272 C268:E268 H268:J269">
    <cfRule type="containsText" dxfId="240" priority="258" operator="containsText" text="no shooter">
      <formula>NOT(ISERROR(SEARCH("no shooter",A265)))</formula>
    </cfRule>
  </conditionalFormatting>
  <conditionalFormatting sqref="K265:O267 K269 N270:O270 K271:O271 K272:M272 M268:O269">
    <cfRule type="containsText" dxfId="239" priority="257" operator="containsText" text="no shooter">
      <formula>NOT(ISERROR(SEARCH("no shooter",K265)))</formula>
    </cfRule>
  </conditionalFormatting>
  <conditionalFormatting sqref="P265:T267 P269 S270:T270 P271:T272 R268:T269">
    <cfRule type="containsText" dxfId="238" priority="256" operator="containsText" text="no shooter">
      <formula>NOT(ISERROR(SEARCH("no shooter",P265)))</formula>
    </cfRule>
  </conditionalFormatting>
  <conditionalFormatting sqref="N272:O272">
    <cfRule type="containsText" dxfId="237" priority="255" operator="containsText" text="no shooter">
      <formula>NOT(ISERROR(SEARCH("no shooter",N272)))</formula>
    </cfRule>
  </conditionalFormatting>
  <conditionalFormatting sqref="C269">
    <cfRule type="containsText" dxfId="236" priority="254" operator="containsText" text="no shooter">
      <formula>NOT(ISERROR(SEARCH("no shooter",C269)))</formula>
    </cfRule>
  </conditionalFormatting>
  <conditionalFormatting sqref="A273:J275 A277 D277:F277 D278:E278 I278:J278 A279:J280 U273:XFD280 C276:E276 H276:J277">
    <cfRule type="containsText" dxfId="235" priority="253" operator="containsText" text="no shooter">
      <formula>NOT(ISERROR(SEARCH("no shooter",A273)))</formula>
    </cfRule>
  </conditionalFormatting>
  <conditionalFormatting sqref="K273:O275 K277 N278:O278 K279:O279 K280:M280 M276:O277">
    <cfRule type="containsText" dxfId="234" priority="252" operator="containsText" text="no shooter">
      <formula>NOT(ISERROR(SEARCH("no shooter",K273)))</formula>
    </cfRule>
  </conditionalFormatting>
  <conditionalFormatting sqref="P273:T275 P277 S278:T278 P279:T280 R276:T277">
    <cfRule type="containsText" dxfId="233" priority="251" operator="containsText" text="no shooter">
      <formula>NOT(ISERROR(SEARCH("no shooter",P273)))</formula>
    </cfRule>
  </conditionalFormatting>
  <conditionalFormatting sqref="N280:O280">
    <cfRule type="containsText" dxfId="232" priority="250" operator="containsText" text="no shooter">
      <formula>NOT(ISERROR(SEARCH("no shooter",N280)))</formula>
    </cfRule>
  </conditionalFormatting>
  <conditionalFormatting sqref="C277">
    <cfRule type="containsText" dxfId="231" priority="249" operator="containsText" text="no shooter">
      <formula>NOT(ISERROR(SEARCH("no shooter",C277)))</formula>
    </cfRule>
  </conditionalFormatting>
  <conditionalFormatting sqref="A281:J283 A285 D285:F285 D286:E286 I286:J286 A287:J288 U281:XFD288 C284:E284 H284:J285">
    <cfRule type="containsText" dxfId="230" priority="248" operator="containsText" text="no shooter">
      <formula>NOT(ISERROR(SEARCH("no shooter",A281)))</formula>
    </cfRule>
  </conditionalFormatting>
  <conditionalFormatting sqref="K281:O283 K285 N286:O286 K287:O287 K288:M288 M284:O285">
    <cfRule type="containsText" dxfId="229" priority="247" operator="containsText" text="no shooter">
      <formula>NOT(ISERROR(SEARCH("no shooter",K281)))</formula>
    </cfRule>
  </conditionalFormatting>
  <conditionalFormatting sqref="P281:T283 P285 S286:T286 P287:T288 R284:T285">
    <cfRule type="containsText" dxfId="228" priority="246" operator="containsText" text="no shooter">
      <formula>NOT(ISERROR(SEARCH("no shooter",P281)))</formula>
    </cfRule>
  </conditionalFormatting>
  <conditionalFormatting sqref="N288:O288">
    <cfRule type="containsText" dxfId="227" priority="245" operator="containsText" text="no shooter">
      <formula>NOT(ISERROR(SEARCH("no shooter",N288)))</formula>
    </cfRule>
  </conditionalFormatting>
  <conditionalFormatting sqref="C285">
    <cfRule type="containsText" dxfId="226" priority="244" operator="containsText" text="no shooter">
      <formula>NOT(ISERROR(SEARCH("no shooter",C285)))</formula>
    </cfRule>
  </conditionalFormatting>
  <conditionalFormatting sqref="A289:J291 A293 D293:F293 D294:E294 I294:J294 A295:J296 U289:XFD296 C292:E292 H292:J293">
    <cfRule type="containsText" dxfId="225" priority="243" operator="containsText" text="no shooter">
      <formula>NOT(ISERROR(SEARCH("no shooter",A289)))</formula>
    </cfRule>
  </conditionalFormatting>
  <conditionalFormatting sqref="K289:O291 K293 N294:O294 K295:O295 K296:M296 M292:O293">
    <cfRule type="containsText" dxfId="224" priority="242" operator="containsText" text="no shooter">
      <formula>NOT(ISERROR(SEARCH("no shooter",K289)))</formula>
    </cfRule>
  </conditionalFormatting>
  <conditionalFormatting sqref="P289:T291 P293 S294:T294 P295:T296 R292:T293">
    <cfRule type="containsText" dxfId="223" priority="241" operator="containsText" text="no shooter">
      <formula>NOT(ISERROR(SEARCH("no shooter",P289)))</formula>
    </cfRule>
  </conditionalFormatting>
  <conditionalFormatting sqref="N296:O296">
    <cfRule type="containsText" dxfId="222" priority="240" operator="containsText" text="no shooter">
      <formula>NOT(ISERROR(SEARCH("no shooter",N296)))</formula>
    </cfRule>
  </conditionalFormatting>
  <conditionalFormatting sqref="C293">
    <cfRule type="containsText" dxfId="221" priority="239" operator="containsText" text="no shooter">
      <formula>NOT(ISERROR(SEARCH("no shooter",C293)))</formula>
    </cfRule>
  </conditionalFormatting>
  <conditionalFormatting sqref="A297:J299 A301 D301:F301 D302:E302 I302:J302 A303:J304 U297:XFD304 C300:E300 H300:J301">
    <cfRule type="containsText" dxfId="220" priority="238" operator="containsText" text="no shooter">
      <formula>NOT(ISERROR(SEARCH("no shooter",A297)))</formula>
    </cfRule>
  </conditionalFormatting>
  <conditionalFormatting sqref="K297:O299 K301 N302:O302 K303:O303 K304:M304 M300:O301">
    <cfRule type="containsText" dxfId="219" priority="237" operator="containsText" text="no shooter">
      <formula>NOT(ISERROR(SEARCH("no shooter",K297)))</formula>
    </cfRule>
  </conditionalFormatting>
  <conditionalFormatting sqref="P297:T299 P301 S302:T302 P303:T304 R300:T301">
    <cfRule type="containsText" dxfId="218" priority="236" operator="containsText" text="no shooter">
      <formula>NOT(ISERROR(SEARCH("no shooter",P297)))</formula>
    </cfRule>
  </conditionalFormatting>
  <conditionalFormatting sqref="N304:O304">
    <cfRule type="containsText" dxfId="217" priority="235" operator="containsText" text="no shooter">
      <formula>NOT(ISERROR(SEARCH("no shooter",N304)))</formula>
    </cfRule>
  </conditionalFormatting>
  <conditionalFormatting sqref="C301">
    <cfRule type="containsText" dxfId="216" priority="234" operator="containsText" text="no shooter">
      <formula>NOT(ISERROR(SEARCH("no shooter",C301)))</formula>
    </cfRule>
  </conditionalFormatting>
  <conditionalFormatting sqref="A305:J307 A309 D309:F309 D310:E310 I310:J310 A311:J312 U305:XFD312 C308:E308 H308:J309">
    <cfRule type="containsText" dxfId="215" priority="233" operator="containsText" text="no shooter">
      <formula>NOT(ISERROR(SEARCH("no shooter",A305)))</formula>
    </cfRule>
  </conditionalFormatting>
  <conditionalFormatting sqref="K305:O307 K309 N310:O310 K311:O311 K312:M312 M308:O309">
    <cfRule type="containsText" dxfId="214" priority="232" operator="containsText" text="no shooter">
      <formula>NOT(ISERROR(SEARCH("no shooter",K305)))</formula>
    </cfRule>
  </conditionalFormatting>
  <conditionalFormatting sqref="P305:T307 P309 S310:T310 P311:T312 R308:T309">
    <cfRule type="containsText" dxfId="213" priority="231" operator="containsText" text="no shooter">
      <formula>NOT(ISERROR(SEARCH("no shooter",P305)))</formula>
    </cfRule>
  </conditionalFormatting>
  <conditionalFormatting sqref="N312:O312">
    <cfRule type="containsText" dxfId="212" priority="230" operator="containsText" text="no shooter">
      <formula>NOT(ISERROR(SEARCH("no shooter",N312)))</formula>
    </cfRule>
  </conditionalFormatting>
  <conditionalFormatting sqref="C309">
    <cfRule type="containsText" dxfId="211" priority="229" operator="containsText" text="no shooter">
      <formula>NOT(ISERROR(SEARCH("no shooter",C309)))</formula>
    </cfRule>
  </conditionalFormatting>
  <conditionalFormatting sqref="A313:J315 A317 D317:F317 D318:E318 I318:J318 A319:J320 U313:XFD320 C316:E316 H316:J317">
    <cfRule type="containsText" dxfId="210" priority="228" operator="containsText" text="no shooter">
      <formula>NOT(ISERROR(SEARCH("no shooter",A313)))</formula>
    </cfRule>
  </conditionalFormatting>
  <conditionalFormatting sqref="K313:O315 K317 N318:O318 K319:O319 K320:M320 M316:O317">
    <cfRule type="containsText" dxfId="209" priority="227" operator="containsText" text="no shooter">
      <formula>NOT(ISERROR(SEARCH("no shooter",K313)))</formula>
    </cfRule>
  </conditionalFormatting>
  <conditionalFormatting sqref="P313:T315 P317 S318:T318 P319:T320 R316:T317">
    <cfRule type="containsText" dxfId="208" priority="226" operator="containsText" text="no shooter">
      <formula>NOT(ISERROR(SEARCH("no shooter",P313)))</formula>
    </cfRule>
  </conditionalFormatting>
  <conditionalFormatting sqref="N320:O320">
    <cfRule type="containsText" dxfId="207" priority="225" operator="containsText" text="no shooter">
      <formula>NOT(ISERROR(SEARCH("no shooter",N320)))</formula>
    </cfRule>
  </conditionalFormatting>
  <conditionalFormatting sqref="C317">
    <cfRule type="containsText" dxfId="206" priority="224" operator="containsText" text="no shooter">
      <formula>NOT(ISERROR(SEARCH("no shooter",C317)))</formula>
    </cfRule>
  </conditionalFormatting>
  <conditionalFormatting sqref="A321:J323 A325 D325:F325 D326:E326 I326:J326 A327:J328 U321:XFD328 C324:E324 H324:J325">
    <cfRule type="containsText" dxfId="205" priority="223" operator="containsText" text="no shooter">
      <formula>NOT(ISERROR(SEARCH("no shooter",A321)))</formula>
    </cfRule>
  </conditionalFormatting>
  <conditionalFormatting sqref="K321:O323 K325 N326:O326 K327:O327 K328:M328 M324:O325">
    <cfRule type="containsText" dxfId="204" priority="222" operator="containsText" text="no shooter">
      <formula>NOT(ISERROR(SEARCH("no shooter",K321)))</formula>
    </cfRule>
  </conditionalFormatting>
  <conditionalFormatting sqref="P321:T323 P325 S326:T326 P327:T328 R324:T325">
    <cfRule type="containsText" dxfId="203" priority="221" operator="containsText" text="no shooter">
      <formula>NOT(ISERROR(SEARCH("no shooter",P321)))</formula>
    </cfRule>
  </conditionalFormatting>
  <conditionalFormatting sqref="N328:O328">
    <cfRule type="containsText" dxfId="202" priority="220" operator="containsText" text="no shooter">
      <formula>NOT(ISERROR(SEARCH("no shooter",N328)))</formula>
    </cfRule>
  </conditionalFormatting>
  <conditionalFormatting sqref="C325">
    <cfRule type="containsText" dxfId="201" priority="219" operator="containsText" text="no shooter">
      <formula>NOT(ISERROR(SEARCH("no shooter",C325)))</formula>
    </cfRule>
  </conditionalFormatting>
  <conditionalFormatting sqref="A329:J331 A333 D333:F333 D334:E334 I334:J334 A335:J336 U329:XFD336 C332:E332 H332:J333">
    <cfRule type="containsText" dxfId="200" priority="218" operator="containsText" text="no shooter">
      <formula>NOT(ISERROR(SEARCH("no shooter",A329)))</formula>
    </cfRule>
  </conditionalFormatting>
  <conditionalFormatting sqref="K329:O331 K333 N334:O334 K335:O335 K336:M336 M332:O333">
    <cfRule type="containsText" dxfId="199" priority="217" operator="containsText" text="no shooter">
      <formula>NOT(ISERROR(SEARCH("no shooter",K329)))</formula>
    </cfRule>
  </conditionalFormatting>
  <conditionalFormatting sqref="P329:T331 P333 S334:T334 P335:T336 R332:T333">
    <cfRule type="containsText" dxfId="198" priority="216" operator="containsText" text="no shooter">
      <formula>NOT(ISERROR(SEARCH("no shooter",P329)))</formula>
    </cfRule>
  </conditionalFormatting>
  <conditionalFormatting sqref="N336:O336">
    <cfRule type="containsText" dxfId="197" priority="215" operator="containsText" text="no shooter">
      <formula>NOT(ISERROR(SEARCH("no shooter",N336)))</formula>
    </cfRule>
  </conditionalFormatting>
  <conditionalFormatting sqref="C333">
    <cfRule type="containsText" dxfId="196" priority="214" operator="containsText" text="no shooter">
      <formula>NOT(ISERROR(SEARCH("no shooter",C333)))</formula>
    </cfRule>
  </conditionalFormatting>
  <conditionalFormatting sqref="A337:J339 A341 D341:F341 D342:E342 I342:J342 A343:J344 U337:XFD344 C340:E340 H340:J341">
    <cfRule type="containsText" dxfId="195" priority="213" operator="containsText" text="no shooter">
      <formula>NOT(ISERROR(SEARCH("no shooter",A337)))</formula>
    </cfRule>
  </conditionalFormatting>
  <conditionalFormatting sqref="K337:O339 K341 N342:O342 K343:O343 K344:M344 M340:O341">
    <cfRule type="containsText" dxfId="194" priority="212" operator="containsText" text="no shooter">
      <formula>NOT(ISERROR(SEARCH("no shooter",K337)))</formula>
    </cfRule>
  </conditionalFormatting>
  <conditionalFormatting sqref="P337:T339 P341 S342:T342 P343:T344 R340:T341">
    <cfRule type="containsText" dxfId="193" priority="211" operator="containsText" text="no shooter">
      <formula>NOT(ISERROR(SEARCH("no shooter",P337)))</formula>
    </cfRule>
  </conditionalFormatting>
  <conditionalFormatting sqref="N344:O344">
    <cfRule type="containsText" dxfId="192" priority="210" operator="containsText" text="no shooter">
      <formula>NOT(ISERROR(SEARCH("no shooter",N344)))</formula>
    </cfRule>
  </conditionalFormatting>
  <conditionalFormatting sqref="C341">
    <cfRule type="containsText" dxfId="191" priority="209" operator="containsText" text="no shooter">
      <formula>NOT(ISERROR(SEARCH("no shooter",C341)))</formula>
    </cfRule>
  </conditionalFormatting>
  <conditionalFormatting sqref="A345:J347 A349 D349:F349 D350:E350 I350:J350 A351:J352 U345:XFD352 C348:E348 H348:J349">
    <cfRule type="containsText" dxfId="190" priority="208" operator="containsText" text="no shooter">
      <formula>NOT(ISERROR(SEARCH("no shooter",A345)))</formula>
    </cfRule>
  </conditionalFormatting>
  <conditionalFormatting sqref="K345:O347 K349 N350:O350 K351:O351 K352:M352 M348:O349">
    <cfRule type="containsText" dxfId="189" priority="207" operator="containsText" text="no shooter">
      <formula>NOT(ISERROR(SEARCH("no shooter",K345)))</formula>
    </cfRule>
  </conditionalFormatting>
  <conditionalFormatting sqref="P345:T347 P349 S350:T350 P351:T352 R348:T349">
    <cfRule type="containsText" dxfId="188" priority="206" operator="containsText" text="no shooter">
      <formula>NOT(ISERROR(SEARCH("no shooter",P345)))</formula>
    </cfRule>
  </conditionalFormatting>
  <conditionalFormatting sqref="N352:O352">
    <cfRule type="containsText" dxfId="187" priority="205" operator="containsText" text="no shooter">
      <formula>NOT(ISERROR(SEARCH("no shooter",N352)))</formula>
    </cfRule>
  </conditionalFormatting>
  <conditionalFormatting sqref="C349">
    <cfRule type="containsText" dxfId="186" priority="204" operator="containsText" text="no shooter">
      <formula>NOT(ISERROR(SEARCH("no shooter",C349)))</formula>
    </cfRule>
  </conditionalFormatting>
  <conditionalFormatting sqref="A353:J355 A357 D357:F357 D358:E358 I358:J358 A359:J360 U353:XFD360 C356:E356 H356:J357">
    <cfRule type="containsText" dxfId="185" priority="203" operator="containsText" text="no shooter">
      <formula>NOT(ISERROR(SEARCH("no shooter",A353)))</formula>
    </cfRule>
  </conditionalFormatting>
  <conditionalFormatting sqref="K353:O355 K357 N358:O358 K359:O359 K360:M360 M356:O357">
    <cfRule type="containsText" dxfId="184" priority="202" operator="containsText" text="no shooter">
      <formula>NOT(ISERROR(SEARCH("no shooter",K353)))</formula>
    </cfRule>
  </conditionalFormatting>
  <conditionalFormatting sqref="P353:T355 P357 S358:T358 P359:T360 R356:T357">
    <cfRule type="containsText" dxfId="183" priority="201" operator="containsText" text="no shooter">
      <formula>NOT(ISERROR(SEARCH("no shooter",P353)))</formula>
    </cfRule>
  </conditionalFormatting>
  <conditionalFormatting sqref="N360:O360">
    <cfRule type="containsText" dxfId="182" priority="200" operator="containsText" text="no shooter">
      <formula>NOT(ISERROR(SEARCH("no shooter",N360)))</formula>
    </cfRule>
  </conditionalFormatting>
  <conditionalFormatting sqref="C357">
    <cfRule type="containsText" dxfId="181" priority="199" operator="containsText" text="no shooter">
      <formula>NOT(ISERROR(SEARCH("no shooter",C357)))</formula>
    </cfRule>
  </conditionalFormatting>
  <conditionalFormatting sqref="A361:J363 A365 D365:F365 D366:E366 I366:J366 A367:J368 U361:XFD368 C364:E364 H364:J365">
    <cfRule type="containsText" dxfId="180" priority="198" operator="containsText" text="no shooter">
      <formula>NOT(ISERROR(SEARCH("no shooter",A361)))</formula>
    </cfRule>
  </conditionalFormatting>
  <conditionalFormatting sqref="K361:O363 K365 N366:O366 K367:O367 K368:M368 M364:O365">
    <cfRule type="containsText" dxfId="179" priority="197" operator="containsText" text="no shooter">
      <formula>NOT(ISERROR(SEARCH("no shooter",K361)))</formula>
    </cfRule>
  </conditionalFormatting>
  <conditionalFormatting sqref="P361:T363 P365 S366:T366 P367:T368 R364:T365">
    <cfRule type="containsText" dxfId="178" priority="196" operator="containsText" text="no shooter">
      <formula>NOT(ISERROR(SEARCH("no shooter",P361)))</formula>
    </cfRule>
  </conditionalFormatting>
  <conditionalFormatting sqref="N368:O368">
    <cfRule type="containsText" dxfId="177" priority="195" operator="containsText" text="no shooter">
      <formula>NOT(ISERROR(SEARCH("no shooter",N368)))</formula>
    </cfRule>
  </conditionalFormatting>
  <conditionalFormatting sqref="C365">
    <cfRule type="containsText" dxfId="176" priority="194" operator="containsText" text="no shooter">
      <formula>NOT(ISERROR(SEARCH("no shooter",C365)))</formula>
    </cfRule>
  </conditionalFormatting>
  <conditionalFormatting sqref="A369:J371 A373 D373:F373 D374:E374 I374:J374 A375:J376 U369:XFD376 C372:E372 H372:J373">
    <cfRule type="containsText" dxfId="175" priority="193" operator="containsText" text="no shooter">
      <formula>NOT(ISERROR(SEARCH("no shooter",A369)))</formula>
    </cfRule>
  </conditionalFormatting>
  <conditionalFormatting sqref="K369:O371 K373 N374:O374 K375:O375 K376:M376 M372:O373">
    <cfRule type="containsText" dxfId="174" priority="192" operator="containsText" text="no shooter">
      <formula>NOT(ISERROR(SEARCH("no shooter",K369)))</formula>
    </cfRule>
  </conditionalFormatting>
  <conditionalFormatting sqref="P369:T371 P373 S374:T374 P375:T376 R372:T373">
    <cfRule type="containsText" dxfId="173" priority="191" operator="containsText" text="no shooter">
      <formula>NOT(ISERROR(SEARCH("no shooter",P369)))</formula>
    </cfRule>
  </conditionalFormatting>
  <conditionalFormatting sqref="N376:O376">
    <cfRule type="containsText" dxfId="172" priority="190" operator="containsText" text="no shooter">
      <formula>NOT(ISERROR(SEARCH("no shooter",N376)))</formula>
    </cfRule>
  </conditionalFormatting>
  <conditionalFormatting sqref="C373">
    <cfRule type="containsText" dxfId="171" priority="189" operator="containsText" text="no shooter">
      <formula>NOT(ISERROR(SEARCH("no shooter",C373)))</formula>
    </cfRule>
  </conditionalFormatting>
  <conditionalFormatting sqref="A377:J379 A381 D381:F381 D382:E382 I382:J382 A383:J384 U377:XFD384 C380:E380 H380:J381">
    <cfRule type="containsText" dxfId="170" priority="188" operator="containsText" text="no shooter">
      <formula>NOT(ISERROR(SEARCH("no shooter",A377)))</formula>
    </cfRule>
  </conditionalFormatting>
  <conditionalFormatting sqref="K377:O379 K381 N382:O382 K383:O383 K384:M384 M380:O381">
    <cfRule type="containsText" dxfId="169" priority="187" operator="containsText" text="no shooter">
      <formula>NOT(ISERROR(SEARCH("no shooter",K377)))</formula>
    </cfRule>
  </conditionalFormatting>
  <conditionalFormatting sqref="P377:T379 P381 S382:T382 P383:T384 R380:T381">
    <cfRule type="containsText" dxfId="168" priority="186" operator="containsText" text="no shooter">
      <formula>NOT(ISERROR(SEARCH("no shooter",P377)))</formula>
    </cfRule>
  </conditionalFormatting>
  <conditionalFormatting sqref="N384:O384">
    <cfRule type="containsText" dxfId="167" priority="185" operator="containsText" text="no shooter">
      <formula>NOT(ISERROR(SEARCH("no shooter",N384)))</formula>
    </cfRule>
  </conditionalFormatting>
  <conditionalFormatting sqref="C381">
    <cfRule type="containsText" dxfId="166" priority="184" operator="containsText" text="no shooter">
      <formula>NOT(ISERROR(SEARCH("no shooter",C381)))</formula>
    </cfRule>
  </conditionalFormatting>
  <conditionalFormatting sqref="A385:J387 A389 D389:F389 D390:E390 I390:J390 A391:J392 U385:XFD392 C388:E388 H388:J389">
    <cfRule type="containsText" dxfId="165" priority="183" operator="containsText" text="no shooter">
      <formula>NOT(ISERROR(SEARCH("no shooter",A385)))</formula>
    </cfRule>
  </conditionalFormatting>
  <conditionalFormatting sqref="K385:O387 K389 N390:O390 K391:O391 K392:M392 M388:O389">
    <cfRule type="containsText" dxfId="164" priority="182" operator="containsText" text="no shooter">
      <formula>NOT(ISERROR(SEARCH("no shooter",K385)))</formula>
    </cfRule>
  </conditionalFormatting>
  <conditionalFormatting sqref="P385:T387 P389 S390:T390 P391:T392 R388:T389">
    <cfRule type="containsText" dxfId="163" priority="181" operator="containsText" text="no shooter">
      <formula>NOT(ISERROR(SEARCH("no shooter",P385)))</formula>
    </cfRule>
  </conditionalFormatting>
  <conditionalFormatting sqref="N392:O392">
    <cfRule type="containsText" dxfId="162" priority="180" operator="containsText" text="no shooter">
      <formula>NOT(ISERROR(SEARCH("no shooter",N392)))</formula>
    </cfRule>
  </conditionalFormatting>
  <conditionalFormatting sqref="C389">
    <cfRule type="containsText" dxfId="161" priority="179" operator="containsText" text="no shooter">
      <formula>NOT(ISERROR(SEARCH("no shooter",C389)))</formula>
    </cfRule>
  </conditionalFormatting>
  <conditionalFormatting sqref="A393:J395 A397 D397:F397 D398:E398 I398:J398 A399:J400 U393:XFD400 C396:E396 H396:J397">
    <cfRule type="containsText" dxfId="160" priority="178" operator="containsText" text="no shooter">
      <formula>NOT(ISERROR(SEARCH("no shooter",A393)))</formula>
    </cfRule>
  </conditionalFormatting>
  <conditionalFormatting sqref="K393:O395 K397 N398:O398 K399:O399 K400:M400 M396:O397">
    <cfRule type="containsText" dxfId="159" priority="177" operator="containsText" text="no shooter">
      <formula>NOT(ISERROR(SEARCH("no shooter",K393)))</formula>
    </cfRule>
  </conditionalFormatting>
  <conditionalFormatting sqref="P393:T395 P397 S398:T398 P399:T400 R396:T397">
    <cfRule type="containsText" dxfId="158" priority="176" operator="containsText" text="no shooter">
      <formula>NOT(ISERROR(SEARCH("no shooter",P393)))</formula>
    </cfRule>
  </conditionalFormatting>
  <conditionalFormatting sqref="N400:O400">
    <cfRule type="containsText" dxfId="157" priority="175" operator="containsText" text="no shooter">
      <formula>NOT(ISERROR(SEARCH("no shooter",N400)))</formula>
    </cfRule>
  </conditionalFormatting>
  <conditionalFormatting sqref="C397">
    <cfRule type="containsText" dxfId="156" priority="174" operator="containsText" text="no shooter">
      <formula>NOT(ISERROR(SEARCH("no shooter",C397)))</formula>
    </cfRule>
  </conditionalFormatting>
  <conditionalFormatting sqref="A401:J403 A405 D405:F405 D406:E406 I406:J406 A407:J408 C404:E404 H404:J405">
    <cfRule type="containsText" dxfId="155" priority="173" operator="containsText" text="no shooter">
      <formula>NOT(ISERROR(SEARCH("no shooter",A401)))</formula>
    </cfRule>
  </conditionalFormatting>
  <conditionalFormatting sqref="K401:O403 K405 N406:O406 K407:O407 K408:M408 M404:O405">
    <cfRule type="containsText" dxfId="154" priority="172" operator="containsText" text="no shooter">
      <formula>NOT(ISERROR(SEARCH("no shooter",K401)))</formula>
    </cfRule>
  </conditionalFormatting>
  <conditionalFormatting sqref="P401:T403 P405 S406:T406 P407:T408 R404:T405">
    <cfRule type="containsText" dxfId="153" priority="171" operator="containsText" text="no shooter">
      <formula>NOT(ISERROR(SEARCH("no shooter",P401)))</formula>
    </cfRule>
  </conditionalFormatting>
  <conditionalFormatting sqref="N408:O408">
    <cfRule type="containsText" dxfId="152" priority="170" operator="containsText" text="no shooter">
      <formula>NOT(ISERROR(SEARCH("no shooter",N408)))</formula>
    </cfRule>
  </conditionalFormatting>
  <conditionalFormatting sqref="C405">
    <cfRule type="containsText" dxfId="151" priority="169" operator="containsText" text="no shooter">
      <formula>NOT(ISERROR(SEARCH("no shooter",C405)))</formula>
    </cfRule>
  </conditionalFormatting>
  <conditionalFormatting sqref="A409:J411 A413 D413:F413 D414:E414 I414:J414 A415:J416 C412:E412 H412:J413">
    <cfRule type="containsText" dxfId="150" priority="168" operator="containsText" text="no shooter">
      <formula>NOT(ISERROR(SEARCH("no shooter",A409)))</formula>
    </cfRule>
  </conditionalFormatting>
  <conditionalFormatting sqref="K409:O411 K413 N414:O414 K415:O415 K416:M416 M412:O413">
    <cfRule type="containsText" dxfId="149" priority="167" operator="containsText" text="no shooter">
      <formula>NOT(ISERROR(SEARCH("no shooter",K409)))</formula>
    </cfRule>
  </conditionalFormatting>
  <conditionalFormatting sqref="P409:T411 P413 S414:T414 P415:T416 R412:T413">
    <cfRule type="containsText" dxfId="148" priority="166" operator="containsText" text="no shooter">
      <formula>NOT(ISERROR(SEARCH("no shooter",P409)))</formula>
    </cfRule>
  </conditionalFormatting>
  <conditionalFormatting sqref="N416:O416">
    <cfRule type="containsText" dxfId="147" priority="165" operator="containsText" text="no shooter">
      <formula>NOT(ISERROR(SEARCH("no shooter",N416)))</formula>
    </cfRule>
  </conditionalFormatting>
  <conditionalFormatting sqref="C413">
    <cfRule type="containsText" dxfId="146" priority="164" operator="containsText" text="no shooter">
      <formula>NOT(ISERROR(SEARCH("no shooter",C413)))</formula>
    </cfRule>
  </conditionalFormatting>
  <conditionalFormatting sqref="A417:J419 A421 D421:F421 D422:E422 I422:J422 A423:J424 C420:E420 H420:J421">
    <cfRule type="containsText" dxfId="145" priority="163" operator="containsText" text="no shooter">
      <formula>NOT(ISERROR(SEARCH("no shooter",A417)))</formula>
    </cfRule>
  </conditionalFormatting>
  <conditionalFormatting sqref="K417:O419 K421 N422:O422 K423:O423 K424:M424 M420:O421">
    <cfRule type="containsText" dxfId="144" priority="162" operator="containsText" text="no shooter">
      <formula>NOT(ISERROR(SEARCH("no shooter",K417)))</formula>
    </cfRule>
  </conditionalFormatting>
  <conditionalFormatting sqref="P417:T419 P421 S422:T422 P423:T424 R420:T421">
    <cfRule type="containsText" dxfId="143" priority="161" operator="containsText" text="no shooter">
      <formula>NOT(ISERROR(SEARCH("no shooter",P417)))</formula>
    </cfRule>
  </conditionalFormatting>
  <conditionalFormatting sqref="N424:O424">
    <cfRule type="containsText" dxfId="142" priority="160" operator="containsText" text="no shooter">
      <formula>NOT(ISERROR(SEARCH("no shooter",N424)))</formula>
    </cfRule>
  </conditionalFormatting>
  <conditionalFormatting sqref="C421">
    <cfRule type="containsText" dxfId="141" priority="159" operator="containsText" text="no shooter">
      <formula>NOT(ISERROR(SEARCH("no shooter",C421)))</formula>
    </cfRule>
  </conditionalFormatting>
  <conditionalFormatting sqref="A425:J427 A429 D429:F429 D430:E430 I430:J430 A431:J432 C428:E428 H428:J429">
    <cfRule type="containsText" dxfId="140" priority="158" operator="containsText" text="no shooter">
      <formula>NOT(ISERROR(SEARCH("no shooter",A425)))</formula>
    </cfRule>
  </conditionalFormatting>
  <conditionalFormatting sqref="K425:O427 K429 N430:O430 K431:O431 K432:M432 M428:O429">
    <cfRule type="containsText" dxfId="139" priority="157" operator="containsText" text="no shooter">
      <formula>NOT(ISERROR(SEARCH("no shooter",K425)))</formula>
    </cfRule>
  </conditionalFormatting>
  <conditionalFormatting sqref="P425:T427 P429 S430:T430 P431:T432 R428:T429">
    <cfRule type="containsText" dxfId="138" priority="156" operator="containsText" text="no shooter">
      <formula>NOT(ISERROR(SEARCH("no shooter",P425)))</formula>
    </cfRule>
  </conditionalFormatting>
  <conditionalFormatting sqref="N432:O432">
    <cfRule type="containsText" dxfId="137" priority="155" operator="containsText" text="no shooter">
      <formula>NOT(ISERROR(SEARCH("no shooter",N432)))</formula>
    </cfRule>
  </conditionalFormatting>
  <conditionalFormatting sqref="C429">
    <cfRule type="containsText" dxfId="136" priority="154" operator="containsText" text="no shooter">
      <formula>NOT(ISERROR(SEARCH("no shooter",C429)))</formula>
    </cfRule>
  </conditionalFormatting>
  <conditionalFormatting sqref="A433:J435 A437 D437:F437 D438:E438 I438:J438 A439:J440 C436:E436 H436:J437">
    <cfRule type="containsText" dxfId="135" priority="153" operator="containsText" text="no shooter">
      <formula>NOT(ISERROR(SEARCH("no shooter",A433)))</formula>
    </cfRule>
  </conditionalFormatting>
  <conditionalFormatting sqref="K433:O435 K437 N438:O438 K439:O439 K440:M440 M436:O437">
    <cfRule type="containsText" dxfId="134" priority="152" operator="containsText" text="no shooter">
      <formula>NOT(ISERROR(SEARCH("no shooter",K433)))</formula>
    </cfRule>
  </conditionalFormatting>
  <conditionalFormatting sqref="P433:T435 P437 S438:T438 P439:T440 R436:T437">
    <cfRule type="containsText" dxfId="133" priority="151" operator="containsText" text="no shooter">
      <formula>NOT(ISERROR(SEARCH("no shooter",P433)))</formula>
    </cfRule>
  </conditionalFormatting>
  <conditionalFormatting sqref="N440:O440">
    <cfRule type="containsText" dxfId="132" priority="150" operator="containsText" text="no shooter">
      <formula>NOT(ISERROR(SEARCH("no shooter",N440)))</formula>
    </cfRule>
  </conditionalFormatting>
  <conditionalFormatting sqref="C437">
    <cfRule type="containsText" dxfId="131" priority="149" operator="containsText" text="no shooter">
      <formula>NOT(ISERROR(SEARCH("no shooter",C437)))</formula>
    </cfRule>
  </conditionalFormatting>
  <conditionalFormatting sqref="A441:J443 A445 D445:F445 D446:E446 I446:J446 A447:J448 C444:E444 H444:J445">
    <cfRule type="containsText" dxfId="130" priority="148" operator="containsText" text="no shooter">
      <formula>NOT(ISERROR(SEARCH("no shooter",A441)))</formula>
    </cfRule>
  </conditionalFormatting>
  <conditionalFormatting sqref="K441:O443 K445 N446:O446 K447:O447 K448:M448 M444:O445">
    <cfRule type="containsText" dxfId="129" priority="147" operator="containsText" text="no shooter">
      <formula>NOT(ISERROR(SEARCH("no shooter",K441)))</formula>
    </cfRule>
  </conditionalFormatting>
  <conditionalFormatting sqref="P441:T443 P445 S446:T446 P447:T448 R444:T445">
    <cfRule type="containsText" dxfId="128" priority="146" operator="containsText" text="no shooter">
      <formula>NOT(ISERROR(SEARCH("no shooter",P441)))</formula>
    </cfRule>
  </conditionalFormatting>
  <conditionalFormatting sqref="N448:O448">
    <cfRule type="containsText" dxfId="127" priority="145" operator="containsText" text="no shooter">
      <formula>NOT(ISERROR(SEARCH("no shooter",N448)))</formula>
    </cfRule>
  </conditionalFormatting>
  <conditionalFormatting sqref="C445">
    <cfRule type="containsText" dxfId="126" priority="144" operator="containsText" text="no shooter">
      <formula>NOT(ISERROR(SEARCH("no shooter",C445)))</formula>
    </cfRule>
  </conditionalFormatting>
  <conditionalFormatting sqref="A449:J451 A453 D453:F453 D454:E454 I454:J454 A455:J456 C452:E452 H452:J453">
    <cfRule type="containsText" dxfId="125" priority="143" operator="containsText" text="no shooter">
      <formula>NOT(ISERROR(SEARCH("no shooter",A449)))</formula>
    </cfRule>
  </conditionalFormatting>
  <conditionalFormatting sqref="K449:O451 K453 N454:O454 K455:O455 K456:M456 M452:O453">
    <cfRule type="containsText" dxfId="124" priority="142" operator="containsText" text="no shooter">
      <formula>NOT(ISERROR(SEARCH("no shooter",K449)))</formula>
    </cfRule>
  </conditionalFormatting>
  <conditionalFormatting sqref="P449:T451 P453 S454:T454 P455:T456 R452:T453">
    <cfRule type="containsText" dxfId="123" priority="141" operator="containsText" text="no shooter">
      <formula>NOT(ISERROR(SEARCH("no shooter",P449)))</formula>
    </cfRule>
  </conditionalFormatting>
  <conditionalFormatting sqref="N456:O456">
    <cfRule type="containsText" dxfId="122" priority="140" operator="containsText" text="no shooter">
      <formula>NOT(ISERROR(SEARCH("no shooter",N456)))</formula>
    </cfRule>
  </conditionalFormatting>
  <conditionalFormatting sqref="C453">
    <cfRule type="containsText" dxfId="121" priority="139" operator="containsText" text="no shooter">
      <formula>NOT(ISERROR(SEARCH("no shooter",C453)))</formula>
    </cfRule>
  </conditionalFormatting>
  <conditionalFormatting sqref="A457:J459 A461 D461:F461 D462:E462 I462:J462 A463:J464 C460:E460 H460:J461">
    <cfRule type="containsText" dxfId="120" priority="138" operator="containsText" text="no shooter">
      <formula>NOT(ISERROR(SEARCH("no shooter",A457)))</formula>
    </cfRule>
  </conditionalFormatting>
  <conditionalFormatting sqref="K457:O459 K461 N462:O462 K463:O463 K464:M464 M460:O461">
    <cfRule type="containsText" dxfId="119" priority="137" operator="containsText" text="no shooter">
      <formula>NOT(ISERROR(SEARCH("no shooter",K457)))</formula>
    </cfRule>
  </conditionalFormatting>
  <conditionalFormatting sqref="P457:T459 P461 S462:T462 P463:T464 R460:T461">
    <cfRule type="containsText" dxfId="118" priority="136" operator="containsText" text="no shooter">
      <formula>NOT(ISERROR(SEARCH("no shooter",P457)))</formula>
    </cfRule>
  </conditionalFormatting>
  <conditionalFormatting sqref="N464:O464">
    <cfRule type="containsText" dxfId="117" priority="135" operator="containsText" text="no shooter">
      <formula>NOT(ISERROR(SEARCH("no shooter",N464)))</formula>
    </cfRule>
  </conditionalFormatting>
  <conditionalFormatting sqref="C461">
    <cfRule type="containsText" dxfId="116" priority="134" operator="containsText" text="no shooter">
      <formula>NOT(ISERROR(SEARCH("no shooter",C461)))</formula>
    </cfRule>
  </conditionalFormatting>
  <conditionalFormatting sqref="A465:J467 A469 D469:F469 D470:E470 I470:J470 A471:J472 C468:E468 H468:J469">
    <cfRule type="containsText" dxfId="115" priority="133" operator="containsText" text="no shooter">
      <formula>NOT(ISERROR(SEARCH("no shooter",A465)))</formula>
    </cfRule>
  </conditionalFormatting>
  <conditionalFormatting sqref="K465:O467 K469 N470:O470 K471:O471 K472:M472 M468:O469">
    <cfRule type="containsText" dxfId="114" priority="132" operator="containsText" text="no shooter">
      <formula>NOT(ISERROR(SEARCH("no shooter",K465)))</formula>
    </cfRule>
  </conditionalFormatting>
  <conditionalFormatting sqref="P465:T467 P469 S470:T470 P471:T472 R468:T469">
    <cfRule type="containsText" dxfId="113" priority="131" operator="containsText" text="no shooter">
      <formula>NOT(ISERROR(SEARCH("no shooter",P465)))</formula>
    </cfRule>
  </conditionalFormatting>
  <conditionalFormatting sqref="N472:O472">
    <cfRule type="containsText" dxfId="112" priority="130" operator="containsText" text="no shooter">
      <formula>NOT(ISERROR(SEARCH("no shooter",N472)))</formula>
    </cfRule>
  </conditionalFormatting>
  <conditionalFormatting sqref="C469">
    <cfRule type="containsText" dxfId="111" priority="129" operator="containsText" text="no shooter">
      <formula>NOT(ISERROR(SEARCH("no shooter",C469)))</formula>
    </cfRule>
  </conditionalFormatting>
  <conditionalFormatting sqref="A473:J475 A477 D477:F477 D478:E478 I478:J478 A479:J480 C476:E476 H476:J477">
    <cfRule type="containsText" dxfId="110" priority="128" operator="containsText" text="no shooter">
      <formula>NOT(ISERROR(SEARCH("no shooter",A473)))</formula>
    </cfRule>
  </conditionalFormatting>
  <conditionalFormatting sqref="K473:O475 K477 N478:O478 K479:O479 K480:M480 M476:O477">
    <cfRule type="containsText" dxfId="109" priority="127" operator="containsText" text="no shooter">
      <formula>NOT(ISERROR(SEARCH("no shooter",K473)))</formula>
    </cfRule>
  </conditionalFormatting>
  <conditionalFormatting sqref="P473:T475 P477 S478:T478 P479:T480 R476:T477">
    <cfRule type="containsText" dxfId="108" priority="126" operator="containsText" text="no shooter">
      <formula>NOT(ISERROR(SEARCH("no shooter",P473)))</formula>
    </cfRule>
  </conditionalFormatting>
  <conditionalFormatting sqref="N480:O480">
    <cfRule type="containsText" dxfId="107" priority="125" operator="containsText" text="no shooter">
      <formula>NOT(ISERROR(SEARCH("no shooter",N480)))</formula>
    </cfRule>
  </conditionalFormatting>
  <conditionalFormatting sqref="C477">
    <cfRule type="containsText" dxfId="106" priority="124" operator="containsText" text="no shooter">
      <formula>NOT(ISERROR(SEARCH("no shooter",C477)))</formula>
    </cfRule>
  </conditionalFormatting>
  <conditionalFormatting sqref="A481:J483 A485 D485:F485 D486:E486 I486:J486 A487:J488 C484:E484 H484:J485">
    <cfRule type="containsText" dxfId="105" priority="123" operator="containsText" text="no shooter">
      <formula>NOT(ISERROR(SEARCH("no shooter",A481)))</formula>
    </cfRule>
  </conditionalFormatting>
  <conditionalFormatting sqref="K481:O483 K485 N486:O486 K487:O487 K488:M488 M484:O485">
    <cfRule type="containsText" dxfId="104" priority="122" operator="containsText" text="no shooter">
      <formula>NOT(ISERROR(SEARCH("no shooter",K481)))</formula>
    </cfRule>
  </conditionalFormatting>
  <conditionalFormatting sqref="P481:T483 P485 S486:T486 P487:T488 R484:T485">
    <cfRule type="containsText" dxfId="103" priority="121" operator="containsText" text="no shooter">
      <formula>NOT(ISERROR(SEARCH("no shooter",P481)))</formula>
    </cfRule>
  </conditionalFormatting>
  <conditionalFormatting sqref="N488:O488">
    <cfRule type="containsText" dxfId="102" priority="120" operator="containsText" text="no shooter">
      <formula>NOT(ISERROR(SEARCH("no shooter",N488)))</formula>
    </cfRule>
  </conditionalFormatting>
  <conditionalFormatting sqref="C485">
    <cfRule type="containsText" dxfId="101" priority="119" operator="containsText" text="no shooter">
      <formula>NOT(ISERROR(SEARCH("no shooter",C485)))</formula>
    </cfRule>
  </conditionalFormatting>
  <conditionalFormatting sqref="A489:J491 A493 D493:F493 D494:E494 I494:J494 A495:J496 C492:E492 H492:J493">
    <cfRule type="containsText" dxfId="100" priority="118" operator="containsText" text="no shooter">
      <formula>NOT(ISERROR(SEARCH("no shooter",A489)))</formula>
    </cfRule>
  </conditionalFormatting>
  <conditionalFormatting sqref="K489:O491 K493 N494:O494 K495:O495 K496:M496 M492:O493">
    <cfRule type="containsText" dxfId="99" priority="117" operator="containsText" text="no shooter">
      <formula>NOT(ISERROR(SEARCH("no shooter",K489)))</formula>
    </cfRule>
  </conditionalFormatting>
  <conditionalFormatting sqref="P489:T491 P493 S494:T494 P495:T496 R492:T493">
    <cfRule type="containsText" dxfId="98" priority="116" operator="containsText" text="no shooter">
      <formula>NOT(ISERROR(SEARCH("no shooter",P489)))</formula>
    </cfRule>
  </conditionalFormatting>
  <conditionalFormatting sqref="N496:O496">
    <cfRule type="containsText" dxfId="97" priority="115" operator="containsText" text="no shooter">
      <formula>NOT(ISERROR(SEARCH("no shooter",N496)))</formula>
    </cfRule>
  </conditionalFormatting>
  <conditionalFormatting sqref="C493">
    <cfRule type="containsText" dxfId="96" priority="114" operator="containsText" text="no shooter">
      <formula>NOT(ISERROR(SEARCH("no shooter",C493)))</formula>
    </cfRule>
  </conditionalFormatting>
  <conditionalFormatting sqref="A497:J499 A501 D501:F501 D502:E502 I502:J502 A503:J504 C500:E500 H500:J501">
    <cfRule type="containsText" dxfId="95" priority="113" operator="containsText" text="no shooter">
      <formula>NOT(ISERROR(SEARCH("no shooter",A497)))</formula>
    </cfRule>
  </conditionalFormatting>
  <conditionalFormatting sqref="K497:O499 K501 N502:O502 K503:O503 K504:M504 M500:O501">
    <cfRule type="containsText" dxfId="94" priority="112" operator="containsText" text="no shooter">
      <formula>NOT(ISERROR(SEARCH("no shooter",K497)))</formula>
    </cfRule>
  </conditionalFormatting>
  <conditionalFormatting sqref="P497:T499 P501 S502:T502 P503:T504 R500:T501">
    <cfRule type="containsText" dxfId="93" priority="111" operator="containsText" text="no shooter">
      <formula>NOT(ISERROR(SEARCH("no shooter",P497)))</formula>
    </cfRule>
  </conditionalFormatting>
  <conditionalFormatting sqref="N504:O504">
    <cfRule type="containsText" dxfId="92" priority="110" operator="containsText" text="no shooter">
      <formula>NOT(ISERROR(SEARCH("no shooter",N504)))</formula>
    </cfRule>
  </conditionalFormatting>
  <conditionalFormatting sqref="C501">
    <cfRule type="containsText" dxfId="91" priority="109" operator="containsText" text="no shooter">
      <formula>NOT(ISERROR(SEARCH("no shooter",C501)))</formula>
    </cfRule>
  </conditionalFormatting>
  <conditionalFormatting sqref="A505:J507 A509 D509:F509 D510:E510 I510:J510 A511:J512 C508:E508 H508:J509">
    <cfRule type="containsText" dxfId="90" priority="108" operator="containsText" text="no shooter">
      <formula>NOT(ISERROR(SEARCH("no shooter",A505)))</formula>
    </cfRule>
  </conditionalFormatting>
  <conditionalFormatting sqref="K505:O507 K509 N510:O510 K511:O511 K512:M512 M508:O509">
    <cfRule type="containsText" dxfId="89" priority="107" operator="containsText" text="no shooter">
      <formula>NOT(ISERROR(SEARCH("no shooter",K505)))</formula>
    </cfRule>
  </conditionalFormatting>
  <conditionalFormatting sqref="P505:T507 P509 S510:T510 P511:T512 R508:T509">
    <cfRule type="containsText" dxfId="88" priority="106" operator="containsText" text="no shooter">
      <formula>NOT(ISERROR(SEARCH("no shooter",P505)))</formula>
    </cfRule>
  </conditionalFormatting>
  <conditionalFormatting sqref="N512:O512">
    <cfRule type="containsText" dxfId="87" priority="105" operator="containsText" text="no shooter">
      <formula>NOT(ISERROR(SEARCH("no shooter",N512)))</formula>
    </cfRule>
  </conditionalFormatting>
  <conditionalFormatting sqref="C509">
    <cfRule type="containsText" dxfId="86" priority="104" operator="containsText" text="no shooter">
      <formula>NOT(ISERROR(SEARCH("no shooter",C509)))</formula>
    </cfRule>
  </conditionalFormatting>
  <conditionalFormatting sqref="A513:J515 A517 D517:F517 D518:E518 I518:J518 A519:J520 C516:E516 H516:J517">
    <cfRule type="containsText" dxfId="85" priority="103" operator="containsText" text="no shooter">
      <formula>NOT(ISERROR(SEARCH("no shooter",A513)))</formula>
    </cfRule>
  </conditionalFormatting>
  <conditionalFormatting sqref="K513:O515 K517 N518:O518 K519:O519 K520:M520 M516:O517">
    <cfRule type="containsText" dxfId="84" priority="102" operator="containsText" text="no shooter">
      <formula>NOT(ISERROR(SEARCH("no shooter",K513)))</formula>
    </cfRule>
  </conditionalFormatting>
  <conditionalFormatting sqref="P513:T515 P517 S518:T518 P519:T520 R516:T517">
    <cfRule type="containsText" dxfId="83" priority="101" operator="containsText" text="no shooter">
      <formula>NOT(ISERROR(SEARCH("no shooter",P513)))</formula>
    </cfRule>
  </conditionalFormatting>
  <conditionalFormatting sqref="N520:O520">
    <cfRule type="containsText" dxfId="82" priority="100" operator="containsText" text="no shooter">
      <formula>NOT(ISERROR(SEARCH("no shooter",N520)))</formula>
    </cfRule>
  </conditionalFormatting>
  <conditionalFormatting sqref="C517">
    <cfRule type="containsText" dxfId="81" priority="99" operator="containsText" text="no shooter">
      <formula>NOT(ISERROR(SEARCH("no shooter",C517)))</formula>
    </cfRule>
  </conditionalFormatting>
  <conditionalFormatting sqref="A521:J523 A525 D525:F525 D526:E526 I526:J526 A527:J528 C524:E524 H524:J525">
    <cfRule type="containsText" dxfId="80" priority="98" operator="containsText" text="no shooter">
      <formula>NOT(ISERROR(SEARCH("no shooter",A521)))</formula>
    </cfRule>
  </conditionalFormatting>
  <conditionalFormatting sqref="K521:O523 K525 N526:O526 K527:O527 K528:M528 M524:O525">
    <cfRule type="containsText" dxfId="79" priority="97" operator="containsText" text="no shooter">
      <formula>NOT(ISERROR(SEARCH("no shooter",K521)))</formula>
    </cfRule>
  </conditionalFormatting>
  <conditionalFormatting sqref="P521:T523 P525 S526:T526 P527:T528 R524:T525">
    <cfRule type="containsText" dxfId="78" priority="96" operator="containsText" text="no shooter">
      <formula>NOT(ISERROR(SEARCH("no shooter",P521)))</formula>
    </cfRule>
  </conditionalFormatting>
  <conditionalFormatting sqref="N528:O528">
    <cfRule type="containsText" dxfId="77" priority="95" operator="containsText" text="no shooter">
      <formula>NOT(ISERROR(SEARCH("no shooter",N528)))</formula>
    </cfRule>
  </conditionalFormatting>
  <conditionalFormatting sqref="C525">
    <cfRule type="containsText" dxfId="76" priority="94" operator="containsText" text="no shooter">
      <formula>NOT(ISERROR(SEARCH("no shooter",C525)))</formula>
    </cfRule>
  </conditionalFormatting>
  <conditionalFormatting sqref="A529:J531 A533 D533:F533 D534:E534 I534:J534 A535:J536 C532:E532 H532:J533">
    <cfRule type="containsText" dxfId="75" priority="93" operator="containsText" text="no shooter">
      <formula>NOT(ISERROR(SEARCH("no shooter",A529)))</formula>
    </cfRule>
  </conditionalFormatting>
  <conditionalFormatting sqref="K529:O531 K533 N534:O534 K535:O535 K536:M536 M532:O533">
    <cfRule type="containsText" dxfId="74" priority="92" operator="containsText" text="no shooter">
      <formula>NOT(ISERROR(SEARCH("no shooter",K529)))</formula>
    </cfRule>
  </conditionalFormatting>
  <conditionalFormatting sqref="P529:T531 P533 S534:T534 P535:T536 R532:T533">
    <cfRule type="containsText" dxfId="73" priority="91" operator="containsText" text="no shooter">
      <formula>NOT(ISERROR(SEARCH("no shooter",P529)))</formula>
    </cfRule>
  </conditionalFormatting>
  <conditionalFormatting sqref="N536:O536">
    <cfRule type="containsText" dxfId="72" priority="90" operator="containsText" text="no shooter">
      <formula>NOT(ISERROR(SEARCH("no shooter",N536)))</formula>
    </cfRule>
  </conditionalFormatting>
  <conditionalFormatting sqref="C533">
    <cfRule type="containsText" dxfId="71" priority="89" operator="containsText" text="no shooter">
      <formula>NOT(ISERROR(SEARCH("no shooter",C533)))</formula>
    </cfRule>
  </conditionalFormatting>
  <conditionalFormatting sqref="A537:J539 A541 D541:F541 D542:E542 I542:J542 A543:J544 C540:E540 H540:J541">
    <cfRule type="containsText" dxfId="70" priority="88" operator="containsText" text="no shooter">
      <formula>NOT(ISERROR(SEARCH("no shooter",A537)))</formula>
    </cfRule>
  </conditionalFormatting>
  <conditionalFormatting sqref="K537:O539 K541 N542:O542 K543:O543 K544:M544 M540:O541">
    <cfRule type="containsText" dxfId="69" priority="87" operator="containsText" text="no shooter">
      <formula>NOT(ISERROR(SEARCH("no shooter",K537)))</formula>
    </cfRule>
  </conditionalFormatting>
  <conditionalFormatting sqref="P537:T539 P541 S542:T542 P543:T544 R540:T541">
    <cfRule type="containsText" dxfId="68" priority="86" operator="containsText" text="no shooter">
      <formula>NOT(ISERROR(SEARCH("no shooter",P537)))</formula>
    </cfRule>
  </conditionalFormatting>
  <conditionalFormatting sqref="N544:O544">
    <cfRule type="containsText" dxfId="67" priority="85" operator="containsText" text="no shooter">
      <formula>NOT(ISERROR(SEARCH("no shooter",N544)))</formula>
    </cfRule>
  </conditionalFormatting>
  <conditionalFormatting sqref="C541">
    <cfRule type="containsText" dxfId="66" priority="84" operator="containsText" text="no shooter">
      <formula>NOT(ISERROR(SEARCH("no shooter",C541)))</formula>
    </cfRule>
  </conditionalFormatting>
  <conditionalFormatting sqref="A545:J547 A549 D549:F549 D550:E550 I550:J550 A551:J552 C548:E548 H548:J549">
    <cfRule type="containsText" dxfId="65" priority="83" operator="containsText" text="no shooter">
      <formula>NOT(ISERROR(SEARCH("no shooter",A545)))</formula>
    </cfRule>
  </conditionalFormatting>
  <conditionalFormatting sqref="K545:O547 K549 N550:O550 K551:O551 K552:M552 M548:O549">
    <cfRule type="containsText" dxfId="64" priority="82" operator="containsText" text="no shooter">
      <formula>NOT(ISERROR(SEARCH("no shooter",K545)))</formula>
    </cfRule>
  </conditionalFormatting>
  <conditionalFormatting sqref="P545:T547 P549 S550:T550 P551:T552 R548:T549">
    <cfRule type="containsText" dxfId="63" priority="81" operator="containsText" text="no shooter">
      <formula>NOT(ISERROR(SEARCH("no shooter",P545)))</formula>
    </cfRule>
  </conditionalFormatting>
  <conditionalFormatting sqref="N552:O552">
    <cfRule type="containsText" dxfId="62" priority="80" operator="containsText" text="no shooter">
      <formula>NOT(ISERROR(SEARCH("no shooter",N552)))</formula>
    </cfRule>
  </conditionalFormatting>
  <conditionalFormatting sqref="C549">
    <cfRule type="containsText" dxfId="61" priority="79" operator="containsText" text="no shooter">
      <formula>NOT(ISERROR(SEARCH("no shooter",C549)))</formula>
    </cfRule>
  </conditionalFormatting>
  <conditionalFormatting sqref="A553:J555 A557 D557:F557 D558:E558 I558:J558 A559:J560 C556:E556 H556:J557">
    <cfRule type="containsText" dxfId="60" priority="78" operator="containsText" text="no shooter">
      <formula>NOT(ISERROR(SEARCH("no shooter",A553)))</formula>
    </cfRule>
  </conditionalFormatting>
  <conditionalFormatting sqref="K553:O555 K557 N558:O558 K559:O559 K560:M560 M556:O557">
    <cfRule type="containsText" dxfId="59" priority="77" operator="containsText" text="no shooter">
      <formula>NOT(ISERROR(SEARCH("no shooter",K553)))</formula>
    </cfRule>
  </conditionalFormatting>
  <conditionalFormatting sqref="P553:T555 P557 S558:T558 P559:T560 R556:T557">
    <cfRule type="containsText" dxfId="58" priority="76" operator="containsText" text="no shooter">
      <formula>NOT(ISERROR(SEARCH("no shooter",P553)))</formula>
    </cfRule>
  </conditionalFormatting>
  <conditionalFormatting sqref="N560:O560">
    <cfRule type="containsText" dxfId="57" priority="75" operator="containsText" text="no shooter">
      <formula>NOT(ISERROR(SEARCH("no shooter",N560)))</formula>
    </cfRule>
  </conditionalFormatting>
  <conditionalFormatting sqref="C557">
    <cfRule type="containsText" dxfId="56" priority="74" operator="containsText" text="no shooter">
      <formula>NOT(ISERROR(SEARCH("no shooter",C557)))</formula>
    </cfRule>
  </conditionalFormatting>
  <conditionalFormatting sqref="A561:J563 A565 D565:F565 D566:E566 I566:J566 A567:J568 C564:E564 H564:J565">
    <cfRule type="containsText" dxfId="55" priority="73" operator="containsText" text="no shooter">
      <formula>NOT(ISERROR(SEARCH("no shooter",A561)))</formula>
    </cfRule>
  </conditionalFormatting>
  <conditionalFormatting sqref="K561:O563 K565 N566:O566 K567:O567 K568:M568 M564:O565">
    <cfRule type="containsText" dxfId="54" priority="72" operator="containsText" text="no shooter">
      <formula>NOT(ISERROR(SEARCH("no shooter",K561)))</formula>
    </cfRule>
  </conditionalFormatting>
  <conditionalFormatting sqref="P561:T563 P565 S566:T566 P567:T568 R564:T565">
    <cfRule type="containsText" dxfId="53" priority="71" operator="containsText" text="no shooter">
      <formula>NOT(ISERROR(SEARCH("no shooter",P561)))</formula>
    </cfRule>
  </conditionalFormatting>
  <conditionalFormatting sqref="N568:O568">
    <cfRule type="containsText" dxfId="52" priority="70" operator="containsText" text="no shooter">
      <formula>NOT(ISERROR(SEARCH("no shooter",N568)))</formula>
    </cfRule>
  </conditionalFormatting>
  <conditionalFormatting sqref="C565">
    <cfRule type="containsText" dxfId="51" priority="69" operator="containsText" text="no shooter">
      <formula>NOT(ISERROR(SEARCH("no shooter",C565)))</formula>
    </cfRule>
  </conditionalFormatting>
  <conditionalFormatting sqref="A569:J571 A573 D573:F573 D574:E574 I574:J574 A575:J576 C572:E572 H572:J573">
    <cfRule type="containsText" dxfId="50" priority="68" operator="containsText" text="no shooter">
      <formula>NOT(ISERROR(SEARCH("no shooter",A569)))</formula>
    </cfRule>
  </conditionalFormatting>
  <conditionalFormatting sqref="K569:O571 K573 N574:O574 K575:O575 K576:M576 M572:O573">
    <cfRule type="containsText" dxfId="49" priority="67" operator="containsText" text="no shooter">
      <formula>NOT(ISERROR(SEARCH("no shooter",K569)))</formula>
    </cfRule>
  </conditionalFormatting>
  <conditionalFormatting sqref="P569:T571 P573 S574:T574 P575:T576 R572:T573">
    <cfRule type="containsText" dxfId="48" priority="66" operator="containsText" text="no shooter">
      <formula>NOT(ISERROR(SEARCH("no shooter",P569)))</formula>
    </cfRule>
  </conditionalFormatting>
  <conditionalFormatting sqref="N576:O576">
    <cfRule type="containsText" dxfId="47" priority="65" operator="containsText" text="no shooter">
      <formula>NOT(ISERROR(SEARCH("no shooter",N576)))</formula>
    </cfRule>
  </conditionalFormatting>
  <conditionalFormatting sqref="C573">
    <cfRule type="containsText" dxfId="46" priority="64" operator="containsText" text="no shooter">
      <formula>NOT(ISERROR(SEARCH("no shooter",C573)))</formula>
    </cfRule>
  </conditionalFormatting>
  <conditionalFormatting sqref="A577:J579 A581 D581:F581 D582:E582 I582:J582 A583:J584 C580:E580 H580:J581">
    <cfRule type="containsText" dxfId="45" priority="63" operator="containsText" text="no shooter">
      <formula>NOT(ISERROR(SEARCH("no shooter",A577)))</formula>
    </cfRule>
  </conditionalFormatting>
  <conditionalFormatting sqref="K577:O579 K581 N582:O582 K583:O583 K584:M584 M580:O581">
    <cfRule type="containsText" dxfId="44" priority="62" operator="containsText" text="no shooter">
      <formula>NOT(ISERROR(SEARCH("no shooter",K577)))</formula>
    </cfRule>
  </conditionalFormatting>
  <conditionalFormatting sqref="P577:T579 P581 S582:T582 P583:T584 R580:T581">
    <cfRule type="containsText" dxfId="43" priority="61" operator="containsText" text="no shooter">
      <formula>NOT(ISERROR(SEARCH("no shooter",P577)))</formula>
    </cfRule>
  </conditionalFormatting>
  <conditionalFormatting sqref="N584:O584">
    <cfRule type="containsText" dxfId="42" priority="60" operator="containsText" text="no shooter">
      <formula>NOT(ISERROR(SEARCH("no shooter",N584)))</formula>
    </cfRule>
  </conditionalFormatting>
  <conditionalFormatting sqref="C581">
    <cfRule type="containsText" dxfId="41" priority="59" operator="containsText" text="no shooter">
      <formula>NOT(ISERROR(SEARCH("no shooter",C581)))</formula>
    </cfRule>
  </conditionalFormatting>
  <conditionalFormatting sqref="A585:J587 A589 D589:F589 D590:E590 I590:J590 A591:J592 C588:E588 H588:J589">
    <cfRule type="containsText" dxfId="40" priority="58" operator="containsText" text="no shooter">
      <formula>NOT(ISERROR(SEARCH("no shooter",A585)))</formula>
    </cfRule>
  </conditionalFormatting>
  <conditionalFormatting sqref="K585:O587 K589 N590:O590 K591:O591 K592:M592 M588:O589">
    <cfRule type="containsText" dxfId="39" priority="57" operator="containsText" text="no shooter">
      <formula>NOT(ISERROR(SEARCH("no shooter",K585)))</formula>
    </cfRule>
  </conditionalFormatting>
  <conditionalFormatting sqref="P585:T587 P589 S590:T590 P591:T592 R588:T589">
    <cfRule type="containsText" dxfId="38" priority="56" operator="containsText" text="no shooter">
      <formula>NOT(ISERROR(SEARCH("no shooter",P585)))</formula>
    </cfRule>
  </conditionalFormatting>
  <conditionalFormatting sqref="N592:O592">
    <cfRule type="containsText" dxfId="37" priority="55" operator="containsText" text="no shooter">
      <formula>NOT(ISERROR(SEARCH("no shooter",N592)))</formula>
    </cfRule>
  </conditionalFormatting>
  <conditionalFormatting sqref="C589">
    <cfRule type="containsText" dxfId="36" priority="54" operator="containsText" text="no shooter">
      <formula>NOT(ISERROR(SEARCH("no shooter",C589)))</formula>
    </cfRule>
  </conditionalFormatting>
  <conditionalFormatting sqref="A593:J595 A597 D597:F597 D598:E598 I598:J598 A599:J600 C596:E596 H596:J597">
    <cfRule type="containsText" dxfId="35" priority="53" operator="containsText" text="no shooter">
      <formula>NOT(ISERROR(SEARCH("no shooter",A593)))</formula>
    </cfRule>
  </conditionalFormatting>
  <conditionalFormatting sqref="K593:O595 K597 N598:O598 K599:O599 K600:M600 M596:O597">
    <cfRule type="containsText" dxfId="34" priority="52" operator="containsText" text="no shooter">
      <formula>NOT(ISERROR(SEARCH("no shooter",K593)))</formula>
    </cfRule>
  </conditionalFormatting>
  <conditionalFormatting sqref="P593:T595 P597 S598:T598 P599:T600 R596:T597">
    <cfRule type="containsText" dxfId="33" priority="51" operator="containsText" text="no shooter">
      <formula>NOT(ISERROR(SEARCH("no shooter",P593)))</formula>
    </cfRule>
  </conditionalFormatting>
  <conditionalFormatting sqref="N600:O600">
    <cfRule type="containsText" dxfId="32" priority="50" operator="containsText" text="no shooter">
      <formula>NOT(ISERROR(SEARCH("no shooter",N600)))</formula>
    </cfRule>
  </conditionalFormatting>
  <conditionalFormatting sqref="C597">
    <cfRule type="containsText" dxfId="31" priority="49" operator="containsText" text="no shooter">
      <formula>NOT(ISERROR(SEARCH("no shooter",C597)))</formula>
    </cfRule>
  </conditionalFormatting>
  <conditionalFormatting sqref="A601:J603 A605 D605:F605 D606:E606 I606:J606 A607:J608 C604:E604 H604:J605">
    <cfRule type="containsText" dxfId="30" priority="48" operator="containsText" text="no shooter">
      <formula>NOT(ISERROR(SEARCH("no shooter",A601)))</formula>
    </cfRule>
  </conditionalFormatting>
  <conditionalFormatting sqref="K601:O603 K605 N606:O606 K607:O607 K608:M608 M604:O605">
    <cfRule type="containsText" dxfId="29" priority="47" operator="containsText" text="no shooter">
      <formula>NOT(ISERROR(SEARCH("no shooter",K601)))</formula>
    </cfRule>
  </conditionalFormatting>
  <conditionalFormatting sqref="P601:T603 P605 S606:T606 P607:T608 R604:T605">
    <cfRule type="containsText" dxfId="28" priority="46" operator="containsText" text="no shooter">
      <formula>NOT(ISERROR(SEARCH("no shooter",P601)))</formula>
    </cfRule>
  </conditionalFormatting>
  <conditionalFormatting sqref="N608:O608">
    <cfRule type="containsText" dxfId="27" priority="45" operator="containsText" text="no shooter">
      <formula>NOT(ISERROR(SEARCH("no shooter",N608)))</formula>
    </cfRule>
  </conditionalFormatting>
  <conditionalFormatting sqref="C605">
    <cfRule type="containsText" dxfId="26" priority="44" operator="containsText" text="no shooter">
      <formula>NOT(ISERROR(SEARCH("no shooter",C605)))</formula>
    </cfRule>
  </conditionalFormatting>
  <conditionalFormatting sqref="A609:J611 A613 D613:F613 D614:E614 I614:J614 A615:J616 C612:E612 H612:J613">
    <cfRule type="containsText" dxfId="25" priority="43" operator="containsText" text="no shooter">
      <formula>NOT(ISERROR(SEARCH("no shooter",A609)))</formula>
    </cfRule>
  </conditionalFormatting>
  <conditionalFormatting sqref="K609:O611 K613 N614:O614 K615:O615 K616:M616 M612:O613">
    <cfRule type="containsText" dxfId="24" priority="42" operator="containsText" text="no shooter">
      <formula>NOT(ISERROR(SEARCH("no shooter",K609)))</formula>
    </cfRule>
  </conditionalFormatting>
  <conditionalFormatting sqref="P609:T611 P613 S614:T614 P615:T616 R612:T613">
    <cfRule type="containsText" dxfId="23" priority="41" operator="containsText" text="no shooter">
      <formula>NOT(ISERROR(SEARCH("no shooter",P609)))</formula>
    </cfRule>
  </conditionalFormatting>
  <conditionalFormatting sqref="N616:O616">
    <cfRule type="containsText" dxfId="22" priority="40" operator="containsText" text="no shooter">
      <formula>NOT(ISERROR(SEARCH("no shooter",N616)))</formula>
    </cfRule>
  </conditionalFormatting>
  <conditionalFormatting sqref="C613">
    <cfRule type="containsText" dxfId="21" priority="39" operator="containsText" text="no shooter">
      <formula>NOT(ISERROR(SEARCH("no shooter",C613)))</formula>
    </cfRule>
  </conditionalFormatting>
  <conditionalFormatting sqref="A617:J619 A621 D621:F621 D622:E622 I622:J622 A623:J624 C620:E620 H620:J621">
    <cfRule type="containsText" dxfId="20" priority="38" operator="containsText" text="no shooter">
      <formula>NOT(ISERROR(SEARCH("no shooter",A617)))</formula>
    </cfRule>
  </conditionalFormatting>
  <conditionalFormatting sqref="K617:O619 K621 N622:O622 K623:O623 K624:M624 M620:O621">
    <cfRule type="containsText" dxfId="19" priority="37" operator="containsText" text="no shooter">
      <formula>NOT(ISERROR(SEARCH("no shooter",K617)))</formula>
    </cfRule>
  </conditionalFormatting>
  <conditionalFormatting sqref="P617:T619 P621 S622:T622 P623:T624 R620:T621">
    <cfRule type="containsText" dxfId="18" priority="36" operator="containsText" text="no shooter">
      <formula>NOT(ISERROR(SEARCH("no shooter",P617)))</formula>
    </cfRule>
  </conditionalFormatting>
  <conditionalFormatting sqref="N624:O624">
    <cfRule type="containsText" dxfId="17" priority="35" operator="containsText" text="no shooter">
      <formula>NOT(ISERROR(SEARCH("no shooter",N624)))</formula>
    </cfRule>
  </conditionalFormatting>
  <conditionalFormatting sqref="C621">
    <cfRule type="containsText" dxfId="16" priority="34" operator="containsText" text="no shooter">
      <formula>NOT(ISERROR(SEARCH("no shooter",C621)))</formula>
    </cfRule>
  </conditionalFormatting>
  <conditionalFormatting sqref="A625:J627 A629 D629:F629 D630:E630 I630:J630 A631:J632 C628:E628 H628:J629">
    <cfRule type="containsText" dxfId="15" priority="33" operator="containsText" text="no shooter">
      <formula>NOT(ISERROR(SEARCH("no shooter",A625)))</formula>
    </cfRule>
  </conditionalFormatting>
  <conditionalFormatting sqref="K625:O627 K629 N630:O630 K631:O631 K632:M632 M628:O629">
    <cfRule type="containsText" dxfId="14" priority="32" operator="containsText" text="no shooter">
      <formula>NOT(ISERROR(SEARCH("no shooter",K625)))</formula>
    </cfRule>
  </conditionalFormatting>
  <conditionalFormatting sqref="P625:T627 P629 S630:T630 P631:T632 R628:T629">
    <cfRule type="containsText" dxfId="13" priority="31" operator="containsText" text="no shooter">
      <formula>NOT(ISERROR(SEARCH("no shooter",P625)))</formula>
    </cfRule>
  </conditionalFormatting>
  <conditionalFormatting sqref="N632:O632">
    <cfRule type="containsText" dxfId="12" priority="30" operator="containsText" text="no shooter">
      <formula>NOT(ISERROR(SEARCH("no shooter",N632)))</formula>
    </cfRule>
  </conditionalFormatting>
  <conditionalFormatting sqref="C629">
    <cfRule type="containsText" dxfId="11" priority="29" operator="containsText" text="no shooter">
      <formula>NOT(ISERROR(SEARCH("no shooter",C629)))</formula>
    </cfRule>
  </conditionalFormatting>
  <conditionalFormatting sqref="A633:J635 A637 D637:F637 D638:E638 I638:J638 A639:J640 C636:E636 H636:J637">
    <cfRule type="containsText" dxfId="10" priority="28" operator="containsText" text="no shooter">
      <formula>NOT(ISERROR(SEARCH("no shooter",A633)))</formula>
    </cfRule>
  </conditionalFormatting>
  <conditionalFormatting sqref="K633:O635 K637 N638:O638 K639:O639 K640:M640 M636:O637">
    <cfRule type="containsText" dxfId="9" priority="27" operator="containsText" text="no shooter">
      <formula>NOT(ISERROR(SEARCH("no shooter",K633)))</formula>
    </cfRule>
  </conditionalFormatting>
  <conditionalFormatting sqref="P633:T635 P637 S638:T638 P639:T640 R636:T637">
    <cfRule type="containsText" dxfId="8" priority="26" operator="containsText" text="no shooter">
      <formula>NOT(ISERROR(SEARCH("no shooter",P633)))</formula>
    </cfRule>
  </conditionalFormatting>
  <conditionalFormatting sqref="N640:O640">
    <cfRule type="containsText" dxfId="7" priority="25" operator="containsText" text="no shooter">
      <formula>NOT(ISERROR(SEARCH("no shooter",N640)))</formula>
    </cfRule>
  </conditionalFormatting>
  <conditionalFormatting sqref="C637">
    <cfRule type="containsText" dxfId="6" priority="24" operator="containsText" text="no shooter">
      <formula>NOT(ISERROR(SEARCH("no shooter",C637)))</formula>
    </cfRule>
  </conditionalFormatting>
  <conditionalFormatting sqref="E79">
    <cfRule type="containsText" dxfId="5" priority="23" operator="containsText" text="no shooter">
      <formula>NOT(ISERROR(SEARCH("no shooter",E79)))</formula>
    </cfRule>
  </conditionalFormatting>
  <conditionalFormatting sqref="A636:B636 F636:G636 K636:L636 P636:Q636 P628:Q628 K628:L628 F628:G628 A628:B628 A620:B620 F620:G620 K620:L620 P620:Q620 P612:Q612 K612:L612 F612:G612 A612:B612 A604:B604 F604:G604 K604:L604 P604:Q604 P596:Q596 K596:L596 F596:G596 A596:B596 A588:B588 F588:G588 K588:L588 P588:Q588 P580:Q580 K580:L580 F580:G580 A580:B580 A572:B572 F572:G572 K572:L572 P572:Q572 P564:Q564 K564:L564 F564:G564 A564:B564 A556:B556 F556:G556 K556:L556 P556:Q556 P548:Q548 K548:L548 F548:G548 A548:B548 A540:B540 F540:G540 K540:L540 P540:Q540 P532:Q532 K532:L532 F532:G532 A532:B532 A524:B524 F524:G524 K524:L524 P524:Q524 P516:Q516 K516:L516 F516:G516 A516:B516 A508:B508 F508:G508 K508:L508 P508:Q508 P500:Q500 K500:L500 F500:G500 A500:B500 A492:B492 F492:G492 K492:L492 P492:Q492 P484:Q484 K484:L484 F484:G484 A484:B484 A476:B476 F476:G476 K476:L476 P476:Q476 P468:Q468 K468:L468 F468:G468 A468:B468 A460:B460 F460:G460 K460:L460 P460:Q460 P452:Q452 K452:L452 F452:G452 A452:B452 A444:B444 F444:G444 K444:L444 P444:Q444 P436:Q436 K436:L436 F436:G436 A436:B436 A428:B428 F428:G428 K428:L428 P428:Q428 P420:Q420 K420:L420 F420:G420 A420:B420 A412:B412 F412:G412 K412:L412 P412:Q412 P404:Q404 K404:L404 F404:G404 A404:B404 A396:B396 F396:G396 K396:L396 P396:Q396 P388:Q388 K388:L388 F388:G388 A388:B388 A380:B380 F380:G380 K380:L380 P380:Q380 P372:Q372 K372:L372 F372:G372 A372:B372 A364:B364 F364:G364 K364:L364 P364:Q364 P356:Q356 K356:L356 F356:G356 A356:B356 A348:B348 F348:G348 K348:L348 P348:Q348 P340:Q340 K340:L340 F340:G340 A340:B340 A332:B332 F332:G332 K332:L332 P332:Q332 P324:Q324 K324:L324 F324:G324 A324:B324 A316:B316 F316:G316 K316:L316 P316:Q316 P308:Q308 K308:L308 F308:G308 A308:B308 A300:B300 F300:G300 K300:L300 P300:Q300 P292:Q292 K292:L292 F292:G292 A292:B292 A284:B284 F284:G284 K284:L284 P284:Q284 P276:Q276 K276:L276 F276:G276 A276:B276 A268:B268 F268:G268 K268:L268 P268:Q268 P260:Q260 K260:L260 F260:G260 A260:B260 A252:B252 F252:G252 K252:L252 P252:Q252 P244:Q244 K244:L244 F244:G244 A244:B244 A236:B236 F236:G236 K236:L236 P236:Q236 P228:Q228 K228:L228 F228:G228 A228:B228 A220:B220 F220:G220 K220:L220 P220:Q220 P212:Q212 K212:L212 F212:G212 A212:B212 A204:B204 F204:G204 K204:L204 P204:Q204 P196:Q196 K196:L196 F196:G196 A196:B196 A188:B188 F188:G188 K188:L188 P188:Q188 P180:Q180 K180:L180 F180:G180 A180:B180 A172:B172 F172:G172 K172:L172 P172:Q172 P164:Q164 K164:L164 F164:G164 A164:B164 A156:B156 F156:G156 K156:L156 P156:Q156 P148:Q148 K148:L148 F148:G148 A148:B148 A140:B140 F140:G140 K140:L140 P140:Q140 P132:Q132 K132:L132 F132:G132 A132:B132 A124:B124 F124:G124 K124:L124 P124:Q124 P116:Q116 K116:L116 F116:G116 A116:B116 A108:B108 F108:G108 K108:L108 P108:Q108 P100:Q100 K100:L100 F100:G100 A100:B100 A92:B92 F92:G92 K92:L92 P92:Q92 P84:Q84 K84:L84 F84:G84 A84:B84 A76:B76 F76:G76 K76:L76 P76:Q76 P68:Q68 K68:L68 F68:G68 A68:B68 A60:B60 F60:G60 K60:L60 P60:Q60 P52:Q52 K52:L52 F52:G52 A52:B52 A44:B44 F44:G44 K44:L44 P44:Q44 P36:Q36 K36:L36 F36:G36 A36:B36 P28:Q28 K28:L28 F28:G28 A28:B28 P20:Q20 K20:L20 F20:G20 A20:B20 A12:B12 F12:G12 K12:L12 P12:Q12 P4:Q4 K4:L4">
    <cfRule type="containsText" dxfId="4" priority="1" operator="containsText" text="no shooter">
      <formula>NOT(ISERROR(SEARCH("no shooter",A4)))</formula>
    </cfRule>
  </conditionalFormatting>
  <pageMargins left="0.2" right="0.2" top="0.45" bottom="0.45" header="0.55000000000000004" footer="0.55000000000000004"/>
  <pageSetup orientation="portrait"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122"/>
  <sheetViews>
    <sheetView workbookViewId="0">
      <selection activeCell="K4" sqref="K4"/>
    </sheetView>
  </sheetViews>
  <sheetFormatPr defaultColWidth="9.1796875" defaultRowHeight="14.5" x14ac:dyDescent="0.35"/>
  <cols>
    <col min="1" max="1" width="6.1796875" style="23" customWidth="1"/>
    <col min="2" max="2" width="23.1796875" style="23" customWidth="1"/>
    <col min="3" max="8" width="8" style="23" customWidth="1"/>
    <col min="9" max="16384" width="9.1796875" style="23"/>
  </cols>
  <sheetData>
    <row r="1" spans="1:14" ht="21" x14ac:dyDescent="0.35">
      <c r="A1" s="558" t="s">
        <v>431</v>
      </c>
      <c r="B1" s="559"/>
      <c r="C1" s="559" t="s">
        <v>430</v>
      </c>
      <c r="D1" s="559" t="s">
        <v>429</v>
      </c>
      <c r="E1" s="560" t="s">
        <v>2</v>
      </c>
      <c r="F1" s="561" t="s">
        <v>2</v>
      </c>
      <c r="G1" s="561" t="s">
        <v>3</v>
      </c>
      <c r="H1" s="562" t="s">
        <v>3</v>
      </c>
      <c r="I1" s="563" t="s">
        <v>2</v>
      </c>
      <c r="J1" s="563" t="s">
        <v>3</v>
      </c>
    </row>
    <row r="2" spans="1:14" ht="15" thickBot="1" x14ac:dyDescent="0.4">
      <c r="A2" s="559"/>
      <c r="B2" s="559"/>
      <c r="C2" s="559"/>
      <c r="D2" s="559"/>
      <c r="E2" s="564" t="s">
        <v>128</v>
      </c>
      <c r="F2" s="565" t="s">
        <v>129</v>
      </c>
      <c r="G2" s="565" t="s">
        <v>128</v>
      </c>
      <c r="H2" s="566" t="s">
        <v>129</v>
      </c>
    </row>
    <row r="3" spans="1:14" x14ac:dyDescent="0.35">
      <c r="A3" s="567">
        <f>'Bench Assignment'!G8</f>
        <v>101</v>
      </c>
      <c r="B3" s="23" t="str">
        <f>'Bench Assignment'!A8</f>
        <v>Shooter1</v>
      </c>
      <c r="C3" s="568">
        <f>'Competitor List'!P6</f>
        <v>100</v>
      </c>
      <c r="D3" s="568">
        <f>'Competitor List'!Q6</f>
        <v>1</v>
      </c>
      <c r="E3" s="568">
        <f>'Bench Assignment'!H8</f>
        <v>1</v>
      </c>
      <c r="F3" s="568">
        <f ca="1">'Bench Assignment'!I8</f>
        <v>1</v>
      </c>
      <c r="G3" s="568">
        <f ca="1">'Bench Assignment'!J8</f>
        <v>1</v>
      </c>
      <c r="H3" s="568">
        <f ca="1">'Bench Assignment'!K8</f>
        <v>1</v>
      </c>
      <c r="I3" s="23" t="str">
        <f>'Competitor List'!J6</f>
        <v>y</v>
      </c>
      <c r="J3" s="23" t="str">
        <f>'Competitor List'!K6</f>
        <v>y</v>
      </c>
      <c r="N3" s="568"/>
    </row>
    <row r="4" spans="1:14" x14ac:dyDescent="0.35">
      <c r="A4" s="567">
        <f>'Bench Assignment'!G9</f>
        <v>102</v>
      </c>
      <c r="B4" s="23" t="str">
        <f>'Bench Assignment'!A9</f>
        <v/>
      </c>
      <c r="C4" s="568">
        <f>'Competitor List'!P7</f>
        <v>100</v>
      </c>
      <c r="D4" s="568">
        <f>'Competitor List'!Q7</f>
        <v>2</v>
      </c>
      <c r="E4" s="568">
        <f>'Bench Assignment'!H9</f>
        <v>2</v>
      </c>
      <c r="F4" s="568">
        <f ca="1">'Bench Assignment'!I9</f>
        <v>2</v>
      </c>
      <c r="G4" s="568">
        <f ca="1">'Bench Assignment'!J9</f>
        <v>2</v>
      </c>
      <c r="H4" s="568">
        <f ca="1">'Bench Assignment'!K9</f>
        <v>2</v>
      </c>
      <c r="I4" s="23">
        <f>'Competitor List'!J7</f>
        <v>0</v>
      </c>
      <c r="J4" s="23">
        <f>'Competitor List'!K7</f>
        <v>0</v>
      </c>
      <c r="N4" s="568"/>
    </row>
    <row r="5" spans="1:14" x14ac:dyDescent="0.35">
      <c r="A5" s="567">
        <f>'Bench Assignment'!G10</f>
        <v>103</v>
      </c>
      <c r="B5" s="23" t="str">
        <f>'Bench Assignment'!A10</f>
        <v>Shooter3</v>
      </c>
      <c r="C5" s="568">
        <f>'Competitor List'!P8</f>
        <v>100</v>
      </c>
      <c r="D5" s="568">
        <f>'Competitor List'!Q8</f>
        <v>3</v>
      </c>
      <c r="E5" s="568">
        <f>'Bench Assignment'!H10</f>
        <v>3</v>
      </c>
      <c r="F5" s="568">
        <f ca="1">'Bench Assignment'!I10</f>
        <v>3</v>
      </c>
      <c r="G5" s="568">
        <f ca="1">'Bench Assignment'!J10</f>
        <v>3</v>
      </c>
      <c r="H5" s="568">
        <f ca="1">'Bench Assignment'!K10</f>
        <v>3</v>
      </c>
      <c r="I5" s="23" t="str">
        <f>'Competitor List'!J8</f>
        <v>y</v>
      </c>
      <c r="J5" s="23" t="str">
        <f>'Competitor List'!K8</f>
        <v>y</v>
      </c>
      <c r="N5" s="568"/>
    </row>
    <row r="6" spans="1:14" x14ac:dyDescent="0.35">
      <c r="A6" s="567">
        <f>'Bench Assignment'!G11</f>
        <v>104</v>
      </c>
      <c r="B6" s="23" t="str">
        <f>'Bench Assignment'!A11</f>
        <v/>
      </c>
      <c r="C6" s="568">
        <f>'Competitor List'!P9</f>
        <v>100</v>
      </c>
      <c r="D6" s="568">
        <f>'Competitor List'!Q9</f>
        <v>4</v>
      </c>
      <c r="E6" s="568">
        <f>'Bench Assignment'!H11</f>
        <v>4</v>
      </c>
      <c r="F6" s="568">
        <f ca="1">'Bench Assignment'!I11</f>
        <v>4</v>
      </c>
      <c r="G6" s="568">
        <f ca="1">'Bench Assignment'!J11</f>
        <v>4</v>
      </c>
      <c r="H6" s="568">
        <f ca="1">'Bench Assignment'!K11</f>
        <v>4</v>
      </c>
      <c r="I6" s="23">
        <f>'Competitor List'!J9</f>
        <v>0</v>
      </c>
      <c r="J6" s="23">
        <f>'Competitor List'!K9</f>
        <v>0</v>
      </c>
      <c r="N6" s="568"/>
    </row>
    <row r="7" spans="1:14" x14ac:dyDescent="0.35">
      <c r="A7" s="567">
        <f>'Bench Assignment'!G12</f>
        <v>105</v>
      </c>
      <c r="B7" s="23" t="str">
        <f>'Bench Assignment'!A12</f>
        <v/>
      </c>
      <c r="C7" s="568">
        <f>'Competitor List'!P10</f>
        <v>100</v>
      </c>
      <c r="D7" s="568">
        <f>'Competitor List'!Q10</f>
        <v>5</v>
      </c>
      <c r="E7" s="568">
        <f>'Bench Assignment'!H12</f>
        <v>5</v>
      </c>
      <c r="F7" s="568">
        <f ca="1">'Bench Assignment'!I12</f>
        <v>5</v>
      </c>
      <c r="G7" s="568">
        <f ca="1">'Bench Assignment'!J12</f>
        <v>5</v>
      </c>
      <c r="H7" s="568">
        <f ca="1">'Bench Assignment'!K12</f>
        <v>5</v>
      </c>
      <c r="I7" s="23">
        <f>'Competitor List'!J10</f>
        <v>0</v>
      </c>
      <c r="J7" s="23">
        <f>'Competitor List'!K10</f>
        <v>0</v>
      </c>
      <c r="N7" s="568"/>
    </row>
    <row r="8" spans="1:14" x14ac:dyDescent="0.35">
      <c r="A8" s="567">
        <f>'Bench Assignment'!G13</f>
        <v>106</v>
      </c>
      <c r="B8" s="23" t="str">
        <f>'Bench Assignment'!A13</f>
        <v/>
      </c>
      <c r="C8" s="568">
        <f>'Competitor List'!P11</f>
        <v>100</v>
      </c>
      <c r="D8" s="568">
        <f>'Competitor List'!Q11</f>
        <v>6</v>
      </c>
      <c r="E8" s="568">
        <f>'Bench Assignment'!H13</f>
        <v>6</v>
      </c>
      <c r="F8" s="568">
        <f ca="1">'Bench Assignment'!I13</f>
        <v>6</v>
      </c>
      <c r="G8" s="568">
        <f ca="1">'Bench Assignment'!J13</f>
        <v>6</v>
      </c>
      <c r="H8" s="568">
        <f ca="1">'Bench Assignment'!K13</f>
        <v>6</v>
      </c>
      <c r="I8" s="23">
        <f>'Competitor List'!J11</f>
        <v>0</v>
      </c>
      <c r="J8" s="23">
        <f>'Competitor List'!K11</f>
        <v>0</v>
      </c>
      <c r="N8" s="568"/>
    </row>
    <row r="9" spans="1:14" x14ac:dyDescent="0.35">
      <c r="A9" s="567">
        <f>'Bench Assignment'!G14</f>
        <v>107</v>
      </c>
      <c r="B9" s="23" t="str">
        <f>'Bench Assignment'!A14</f>
        <v/>
      </c>
      <c r="C9" s="568">
        <f>'Competitor List'!P12</f>
        <v>100</v>
      </c>
      <c r="D9" s="568">
        <f>'Competitor List'!Q12</f>
        <v>7</v>
      </c>
      <c r="E9" s="568">
        <f>'Bench Assignment'!H14</f>
        <v>7</v>
      </c>
      <c r="F9" s="568">
        <f ca="1">'Bench Assignment'!I14</f>
        <v>7</v>
      </c>
      <c r="G9" s="568">
        <f ca="1">'Bench Assignment'!J14</f>
        <v>7</v>
      </c>
      <c r="H9" s="568">
        <f ca="1">'Bench Assignment'!K14</f>
        <v>7</v>
      </c>
      <c r="I9" s="23">
        <f>'Competitor List'!J12</f>
        <v>0</v>
      </c>
      <c r="J9" s="23">
        <f>'Competitor List'!K12</f>
        <v>0</v>
      </c>
      <c r="N9" s="568"/>
    </row>
    <row r="10" spans="1:14" x14ac:dyDescent="0.35">
      <c r="A10" s="567">
        <f>'Bench Assignment'!G15</f>
        <v>108</v>
      </c>
      <c r="B10" s="23" t="str">
        <f>'Bench Assignment'!A15</f>
        <v/>
      </c>
      <c r="C10" s="568">
        <f>'Competitor List'!P13</f>
        <v>100</v>
      </c>
      <c r="D10" s="568">
        <f>'Competitor List'!Q13</f>
        <v>8</v>
      </c>
      <c r="E10" s="568">
        <f>'Bench Assignment'!H15</f>
        <v>8</v>
      </c>
      <c r="F10" s="568">
        <f ca="1">'Bench Assignment'!I15</f>
        <v>8</v>
      </c>
      <c r="G10" s="568">
        <f ca="1">'Bench Assignment'!J15</f>
        <v>8</v>
      </c>
      <c r="H10" s="568">
        <f ca="1">'Bench Assignment'!K15</f>
        <v>8</v>
      </c>
      <c r="I10" s="23">
        <f>'Competitor List'!J13</f>
        <v>0</v>
      </c>
      <c r="J10" s="23">
        <f>'Competitor List'!K13</f>
        <v>0</v>
      </c>
      <c r="N10" s="568"/>
    </row>
    <row r="11" spans="1:14" x14ac:dyDescent="0.35">
      <c r="A11" s="567">
        <f>'Bench Assignment'!G16</f>
        <v>109</v>
      </c>
      <c r="B11" s="23" t="str">
        <f>'Bench Assignment'!A16</f>
        <v/>
      </c>
      <c r="C11" s="568">
        <f>'Competitor List'!P14</f>
        <v>100</v>
      </c>
      <c r="D11" s="568">
        <f>'Competitor List'!Q14</f>
        <v>9</v>
      </c>
      <c r="E11" s="568">
        <f>'Bench Assignment'!H16</f>
        <v>9</v>
      </c>
      <c r="F11" s="568">
        <f ca="1">'Bench Assignment'!I16</f>
        <v>9</v>
      </c>
      <c r="G11" s="568">
        <f ca="1">'Bench Assignment'!J16</f>
        <v>9</v>
      </c>
      <c r="H11" s="568">
        <f ca="1">'Bench Assignment'!K16</f>
        <v>9</v>
      </c>
      <c r="I11" s="23">
        <f>'Competitor List'!J14</f>
        <v>0</v>
      </c>
      <c r="J11" s="23">
        <f>'Competitor List'!K14</f>
        <v>0</v>
      </c>
      <c r="N11" s="568"/>
    </row>
    <row r="12" spans="1:14" x14ac:dyDescent="0.35">
      <c r="A12" s="567">
        <f>'Bench Assignment'!G17</f>
        <v>110</v>
      </c>
      <c r="B12" s="23" t="str">
        <f>'Bench Assignment'!A17</f>
        <v/>
      </c>
      <c r="C12" s="568">
        <f>'Competitor List'!P15</f>
        <v>100</v>
      </c>
      <c r="D12" s="568">
        <f>'Competitor List'!Q15</f>
        <v>10</v>
      </c>
      <c r="E12" s="568">
        <f>'Bench Assignment'!H17</f>
        <v>10</v>
      </c>
      <c r="F12" s="568">
        <f ca="1">'Bench Assignment'!I17</f>
        <v>10</v>
      </c>
      <c r="G12" s="568">
        <f ca="1">'Bench Assignment'!J17</f>
        <v>10</v>
      </c>
      <c r="H12" s="568">
        <f ca="1">'Bench Assignment'!K17</f>
        <v>10</v>
      </c>
      <c r="I12" s="23">
        <f>'Competitor List'!J15</f>
        <v>0</v>
      </c>
      <c r="J12" s="23">
        <f>'Competitor List'!K15</f>
        <v>0</v>
      </c>
      <c r="N12" s="568"/>
    </row>
    <row r="13" spans="1:14" x14ac:dyDescent="0.35">
      <c r="A13" s="567">
        <f>'Bench Assignment'!G18</f>
        <v>111</v>
      </c>
      <c r="B13" s="23" t="str">
        <f>'Bench Assignment'!A18</f>
        <v/>
      </c>
      <c r="C13" s="568">
        <f>'Competitor List'!P16</f>
        <v>100</v>
      </c>
      <c r="D13" s="568">
        <f>'Competitor List'!Q16</f>
        <v>11</v>
      </c>
      <c r="E13" s="568">
        <f>'Bench Assignment'!H18</f>
        <v>11</v>
      </c>
      <c r="F13" s="568">
        <f ca="1">'Bench Assignment'!I18</f>
        <v>11</v>
      </c>
      <c r="G13" s="568">
        <f ca="1">'Bench Assignment'!J18</f>
        <v>11</v>
      </c>
      <c r="H13" s="568">
        <f ca="1">'Bench Assignment'!K18</f>
        <v>11</v>
      </c>
      <c r="I13" s="23">
        <f>'Competitor List'!J16</f>
        <v>0</v>
      </c>
      <c r="J13" s="23">
        <f>'Competitor List'!K16</f>
        <v>0</v>
      </c>
      <c r="N13" s="568"/>
    </row>
    <row r="14" spans="1:14" x14ac:dyDescent="0.35">
      <c r="A14" s="567">
        <f>'Bench Assignment'!G19</f>
        <v>112</v>
      </c>
      <c r="B14" s="23" t="str">
        <f>'Bench Assignment'!A19</f>
        <v/>
      </c>
      <c r="C14" s="568">
        <f>'Competitor List'!P17</f>
        <v>100</v>
      </c>
      <c r="D14" s="568">
        <f>'Competitor List'!Q17</f>
        <v>12</v>
      </c>
      <c r="E14" s="568">
        <f>'Bench Assignment'!H19</f>
        <v>12</v>
      </c>
      <c r="F14" s="568">
        <f ca="1">'Bench Assignment'!I19</f>
        <v>12</v>
      </c>
      <c r="G14" s="568">
        <f ca="1">'Bench Assignment'!J19</f>
        <v>12</v>
      </c>
      <c r="H14" s="568">
        <f ca="1">'Bench Assignment'!K19</f>
        <v>12</v>
      </c>
      <c r="I14" s="23">
        <f>'Competitor List'!J17</f>
        <v>0</v>
      </c>
      <c r="J14" s="23">
        <f>'Competitor List'!K17</f>
        <v>0</v>
      </c>
      <c r="N14" s="568"/>
    </row>
    <row r="15" spans="1:14" x14ac:dyDescent="0.35">
      <c r="A15" s="567">
        <f>'Bench Assignment'!G20</f>
        <v>113</v>
      </c>
      <c r="B15" s="23" t="str">
        <f>'Bench Assignment'!A20</f>
        <v/>
      </c>
      <c r="C15" s="568">
        <f>'Competitor List'!P18</f>
        <v>100</v>
      </c>
      <c r="D15" s="568">
        <f>'Competitor List'!Q18</f>
        <v>13</v>
      </c>
      <c r="E15" s="568">
        <f>'Bench Assignment'!H20</f>
        <v>13</v>
      </c>
      <c r="F15" s="568">
        <f ca="1">'Bench Assignment'!I20</f>
        <v>13</v>
      </c>
      <c r="G15" s="568">
        <f ca="1">'Bench Assignment'!J20</f>
        <v>13</v>
      </c>
      <c r="H15" s="568">
        <f ca="1">'Bench Assignment'!K20</f>
        <v>13</v>
      </c>
      <c r="I15" s="23">
        <f>'Competitor List'!J18</f>
        <v>0</v>
      </c>
      <c r="J15" s="23">
        <f>'Competitor List'!K18</f>
        <v>0</v>
      </c>
      <c r="N15" s="568"/>
    </row>
    <row r="16" spans="1:14" x14ac:dyDescent="0.35">
      <c r="A16" s="567">
        <f>'Bench Assignment'!G21</f>
        <v>114</v>
      </c>
      <c r="B16" s="23" t="str">
        <f>'Bench Assignment'!A21</f>
        <v/>
      </c>
      <c r="C16" s="568">
        <f>'Competitor List'!P19</f>
        <v>100</v>
      </c>
      <c r="D16" s="568">
        <f>'Competitor List'!Q19</f>
        <v>14</v>
      </c>
      <c r="E16" s="568">
        <f>'Bench Assignment'!H21</f>
        <v>14</v>
      </c>
      <c r="F16" s="568">
        <f ca="1">'Bench Assignment'!I21</f>
        <v>14</v>
      </c>
      <c r="G16" s="568">
        <f ca="1">'Bench Assignment'!J21</f>
        <v>14</v>
      </c>
      <c r="H16" s="568">
        <f ca="1">'Bench Assignment'!K21</f>
        <v>14</v>
      </c>
      <c r="I16" s="23">
        <f>'Competitor List'!J19</f>
        <v>0</v>
      </c>
      <c r="J16" s="23">
        <f>'Competitor List'!K19</f>
        <v>0</v>
      </c>
      <c r="N16" s="568"/>
    </row>
    <row r="17" spans="1:14" x14ac:dyDescent="0.35">
      <c r="A17" s="567">
        <f>'Bench Assignment'!G22</f>
        <v>115</v>
      </c>
      <c r="B17" s="23" t="str">
        <f>'Bench Assignment'!A22</f>
        <v/>
      </c>
      <c r="C17" s="568">
        <f>'Competitor List'!P20</f>
        <v>100</v>
      </c>
      <c r="D17" s="568">
        <f>'Competitor List'!Q20</f>
        <v>15</v>
      </c>
      <c r="E17" s="568">
        <f>'Bench Assignment'!H22</f>
        <v>15</v>
      </c>
      <c r="F17" s="568">
        <f ca="1">'Bench Assignment'!I22</f>
        <v>15</v>
      </c>
      <c r="G17" s="568">
        <f ca="1">'Bench Assignment'!J22</f>
        <v>15</v>
      </c>
      <c r="H17" s="568">
        <f ca="1">'Bench Assignment'!K22</f>
        <v>15</v>
      </c>
      <c r="I17" s="23">
        <f>'Competitor List'!J20</f>
        <v>0</v>
      </c>
      <c r="J17" s="23">
        <f>'Competitor List'!K20</f>
        <v>0</v>
      </c>
      <c r="N17" s="568"/>
    </row>
    <row r="18" spans="1:14" x14ac:dyDescent="0.35">
      <c r="A18" s="567">
        <f>'Bench Assignment'!G23</f>
        <v>116</v>
      </c>
      <c r="B18" s="23" t="str">
        <f>'Bench Assignment'!A23</f>
        <v/>
      </c>
      <c r="C18" s="568">
        <f>'Competitor List'!P21</f>
        <v>100</v>
      </c>
      <c r="D18" s="568">
        <f>'Competitor List'!Q21</f>
        <v>16</v>
      </c>
      <c r="E18" s="568">
        <f>'Bench Assignment'!H23</f>
        <v>16</v>
      </c>
      <c r="F18" s="568">
        <f ca="1">'Bench Assignment'!I23</f>
        <v>16</v>
      </c>
      <c r="G18" s="568">
        <f ca="1">'Bench Assignment'!J23</f>
        <v>16</v>
      </c>
      <c r="H18" s="568">
        <f ca="1">'Bench Assignment'!K23</f>
        <v>16</v>
      </c>
      <c r="I18" s="23">
        <f>'Competitor List'!J21</f>
        <v>0</v>
      </c>
      <c r="J18" s="23">
        <f>'Competitor List'!K21</f>
        <v>0</v>
      </c>
    </row>
    <row r="19" spans="1:14" x14ac:dyDescent="0.35">
      <c r="A19" s="567">
        <f>'Bench Assignment'!G24</f>
        <v>117</v>
      </c>
      <c r="B19" s="23" t="str">
        <f>'Bench Assignment'!A24</f>
        <v/>
      </c>
      <c r="C19" s="568">
        <f>'Competitor List'!P22</f>
        <v>100</v>
      </c>
      <c r="D19" s="568">
        <f>'Competitor List'!Q22</f>
        <v>17</v>
      </c>
      <c r="E19" s="568">
        <f>'Bench Assignment'!H24</f>
        <v>17</v>
      </c>
      <c r="F19" s="568">
        <f ca="1">'Bench Assignment'!I24</f>
        <v>17</v>
      </c>
      <c r="G19" s="568">
        <f ca="1">'Bench Assignment'!J24</f>
        <v>17</v>
      </c>
      <c r="H19" s="568">
        <f ca="1">'Bench Assignment'!K24</f>
        <v>17</v>
      </c>
      <c r="I19" s="23">
        <f>'Competitor List'!J22</f>
        <v>0</v>
      </c>
      <c r="J19" s="23">
        <f>'Competitor List'!K22</f>
        <v>0</v>
      </c>
    </row>
    <row r="20" spans="1:14" x14ac:dyDescent="0.35">
      <c r="A20" s="567">
        <f>'Bench Assignment'!G25</f>
        <v>118</v>
      </c>
      <c r="B20" s="23" t="str">
        <f>'Bench Assignment'!A25</f>
        <v/>
      </c>
      <c r="C20" s="568">
        <f>'Competitor List'!P23</f>
        <v>100</v>
      </c>
      <c r="D20" s="568">
        <f>'Competitor List'!Q23</f>
        <v>18</v>
      </c>
      <c r="E20" s="568">
        <f>'Bench Assignment'!H25</f>
        <v>18</v>
      </c>
      <c r="F20" s="568">
        <f ca="1">'Bench Assignment'!I25</f>
        <v>18</v>
      </c>
      <c r="G20" s="568">
        <f ca="1">'Bench Assignment'!J25</f>
        <v>18</v>
      </c>
      <c r="H20" s="568">
        <f ca="1">'Bench Assignment'!K25</f>
        <v>18</v>
      </c>
      <c r="I20" s="23">
        <f>'Competitor List'!J23</f>
        <v>0</v>
      </c>
      <c r="J20" s="23">
        <f>'Competitor List'!K23</f>
        <v>0</v>
      </c>
    </row>
    <row r="21" spans="1:14" x14ac:dyDescent="0.35">
      <c r="A21" s="567">
        <f>'Bench Assignment'!G26</f>
        <v>119</v>
      </c>
      <c r="B21" s="23" t="str">
        <f>'Bench Assignment'!A26</f>
        <v/>
      </c>
      <c r="C21" s="568">
        <f>'Competitor List'!P24</f>
        <v>100</v>
      </c>
      <c r="D21" s="568">
        <f>'Competitor List'!Q24</f>
        <v>19</v>
      </c>
      <c r="E21" s="568">
        <f>'Bench Assignment'!H26</f>
        <v>19</v>
      </c>
      <c r="F21" s="568">
        <f ca="1">'Bench Assignment'!I26</f>
        <v>19</v>
      </c>
      <c r="G21" s="568">
        <f ca="1">'Bench Assignment'!J26</f>
        <v>19</v>
      </c>
      <c r="H21" s="568">
        <f ca="1">'Bench Assignment'!K26</f>
        <v>19</v>
      </c>
      <c r="I21" s="23">
        <f>'Competitor List'!J24</f>
        <v>0</v>
      </c>
      <c r="J21" s="23">
        <f>'Competitor List'!K24</f>
        <v>0</v>
      </c>
    </row>
    <row r="22" spans="1:14" x14ac:dyDescent="0.35">
      <c r="A22" s="567">
        <f>'Bench Assignment'!G27</f>
        <v>120</v>
      </c>
      <c r="B22" s="23" t="str">
        <f>'Bench Assignment'!A27</f>
        <v/>
      </c>
      <c r="C22" s="568">
        <f>'Competitor List'!P25</f>
        <v>100</v>
      </c>
      <c r="D22" s="568">
        <f>'Competitor List'!Q25</f>
        <v>20</v>
      </c>
      <c r="E22" s="568">
        <f>'Bench Assignment'!H27</f>
        <v>20</v>
      </c>
      <c r="F22" s="568">
        <f ca="1">'Bench Assignment'!I27</f>
        <v>20</v>
      </c>
      <c r="G22" s="568">
        <f ca="1">'Bench Assignment'!J27</f>
        <v>20</v>
      </c>
      <c r="H22" s="568">
        <f ca="1">'Bench Assignment'!K27</f>
        <v>20</v>
      </c>
      <c r="I22" s="23">
        <f>'Competitor List'!J25</f>
        <v>0</v>
      </c>
      <c r="J22" s="23">
        <f>'Competitor List'!K25</f>
        <v>0</v>
      </c>
    </row>
    <row r="23" spans="1:14" x14ac:dyDescent="0.35">
      <c r="A23" s="567">
        <f>'Bench Assignment'!G28</f>
        <v>201</v>
      </c>
      <c r="B23" s="23" t="str">
        <f>'Bench Assignment'!A28</f>
        <v/>
      </c>
      <c r="C23" s="568">
        <f>'Competitor List'!P26</f>
        <v>200</v>
      </c>
      <c r="D23" s="568">
        <f>'Competitor List'!Q26</f>
        <v>1</v>
      </c>
      <c r="E23" s="568">
        <f>'Bench Assignment'!H28</f>
        <v>1</v>
      </c>
      <c r="F23" s="568">
        <f ca="1">'Bench Assignment'!I28</f>
        <v>1</v>
      </c>
      <c r="G23" s="568">
        <f ca="1">'Bench Assignment'!J28</f>
        <v>1</v>
      </c>
      <c r="H23" s="568">
        <f ca="1">'Bench Assignment'!K28</f>
        <v>1</v>
      </c>
      <c r="I23" s="23">
        <f>'Competitor List'!J26</f>
        <v>0</v>
      </c>
      <c r="J23" s="23">
        <f>'Competitor List'!K26</f>
        <v>0</v>
      </c>
    </row>
    <row r="24" spans="1:14" x14ac:dyDescent="0.35">
      <c r="A24" s="567">
        <f>'Bench Assignment'!G29</f>
        <v>202</v>
      </c>
      <c r="B24" s="23" t="str">
        <f>'Bench Assignment'!A29</f>
        <v/>
      </c>
      <c r="C24" s="568">
        <f>'Competitor List'!P27</f>
        <v>200</v>
      </c>
      <c r="D24" s="568">
        <f>'Competitor List'!Q27</f>
        <v>2</v>
      </c>
      <c r="E24" s="568">
        <f>'Bench Assignment'!H29</f>
        <v>2</v>
      </c>
      <c r="F24" s="568">
        <f ca="1">'Bench Assignment'!I29</f>
        <v>2</v>
      </c>
      <c r="G24" s="568">
        <f ca="1">'Bench Assignment'!J29</f>
        <v>2</v>
      </c>
      <c r="H24" s="568">
        <f ca="1">'Bench Assignment'!K29</f>
        <v>2</v>
      </c>
      <c r="I24" s="23">
        <f>'Competitor List'!J27</f>
        <v>0</v>
      </c>
      <c r="J24" s="23">
        <f>'Competitor List'!K27</f>
        <v>0</v>
      </c>
      <c r="N24" s="568"/>
    </row>
    <row r="25" spans="1:14" x14ac:dyDescent="0.35">
      <c r="A25" s="567">
        <f>'Bench Assignment'!G30</f>
        <v>203</v>
      </c>
      <c r="B25" s="23" t="str">
        <f>'Bench Assignment'!A30</f>
        <v/>
      </c>
      <c r="C25" s="568">
        <f>'Competitor List'!P28</f>
        <v>200</v>
      </c>
      <c r="D25" s="568">
        <f>'Competitor List'!Q28</f>
        <v>3</v>
      </c>
      <c r="E25" s="568">
        <f>'Bench Assignment'!H30</f>
        <v>3</v>
      </c>
      <c r="F25" s="568">
        <f ca="1">'Bench Assignment'!I30</f>
        <v>3</v>
      </c>
      <c r="G25" s="568">
        <f ca="1">'Bench Assignment'!J30</f>
        <v>3</v>
      </c>
      <c r="H25" s="568">
        <f ca="1">'Bench Assignment'!K30</f>
        <v>3</v>
      </c>
      <c r="I25" s="23">
        <f>'Competitor List'!J28</f>
        <v>0</v>
      </c>
      <c r="J25" s="23">
        <f>'Competitor List'!K28</f>
        <v>0</v>
      </c>
    </row>
    <row r="26" spans="1:14" x14ac:dyDescent="0.35">
      <c r="A26" s="567">
        <f>'Bench Assignment'!G31</f>
        <v>204</v>
      </c>
      <c r="B26" s="23" t="str">
        <f>'Bench Assignment'!A31</f>
        <v/>
      </c>
      <c r="C26" s="568">
        <f>'Competitor List'!P29</f>
        <v>200</v>
      </c>
      <c r="D26" s="568">
        <f>'Competitor List'!Q29</f>
        <v>4</v>
      </c>
      <c r="E26" s="568">
        <f>'Bench Assignment'!H31</f>
        <v>4</v>
      </c>
      <c r="F26" s="568">
        <f ca="1">'Bench Assignment'!I31</f>
        <v>4</v>
      </c>
      <c r="G26" s="568">
        <f ca="1">'Bench Assignment'!J31</f>
        <v>4</v>
      </c>
      <c r="H26" s="568">
        <f ca="1">'Bench Assignment'!K31</f>
        <v>4</v>
      </c>
      <c r="I26" s="23">
        <f>'Competitor List'!J29</f>
        <v>0</v>
      </c>
      <c r="J26" s="23">
        <f>'Competitor List'!K29</f>
        <v>0</v>
      </c>
    </row>
    <row r="27" spans="1:14" x14ac:dyDescent="0.35">
      <c r="A27" s="567">
        <f>'Bench Assignment'!G32</f>
        <v>205</v>
      </c>
      <c r="B27" s="23" t="str">
        <f>'Bench Assignment'!A32</f>
        <v/>
      </c>
      <c r="C27" s="568">
        <f>'Competitor List'!P30</f>
        <v>200</v>
      </c>
      <c r="D27" s="568">
        <f>'Competitor List'!Q30</f>
        <v>5</v>
      </c>
      <c r="E27" s="568">
        <f>'Bench Assignment'!H32</f>
        <v>5</v>
      </c>
      <c r="F27" s="568">
        <f ca="1">'Bench Assignment'!I32</f>
        <v>5</v>
      </c>
      <c r="G27" s="568">
        <f ca="1">'Bench Assignment'!J32</f>
        <v>5</v>
      </c>
      <c r="H27" s="568">
        <f ca="1">'Bench Assignment'!K32</f>
        <v>5</v>
      </c>
      <c r="I27" s="23">
        <f>'Competitor List'!J30</f>
        <v>0</v>
      </c>
      <c r="J27" s="23">
        <f>'Competitor List'!K30</f>
        <v>0</v>
      </c>
    </row>
    <row r="28" spans="1:14" x14ac:dyDescent="0.35">
      <c r="A28" s="567">
        <f>'Bench Assignment'!G33</f>
        <v>206</v>
      </c>
      <c r="B28" s="23" t="str">
        <f>'Bench Assignment'!A33</f>
        <v/>
      </c>
      <c r="C28" s="568">
        <f>'Competitor List'!P31</f>
        <v>200</v>
      </c>
      <c r="D28" s="568">
        <f>'Competitor List'!Q31</f>
        <v>6</v>
      </c>
      <c r="E28" s="568">
        <f>'Bench Assignment'!H33</f>
        <v>6</v>
      </c>
      <c r="F28" s="568">
        <f ca="1">'Bench Assignment'!I33</f>
        <v>6</v>
      </c>
      <c r="G28" s="568">
        <f ca="1">'Bench Assignment'!J33</f>
        <v>6</v>
      </c>
      <c r="H28" s="568">
        <f ca="1">'Bench Assignment'!K33</f>
        <v>6</v>
      </c>
      <c r="I28" s="23">
        <f>'Competitor List'!J31</f>
        <v>0</v>
      </c>
      <c r="J28" s="23">
        <f>'Competitor List'!K31</f>
        <v>0</v>
      </c>
    </row>
    <row r="29" spans="1:14" x14ac:dyDescent="0.35">
      <c r="A29" s="567">
        <f>'Bench Assignment'!G34</f>
        <v>207</v>
      </c>
      <c r="B29" s="23" t="str">
        <f>'Bench Assignment'!A34</f>
        <v/>
      </c>
      <c r="C29" s="568">
        <f>'Competitor List'!P32</f>
        <v>200</v>
      </c>
      <c r="D29" s="568">
        <f>'Competitor List'!Q32</f>
        <v>7</v>
      </c>
      <c r="E29" s="568">
        <f>'Bench Assignment'!H34</f>
        <v>7</v>
      </c>
      <c r="F29" s="568">
        <f ca="1">'Bench Assignment'!I34</f>
        <v>7</v>
      </c>
      <c r="G29" s="568">
        <f ca="1">'Bench Assignment'!J34</f>
        <v>7</v>
      </c>
      <c r="H29" s="568">
        <f ca="1">'Bench Assignment'!K34</f>
        <v>7</v>
      </c>
      <c r="I29" s="23">
        <f>'Competitor List'!J32</f>
        <v>0</v>
      </c>
      <c r="J29" s="23">
        <f>'Competitor List'!K32</f>
        <v>0</v>
      </c>
    </row>
    <row r="30" spans="1:14" x14ac:dyDescent="0.35">
      <c r="A30" s="567">
        <f>'Bench Assignment'!G35</f>
        <v>208</v>
      </c>
      <c r="B30" s="23" t="str">
        <f>'Bench Assignment'!A35</f>
        <v/>
      </c>
      <c r="C30" s="568">
        <f>'Competitor List'!P33</f>
        <v>200</v>
      </c>
      <c r="D30" s="568">
        <f>'Competitor List'!Q33</f>
        <v>8</v>
      </c>
      <c r="E30" s="568">
        <f>'Bench Assignment'!H35</f>
        <v>8</v>
      </c>
      <c r="F30" s="568">
        <f ca="1">'Bench Assignment'!I35</f>
        <v>8</v>
      </c>
      <c r="G30" s="568">
        <f ca="1">'Bench Assignment'!J35</f>
        <v>8</v>
      </c>
      <c r="H30" s="568">
        <f ca="1">'Bench Assignment'!K35</f>
        <v>8</v>
      </c>
      <c r="I30" s="23">
        <f>'Competitor List'!J33</f>
        <v>0</v>
      </c>
      <c r="J30" s="23">
        <f>'Competitor List'!K33</f>
        <v>0</v>
      </c>
    </row>
    <row r="31" spans="1:14" x14ac:dyDescent="0.35">
      <c r="A31" s="567">
        <f>'Bench Assignment'!G36</f>
        <v>209</v>
      </c>
      <c r="B31" s="23" t="str">
        <f>'Bench Assignment'!A36</f>
        <v/>
      </c>
      <c r="C31" s="568">
        <f>'Competitor List'!P34</f>
        <v>200</v>
      </c>
      <c r="D31" s="568">
        <f>'Competitor List'!Q34</f>
        <v>9</v>
      </c>
      <c r="E31" s="568">
        <f>'Bench Assignment'!H36</f>
        <v>9</v>
      </c>
      <c r="F31" s="568">
        <f ca="1">'Bench Assignment'!I36</f>
        <v>9</v>
      </c>
      <c r="G31" s="568">
        <f ca="1">'Bench Assignment'!J36</f>
        <v>9</v>
      </c>
      <c r="H31" s="568">
        <f ca="1">'Bench Assignment'!K36</f>
        <v>9</v>
      </c>
      <c r="I31" s="23">
        <f>'Competitor List'!J34</f>
        <v>0</v>
      </c>
      <c r="J31" s="23">
        <f>'Competitor List'!K34</f>
        <v>0</v>
      </c>
      <c r="N31" s="568"/>
    </row>
    <row r="32" spans="1:14" x14ac:dyDescent="0.35">
      <c r="A32" s="567">
        <f>'Bench Assignment'!G37</f>
        <v>210</v>
      </c>
      <c r="B32" s="23" t="str">
        <f>'Bench Assignment'!A37</f>
        <v/>
      </c>
      <c r="C32" s="568">
        <f>'Competitor List'!P35</f>
        <v>200</v>
      </c>
      <c r="D32" s="568">
        <f>'Competitor List'!Q35</f>
        <v>10</v>
      </c>
      <c r="E32" s="568">
        <f>'Bench Assignment'!H37</f>
        <v>10</v>
      </c>
      <c r="F32" s="568">
        <f ca="1">'Bench Assignment'!I37</f>
        <v>10</v>
      </c>
      <c r="G32" s="568">
        <f ca="1">'Bench Assignment'!J37</f>
        <v>10</v>
      </c>
      <c r="H32" s="568">
        <f ca="1">'Bench Assignment'!K37</f>
        <v>10</v>
      </c>
      <c r="I32" s="23">
        <f>'Competitor List'!J35</f>
        <v>0</v>
      </c>
      <c r="J32" s="23">
        <f>'Competitor List'!K35</f>
        <v>0</v>
      </c>
    </row>
    <row r="33" spans="1:14" x14ac:dyDescent="0.35">
      <c r="A33" s="567">
        <f>'Bench Assignment'!G38</f>
        <v>211</v>
      </c>
      <c r="B33" s="23" t="str">
        <f>'Bench Assignment'!A38</f>
        <v/>
      </c>
      <c r="C33" s="568">
        <f>'Competitor List'!P36</f>
        <v>200</v>
      </c>
      <c r="D33" s="568">
        <f>'Competitor List'!Q36</f>
        <v>11</v>
      </c>
      <c r="E33" s="568">
        <f>'Bench Assignment'!H38</f>
        <v>11</v>
      </c>
      <c r="F33" s="568">
        <f ca="1">'Bench Assignment'!I38</f>
        <v>11</v>
      </c>
      <c r="G33" s="568">
        <f ca="1">'Bench Assignment'!J38</f>
        <v>11</v>
      </c>
      <c r="H33" s="568">
        <f ca="1">'Bench Assignment'!K38</f>
        <v>11</v>
      </c>
      <c r="I33" s="23">
        <f>'Competitor List'!J36</f>
        <v>0</v>
      </c>
      <c r="J33" s="23">
        <f>'Competitor List'!K36</f>
        <v>0</v>
      </c>
    </row>
    <row r="34" spans="1:14" x14ac:dyDescent="0.35">
      <c r="A34" s="567">
        <f>'Bench Assignment'!G39</f>
        <v>212</v>
      </c>
      <c r="B34" s="23" t="str">
        <f>'Bench Assignment'!A39</f>
        <v/>
      </c>
      <c r="C34" s="568">
        <f>'Competitor List'!P37</f>
        <v>200</v>
      </c>
      <c r="D34" s="568">
        <f>'Competitor List'!Q37</f>
        <v>12</v>
      </c>
      <c r="E34" s="568">
        <f>'Bench Assignment'!H39</f>
        <v>12</v>
      </c>
      <c r="F34" s="568">
        <f ca="1">'Bench Assignment'!I39</f>
        <v>12</v>
      </c>
      <c r="G34" s="568">
        <f ca="1">'Bench Assignment'!J39</f>
        <v>12</v>
      </c>
      <c r="H34" s="568">
        <f ca="1">'Bench Assignment'!K39</f>
        <v>12</v>
      </c>
      <c r="I34" s="23">
        <f>'Competitor List'!J37</f>
        <v>0</v>
      </c>
      <c r="J34" s="23">
        <f>'Competitor List'!K37</f>
        <v>0</v>
      </c>
    </row>
    <row r="35" spans="1:14" x14ac:dyDescent="0.35">
      <c r="A35" s="567">
        <f>'Bench Assignment'!G40</f>
        <v>213</v>
      </c>
      <c r="B35" s="23" t="str">
        <f>'Bench Assignment'!A40</f>
        <v/>
      </c>
      <c r="C35" s="568">
        <f>'Competitor List'!P38</f>
        <v>200</v>
      </c>
      <c r="D35" s="568">
        <f>'Competitor List'!Q38</f>
        <v>13</v>
      </c>
      <c r="E35" s="568">
        <f>'Bench Assignment'!H40</f>
        <v>13</v>
      </c>
      <c r="F35" s="568">
        <f ca="1">'Bench Assignment'!I40</f>
        <v>13</v>
      </c>
      <c r="G35" s="568">
        <f ca="1">'Bench Assignment'!J40</f>
        <v>13</v>
      </c>
      <c r="H35" s="568">
        <f ca="1">'Bench Assignment'!K40</f>
        <v>13</v>
      </c>
      <c r="I35" s="23">
        <f>'Competitor List'!J38</f>
        <v>0</v>
      </c>
      <c r="J35" s="23">
        <f>'Competitor List'!K38</f>
        <v>0</v>
      </c>
    </row>
    <row r="36" spans="1:14" x14ac:dyDescent="0.35">
      <c r="A36" s="567">
        <f>'Bench Assignment'!G41</f>
        <v>214</v>
      </c>
      <c r="B36" s="23" t="str">
        <f>'Bench Assignment'!A41</f>
        <v/>
      </c>
      <c r="C36" s="568">
        <f>'Competitor List'!P39</f>
        <v>200</v>
      </c>
      <c r="D36" s="568">
        <f>'Competitor List'!Q39</f>
        <v>14</v>
      </c>
      <c r="E36" s="568">
        <f>'Bench Assignment'!H41</f>
        <v>14</v>
      </c>
      <c r="F36" s="568">
        <f ca="1">'Bench Assignment'!I41</f>
        <v>14</v>
      </c>
      <c r="G36" s="568">
        <f ca="1">'Bench Assignment'!J41</f>
        <v>14</v>
      </c>
      <c r="H36" s="568">
        <f ca="1">'Bench Assignment'!K41</f>
        <v>14</v>
      </c>
      <c r="I36" s="23">
        <f>'Competitor List'!J39</f>
        <v>0</v>
      </c>
      <c r="J36" s="23">
        <f>'Competitor List'!K39</f>
        <v>0</v>
      </c>
    </row>
    <row r="37" spans="1:14" x14ac:dyDescent="0.35">
      <c r="A37" s="567">
        <f>'Bench Assignment'!G42</f>
        <v>215</v>
      </c>
      <c r="B37" s="23" t="str">
        <f>'Bench Assignment'!A42</f>
        <v/>
      </c>
      <c r="C37" s="568">
        <f>'Competitor List'!P40</f>
        <v>200</v>
      </c>
      <c r="D37" s="568">
        <f>'Competitor List'!Q40</f>
        <v>15</v>
      </c>
      <c r="E37" s="568">
        <f>'Bench Assignment'!H42</f>
        <v>15</v>
      </c>
      <c r="F37" s="568">
        <f ca="1">'Bench Assignment'!I42</f>
        <v>15</v>
      </c>
      <c r="G37" s="568">
        <f ca="1">'Bench Assignment'!J42</f>
        <v>15</v>
      </c>
      <c r="H37" s="568">
        <f ca="1">'Bench Assignment'!K42</f>
        <v>15</v>
      </c>
      <c r="I37" s="23">
        <f>'Competitor List'!J40</f>
        <v>0</v>
      </c>
      <c r="J37" s="23">
        <f>'Competitor List'!K40</f>
        <v>0</v>
      </c>
    </row>
    <row r="38" spans="1:14" x14ac:dyDescent="0.35">
      <c r="A38" s="567">
        <f>'Bench Assignment'!G43</f>
        <v>216</v>
      </c>
      <c r="B38" s="23" t="str">
        <f>'Bench Assignment'!A43</f>
        <v/>
      </c>
      <c r="C38" s="568">
        <f>'Competitor List'!P41</f>
        <v>200</v>
      </c>
      <c r="D38" s="568">
        <f>'Competitor List'!Q41</f>
        <v>16</v>
      </c>
      <c r="E38" s="568">
        <f>'Bench Assignment'!H43</f>
        <v>16</v>
      </c>
      <c r="F38" s="568">
        <f ca="1">'Bench Assignment'!I43</f>
        <v>16</v>
      </c>
      <c r="G38" s="568">
        <f ca="1">'Bench Assignment'!J43</f>
        <v>16</v>
      </c>
      <c r="H38" s="568">
        <f ca="1">'Bench Assignment'!K43</f>
        <v>16</v>
      </c>
      <c r="I38" s="23">
        <f>'Competitor List'!J41</f>
        <v>0</v>
      </c>
      <c r="J38" s="23">
        <f>'Competitor List'!K41</f>
        <v>0</v>
      </c>
      <c r="N38" s="568"/>
    </row>
    <row r="39" spans="1:14" x14ac:dyDescent="0.35">
      <c r="A39" s="567">
        <f>'Bench Assignment'!G44</f>
        <v>217</v>
      </c>
      <c r="B39" s="23" t="str">
        <f>'Bench Assignment'!A44</f>
        <v/>
      </c>
      <c r="C39" s="568">
        <f>'Competitor List'!P42</f>
        <v>200</v>
      </c>
      <c r="D39" s="568">
        <f>'Competitor List'!Q42</f>
        <v>17</v>
      </c>
      <c r="E39" s="568">
        <f>'Bench Assignment'!H44</f>
        <v>17</v>
      </c>
      <c r="F39" s="568">
        <f ca="1">'Bench Assignment'!I44</f>
        <v>17</v>
      </c>
      <c r="G39" s="568">
        <f ca="1">'Bench Assignment'!J44</f>
        <v>17</v>
      </c>
      <c r="H39" s="568">
        <f ca="1">'Bench Assignment'!K44</f>
        <v>17</v>
      </c>
      <c r="I39" s="23">
        <f>'Competitor List'!J42</f>
        <v>0</v>
      </c>
      <c r="J39" s="23">
        <f>'Competitor List'!K42</f>
        <v>0</v>
      </c>
    </row>
    <row r="40" spans="1:14" x14ac:dyDescent="0.35">
      <c r="A40" s="567">
        <f>'Bench Assignment'!G45</f>
        <v>218</v>
      </c>
      <c r="B40" s="23" t="str">
        <f>'Bench Assignment'!A45</f>
        <v/>
      </c>
      <c r="C40" s="568">
        <f>'Competitor List'!P43</f>
        <v>200</v>
      </c>
      <c r="D40" s="568">
        <f>'Competitor List'!Q43</f>
        <v>18</v>
      </c>
      <c r="E40" s="568">
        <f>'Bench Assignment'!H45</f>
        <v>18</v>
      </c>
      <c r="F40" s="568">
        <f ca="1">'Bench Assignment'!I45</f>
        <v>18</v>
      </c>
      <c r="G40" s="568">
        <f ca="1">'Bench Assignment'!J45</f>
        <v>18</v>
      </c>
      <c r="H40" s="568">
        <f ca="1">'Bench Assignment'!K45</f>
        <v>18</v>
      </c>
      <c r="I40" s="23">
        <f>'Competitor List'!J43</f>
        <v>0</v>
      </c>
      <c r="J40" s="23">
        <f>'Competitor List'!K43</f>
        <v>0</v>
      </c>
    </row>
    <row r="41" spans="1:14" x14ac:dyDescent="0.35">
      <c r="A41" s="567">
        <f>'Bench Assignment'!G46</f>
        <v>219</v>
      </c>
      <c r="B41" s="23" t="str">
        <f>'Bench Assignment'!A46</f>
        <v/>
      </c>
      <c r="C41" s="568">
        <f>'Competitor List'!P44</f>
        <v>200</v>
      </c>
      <c r="D41" s="568">
        <f>'Competitor List'!Q44</f>
        <v>19</v>
      </c>
      <c r="E41" s="568">
        <f>'Bench Assignment'!H46</f>
        <v>19</v>
      </c>
      <c r="F41" s="568">
        <f ca="1">'Bench Assignment'!I46</f>
        <v>19</v>
      </c>
      <c r="G41" s="568">
        <f ca="1">'Bench Assignment'!J46</f>
        <v>19</v>
      </c>
      <c r="H41" s="568">
        <f ca="1">'Bench Assignment'!K46</f>
        <v>19</v>
      </c>
      <c r="I41" s="23">
        <f>'Competitor List'!J44</f>
        <v>0</v>
      </c>
      <c r="J41" s="23">
        <f>'Competitor List'!K44</f>
        <v>0</v>
      </c>
    </row>
    <row r="42" spans="1:14" x14ac:dyDescent="0.35">
      <c r="A42" s="567">
        <f>'Bench Assignment'!G47</f>
        <v>220</v>
      </c>
      <c r="B42" s="23" t="str">
        <f>'Bench Assignment'!A47</f>
        <v/>
      </c>
      <c r="C42" s="568">
        <f>'Competitor List'!P45</f>
        <v>200</v>
      </c>
      <c r="D42" s="568">
        <f>'Competitor List'!Q45</f>
        <v>20</v>
      </c>
      <c r="E42" s="568">
        <f>'Bench Assignment'!H47</f>
        <v>20</v>
      </c>
      <c r="F42" s="568">
        <f ca="1">'Bench Assignment'!I47</f>
        <v>20</v>
      </c>
      <c r="G42" s="568">
        <f ca="1">'Bench Assignment'!J47</f>
        <v>20</v>
      </c>
      <c r="H42" s="568">
        <f ca="1">'Bench Assignment'!K47</f>
        <v>20</v>
      </c>
      <c r="I42" s="23">
        <f>'Competitor List'!J45</f>
        <v>0</v>
      </c>
      <c r="J42" s="23">
        <f>'Competitor List'!K45</f>
        <v>0</v>
      </c>
    </row>
    <row r="43" spans="1:14" x14ac:dyDescent="0.35">
      <c r="A43" s="567">
        <f>'Bench Assignment'!G48</f>
        <v>301</v>
      </c>
      <c r="B43" s="23" t="str">
        <f>'Bench Assignment'!A48</f>
        <v/>
      </c>
      <c r="C43" s="568">
        <f>'Competitor List'!P46</f>
        <v>300</v>
      </c>
      <c r="D43" s="568">
        <f>'Competitor List'!Q46</f>
        <v>1</v>
      </c>
      <c r="E43" s="568">
        <f>'Bench Assignment'!H48</f>
        <v>1</v>
      </c>
      <c r="F43" s="568">
        <f ca="1">'Bench Assignment'!I48</f>
        <v>1</v>
      </c>
      <c r="G43" s="568">
        <f ca="1">'Bench Assignment'!J48</f>
        <v>1</v>
      </c>
      <c r="H43" s="568">
        <f ca="1">'Bench Assignment'!K48</f>
        <v>1</v>
      </c>
      <c r="I43" s="23">
        <f>'Competitor List'!J46</f>
        <v>0</v>
      </c>
      <c r="J43" s="23">
        <f>'Competitor List'!K46</f>
        <v>0</v>
      </c>
    </row>
    <row r="44" spans="1:14" x14ac:dyDescent="0.35">
      <c r="A44" s="567">
        <f>'Bench Assignment'!G49</f>
        <v>302</v>
      </c>
      <c r="B44" s="23" t="str">
        <f>'Bench Assignment'!A49</f>
        <v/>
      </c>
      <c r="C44" s="568">
        <f>'Competitor List'!P47</f>
        <v>300</v>
      </c>
      <c r="D44" s="568">
        <f>'Competitor List'!Q47</f>
        <v>2</v>
      </c>
      <c r="E44" s="568">
        <f>'Bench Assignment'!H49</f>
        <v>2</v>
      </c>
      <c r="F44" s="568">
        <f ca="1">'Bench Assignment'!I49</f>
        <v>2</v>
      </c>
      <c r="G44" s="568">
        <f ca="1">'Bench Assignment'!J49</f>
        <v>2</v>
      </c>
      <c r="H44" s="568">
        <f ca="1">'Bench Assignment'!K49</f>
        <v>2</v>
      </c>
      <c r="I44" s="23">
        <f>'Competitor List'!J47</f>
        <v>0</v>
      </c>
      <c r="J44" s="23">
        <f>'Competitor List'!K47</f>
        <v>0</v>
      </c>
    </row>
    <row r="45" spans="1:14" x14ac:dyDescent="0.35">
      <c r="A45" s="567">
        <f>'Bench Assignment'!G50</f>
        <v>303</v>
      </c>
      <c r="B45" s="23" t="str">
        <f>'Bench Assignment'!A50</f>
        <v/>
      </c>
      <c r="C45" s="568">
        <f>'Competitor List'!P48</f>
        <v>300</v>
      </c>
      <c r="D45" s="568">
        <f>'Competitor List'!Q48</f>
        <v>3</v>
      </c>
      <c r="E45" s="568">
        <f>'Bench Assignment'!H50</f>
        <v>3</v>
      </c>
      <c r="F45" s="568">
        <f ca="1">'Bench Assignment'!I50</f>
        <v>3</v>
      </c>
      <c r="G45" s="568">
        <f ca="1">'Bench Assignment'!J50</f>
        <v>3</v>
      </c>
      <c r="H45" s="568">
        <f ca="1">'Bench Assignment'!K50</f>
        <v>3</v>
      </c>
      <c r="I45" s="23">
        <f>'Competitor List'!J48</f>
        <v>0</v>
      </c>
      <c r="J45" s="23">
        <f>'Competitor List'!K48</f>
        <v>0</v>
      </c>
      <c r="N45" s="568"/>
    </row>
    <row r="46" spans="1:14" x14ac:dyDescent="0.35">
      <c r="A46" s="567">
        <f>'Bench Assignment'!G51</f>
        <v>304</v>
      </c>
      <c r="B46" s="23" t="str">
        <f>'Bench Assignment'!A51</f>
        <v/>
      </c>
      <c r="C46" s="568">
        <f>'Competitor List'!P49</f>
        <v>300</v>
      </c>
      <c r="D46" s="568">
        <f>'Competitor List'!Q49</f>
        <v>4</v>
      </c>
      <c r="E46" s="568">
        <f>'Bench Assignment'!H51</f>
        <v>4</v>
      </c>
      <c r="F46" s="568">
        <f ca="1">'Bench Assignment'!I51</f>
        <v>4</v>
      </c>
      <c r="G46" s="568">
        <f ca="1">'Bench Assignment'!J51</f>
        <v>4</v>
      </c>
      <c r="H46" s="568">
        <f ca="1">'Bench Assignment'!K51</f>
        <v>4</v>
      </c>
      <c r="I46" s="23">
        <f>'Competitor List'!J49</f>
        <v>0</v>
      </c>
      <c r="J46" s="23">
        <f>'Competitor List'!K49</f>
        <v>0</v>
      </c>
    </row>
    <row r="47" spans="1:14" x14ac:dyDescent="0.35">
      <c r="A47" s="567">
        <f>'Bench Assignment'!G52</f>
        <v>305</v>
      </c>
      <c r="B47" s="23" t="str">
        <f>'Bench Assignment'!A52</f>
        <v/>
      </c>
      <c r="C47" s="568">
        <f>'Competitor List'!P50</f>
        <v>300</v>
      </c>
      <c r="D47" s="568">
        <f>'Competitor List'!Q50</f>
        <v>5</v>
      </c>
      <c r="E47" s="568">
        <f>'Bench Assignment'!H52</f>
        <v>5</v>
      </c>
      <c r="F47" s="568">
        <f ca="1">'Bench Assignment'!I52</f>
        <v>5</v>
      </c>
      <c r="G47" s="568">
        <f ca="1">'Bench Assignment'!J52</f>
        <v>5</v>
      </c>
      <c r="H47" s="568">
        <f ca="1">'Bench Assignment'!K52</f>
        <v>5</v>
      </c>
      <c r="I47" s="23">
        <f>'Competitor List'!J50</f>
        <v>0</v>
      </c>
      <c r="J47" s="23">
        <f>'Competitor List'!K50</f>
        <v>0</v>
      </c>
    </row>
    <row r="48" spans="1:14" x14ac:dyDescent="0.35">
      <c r="A48" s="567">
        <f>'Bench Assignment'!G53</f>
        <v>306</v>
      </c>
      <c r="B48" s="23" t="str">
        <f>'Bench Assignment'!A53</f>
        <v/>
      </c>
      <c r="C48" s="568">
        <f>'Competitor List'!P51</f>
        <v>300</v>
      </c>
      <c r="D48" s="568">
        <f>'Competitor List'!Q51</f>
        <v>6</v>
      </c>
      <c r="E48" s="568">
        <f>'Bench Assignment'!H53</f>
        <v>6</v>
      </c>
      <c r="F48" s="568">
        <f ca="1">'Bench Assignment'!I53</f>
        <v>6</v>
      </c>
      <c r="G48" s="568">
        <f ca="1">'Bench Assignment'!J53</f>
        <v>6</v>
      </c>
      <c r="H48" s="568">
        <f ca="1">'Bench Assignment'!K53</f>
        <v>6</v>
      </c>
      <c r="I48" s="23">
        <f>'Competitor List'!J51</f>
        <v>0</v>
      </c>
      <c r="J48" s="23">
        <f>'Competitor List'!K51</f>
        <v>0</v>
      </c>
    </row>
    <row r="49" spans="1:14" x14ac:dyDescent="0.35">
      <c r="A49" s="567">
        <f>'Bench Assignment'!G54</f>
        <v>307</v>
      </c>
      <c r="B49" s="23" t="str">
        <f>'Bench Assignment'!A54</f>
        <v/>
      </c>
      <c r="C49" s="568">
        <f>'Competitor List'!P52</f>
        <v>300</v>
      </c>
      <c r="D49" s="568">
        <f>'Competitor List'!Q52</f>
        <v>7</v>
      </c>
      <c r="E49" s="568">
        <f>'Bench Assignment'!H54</f>
        <v>7</v>
      </c>
      <c r="F49" s="568">
        <f ca="1">'Bench Assignment'!I54</f>
        <v>7</v>
      </c>
      <c r="G49" s="568">
        <f ca="1">'Bench Assignment'!J54</f>
        <v>7</v>
      </c>
      <c r="H49" s="568">
        <f ca="1">'Bench Assignment'!K54</f>
        <v>7</v>
      </c>
      <c r="I49" s="23">
        <f>'Competitor List'!J52</f>
        <v>0</v>
      </c>
      <c r="J49" s="23">
        <f>'Competitor List'!K52</f>
        <v>0</v>
      </c>
    </row>
    <row r="50" spans="1:14" x14ac:dyDescent="0.35">
      <c r="A50" s="567">
        <f>'Bench Assignment'!G55</f>
        <v>308</v>
      </c>
      <c r="B50" s="23" t="str">
        <f>'Bench Assignment'!A55</f>
        <v/>
      </c>
      <c r="C50" s="568">
        <f>'Competitor List'!P53</f>
        <v>300</v>
      </c>
      <c r="D50" s="568">
        <f>'Competitor List'!Q53</f>
        <v>8</v>
      </c>
      <c r="E50" s="568">
        <f>'Bench Assignment'!H55</f>
        <v>8</v>
      </c>
      <c r="F50" s="568">
        <f ca="1">'Bench Assignment'!I55</f>
        <v>8</v>
      </c>
      <c r="G50" s="568">
        <f ca="1">'Bench Assignment'!J55</f>
        <v>8</v>
      </c>
      <c r="H50" s="568">
        <f ca="1">'Bench Assignment'!K55</f>
        <v>8</v>
      </c>
      <c r="I50" s="23">
        <f>'Competitor List'!J53</f>
        <v>0</v>
      </c>
      <c r="J50" s="23">
        <f>'Competitor List'!K53</f>
        <v>0</v>
      </c>
    </row>
    <row r="51" spans="1:14" x14ac:dyDescent="0.35">
      <c r="A51" s="567">
        <f>'Bench Assignment'!G56</f>
        <v>309</v>
      </c>
      <c r="B51" s="23" t="str">
        <f>'Bench Assignment'!A56</f>
        <v/>
      </c>
      <c r="C51" s="568">
        <f>'Competitor List'!P54</f>
        <v>300</v>
      </c>
      <c r="D51" s="568">
        <f>'Competitor List'!Q54</f>
        <v>9</v>
      </c>
      <c r="E51" s="568">
        <f>'Bench Assignment'!H56</f>
        <v>9</v>
      </c>
      <c r="F51" s="568">
        <f ca="1">'Bench Assignment'!I56</f>
        <v>9</v>
      </c>
      <c r="G51" s="568">
        <f ca="1">'Bench Assignment'!J56</f>
        <v>9</v>
      </c>
      <c r="H51" s="568">
        <f ca="1">'Bench Assignment'!K56</f>
        <v>9</v>
      </c>
      <c r="I51" s="23">
        <f>'Competitor List'!J54</f>
        <v>0</v>
      </c>
      <c r="J51" s="23">
        <f>'Competitor List'!K54</f>
        <v>0</v>
      </c>
    </row>
    <row r="52" spans="1:14" x14ac:dyDescent="0.35">
      <c r="A52" s="567">
        <f>'Bench Assignment'!G57</f>
        <v>310</v>
      </c>
      <c r="B52" s="23" t="str">
        <f>'Bench Assignment'!A57</f>
        <v/>
      </c>
      <c r="C52" s="568">
        <f>'Competitor List'!P55</f>
        <v>300</v>
      </c>
      <c r="D52" s="568">
        <f>'Competitor List'!Q55</f>
        <v>10</v>
      </c>
      <c r="E52" s="568">
        <f>'Bench Assignment'!H57</f>
        <v>10</v>
      </c>
      <c r="F52" s="568">
        <f ca="1">'Bench Assignment'!I57</f>
        <v>10</v>
      </c>
      <c r="G52" s="568">
        <f ca="1">'Bench Assignment'!J57</f>
        <v>10</v>
      </c>
      <c r="H52" s="568">
        <f ca="1">'Bench Assignment'!K57</f>
        <v>10</v>
      </c>
      <c r="I52" s="23">
        <f>'Competitor List'!J55</f>
        <v>0</v>
      </c>
      <c r="J52" s="23">
        <f>'Competitor List'!K55</f>
        <v>0</v>
      </c>
      <c r="N52" s="568"/>
    </row>
    <row r="53" spans="1:14" x14ac:dyDescent="0.35">
      <c r="A53" s="567">
        <f>'Bench Assignment'!G58</f>
        <v>311</v>
      </c>
      <c r="B53" s="23" t="str">
        <f>'Bench Assignment'!A58</f>
        <v/>
      </c>
      <c r="C53" s="568">
        <f>'Competitor List'!P56</f>
        <v>300</v>
      </c>
      <c r="D53" s="568">
        <f>'Competitor List'!Q56</f>
        <v>11</v>
      </c>
      <c r="E53" s="568">
        <f>'Bench Assignment'!H58</f>
        <v>11</v>
      </c>
      <c r="F53" s="568">
        <f ca="1">'Bench Assignment'!I58</f>
        <v>11</v>
      </c>
      <c r="G53" s="568">
        <f ca="1">'Bench Assignment'!J58</f>
        <v>11</v>
      </c>
      <c r="H53" s="568">
        <f ca="1">'Bench Assignment'!K58</f>
        <v>11</v>
      </c>
      <c r="I53" s="23">
        <f>'Competitor List'!J56</f>
        <v>0</v>
      </c>
      <c r="J53" s="23">
        <f>'Competitor List'!K56</f>
        <v>0</v>
      </c>
    </row>
    <row r="54" spans="1:14" x14ac:dyDescent="0.35">
      <c r="A54" s="567">
        <f>'Bench Assignment'!G59</f>
        <v>312</v>
      </c>
      <c r="B54" s="23" t="str">
        <f>'Bench Assignment'!A59</f>
        <v/>
      </c>
      <c r="C54" s="568">
        <f>'Competitor List'!P57</f>
        <v>300</v>
      </c>
      <c r="D54" s="568">
        <f>'Competitor List'!Q57</f>
        <v>12</v>
      </c>
      <c r="E54" s="568">
        <f>'Bench Assignment'!H59</f>
        <v>12</v>
      </c>
      <c r="F54" s="568">
        <f ca="1">'Bench Assignment'!I59</f>
        <v>12</v>
      </c>
      <c r="G54" s="568">
        <f ca="1">'Bench Assignment'!J59</f>
        <v>12</v>
      </c>
      <c r="H54" s="568">
        <f ca="1">'Bench Assignment'!K59</f>
        <v>12</v>
      </c>
      <c r="I54" s="23">
        <f>'Competitor List'!J57</f>
        <v>0</v>
      </c>
      <c r="J54" s="23">
        <f>'Competitor List'!K57</f>
        <v>0</v>
      </c>
    </row>
    <row r="55" spans="1:14" x14ac:dyDescent="0.35">
      <c r="A55" s="567">
        <f>'Bench Assignment'!G60</f>
        <v>313</v>
      </c>
      <c r="B55" s="23" t="str">
        <f>'Bench Assignment'!A60</f>
        <v/>
      </c>
      <c r="C55" s="568">
        <f>'Competitor List'!P58</f>
        <v>300</v>
      </c>
      <c r="D55" s="568">
        <f>'Competitor List'!Q58</f>
        <v>13</v>
      </c>
      <c r="E55" s="568">
        <f>'Bench Assignment'!H60</f>
        <v>13</v>
      </c>
      <c r="F55" s="568">
        <f ca="1">'Bench Assignment'!I60</f>
        <v>13</v>
      </c>
      <c r="G55" s="568">
        <f ca="1">'Bench Assignment'!J60</f>
        <v>13</v>
      </c>
      <c r="H55" s="568">
        <f ca="1">'Bench Assignment'!K60</f>
        <v>13</v>
      </c>
      <c r="I55" s="23">
        <f>'Competitor List'!J58</f>
        <v>0</v>
      </c>
      <c r="J55" s="23">
        <f>'Competitor List'!K58</f>
        <v>0</v>
      </c>
    </row>
    <row r="56" spans="1:14" x14ac:dyDescent="0.35">
      <c r="A56" s="567">
        <f>'Bench Assignment'!G61</f>
        <v>314</v>
      </c>
      <c r="B56" s="23" t="str">
        <f>'Bench Assignment'!A61</f>
        <v/>
      </c>
      <c r="C56" s="568">
        <f>'Competitor List'!P59</f>
        <v>300</v>
      </c>
      <c r="D56" s="568">
        <f>'Competitor List'!Q59</f>
        <v>14</v>
      </c>
      <c r="E56" s="568">
        <f>'Bench Assignment'!H61</f>
        <v>14</v>
      </c>
      <c r="F56" s="568">
        <f ca="1">'Bench Assignment'!I61</f>
        <v>14</v>
      </c>
      <c r="G56" s="568">
        <f ca="1">'Bench Assignment'!J61</f>
        <v>14</v>
      </c>
      <c r="H56" s="568">
        <f ca="1">'Bench Assignment'!K61</f>
        <v>14</v>
      </c>
      <c r="I56" s="23">
        <f>'Competitor List'!J59</f>
        <v>0</v>
      </c>
      <c r="J56" s="23">
        <f>'Competitor List'!K59</f>
        <v>0</v>
      </c>
    </row>
    <row r="57" spans="1:14" x14ac:dyDescent="0.35">
      <c r="A57" s="567">
        <f>'Bench Assignment'!G62</f>
        <v>315</v>
      </c>
      <c r="B57" s="23" t="str">
        <f>'Bench Assignment'!A62</f>
        <v/>
      </c>
      <c r="C57" s="568">
        <f>'Competitor List'!P60</f>
        <v>300</v>
      </c>
      <c r="D57" s="568">
        <f>'Competitor List'!Q60</f>
        <v>15</v>
      </c>
      <c r="E57" s="568">
        <f>'Bench Assignment'!H62</f>
        <v>15</v>
      </c>
      <c r="F57" s="568">
        <f ca="1">'Bench Assignment'!I62</f>
        <v>15</v>
      </c>
      <c r="G57" s="568">
        <f ca="1">'Bench Assignment'!J62</f>
        <v>15</v>
      </c>
      <c r="H57" s="568">
        <f ca="1">'Bench Assignment'!K62</f>
        <v>15</v>
      </c>
      <c r="I57" s="23">
        <f>'Competitor List'!J60</f>
        <v>0</v>
      </c>
      <c r="J57" s="23">
        <f>'Competitor List'!K60</f>
        <v>0</v>
      </c>
    </row>
    <row r="58" spans="1:14" x14ac:dyDescent="0.35">
      <c r="A58" s="567">
        <f>'Bench Assignment'!G63</f>
        <v>316</v>
      </c>
      <c r="B58" s="23" t="str">
        <f>'Bench Assignment'!A63</f>
        <v/>
      </c>
      <c r="C58" s="568">
        <f>'Competitor List'!P61</f>
        <v>300</v>
      </c>
      <c r="D58" s="568">
        <f>'Competitor List'!Q61</f>
        <v>16</v>
      </c>
      <c r="E58" s="568">
        <f>'Bench Assignment'!H63</f>
        <v>16</v>
      </c>
      <c r="F58" s="568">
        <f ca="1">'Bench Assignment'!I63</f>
        <v>16</v>
      </c>
      <c r="G58" s="568">
        <f ca="1">'Bench Assignment'!J63</f>
        <v>16</v>
      </c>
      <c r="H58" s="568">
        <f ca="1">'Bench Assignment'!K63</f>
        <v>16</v>
      </c>
      <c r="I58" s="23">
        <f>'Competitor List'!J61</f>
        <v>0</v>
      </c>
      <c r="J58" s="23">
        <f>'Competitor List'!K61</f>
        <v>0</v>
      </c>
    </row>
    <row r="59" spans="1:14" x14ac:dyDescent="0.35">
      <c r="A59" s="567">
        <f>'Bench Assignment'!G64</f>
        <v>317</v>
      </c>
      <c r="B59" s="23" t="str">
        <f>'Bench Assignment'!A64</f>
        <v/>
      </c>
      <c r="C59" s="568">
        <f>'Competitor List'!P62</f>
        <v>300</v>
      </c>
      <c r="D59" s="568">
        <f>'Competitor List'!Q62</f>
        <v>17</v>
      </c>
      <c r="E59" s="568">
        <f>'Bench Assignment'!H64</f>
        <v>17</v>
      </c>
      <c r="F59" s="568">
        <f ca="1">'Bench Assignment'!I64</f>
        <v>17</v>
      </c>
      <c r="G59" s="568">
        <f ca="1">'Bench Assignment'!J64</f>
        <v>17</v>
      </c>
      <c r="H59" s="568">
        <f ca="1">'Bench Assignment'!K64</f>
        <v>17</v>
      </c>
      <c r="I59" s="23">
        <f>'Competitor List'!J62</f>
        <v>0</v>
      </c>
      <c r="J59" s="23">
        <f>'Competitor List'!K62</f>
        <v>0</v>
      </c>
      <c r="N59" s="568"/>
    </row>
    <row r="60" spans="1:14" x14ac:dyDescent="0.35">
      <c r="A60" s="567">
        <f>'Bench Assignment'!G65</f>
        <v>318</v>
      </c>
      <c r="B60" s="23" t="str">
        <f>'Bench Assignment'!A65</f>
        <v/>
      </c>
      <c r="C60" s="568">
        <f>'Competitor List'!P63</f>
        <v>300</v>
      </c>
      <c r="D60" s="568">
        <f>'Competitor List'!Q63</f>
        <v>18</v>
      </c>
      <c r="E60" s="568">
        <f>'Bench Assignment'!H65</f>
        <v>18</v>
      </c>
      <c r="F60" s="568">
        <f ca="1">'Bench Assignment'!I65</f>
        <v>18</v>
      </c>
      <c r="G60" s="568">
        <f ca="1">'Bench Assignment'!J65</f>
        <v>18</v>
      </c>
      <c r="H60" s="568">
        <f ca="1">'Bench Assignment'!K65</f>
        <v>18</v>
      </c>
      <c r="I60" s="23">
        <f>'Competitor List'!J63</f>
        <v>0</v>
      </c>
      <c r="J60" s="23">
        <f>'Competitor List'!K63</f>
        <v>0</v>
      </c>
    </row>
    <row r="61" spans="1:14" x14ac:dyDescent="0.35">
      <c r="A61" s="567">
        <f>'Bench Assignment'!G66</f>
        <v>319</v>
      </c>
      <c r="B61" s="23" t="str">
        <f>'Bench Assignment'!A66</f>
        <v/>
      </c>
      <c r="C61" s="568">
        <f>'Competitor List'!P64</f>
        <v>300</v>
      </c>
      <c r="D61" s="568">
        <f>'Competitor List'!Q64</f>
        <v>19</v>
      </c>
      <c r="E61" s="568">
        <f>'Bench Assignment'!H66</f>
        <v>19</v>
      </c>
      <c r="F61" s="568">
        <f ca="1">'Bench Assignment'!I66</f>
        <v>19</v>
      </c>
      <c r="G61" s="568">
        <f ca="1">'Bench Assignment'!J66</f>
        <v>19</v>
      </c>
      <c r="H61" s="568">
        <f ca="1">'Bench Assignment'!K66</f>
        <v>19</v>
      </c>
      <c r="I61" s="23">
        <f>'Competitor List'!J64</f>
        <v>0</v>
      </c>
      <c r="J61" s="23">
        <f>'Competitor List'!K64</f>
        <v>0</v>
      </c>
    </row>
    <row r="62" spans="1:14" x14ac:dyDescent="0.35">
      <c r="A62" s="567">
        <f>'Bench Assignment'!G67</f>
        <v>320</v>
      </c>
      <c r="B62" s="23" t="str">
        <f>'Bench Assignment'!A67</f>
        <v/>
      </c>
      <c r="C62" s="568">
        <f>'Competitor List'!P65</f>
        <v>300</v>
      </c>
      <c r="D62" s="568">
        <f>'Competitor List'!Q65</f>
        <v>20</v>
      </c>
      <c r="E62" s="568">
        <f>'Bench Assignment'!H67</f>
        <v>20</v>
      </c>
      <c r="F62" s="568">
        <f ca="1">'Bench Assignment'!I67</f>
        <v>20</v>
      </c>
      <c r="G62" s="568">
        <f ca="1">'Bench Assignment'!J67</f>
        <v>20</v>
      </c>
      <c r="H62" s="568">
        <f ca="1">'Bench Assignment'!K67</f>
        <v>20</v>
      </c>
      <c r="I62" s="23">
        <f>'Competitor List'!J65</f>
        <v>0</v>
      </c>
      <c r="J62" s="23">
        <f>'Competitor List'!K65</f>
        <v>0</v>
      </c>
    </row>
    <row r="63" spans="1:14" x14ac:dyDescent="0.35">
      <c r="A63" s="567">
        <f>'Bench Assignment'!G68</f>
        <v>401</v>
      </c>
      <c r="B63" s="23" t="str">
        <f>'Bench Assignment'!A68</f>
        <v/>
      </c>
      <c r="C63" s="568">
        <f>'Competitor List'!P66</f>
        <v>400</v>
      </c>
      <c r="D63" s="568">
        <f>'Competitor List'!Q66</f>
        <v>1</v>
      </c>
      <c r="E63" s="568">
        <f>'Bench Assignment'!H68</f>
        <v>1</v>
      </c>
      <c r="F63" s="568">
        <f ca="1">'Bench Assignment'!I68</f>
        <v>1</v>
      </c>
      <c r="G63" s="568">
        <f ca="1">'Bench Assignment'!J68</f>
        <v>1</v>
      </c>
      <c r="H63" s="568">
        <f ca="1">'Bench Assignment'!K68</f>
        <v>1</v>
      </c>
      <c r="I63" s="23">
        <f>'Competitor List'!J66</f>
        <v>0</v>
      </c>
      <c r="J63" s="23">
        <f>'Competitor List'!K66</f>
        <v>0</v>
      </c>
    </row>
    <row r="64" spans="1:14" x14ac:dyDescent="0.35">
      <c r="A64" s="567">
        <f>'Bench Assignment'!G69</f>
        <v>402</v>
      </c>
      <c r="B64" s="23" t="str">
        <f>'Bench Assignment'!A69</f>
        <v/>
      </c>
      <c r="C64" s="568">
        <f>'Competitor List'!P67</f>
        <v>400</v>
      </c>
      <c r="D64" s="568">
        <f>'Competitor List'!Q67</f>
        <v>2</v>
      </c>
      <c r="E64" s="568">
        <f>'Bench Assignment'!H69</f>
        <v>2</v>
      </c>
      <c r="F64" s="568">
        <f ca="1">'Bench Assignment'!I69</f>
        <v>2</v>
      </c>
      <c r="G64" s="568">
        <f ca="1">'Bench Assignment'!J69</f>
        <v>2</v>
      </c>
      <c r="H64" s="568">
        <f ca="1">'Bench Assignment'!K69</f>
        <v>2</v>
      </c>
      <c r="I64" s="23">
        <f>'Competitor List'!J67</f>
        <v>0</v>
      </c>
      <c r="J64" s="23">
        <f>'Competitor List'!K67</f>
        <v>0</v>
      </c>
    </row>
    <row r="65" spans="1:10" x14ac:dyDescent="0.35">
      <c r="A65" s="567">
        <f>'Bench Assignment'!G70</f>
        <v>403</v>
      </c>
      <c r="B65" s="23" t="str">
        <f>'Bench Assignment'!A70</f>
        <v/>
      </c>
      <c r="C65" s="568">
        <f>'Competitor List'!P68</f>
        <v>400</v>
      </c>
      <c r="D65" s="568">
        <f>'Competitor List'!Q68</f>
        <v>3</v>
      </c>
      <c r="E65" s="568">
        <f>'Bench Assignment'!H70</f>
        <v>3</v>
      </c>
      <c r="F65" s="568">
        <f ca="1">'Bench Assignment'!I70</f>
        <v>3</v>
      </c>
      <c r="G65" s="568">
        <f ca="1">'Bench Assignment'!J70</f>
        <v>3</v>
      </c>
      <c r="H65" s="568">
        <f ca="1">'Bench Assignment'!K70</f>
        <v>3</v>
      </c>
      <c r="I65" s="23">
        <f>'Competitor List'!J68</f>
        <v>0</v>
      </c>
      <c r="J65" s="23">
        <f>'Competitor List'!K68</f>
        <v>0</v>
      </c>
    </row>
    <row r="66" spans="1:10" x14ac:dyDescent="0.35">
      <c r="A66" s="567">
        <f>'Bench Assignment'!G71</f>
        <v>404</v>
      </c>
      <c r="B66" s="23" t="str">
        <f>'Bench Assignment'!A71</f>
        <v/>
      </c>
      <c r="C66" s="568">
        <f>'Competitor List'!P69</f>
        <v>400</v>
      </c>
      <c r="D66" s="568">
        <f>'Competitor List'!Q69</f>
        <v>4</v>
      </c>
      <c r="E66" s="568">
        <f>'Bench Assignment'!H71</f>
        <v>4</v>
      </c>
      <c r="F66" s="568">
        <f ca="1">'Bench Assignment'!I71</f>
        <v>4</v>
      </c>
      <c r="G66" s="568">
        <f ca="1">'Bench Assignment'!J71</f>
        <v>4</v>
      </c>
      <c r="H66" s="568">
        <f ca="1">'Bench Assignment'!K71</f>
        <v>4</v>
      </c>
      <c r="I66" s="23">
        <f>'Competitor List'!J69</f>
        <v>0</v>
      </c>
      <c r="J66" s="23">
        <f>'Competitor List'!K69</f>
        <v>0</v>
      </c>
    </row>
    <row r="67" spans="1:10" x14ac:dyDescent="0.35">
      <c r="A67" s="567">
        <f>'Bench Assignment'!G72</f>
        <v>405</v>
      </c>
      <c r="B67" s="23" t="str">
        <f>'Bench Assignment'!A72</f>
        <v/>
      </c>
      <c r="C67" s="568">
        <f>'Competitor List'!P70</f>
        <v>400</v>
      </c>
      <c r="D67" s="568">
        <f>'Competitor List'!Q70</f>
        <v>5</v>
      </c>
      <c r="E67" s="568">
        <f>'Bench Assignment'!H72</f>
        <v>5</v>
      </c>
      <c r="F67" s="568">
        <f ca="1">'Bench Assignment'!I72</f>
        <v>5</v>
      </c>
      <c r="G67" s="568">
        <f ca="1">'Bench Assignment'!J72</f>
        <v>5</v>
      </c>
      <c r="H67" s="568">
        <f ca="1">'Bench Assignment'!K72</f>
        <v>5</v>
      </c>
      <c r="I67" s="23">
        <f>'Competitor List'!J70</f>
        <v>0</v>
      </c>
      <c r="J67" s="23">
        <f>'Competitor List'!K70</f>
        <v>0</v>
      </c>
    </row>
    <row r="68" spans="1:10" x14ac:dyDescent="0.35">
      <c r="A68" s="567">
        <f>'Bench Assignment'!G73</f>
        <v>406</v>
      </c>
      <c r="B68" s="23" t="str">
        <f>'Bench Assignment'!A73</f>
        <v/>
      </c>
      <c r="C68" s="568">
        <f>'Competitor List'!P71</f>
        <v>400</v>
      </c>
      <c r="D68" s="568">
        <f>'Competitor List'!Q71</f>
        <v>6</v>
      </c>
      <c r="E68" s="568">
        <f>'Bench Assignment'!H73</f>
        <v>6</v>
      </c>
      <c r="F68" s="568">
        <f ca="1">'Bench Assignment'!I73</f>
        <v>6</v>
      </c>
      <c r="G68" s="568">
        <f ca="1">'Bench Assignment'!J73</f>
        <v>6</v>
      </c>
      <c r="H68" s="568">
        <f ca="1">'Bench Assignment'!K73</f>
        <v>6</v>
      </c>
      <c r="I68" s="23">
        <f>'Competitor List'!J71</f>
        <v>0</v>
      </c>
      <c r="J68" s="23">
        <f>'Competitor List'!K71</f>
        <v>0</v>
      </c>
    </row>
    <row r="69" spans="1:10" x14ac:dyDescent="0.35">
      <c r="A69" s="567">
        <f>'Bench Assignment'!G74</f>
        <v>407</v>
      </c>
      <c r="B69" s="23" t="str">
        <f>'Bench Assignment'!A74</f>
        <v/>
      </c>
      <c r="C69" s="568">
        <f>'Competitor List'!P72</f>
        <v>400</v>
      </c>
      <c r="D69" s="568">
        <f>'Competitor List'!Q72</f>
        <v>7</v>
      </c>
      <c r="E69" s="568">
        <f>'Bench Assignment'!H74</f>
        <v>7</v>
      </c>
      <c r="F69" s="568">
        <f ca="1">'Bench Assignment'!I74</f>
        <v>7</v>
      </c>
      <c r="G69" s="568">
        <f ca="1">'Bench Assignment'!J74</f>
        <v>7</v>
      </c>
      <c r="H69" s="568">
        <f ca="1">'Bench Assignment'!K74</f>
        <v>7</v>
      </c>
      <c r="I69" s="23">
        <f>'Competitor List'!J72</f>
        <v>0</v>
      </c>
      <c r="J69" s="23">
        <f>'Competitor List'!K72</f>
        <v>0</v>
      </c>
    </row>
    <row r="70" spans="1:10" x14ac:dyDescent="0.35">
      <c r="A70" s="567">
        <f>'Bench Assignment'!G75</f>
        <v>408</v>
      </c>
      <c r="B70" s="23" t="str">
        <f>'Bench Assignment'!A75</f>
        <v/>
      </c>
      <c r="C70" s="568">
        <f>'Competitor List'!P73</f>
        <v>400</v>
      </c>
      <c r="D70" s="568">
        <f>'Competitor List'!Q73</f>
        <v>8</v>
      </c>
      <c r="E70" s="568">
        <f>'Bench Assignment'!H75</f>
        <v>8</v>
      </c>
      <c r="F70" s="568">
        <f ca="1">'Bench Assignment'!I75</f>
        <v>8</v>
      </c>
      <c r="G70" s="568">
        <f ca="1">'Bench Assignment'!J75</f>
        <v>8</v>
      </c>
      <c r="H70" s="568">
        <f ca="1">'Bench Assignment'!K75</f>
        <v>8</v>
      </c>
      <c r="I70" s="23">
        <f>'Competitor List'!J73</f>
        <v>0</v>
      </c>
      <c r="J70" s="23">
        <f>'Competitor List'!K73</f>
        <v>0</v>
      </c>
    </row>
    <row r="71" spans="1:10" x14ac:dyDescent="0.35">
      <c r="A71" s="567">
        <f>'Bench Assignment'!G76</f>
        <v>409</v>
      </c>
      <c r="B71" s="23" t="str">
        <f>'Bench Assignment'!A76</f>
        <v/>
      </c>
      <c r="C71" s="568">
        <f>'Competitor List'!P74</f>
        <v>400</v>
      </c>
      <c r="D71" s="568">
        <f>'Competitor List'!Q74</f>
        <v>9</v>
      </c>
      <c r="E71" s="568">
        <f>'Bench Assignment'!H76</f>
        <v>9</v>
      </c>
      <c r="F71" s="568">
        <f ca="1">'Bench Assignment'!I76</f>
        <v>9</v>
      </c>
      <c r="G71" s="568">
        <f ca="1">'Bench Assignment'!J76</f>
        <v>9</v>
      </c>
      <c r="H71" s="568">
        <f ca="1">'Bench Assignment'!K76</f>
        <v>9</v>
      </c>
      <c r="I71" s="23">
        <f>'Competitor List'!J74</f>
        <v>0</v>
      </c>
      <c r="J71" s="23">
        <f>'Competitor List'!K74</f>
        <v>0</v>
      </c>
    </row>
    <row r="72" spans="1:10" x14ac:dyDescent="0.35">
      <c r="A72" s="567">
        <f>'Bench Assignment'!G77</f>
        <v>410</v>
      </c>
      <c r="B72" s="23" t="str">
        <f>'Bench Assignment'!A77</f>
        <v/>
      </c>
      <c r="C72" s="568">
        <f>'Competitor List'!P75</f>
        <v>400</v>
      </c>
      <c r="D72" s="568">
        <f>'Competitor List'!Q75</f>
        <v>10</v>
      </c>
      <c r="E72" s="568">
        <f>'Bench Assignment'!H77</f>
        <v>10</v>
      </c>
      <c r="F72" s="568">
        <f ca="1">'Bench Assignment'!I77</f>
        <v>10</v>
      </c>
      <c r="G72" s="568">
        <f ca="1">'Bench Assignment'!J77</f>
        <v>10</v>
      </c>
      <c r="H72" s="568">
        <f ca="1">'Bench Assignment'!K77</f>
        <v>10</v>
      </c>
      <c r="I72" s="23">
        <f>'Competitor List'!J75</f>
        <v>0</v>
      </c>
      <c r="J72" s="23">
        <f>'Competitor List'!K75</f>
        <v>0</v>
      </c>
    </row>
    <row r="73" spans="1:10" x14ac:dyDescent="0.35">
      <c r="A73" s="567">
        <f>'Bench Assignment'!G78</f>
        <v>411</v>
      </c>
      <c r="B73" s="23" t="str">
        <f>'Bench Assignment'!A78</f>
        <v/>
      </c>
      <c r="C73" s="568">
        <f>'Competitor List'!P76</f>
        <v>400</v>
      </c>
      <c r="D73" s="568">
        <f>'Competitor List'!Q76</f>
        <v>11</v>
      </c>
      <c r="E73" s="568">
        <f>'Bench Assignment'!H78</f>
        <v>11</v>
      </c>
      <c r="F73" s="568">
        <f ca="1">'Bench Assignment'!I78</f>
        <v>11</v>
      </c>
      <c r="G73" s="568">
        <f ca="1">'Bench Assignment'!J78</f>
        <v>11</v>
      </c>
      <c r="H73" s="568">
        <f ca="1">'Bench Assignment'!K78</f>
        <v>11</v>
      </c>
      <c r="I73" s="23">
        <f>'Competitor List'!J76</f>
        <v>0</v>
      </c>
      <c r="J73" s="23">
        <f>'Competitor List'!K76</f>
        <v>0</v>
      </c>
    </row>
    <row r="74" spans="1:10" x14ac:dyDescent="0.35">
      <c r="A74" s="567">
        <f>'Bench Assignment'!G79</f>
        <v>412</v>
      </c>
      <c r="B74" s="23" t="str">
        <f>'Bench Assignment'!A79</f>
        <v/>
      </c>
      <c r="C74" s="568">
        <f>'Competitor List'!P77</f>
        <v>400</v>
      </c>
      <c r="D74" s="568">
        <f>'Competitor List'!Q77</f>
        <v>12</v>
      </c>
      <c r="E74" s="568">
        <f>'Bench Assignment'!H79</f>
        <v>12</v>
      </c>
      <c r="F74" s="568">
        <f ca="1">'Bench Assignment'!I79</f>
        <v>12</v>
      </c>
      <c r="G74" s="568">
        <f ca="1">'Bench Assignment'!J79</f>
        <v>12</v>
      </c>
      <c r="H74" s="568">
        <f ca="1">'Bench Assignment'!K79</f>
        <v>12</v>
      </c>
      <c r="I74" s="23">
        <f>'Competitor List'!J77</f>
        <v>0</v>
      </c>
      <c r="J74" s="23">
        <f>'Competitor List'!K77</f>
        <v>0</v>
      </c>
    </row>
    <row r="75" spans="1:10" x14ac:dyDescent="0.35">
      <c r="A75" s="567">
        <f>'Bench Assignment'!G80</f>
        <v>413</v>
      </c>
      <c r="B75" s="23" t="str">
        <f>'Bench Assignment'!A80</f>
        <v/>
      </c>
      <c r="C75" s="568">
        <f>'Competitor List'!P78</f>
        <v>400</v>
      </c>
      <c r="D75" s="568">
        <f>'Competitor List'!Q78</f>
        <v>13</v>
      </c>
      <c r="E75" s="568">
        <f>'Bench Assignment'!H80</f>
        <v>13</v>
      </c>
      <c r="F75" s="568">
        <f ca="1">'Bench Assignment'!I80</f>
        <v>13</v>
      </c>
      <c r="G75" s="568">
        <f ca="1">'Bench Assignment'!J80</f>
        <v>13</v>
      </c>
      <c r="H75" s="568">
        <f ca="1">'Bench Assignment'!K80</f>
        <v>13</v>
      </c>
      <c r="I75" s="23">
        <f>'Competitor List'!J78</f>
        <v>0</v>
      </c>
      <c r="J75" s="23">
        <f>'Competitor List'!K78</f>
        <v>0</v>
      </c>
    </row>
    <row r="76" spans="1:10" x14ac:dyDescent="0.35">
      <c r="A76" s="567">
        <f>'Bench Assignment'!G81</f>
        <v>414</v>
      </c>
      <c r="B76" s="23" t="str">
        <f>'Bench Assignment'!A81</f>
        <v/>
      </c>
      <c r="C76" s="568">
        <f>'Competitor List'!P79</f>
        <v>400</v>
      </c>
      <c r="D76" s="568">
        <f>'Competitor List'!Q79</f>
        <v>14</v>
      </c>
      <c r="E76" s="568">
        <f>'Bench Assignment'!H81</f>
        <v>14</v>
      </c>
      <c r="F76" s="568">
        <f ca="1">'Bench Assignment'!I81</f>
        <v>14</v>
      </c>
      <c r="G76" s="568">
        <f ca="1">'Bench Assignment'!J81</f>
        <v>14</v>
      </c>
      <c r="H76" s="568">
        <f ca="1">'Bench Assignment'!K81</f>
        <v>14</v>
      </c>
      <c r="I76" s="23">
        <f>'Competitor List'!J79</f>
        <v>0</v>
      </c>
      <c r="J76" s="23">
        <f>'Competitor List'!K79</f>
        <v>0</v>
      </c>
    </row>
    <row r="77" spans="1:10" x14ac:dyDescent="0.35">
      <c r="A77" s="567">
        <f>'Bench Assignment'!G82</f>
        <v>415</v>
      </c>
      <c r="B77" s="23" t="str">
        <f>'Bench Assignment'!A82</f>
        <v/>
      </c>
      <c r="C77" s="568">
        <f>'Competitor List'!P80</f>
        <v>400</v>
      </c>
      <c r="D77" s="568">
        <f>'Competitor List'!Q80</f>
        <v>15</v>
      </c>
      <c r="E77" s="568">
        <f>'Bench Assignment'!H82</f>
        <v>15</v>
      </c>
      <c r="F77" s="568">
        <f ca="1">'Bench Assignment'!I82</f>
        <v>15</v>
      </c>
      <c r="G77" s="568">
        <f ca="1">'Bench Assignment'!J82</f>
        <v>15</v>
      </c>
      <c r="H77" s="568">
        <f ca="1">'Bench Assignment'!K82</f>
        <v>15</v>
      </c>
      <c r="I77" s="23">
        <f>'Competitor List'!J80</f>
        <v>0</v>
      </c>
      <c r="J77" s="23">
        <f>'Competitor List'!K80</f>
        <v>0</v>
      </c>
    </row>
    <row r="78" spans="1:10" x14ac:dyDescent="0.35">
      <c r="A78" s="567">
        <f>'Bench Assignment'!G83</f>
        <v>416</v>
      </c>
      <c r="B78" s="23" t="str">
        <f>'Bench Assignment'!A83</f>
        <v/>
      </c>
      <c r="C78" s="568">
        <f>'Competitor List'!P81</f>
        <v>400</v>
      </c>
      <c r="D78" s="568">
        <f>'Competitor List'!Q81</f>
        <v>16</v>
      </c>
      <c r="E78" s="568">
        <f>'Bench Assignment'!H83</f>
        <v>16</v>
      </c>
      <c r="F78" s="568">
        <f ca="1">'Bench Assignment'!I83</f>
        <v>16</v>
      </c>
      <c r="G78" s="568">
        <f ca="1">'Bench Assignment'!J83</f>
        <v>16</v>
      </c>
      <c r="H78" s="568">
        <f ca="1">'Bench Assignment'!K83</f>
        <v>16</v>
      </c>
      <c r="I78" s="23">
        <f>'Competitor List'!J81</f>
        <v>0</v>
      </c>
      <c r="J78" s="23">
        <f>'Competitor List'!K81</f>
        <v>0</v>
      </c>
    </row>
    <row r="79" spans="1:10" x14ac:dyDescent="0.35">
      <c r="A79" s="567">
        <f>'Bench Assignment'!G84</f>
        <v>417</v>
      </c>
      <c r="B79" s="23" t="str">
        <f>'Bench Assignment'!A84</f>
        <v/>
      </c>
      <c r="C79" s="568">
        <f>'Competitor List'!P82</f>
        <v>400</v>
      </c>
      <c r="D79" s="568">
        <f>'Competitor List'!Q82</f>
        <v>17</v>
      </c>
      <c r="E79" s="568">
        <f>'Bench Assignment'!H84</f>
        <v>17</v>
      </c>
      <c r="F79" s="568">
        <f ca="1">'Bench Assignment'!I84</f>
        <v>17</v>
      </c>
      <c r="G79" s="568">
        <f ca="1">'Bench Assignment'!J84</f>
        <v>17</v>
      </c>
      <c r="H79" s="568">
        <f ca="1">'Bench Assignment'!K84</f>
        <v>17</v>
      </c>
      <c r="I79" s="23">
        <f>'Competitor List'!J82</f>
        <v>0</v>
      </c>
      <c r="J79" s="23">
        <f>'Competitor List'!K82</f>
        <v>0</v>
      </c>
    </row>
    <row r="80" spans="1:10" x14ac:dyDescent="0.35">
      <c r="A80" s="567">
        <f>'Bench Assignment'!G85</f>
        <v>418</v>
      </c>
      <c r="B80" s="23" t="str">
        <f>'Bench Assignment'!A85</f>
        <v/>
      </c>
      <c r="C80" s="568">
        <f>'Competitor List'!P83</f>
        <v>400</v>
      </c>
      <c r="D80" s="568">
        <f>'Competitor List'!Q83</f>
        <v>18</v>
      </c>
      <c r="E80" s="568">
        <f>'Bench Assignment'!H85</f>
        <v>18</v>
      </c>
      <c r="F80" s="568">
        <f ca="1">'Bench Assignment'!I85</f>
        <v>18</v>
      </c>
      <c r="G80" s="568">
        <f ca="1">'Bench Assignment'!J85</f>
        <v>18</v>
      </c>
      <c r="H80" s="568">
        <f ca="1">'Bench Assignment'!K85</f>
        <v>18</v>
      </c>
      <c r="I80" s="23">
        <f>'Competitor List'!J83</f>
        <v>0</v>
      </c>
      <c r="J80" s="23">
        <f>'Competitor List'!K83</f>
        <v>0</v>
      </c>
    </row>
    <row r="81" spans="1:10" x14ac:dyDescent="0.35">
      <c r="A81" s="567">
        <f>'Bench Assignment'!G86</f>
        <v>419</v>
      </c>
      <c r="B81" s="23" t="str">
        <f>'Bench Assignment'!A86</f>
        <v/>
      </c>
      <c r="C81" s="568">
        <f>'Competitor List'!P84</f>
        <v>400</v>
      </c>
      <c r="D81" s="568">
        <f>'Competitor List'!Q84</f>
        <v>19</v>
      </c>
      <c r="E81" s="568">
        <f>'Bench Assignment'!H86</f>
        <v>19</v>
      </c>
      <c r="F81" s="568">
        <f ca="1">'Bench Assignment'!I86</f>
        <v>19</v>
      </c>
      <c r="G81" s="568">
        <f ca="1">'Bench Assignment'!J86</f>
        <v>19</v>
      </c>
      <c r="H81" s="568">
        <f ca="1">'Bench Assignment'!K86</f>
        <v>19</v>
      </c>
      <c r="I81" s="23">
        <f>'Competitor List'!J84</f>
        <v>0</v>
      </c>
      <c r="J81" s="23">
        <f>'Competitor List'!K84</f>
        <v>0</v>
      </c>
    </row>
    <row r="82" spans="1:10" x14ac:dyDescent="0.35">
      <c r="A82" s="567">
        <f>'Bench Assignment'!G87</f>
        <v>420</v>
      </c>
      <c r="B82" s="23" t="str">
        <f>'Bench Assignment'!A87</f>
        <v/>
      </c>
      <c r="C82" s="568">
        <f>'Competitor List'!P85</f>
        <v>400</v>
      </c>
      <c r="D82" s="568">
        <f>'Competitor List'!Q85</f>
        <v>20</v>
      </c>
      <c r="E82" s="568">
        <f>'Bench Assignment'!H87</f>
        <v>20</v>
      </c>
      <c r="F82" s="568">
        <f ca="1">'Bench Assignment'!I87</f>
        <v>20</v>
      </c>
      <c r="G82" s="568">
        <f ca="1">'Bench Assignment'!J87</f>
        <v>20</v>
      </c>
      <c r="H82" s="568">
        <f ca="1">'Bench Assignment'!K87</f>
        <v>20</v>
      </c>
      <c r="I82" s="23">
        <f>'Competitor List'!J85</f>
        <v>0</v>
      </c>
      <c r="J82" s="23">
        <f>'Competitor List'!K85</f>
        <v>0</v>
      </c>
    </row>
    <row r="83" spans="1:10" x14ac:dyDescent="0.35">
      <c r="A83" s="567">
        <f>'Bench Assignment'!G88</f>
        <v>501</v>
      </c>
      <c r="B83" s="23" t="str">
        <f>'Bench Assignment'!A88</f>
        <v/>
      </c>
      <c r="C83" s="568">
        <f>'Competitor List'!P86</f>
        <v>500</v>
      </c>
      <c r="D83" s="568">
        <f>'Competitor List'!Q86</f>
        <v>1</v>
      </c>
      <c r="E83" s="568">
        <f>'Bench Assignment'!H88</f>
        <v>1</v>
      </c>
      <c r="F83" s="568">
        <f ca="1">'Bench Assignment'!I88</f>
        <v>1</v>
      </c>
      <c r="G83" s="568">
        <f ca="1">'Bench Assignment'!J88</f>
        <v>1</v>
      </c>
      <c r="H83" s="568">
        <f ca="1">'Bench Assignment'!K88</f>
        <v>1</v>
      </c>
      <c r="I83" s="23">
        <f>'Competitor List'!J86</f>
        <v>0</v>
      </c>
      <c r="J83" s="23">
        <f>'Competitor List'!K86</f>
        <v>0</v>
      </c>
    </row>
    <row r="84" spans="1:10" x14ac:dyDescent="0.35">
      <c r="A84" s="567">
        <f>'Bench Assignment'!G89</f>
        <v>502</v>
      </c>
      <c r="B84" s="23" t="str">
        <f>'Bench Assignment'!A89</f>
        <v/>
      </c>
      <c r="C84" s="568">
        <f>'Competitor List'!P87</f>
        <v>500</v>
      </c>
      <c r="D84" s="568">
        <f>'Competitor List'!Q87</f>
        <v>2</v>
      </c>
      <c r="E84" s="568">
        <f>'Bench Assignment'!H89</f>
        <v>2</v>
      </c>
      <c r="F84" s="568">
        <f ca="1">'Bench Assignment'!I89</f>
        <v>2</v>
      </c>
      <c r="G84" s="568">
        <f ca="1">'Bench Assignment'!J89</f>
        <v>2</v>
      </c>
      <c r="H84" s="568">
        <f ca="1">'Bench Assignment'!K89</f>
        <v>2</v>
      </c>
      <c r="I84" s="23">
        <f>'Competitor List'!J87</f>
        <v>0</v>
      </c>
      <c r="J84" s="23">
        <f>'Competitor List'!K87</f>
        <v>0</v>
      </c>
    </row>
    <row r="85" spans="1:10" x14ac:dyDescent="0.35">
      <c r="A85" s="567">
        <f>'Bench Assignment'!G90</f>
        <v>503</v>
      </c>
      <c r="B85" s="23" t="str">
        <f>'Bench Assignment'!A90</f>
        <v/>
      </c>
      <c r="C85" s="568">
        <f>'Competitor List'!P88</f>
        <v>500</v>
      </c>
      <c r="D85" s="568">
        <f>'Competitor List'!Q88</f>
        <v>3</v>
      </c>
      <c r="E85" s="568">
        <f>'Bench Assignment'!H90</f>
        <v>3</v>
      </c>
      <c r="F85" s="568">
        <f ca="1">'Bench Assignment'!I90</f>
        <v>3</v>
      </c>
      <c r="G85" s="568">
        <f ca="1">'Bench Assignment'!J90</f>
        <v>3</v>
      </c>
      <c r="H85" s="568">
        <f ca="1">'Bench Assignment'!K90</f>
        <v>3</v>
      </c>
      <c r="I85" s="23">
        <f>'Competitor List'!J88</f>
        <v>0</v>
      </c>
      <c r="J85" s="23">
        <f>'Competitor List'!K88</f>
        <v>0</v>
      </c>
    </row>
    <row r="86" spans="1:10" x14ac:dyDescent="0.35">
      <c r="A86" s="567">
        <f>'Bench Assignment'!G91</f>
        <v>504</v>
      </c>
      <c r="B86" s="23" t="str">
        <f>'Bench Assignment'!A91</f>
        <v/>
      </c>
      <c r="C86" s="568">
        <f>'Competitor List'!P89</f>
        <v>500</v>
      </c>
      <c r="D86" s="568">
        <f>'Competitor List'!Q89</f>
        <v>4</v>
      </c>
      <c r="E86" s="568">
        <f>'Bench Assignment'!H91</f>
        <v>4</v>
      </c>
      <c r="F86" s="568">
        <f ca="1">'Bench Assignment'!I91</f>
        <v>4</v>
      </c>
      <c r="G86" s="568">
        <f ca="1">'Bench Assignment'!J91</f>
        <v>4</v>
      </c>
      <c r="H86" s="568">
        <f ca="1">'Bench Assignment'!K91</f>
        <v>4</v>
      </c>
      <c r="I86" s="23">
        <f>'Competitor List'!J89</f>
        <v>0</v>
      </c>
      <c r="J86" s="23">
        <f>'Competitor List'!K89</f>
        <v>0</v>
      </c>
    </row>
    <row r="87" spans="1:10" x14ac:dyDescent="0.35">
      <c r="A87" s="567">
        <f>'Bench Assignment'!G92</f>
        <v>505</v>
      </c>
      <c r="B87" s="23" t="str">
        <f>'Bench Assignment'!A92</f>
        <v/>
      </c>
      <c r="C87" s="568">
        <f>'Competitor List'!P90</f>
        <v>500</v>
      </c>
      <c r="D87" s="568">
        <f>'Competitor List'!Q90</f>
        <v>5</v>
      </c>
      <c r="E87" s="568">
        <f>'Bench Assignment'!H92</f>
        <v>5</v>
      </c>
      <c r="F87" s="568">
        <f ca="1">'Bench Assignment'!I92</f>
        <v>5</v>
      </c>
      <c r="G87" s="568">
        <f ca="1">'Bench Assignment'!J92</f>
        <v>5</v>
      </c>
      <c r="H87" s="568">
        <f ca="1">'Bench Assignment'!K92</f>
        <v>5</v>
      </c>
      <c r="I87" s="23">
        <f>'Competitor List'!J90</f>
        <v>0</v>
      </c>
      <c r="J87" s="23">
        <f>'Competitor List'!K90</f>
        <v>0</v>
      </c>
    </row>
    <row r="88" spans="1:10" x14ac:dyDescent="0.35">
      <c r="A88" s="567">
        <f>'Bench Assignment'!G93</f>
        <v>506</v>
      </c>
      <c r="B88" s="23" t="str">
        <f>'Bench Assignment'!A93</f>
        <v/>
      </c>
      <c r="C88" s="568">
        <f>'Competitor List'!P91</f>
        <v>500</v>
      </c>
      <c r="D88" s="568">
        <f>'Competitor List'!Q91</f>
        <v>6</v>
      </c>
      <c r="E88" s="568">
        <f>'Bench Assignment'!H93</f>
        <v>6</v>
      </c>
      <c r="F88" s="568">
        <f ca="1">'Bench Assignment'!I93</f>
        <v>6</v>
      </c>
      <c r="G88" s="568">
        <f ca="1">'Bench Assignment'!J93</f>
        <v>6</v>
      </c>
      <c r="H88" s="568">
        <f ca="1">'Bench Assignment'!K93</f>
        <v>6</v>
      </c>
      <c r="I88" s="23">
        <f>'Competitor List'!J91</f>
        <v>0</v>
      </c>
      <c r="J88" s="23">
        <f>'Competitor List'!K91</f>
        <v>0</v>
      </c>
    </row>
    <row r="89" spans="1:10" x14ac:dyDescent="0.35">
      <c r="A89" s="567">
        <f>'Bench Assignment'!G94</f>
        <v>507</v>
      </c>
      <c r="B89" s="23" t="str">
        <f>'Bench Assignment'!A94</f>
        <v/>
      </c>
      <c r="C89" s="568">
        <f>'Competitor List'!P92</f>
        <v>500</v>
      </c>
      <c r="D89" s="568">
        <f>'Competitor List'!Q92</f>
        <v>7</v>
      </c>
      <c r="E89" s="568">
        <f>'Bench Assignment'!H94</f>
        <v>7</v>
      </c>
      <c r="F89" s="568">
        <f ca="1">'Bench Assignment'!I94</f>
        <v>7</v>
      </c>
      <c r="G89" s="568">
        <f ca="1">'Bench Assignment'!J94</f>
        <v>7</v>
      </c>
      <c r="H89" s="568">
        <f ca="1">'Bench Assignment'!K94</f>
        <v>7</v>
      </c>
      <c r="I89" s="23">
        <f>'Competitor List'!J92</f>
        <v>0</v>
      </c>
      <c r="J89" s="23">
        <f>'Competitor List'!K92</f>
        <v>0</v>
      </c>
    </row>
    <row r="90" spans="1:10" x14ac:dyDescent="0.35">
      <c r="A90" s="567">
        <f>'Bench Assignment'!G95</f>
        <v>508</v>
      </c>
      <c r="B90" s="23" t="str">
        <f>'Bench Assignment'!A95</f>
        <v/>
      </c>
      <c r="C90" s="568">
        <f>'Competitor List'!P93</f>
        <v>500</v>
      </c>
      <c r="D90" s="568">
        <f>'Competitor List'!Q93</f>
        <v>8</v>
      </c>
      <c r="E90" s="568">
        <f>'Bench Assignment'!H95</f>
        <v>8</v>
      </c>
      <c r="F90" s="568">
        <f ca="1">'Bench Assignment'!I95</f>
        <v>8</v>
      </c>
      <c r="G90" s="568">
        <f ca="1">'Bench Assignment'!J95</f>
        <v>8</v>
      </c>
      <c r="H90" s="568">
        <f ca="1">'Bench Assignment'!K95</f>
        <v>8</v>
      </c>
      <c r="I90" s="23">
        <f>'Competitor List'!J93</f>
        <v>0</v>
      </c>
      <c r="J90" s="23">
        <f>'Competitor List'!K93</f>
        <v>0</v>
      </c>
    </row>
    <row r="91" spans="1:10" x14ac:dyDescent="0.35">
      <c r="A91" s="567">
        <f>'Bench Assignment'!G96</f>
        <v>509</v>
      </c>
      <c r="B91" s="23" t="str">
        <f>'Bench Assignment'!A96</f>
        <v/>
      </c>
      <c r="C91" s="568">
        <f>'Competitor List'!P94</f>
        <v>500</v>
      </c>
      <c r="D91" s="568">
        <f>'Competitor List'!Q94</f>
        <v>9</v>
      </c>
      <c r="E91" s="568">
        <f>'Bench Assignment'!H96</f>
        <v>9</v>
      </c>
      <c r="F91" s="568">
        <f ca="1">'Bench Assignment'!I96</f>
        <v>9</v>
      </c>
      <c r="G91" s="568">
        <f ca="1">'Bench Assignment'!J96</f>
        <v>9</v>
      </c>
      <c r="H91" s="568">
        <f ca="1">'Bench Assignment'!K96</f>
        <v>9</v>
      </c>
      <c r="I91" s="23">
        <f>'Competitor List'!J94</f>
        <v>0</v>
      </c>
      <c r="J91" s="23">
        <f>'Competitor List'!K94</f>
        <v>0</v>
      </c>
    </row>
    <row r="92" spans="1:10" x14ac:dyDescent="0.35">
      <c r="A92" s="567">
        <f>'Bench Assignment'!G97</f>
        <v>510</v>
      </c>
      <c r="B92" s="23" t="str">
        <f>'Bench Assignment'!A97</f>
        <v/>
      </c>
      <c r="C92" s="568">
        <f>'Competitor List'!P95</f>
        <v>500</v>
      </c>
      <c r="D92" s="568">
        <f>'Competitor List'!Q95</f>
        <v>10</v>
      </c>
      <c r="E92" s="568">
        <f>'Bench Assignment'!H97</f>
        <v>10</v>
      </c>
      <c r="F92" s="568">
        <f ca="1">'Bench Assignment'!I97</f>
        <v>10</v>
      </c>
      <c r="G92" s="568">
        <f ca="1">'Bench Assignment'!J97</f>
        <v>10</v>
      </c>
      <c r="H92" s="568">
        <f ca="1">'Bench Assignment'!K97</f>
        <v>10</v>
      </c>
      <c r="I92" s="23">
        <f>'Competitor List'!J95</f>
        <v>0</v>
      </c>
      <c r="J92" s="23">
        <f>'Competitor List'!K95</f>
        <v>0</v>
      </c>
    </row>
    <row r="93" spans="1:10" x14ac:dyDescent="0.35">
      <c r="A93" s="567">
        <f>'Bench Assignment'!G98</f>
        <v>511</v>
      </c>
      <c r="B93" s="23" t="str">
        <f>'Bench Assignment'!A98</f>
        <v/>
      </c>
      <c r="C93" s="568">
        <f>'Competitor List'!P96</f>
        <v>500</v>
      </c>
      <c r="D93" s="568">
        <f>'Competitor List'!Q96</f>
        <v>11</v>
      </c>
      <c r="E93" s="568">
        <f>'Bench Assignment'!H98</f>
        <v>11</v>
      </c>
      <c r="F93" s="568">
        <f ca="1">'Bench Assignment'!I98</f>
        <v>11</v>
      </c>
      <c r="G93" s="568">
        <f ca="1">'Bench Assignment'!J98</f>
        <v>11</v>
      </c>
      <c r="H93" s="568">
        <f ca="1">'Bench Assignment'!K98</f>
        <v>11</v>
      </c>
      <c r="I93" s="23">
        <f>'Competitor List'!J96</f>
        <v>0</v>
      </c>
      <c r="J93" s="23">
        <f>'Competitor List'!K96</f>
        <v>0</v>
      </c>
    </row>
    <row r="94" spans="1:10" x14ac:dyDescent="0.35">
      <c r="A94" s="567">
        <f>'Bench Assignment'!G99</f>
        <v>512</v>
      </c>
      <c r="B94" s="23" t="str">
        <f>'Bench Assignment'!A99</f>
        <v/>
      </c>
      <c r="C94" s="568">
        <f>'Competitor List'!P97</f>
        <v>500</v>
      </c>
      <c r="D94" s="568">
        <f>'Competitor List'!Q97</f>
        <v>12</v>
      </c>
      <c r="E94" s="568">
        <f>'Bench Assignment'!H99</f>
        <v>12</v>
      </c>
      <c r="F94" s="568">
        <f ca="1">'Bench Assignment'!I99</f>
        <v>12</v>
      </c>
      <c r="G94" s="568">
        <f ca="1">'Bench Assignment'!J99</f>
        <v>12</v>
      </c>
      <c r="H94" s="568">
        <f ca="1">'Bench Assignment'!K99</f>
        <v>12</v>
      </c>
      <c r="I94" s="23">
        <f>'Competitor List'!J97</f>
        <v>0</v>
      </c>
      <c r="J94" s="23">
        <f>'Competitor List'!K97</f>
        <v>0</v>
      </c>
    </row>
    <row r="95" spans="1:10" x14ac:dyDescent="0.35">
      <c r="A95" s="567">
        <f>'Bench Assignment'!G100</f>
        <v>513</v>
      </c>
      <c r="B95" s="23" t="str">
        <f>'Bench Assignment'!A100</f>
        <v/>
      </c>
      <c r="C95" s="568">
        <f>'Competitor List'!P98</f>
        <v>500</v>
      </c>
      <c r="D95" s="568">
        <f>'Competitor List'!Q98</f>
        <v>13</v>
      </c>
      <c r="E95" s="568">
        <f>'Bench Assignment'!H100</f>
        <v>13</v>
      </c>
      <c r="F95" s="568">
        <f ca="1">'Bench Assignment'!I100</f>
        <v>13</v>
      </c>
      <c r="G95" s="568">
        <f ca="1">'Bench Assignment'!J100</f>
        <v>13</v>
      </c>
      <c r="H95" s="568">
        <f ca="1">'Bench Assignment'!K100</f>
        <v>13</v>
      </c>
      <c r="I95" s="23">
        <f>'Competitor List'!J98</f>
        <v>0</v>
      </c>
      <c r="J95" s="23">
        <f>'Competitor List'!K98</f>
        <v>0</v>
      </c>
    </row>
    <row r="96" spans="1:10" x14ac:dyDescent="0.35">
      <c r="A96" s="567">
        <f>'Bench Assignment'!G101</f>
        <v>514</v>
      </c>
      <c r="B96" s="23" t="str">
        <f>'Bench Assignment'!A101</f>
        <v/>
      </c>
      <c r="C96" s="568">
        <f>'Competitor List'!P99</f>
        <v>500</v>
      </c>
      <c r="D96" s="568">
        <f>'Competitor List'!Q99</f>
        <v>14</v>
      </c>
      <c r="E96" s="568">
        <f>'Bench Assignment'!H101</f>
        <v>14</v>
      </c>
      <c r="F96" s="568">
        <f ca="1">'Bench Assignment'!I101</f>
        <v>14</v>
      </c>
      <c r="G96" s="568">
        <f ca="1">'Bench Assignment'!J101</f>
        <v>14</v>
      </c>
      <c r="H96" s="568">
        <f ca="1">'Bench Assignment'!K101</f>
        <v>14</v>
      </c>
      <c r="I96" s="23">
        <f>'Competitor List'!J99</f>
        <v>0</v>
      </c>
      <c r="J96" s="23">
        <f>'Competitor List'!K99</f>
        <v>0</v>
      </c>
    </row>
    <row r="97" spans="1:10" x14ac:dyDescent="0.35">
      <c r="A97" s="567">
        <f>'Bench Assignment'!G102</f>
        <v>515</v>
      </c>
      <c r="B97" s="23" t="str">
        <f>'Bench Assignment'!A102</f>
        <v/>
      </c>
      <c r="C97" s="568">
        <f>'Competitor List'!P100</f>
        <v>500</v>
      </c>
      <c r="D97" s="568">
        <f>'Competitor List'!Q100</f>
        <v>15</v>
      </c>
      <c r="E97" s="568">
        <f>'Bench Assignment'!H102</f>
        <v>15</v>
      </c>
      <c r="F97" s="568">
        <f ca="1">'Bench Assignment'!I102</f>
        <v>15</v>
      </c>
      <c r="G97" s="568">
        <f ca="1">'Bench Assignment'!J102</f>
        <v>15</v>
      </c>
      <c r="H97" s="568">
        <f ca="1">'Bench Assignment'!K102</f>
        <v>15</v>
      </c>
      <c r="I97" s="23">
        <f>'Competitor List'!J100</f>
        <v>0</v>
      </c>
      <c r="J97" s="23">
        <f>'Competitor List'!K100</f>
        <v>0</v>
      </c>
    </row>
    <row r="98" spans="1:10" x14ac:dyDescent="0.35">
      <c r="A98" s="567">
        <f>'Bench Assignment'!G103</f>
        <v>516</v>
      </c>
      <c r="B98" s="23" t="str">
        <f>'Bench Assignment'!A103</f>
        <v/>
      </c>
      <c r="C98" s="568">
        <f>'Competitor List'!P101</f>
        <v>500</v>
      </c>
      <c r="D98" s="568">
        <f>'Competitor List'!Q101</f>
        <v>16</v>
      </c>
      <c r="E98" s="568">
        <f>'Bench Assignment'!H103</f>
        <v>16</v>
      </c>
      <c r="F98" s="568">
        <f ca="1">'Bench Assignment'!I103</f>
        <v>16</v>
      </c>
      <c r="G98" s="568">
        <f ca="1">'Bench Assignment'!J103</f>
        <v>16</v>
      </c>
      <c r="H98" s="568">
        <f ca="1">'Bench Assignment'!K103</f>
        <v>16</v>
      </c>
      <c r="I98" s="23">
        <f>'Competitor List'!J101</f>
        <v>0</v>
      </c>
      <c r="J98" s="23">
        <f>'Competitor List'!K101</f>
        <v>0</v>
      </c>
    </row>
    <row r="99" spans="1:10" x14ac:dyDescent="0.35">
      <c r="A99" s="567">
        <f>'Bench Assignment'!G104</f>
        <v>517</v>
      </c>
      <c r="B99" s="23" t="str">
        <f>'Bench Assignment'!A104</f>
        <v/>
      </c>
      <c r="C99" s="568">
        <f>'Competitor List'!P102</f>
        <v>500</v>
      </c>
      <c r="D99" s="568">
        <f>'Competitor List'!Q102</f>
        <v>17</v>
      </c>
      <c r="E99" s="568">
        <f>'Bench Assignment'!H104</f>
        <v>17</v>
      </c>
      <c r="F99" s="568">
        <f ca="1">'Bench Assignment'!I104</f>
        <v>17</v>
      </c>
      <c r="G99" s="568">
        <f ca="1">'Bench Assignment'!J104</f>
        <v>17</v>
      </c>
      <c r="H99" s="568">
        <f ca="1">'Bench Assignment'!K104</f>
        <v>17</v>
      </c>
      <c r="I99" s="23">
        <f>'Competitor List'!J102</f>
        <v>0</v>
      </c>
      <c r="J99" s="23">
        <f>'Competitor List'!K102</f>
        <v>0</v>
      </c>
    </row>
    <row r="100" spans="1:10" x14ac:dyDescent="0.35">
      <c r="A100" s="567">
        <f>'Bench Assignment'!G105</f>
        <v>518</v>
      </c>
      <c r="B100" s="23" t="str">
        <f>'Bench Assignment'!A105</f>
        <v/>
      </c>
      <c r="C100" s="568">
        <f>'Competitor List'!P103</f>
        <v>500</v>
      </c>
      <c r="D100" s="568">
        <f>'Competitor List'!Q103</f>
        <v>18</v>
      </c>
      <c r="E100" s="568">
        <f>'Bench Assignment'!H105</f>
        <v>18</v>
      </c>
      <c r="F100" s="568">
        <f ca="1">'Bench Assignment'!I105</f>
        <v>18</v>
      </c>
      <c r="G100" s="568">
        <f ca="1">'Bench Assignment'!J105</f>
        <v>18</v>
      </c>
      <c r="H100" s="568">
        <f ca="1">'Bench Assignment'!K105</f>
        <v>18</v>
      </c>
      <c r="I100" s="23">
        <f>'Competitor List'!J103</f>
        <v>0</v>
      </c>
      <c r="J100" s="23">
        <f>'Competitor List'!K103</f>
        <v>0</v>
      </c>
    </row>
    <row r="101" spans="1:10" x14ac:dyDescent="0.35">
      <c r="A101" s="567">
        <f>'Bench Assignment'!G106</f>
        <v>519</v>
      </c>
      <c r="B101" s="23" t="str">
        <f>'Bench Assignment'!A106</f>
        <v/>
      </c>
      <c r="C101" s="568">
        <f>'Competitor List'!P104</f>
        <v>500</v>
      </c>
      <c r="D101" s="568">
        <f>'Competitor List'!Q104</f>
        <v>19</v>
      </c>
      <c r="E101" s="568">
        <f>'Bench Assignment'!H106</f>
        <v>19</v>
      </c>
      <c r="F101" s="568">
        <f ca="1">'Bench Assignment'!I106</f>
        <v>19</v>
      </c>
      <c r="G101" s="568">
        <f ca="1">'Bench Assignment'!J106</f>
        <v>19</v>
      </c>
      <c r="H101" s="568">
        <f ca="1">'Bench Assignment'!K106</f>
        <v>19</v>
      </c>
      <c r="I101" s="23">
        <f>'Competitor List'!J104</f>
        <v>0</v>
      </c>
      <c r="J101" s="23">
        <f>'Competitor List'!K104</f>
        <v>0</v>
      </c>
    </row>
    <row r="102" spans="1:10" x14ac:dyDescent="0.35">
      <c r="A102" s="567">
        <f>'Bench Assignment'!G107</f>
        <v>520</v>
      </c>
      <c r="B102" s="23" t="str">
        <f>'Bench Assignment'!A107</f>
        <v/>
      </c>
      <c r="C102" s="568">
        <f>'Competitor List'!P105</f>
        <v>500</v>
      </c>
      <c r="D102" s="568">
        <f>'Competitor List'!Q105</f>
        <v>20</v>
      </c>
      <c r="E102" s="568">
        <f>'Bench Assignment'!H107</f>
        <v>20</v>
      </c>
      <c r="F102" s="568">
        <f ca="1">'Bench Assignment'!I107</f>
        <v>20</v>
      </c>
      <c r="G102" s="568">
        <f ca="1">'Bench Assignment'!J107</f>
        <v>20</v>
      </c>
      <c r="H102" s="568">
        <f ca="1">'Bench Assignment'!K107</f>
        <v>20</v>
      </c>
      <c r="I102" s="23">
        <f>'Competitor List'!J105</f>
        <v>0</v>
      </c>
      <c r="J102" s="23">
        <f>'Competitor List'!K105</f>
        <v>0</v>
      </c>
    </row>
    <row r="103" spans="1:10" x14ac:dyDescent="0.35">
      <c r="A103" s="567">
        <f>'Bench Assignment'!G108</f>
        <v>601</v>
      </c>
      <c r="B103" s="23" t="str">
        <f>'Bench Assignment'!A108</f>
        <v/>
      </c>
      <c r="C103" s="568">
        <f>'Competitor List'!P106</f>
        <v>600</v>
      </c>
      <c r="D103" s="568">
        <f>'Competitor List'!Q106</f>
        <v>1</v>
      </c>
      <c r="E103" s="568">
        <f>'Bench Assignment'!H108</f>
        <v>1</v>
      </c>
      <c r="F103" s="568">
        <f ca="1">'Bench Assignment'!I108</f>
        <v>1</v>
      </c>
      <c r="G103" s="568">
        <f ca="1">'Bench Assignment'!J108</f>
        <v>1</v>
      </c>
      <c r="H103" s="568">
        <f ca="1">'Bench Assignment'!K108</f>
        <v>1</v>
      </c>
      <c r="I103" s="23">
        <f>'Competitor List'!J106</f>
        <v>0</v>
      </c>
      <c r="J103" s="23">
        <f>'Competitor List'!K106</f>
        <v>0</v>
      </c>
    </row>
    <row r="104" spans="1:10" x14ac:dyDescent="0.35">
      <c r="A104" s="567">
        <f>'Bench Assignment'!G109</f>
        <v>602</v>
      </c>
      <c r="B104" s="23" t="str">
        <f>'Bench Assignment'!A109</f>
        <v/>
      </c>
      <c r="C104" s="568">
        <f>'Competitor List'!P107</f>
        <v>600</v>
      </c>
      <c r="D104" s="568">
        <f>'Competitor List'!Q107</f>
        <v>2</v>
      </c>
      <c r="E104" s="568">
        <f>'Bench Assignment'!H109</f>
        <v>2</v>
      </c>
      <c r="F104" s="568">
        <f ca="1">'Bench Assignment'!I109</f>
        <v>2</v>
      </c>
      <c r="G104" s="568">
        <f ca="1">'Bench Assignment'!J109</f>
        <v>2</v>
      </c>
      <c r="H104" s="568">
        <f ca="1">'Bench Assignment'!K109</f>
        <v>2</v>
      </c>
      <c r="I104" s="23">
        <f>'Competitor List'!J107</f>
        <v>0</v>
      </c>
      <c r="J104" s="23">
        <f>'Competitor List'!K107</f>
        <v>0</v>
      </c>
    </row>
    <row r="105" spans="1:10" x14ac:dyDescent="0.35">
      <c r="A105" s="567">
        <f>'Bench Assignment'!G110</f>
        <v>603</v>
      </c>
      <c r="B105" s="23" t="str">
        <f>'Bench Assignment'!A110</f>
        <v/>
      </c>
      <c r="C105" s="568">
        <f>'Competitor List'!P108</f>
        <v>600</v>
      </c>
      <c r="D105" s="568">
        <f>'Competitor List'!Q108</f>
        <v>3</v>
      </c>
      <c r="E105" s="568">
        <f>'Bench Assignment'!H110</f>
        <v>3</v>
      </c>
      <c r="F105" s="568">
        <f ca="1">'Bench Assignment'!I110</f>
        <v>3</v>
      </c>
      <c r="G105" s="568">
        <f ca="1">'Bench Assignment'!J110</f>
        <v>3</v>
      </c>
      <c r="H105" s="568">
        <f ca="1">'Bench Assignment'!K110</f>
        <v>3</v>
      </c>
      <c r="I105" s="23">
        <f>'Competitor List'!J108</f>
        <v>0</v>
      </c>
      <c r="J105" s="23">
        <f>'Competitor List'!K108</f>
        <v>0</v>
      </c>
    </row>
    <row r="106" spans="1:10" x14ac:dyDescent="0.35">
      <c r="A106" s="567">
        <f>'Bench Assignment'!G111</f>
        <v>604</v>
      </c>
      <c r="B106" s="23" t="str">
        <f>'Bench Assignment'!A111</f>
        <v/>
      </c>
      <c r="C106" s="568">
        <f>'Competitor List'!P109</f>
        <v>600</v>
      </c>
      <c r="D106" s="568">
        <f>'Competitor List'!Q109</f>
        <v>4</v>
      </c>
      <c r="E106" s="568">
        <f>'Bench Assignment'!H111</f>
        <v>4</v>
      </c>
      <c r="F106" s="568">
        <f ca="1">'Bench Assignment'!I111</f>
        <v>4</v>
      </c>
      <c r="G106" s="568">
        <f ca="1">'Bench Assignment'!J111</f>
        <v>4</v>
      </c>
      <c r="H106" s="568">
        <f ca="1">'Bench Assignment'!K111</f>
        <v>4</v>
      </c>
      <c r="I106" s="23">
        <f>'Competitor List'!J109</f>
        <v>0</v>
      </c>
      <c r="J106" s="23">
        <f>'Competitor List'!K109</f>
        <v>0</v>
      </c>
    </row>
    <row r="107" spans="1:10" x14ac:dyDescent="0.35">
      <c r="A107" s="567">
        <f>'Bench Assignment'!G112</f>
        <v>605</v>
      </c>
      <c r="B107" s="23" t="str">
        <f>'Bench Assignment'!A112</f>
        <v/>
      </c>
      <c r="C107" s="568">
        <f>'Competitor List'!P110</f>
        <v>600</v>
      </c>
      <c r="D107" s="568">
        <f>'Competitor List'!Q110</f>
        <v>5</v>
      </c>
      <c r="E107" s="568">
        <f>'Bench Assignment'!H112</f>
        <v>5</v>
      </c>
      <c r="F107" s="568">
        <f ca="1">'Bench Assignment'!I112</f>
        <v>5</v>
      </c>
      <c r="G107" s="568">
        <f ca="1">'Bench Assignment'!J112</f>
        <v>5</v>
      </c>
      <c r="H107" s="568">
        <f ca="1">'Bench Assignment'!K112</f>
        <v>5</v>
      </c>
      <c r="I107" s="23">
        <f>'Competitor List'!J110</f>
        <v>0</v>
      </c>
      <c r="J107" s="23">
        <f>'Competitor List'!K110</f>
        <v>0</v>
      </c>
    </row>
    <row r="108" spans="1:10" x14ac:dyDescent="0.35">
      <c r="A108" s="567">
        <f>'Bench Assignment'!G113</f>
        <v>606</v>
      </c>
      <c r="B108" s="23" t="str">
        <f>'Bench Assignment'!A113</f>
        <v/>
      </c>
      <c r="C108" s="568">
        <f>'Competitor List'!P111</f>
        <v>600</v>
      </c>
      <c r="D108" s="568">
        <f>'Competitor List'!Q111</f>
        <v>6</v>
      </c>
      <c r="E108" s="568">
        <f>'Bench Assignment'!H113</f>
        <v>6</v>
      </c>
      <c r="F108" s="568">
        <f ca="1">'Bench Assignment'!I113</f>
        <v>6</v>
      </c>
      <c r="G108" s="568">
        <f ca="1">'Bench Assignment'!J113</f>
        <v>6</v>
      </c>
      <c r="H108" s="568">
        <f ca="1">'Bench Assignment'!K113</f>
        <v>6</v>
      </c>
      <c r="I108" s="23">
        <f>'Competitor List'!J111</f>
        <v>0</v>
      </c>
      <c r="J108" s="23">
        <f>'Competitor List'!K111</f>
        <v>0</v>
      </c>
    </row>
    <row r="109" spans="1:10" x14ac:dyDescent="0.35">
      <c r="A109" s="567">
        <f>'Bench Assignment'!G114</f>
        <v>607</v>
      </c>
      <c r="B109" s="23" t="str">
        <f>'Bench Assignment'!A114</f>
        <v/>
      </c>
      <c r="C109" s="568">
        <f>'Competitor List'!P112</f>
        <v>600</v>
      </c>
      <c r="D109" s="568">
        <f>'Competitor List'!Q112</f>
        <v>7</v>
      </c>
      <c r="E109" s="568">
        <f>'Bench Assignment'!H114</f>
        <v>7</v>
      </c>
      <c r="F109" s="568">
        <f ca="1">'Bench Assignment'!I114</f>
        <v>7</v>
      </c>
      <c r="G109" s="568">
        <f ca="1">'Bench Assignment'!J114</f>
        <v>7</v>
      </c>
      <c r="H109" s="568">
        <f ca="1">'Bench Assignment'!K114</f>
        <v>7</v>
      </c>
      <c r="I109" s="23">
        <f>'Competitor List'!J112</f>
        <v>0</v>
      </c>
      <c r="J109" s="23">
        <f>'Competitor List'!K112</f>
        <v>0</v>
      </c>
    </row>
    <row r="110" spans="1:10" x14ac:dyDescent="0.35">
      <c r="A110" s="567">
        <f>'Bench Assignment'!G115</f>
        <v>608</v>
      </c>
      <c r="B110" s="23" t="str">
        <f>'Bench Assignment'!A115</f>
        <v/>
      </c>
      <c r="C110" s="568">
        <f>'Competitor List'!P113</f>
        <v>600</v>
      </c>
      <c r="D110" s="568">
        <f>'Competitor List'!Q113</f>
        <v>8</v>
      </c>
      <c r="E110" s="568">
        <f>'Bench Assignment'!H115</f>
        <v>8</v>
      </c>
      <c r="F110" s="568">
        <f ca="1">'Bench Assignment'!I115</f>
        <v>8</v>
      </c>
      <c r="G110" s="568">
        <f ca="1">'Bench Assignment'!J115</f>
        <v>8</v>
      </c>
      <c r="H110" s="568">
        <f ca="1">'Bench Assignment'!K115</f>
        <v>8</v>
      </c>
      <c r="I110" s="23">
        <f>'Competitor List'!J113</f>
        <v>0</v>
      </c>
      <c r="J110" s="23">
        <f>'Competitor List'!K113</f>
        <v>0</v>
      </c>
    </row>
    <row r="111" spans="1:10" x14ac:dyDescent="0.35">
      <c r="A111" s="567">
        <f>'Bench Assignment'!G116</f>
        <v>609</v>
      </c>
      <c r="B111" s="23" t="str">
        <f>'Bench Assignment'!A116</f>
        <v/>
      </c>
      <c r="C111" s="568">
        <f>'Competitor List'!P114</f>
        <v>600</v>
      </c>
      <c r="D111" s="568">
        <f>'Competitor List'!Q114</f>
        <v>9</v>
      </c>
      <c r="E111" s="568">
        <f>'Bench Assignment'!H116</f>
        <v>9</v>
      </c>
      <c r="F111" s="568">
        <f ca="1">'Bench Assignment'!I116</f>
        <v>9</v>
      </c>
      <c r="G111" s="568">
        <f ca="1">'Bench Assignment'!J116</f>
        <v>9</v>
      </c>
      <c r="H111" s="568">
        <f ca="1">'Bench Assignment'!K116</f>
        <v>9</v>
      </c>
      <c r="I111" s="23">
        <f>'Competitor List'!J114</f>
        <v>0</v>
      </c>
      <c r="J111" s="23">
        <f>'Competitor List'!K114</f>
        <v>0</v>
      </c>
    </row>
    <row r="112" spans="1:10" x14ac:dyDescent="0.35">
      <c r="A112" s="567">
        <f>'Bench Assignment'!G117</f>
        <v>610</v>
      </c>
      <c r="B112" s="23" t="str">
        <f>'Bench Assignment'!A117</f>
        <v/>
      </c>
      <c r="C112" s="568">
        <f>'Competitor List'!P115</f>
        <v>600</v>
      </c>
      <c r="D112" s="568">
        <f>'Competitor List'!Q115</f>
        <v>10</v>
      </c>
      <c r="E112" s="568">
        <f>'Bench Assignment'!H117</f>
        <v>10</v>
      </c>
      <c r="F112" s="568">
        <f ca="1">'Bench Assignment'!I117</f>
        <v>10</v>
      </c>
      <c r="G112" s="568">
        <f ca="1">'Bench Assignment'!J117</f>
        <v>10</v>
      </c>
      <c r="H112" s="568">
        <f ca="1">'Bench Assignment'!K117</f>
        <v>10</v>
      </c>
      <c r="I112" s="23">
        <f>'Competitor List'!J115</f>
        <v>0</v>
      </c>
      <c r="J112" s="23">
        <f>'Competitor List'!K115</f>
        <v>0</v>
      </c>
    </row>
    <row r="113" spans="1:10" x14ac:dyDescent="0.35">
      <c r="A113" s="567">
        <f>'Bench Assignment'!G118</f>
        <v>611</v>
      </c>
      <c r="B113" s="23" t="str">
        <f>'Bench Assignment'!A118</f>
        <v/>
      </c>
      <c r="C113" s="568">
        <f>'Competitor List'!P116</f>
        <v>600</v>
      </c>
      <c r="D113" s="568">
        <f>'Competitor List'!Q116</f>
        <v>11</v>
      </c>
      <c r="E113" s="568">
        <f>'Bench Assignment'!H118</f>
        <v>11</v>
      </c>
      <c r="F113" s="568">
        <f ca="1">'Bench Assignment'!I118</f>
        <v>11</v>
      </c>
      <c r="G113" s="568">
        <f ca="1">'Bench Assignment'!J118</f>
        <v>11</v>
      </c>
      <c r="H113" s="568">
        <f ca="1">'Bench Assignment'!K118</f>
        <v>11</v>
      </c>
      <c r="I113" s="23">
        <f>'Competitor List'!J116</f>
        <v>0</v>
      </c>
      <c r="J113" s="23">
        <f>'Competitor List'!K116</f>
        <v>0</v>
      </c>
    </row>
    <row r="114" spans="1:10" x14ac:dyDescent="0.35">
      <c r="A114" s="567">
        <f>'Bench Assignment'!G119</f>
        <v>612</v>
      </c>
      <c r="B114" s="23" t="str">
        <f>'Bench Assignment'!A119</f>
        <v/>
      </c>
      <c r="C114" s="568">
        <f>'Competitor List'!P117</f>
        <v>600</v>
      </c>
      <c r="D114" s="568">
        <f>'Competitor List'!Q117</f>
        <v>12</v>
      </c>
      <c r="E114" s="568">
        <f>'Bench Assignment'!H119</f>
        <v>12</v>
      </c>
      <c r="F114" s="568">
        <f ca="1">'Bench Assignment'!I119</f>
        <v>12</v>
      </c>
      <c r="G114" s="568">
        <f ca="1">'Bench Assignment'!J119</f>
        <v>12</v>
      </c>
      <c r="H114" s="568">
        <f ca="1">'Bench Assignment'!K119</f>
        <v>12</v>
      </c>
      <c r="I114" s="23">
        <f>'Competitor List'!J117</f>
        <v>0</v>
      </c>
      <c r="J114" s="23">
        <f>'Competitor List'!K117</f>
        <v>0</v>
      </c>
    </row>
    <row r="115" spans="1:10" x14ac:dyDescent="0.35">
      <c r="A115" s="567">
        <f>'Bench Assignment'!G120</f>
        <v>613</v>
      </c>
      <c r="B115" s="23" t="str">
        <f>'Bench Assignment'!A120</f>
        <v/>
      </c>
      <c r="C115" s="568">
        <f>'Competitor List'!P118</f>
        <v>600</v>
      </c>
      <c r="D115" s="568">
        <f>'Competitor List'!Q118</f>
        <v>13</v>
      </c>
      <c r="E115" s="568">
        <f>'Bench Assignment'!H120</f>
        <v>13</v>
      </c>
      <c r="F115" s="568">
        <f ca="1">'Bench Assignment'!I120</f>
        <v>13</v>
      </c>
      <c r="G115" s="568">
        <f ca="1">'Bench Assignment'!J120</f>
        <v>13</v>
      </c>
      <c r="H115" s="568">
        <f ca="1">'Bench Assignment'!K120</f>
        <v>13</v>
      </c>
      <c r="I115" s="23">
        <f>'Competitor List'!J118</f>
        <v>0</v>
      </c>
      <c r="J115" s="23">
        <f>'Competitor List'!K118</f>
        <v>0</v>
      </c>
    </row>
    <row r="116" spans="1:10" x14ac:dyDescent="0.35">
      <c r="A116" s="567">
        <f>'Bench Assignment'!G121</f>
        <v>614</v>
      </c>
      <c r="B116" s="23" t="str">
        <f>'Bench Assignment'!A121</f>
        <v/>
      </c>
      <c r="C116" s="568">
        <f>'Competitor List'!P119</f>
        <v>600</v>
      </c>
      <c r="D116" s="568">
        <f>'Competitor List'!Q119</f>
        <v>14</v>
      </c>
      <c r="E116" s="568">
        <f>'Bench Assignment'!H121</f>
        <v>14</v>
      </c>
      <c r="F116" s="568">
        <f ca="1">'Bench Assignment'!I121</f>
        <v>14</v>
      </c>
      <c r="G116" s="568">
        <f ca="1">'Bench Assignment'!J121</f>
        <v>14</v>
      </c>
      <c r="H116" s="568">
        <f ca="1">'Bench Assignment'!K121</f>
        <v>14</v>
      </c>
      <c r="I116" s="23">
        <f>'Competitor List'!J119</f>
        <v>0</v>
      </c>
      <c r="J116" s="23">
        <f>'Competitor List'!K119</f>
        <v>0</v>
      </c>
    </row>
    <row r="117" spans="1:10" x14ac:dyDescent="0.35">
      <c r="A117" s="567">
        <f>'Bench Assignment'!G122</f>
        <v>615</v>
      </c>
      <c r="B117" s="23" t="str">
        <f>'Bench Assignment'!A122</f>
        <v/>
      </c>
      <c r="C117" s="568">
        <f>'Competitor List'!P120</f>
        <v>600</v>
      </c>
      <c r="D117" s="568">
        <f>'Competitor List'!Q120</f>
        <v>15</v>
      </c>
      <c r="E117" s="568">
        <f>'Bench Assignment'!H122</f>
        <v>15</v>
      </c>
      <c r="F117" s="568">
        <f ca="1">'Bench Assignment'!I122</f>
        <v>15</v>
      </c>
      <c r="G117" s="568">
        <f ca="1">'Bench Assignment'!J122</f>
        <v>15</v>
      </c>
      <c r="H117" s="568">
        <f ca="1">'Bench Assignment'!K122</f>
        <v>15</v>
      </c>
      <c r="I117" s="23">
        <f>'Competitor List'!J120</f>
        <v>0</v>
      </c>
      <c r="J117" s="23">
        <f>'Competitor List'!K120</f>
        <v>0</v>
      </c>
    </row>
    <row r="118" spans="1:10" x14ac:dyDescent="0.35">
      <c r="A118" s="567">
        <f>'Bench Assignment'!G123</f>
        <v>616</v>
      </c>
      <c r="B118" s="23" t="str">
        <f>'Bench Assignment'!A123</f>
        <v/>
      </c>
      <c r="C118" s="568">
        <f>'Competitor List'!P121</f>
        <v>600</v>
      </c>
      <c r="D118" s="568">
        <f>'Competitor List'!Q121</f>
        <v>16</v>
      </c>
      <c r="E118" s="568">
        <f>'Bench Assignment'!H123</f>
        <v>16</v>
      </c>
      <c r="F118" s="568">
        <f ca="1">'Bench Assignment'!I123</f>
        <v>16</v>
      </c>
      <c r="G118" s="568">
        <f ca="1">'Bench Assignment'!J123</f>
        <v>16</v>
      </c>
      <c r="H118" s="568">
        <f ca="1">'Bench Assignment'!K123</f>
        <v>16</v>
      </c>
      <c r="I118" s="23">
        <f>'Competitor List'!J121</f>
        <v>0</v>
      </c>
      <c r="J118" s="23">
        <f>'Competitor List'!K121</f>
        <v>0</v>
      </c>
    </row>
    <row r="119" spans="1:10" x14ac:dyDescent="0.35">
      <c r="A119" s="567">
        <f>'Bench Assignment'!G124</f>
        <v>617</v>
      </c>
      <c r="B119" s="23" t="str">
        <f>'Bench Assignment'!A124</f>
        <v/>
      </c>
      <c r="C119" s="568">
        <f>'Competitor List'!P122</f>
        <v>600</v>
      </c>
      <c r="D119" s="568">
        <f>'Competitor List'!Q122</f>
        <v>17</v>
      </c>
      <c r="E119" s="568">
        <f>'Bench Assignment'!H124</f>
        <v>17</v>
      </c>
      <c r="F119" s="568">
        <f ca="1">'Bench Assignment'!I124</f>
        <v>17</v>
      </c>
      <c r="G119" s="568">
        <f ca="1">'Bench Assignment'!J124</f>
        <v>17</v>
      </c>
      <c r="H119" s="568">
        <f ca="1">'Bench Assignment'!K124</f>
        <v>17</v>
      </c>
      <c r="I119" s="23">
        <f>'Competitor List'!J122</f>
        <v>0</v>
      </c>
      <c r="J119" s="23">
        <f>'Competitor List'!K122</f>
        <v>0</v>
      </c>
    </row>
    <row r="120" spans="1:10" x14ac:dyDescent="0.35">
      <c r="A120" s="567">
        <f>'Bench Assignment'!G125</f>
        <v>618</v>
      </c>
      <c r="B120" s="23" t="str">
        <f>'Bench Assignment'!A125</f>
        <v/>
      </c>
      <c r="C120" s="568">
        <f>'Competitor List'!P123</f>
        <v>600</v>
      </c>
      <c r="D120" s="568">
        <f>'Competitor List'!Q123</f>
        <v>18</v>
      </c>
      <c r="E120" s="568">
        <f>'Bench Assignment'!H125</f>
        <v>18</v>
      </c>
      <c r="F120" s="568">
        <f ca="1">'Bench Assignment'!I125</f>
        <v>18</v>
      </c>
      <c r="G120" s="568">
        <f ca="1">'Bench Assignment'!J125</f>
        <v>18</v>
      </c>
      <c r="H120" s="568">
        <f ca="1">'Bench Assignment'!K125</f>
        <v>18</v>
      </c>
      <c r="I120" s="23">
        <f>'Competitor List'!J123</f>
        <v>0</v>
      </c>
      <c r="J120" s="23">
        <f>'Competitor List'!K123</f>
        <v>0</v>
      </c>
    </row>
    <row r="121" spans="1:10" x14ac:dyDescent="0.35">
      <c r="A121" s="567">
        <f>'Bench Assignment'!G126</f>
        <v>619</v>
      </c>
      <c r="B121" s="23" t="str">
        <f>'Bench Assignment'!A126</f>
        <v/>
      </c>
      <c r="C121" s="568">
        <f>'Competitor List'!P124</f>
        <v>600</v>
      </c>
      <c r="D121" s="568">
        <f>'Competitor List'!Q124</f>
        <v>19</v>
      </c>
      <c r="E121" s="568">
        <f>'Bench Assignment'!H126</f>
        <v>19</v>
      </c>
      <c r="F121" s="568">
        <f ca="1">'Bench Assignment'!I126</f>
        <v>19</v>
      </c>
      <c r="G121" s="568">
        <f ca="1">'Bench Assignment'!J126</f>
        <v>19</v>
      </c>
      <c r="H121" s="568">
        <f ca="1">'Bench Assignment'!K126</f>
        <v>19</v>
      </c>
      <c r="I121" s="23">
        <f>'Competitor List'!J124</f>
        <v>0</v>
      </c>
      <c r="J121" s="23">
        <f>'Competitor List'!K124</f>
        <v>0</v>
      </c>
    </row>
    <row r="122" spans="1:10" x14ac:dyDescent="0.35">
      <c r="A122" s="567">
        <f>'Bench Assignment'!G127</f>
        <v>620</v>
      </c>
      <c r="B122" s="23" t="str">
        <f>'Bench Assignment'!A127</f>
        <v/>
      </c>
      <c r="C122" s="568">
        <f>'Competitor List'!P125</f>
        <v>600</v>
      </c>
      <c r="D122" s="568">
        <f>'Competitor List'!Q125</f>
        <v>20</v>
      </c>
      <c r="E122" s="568">
        <f>'Bench Assignment'!H127</f>
        <v>20</v>
      </c>
      <c r="F122" s="568">
        <f ca="1">'Bench Assignment'!I127</f>
        <v>20</v>
      </c>
      <c r="G122" s="568">
        <f ca="1">'Bench Assignment'!J127</f>
        <v>20</v>
      </c>
      <c r="H122" s="568">
        <f ca="1">'Bench Assignment'!K127</f>
        <v>20</v>
      </c>
      <c r="I122" s="23">
        <f>'Competitor List'!J125</f>
        <v>0</v>
      </c>
      <c r="J122" s="23">
        <f>'Competitor List'!K125</f>
        <v>0</v>
      </c>
    </row>
  </sheetData>
  <sheetProtection sheet="1" objects="1" scenarios="1"/>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theme="9" tint="-0.249977111117893"/>
    <pageSetUpPr fitToPage="1"/>
  </sheetPr>
  <dimension ref="A1:B45"/>
  <sheetViews>
    <sheetView topLeftCell="A13" workbookViewId="0">
      <selection activeCell="B49" sqref="B49"/>
    </sheetView>
  </sheetViews>
  <sheetFormatPr defaultRowHeight="14.25" customHeight="1" x14ac:dyDescent="0.35"/>
  <cols>
    <col min="1" max="1" width="22" customWidth="1"/>
    <col min="2" max="2" width="98.453125" customWidth="1"/>
  </cols>
  <sheetData>
    <row r="1" spans="1:2" ht="14.25" customHeight="1" x14ac:dyDescent="0.35">
      <c r="A1" s="753" t="s">
        <v>306</v>
      </c>
      <c r="B1" s="753"/>
    </row>
    <row r="2" spans="1:2" ht="123.75" customHeight="1" x14ac:dyDescent="0.35">
      <c r="A2" s="753" t="s">
        <v>331</v>
      </c>
      <c r="B2" s="753"/>
    </row>
    <row r="3" spans="1:2" ht="14.25" customHeight="1" x14ac:dyDescent="0.35">
      <c r="A3" s="350"/>
      <c r="B3" s="350"/>
    </row>
    <row r="4" spans="1:2" ht="33" customHeight="1" x14ac:dyDescent="0.35">
      <c r="A4" s="353" t="s">
        <v>326</v>
      </c>
      <c r="B4" s="351" t="s">
        <v>307</v>
      </c>
    </row>
    <row r="5" spans="1:2" s="345" customFormat="1" ht="14.25" customHeight="1" x14ac:dyDescent="0.35">
      <c r="B5" s="351" t="s">
        <v>332</v>
      </c>
    </row>
    <row r="6" spans="1:2" s="345" customFormat="1" ht="14.25" customHeight="1" x14ac:dyDescent="0.35">
      <c r="B6" s="351" t="s">
        <v>333</v>
      </c>
    </row>
    <row r="7" spans="1:2" ht="14.25" customHeight="1" x14ac:dyDescent="0.35">
      <c r="A7" s="345"/>
      <c r="B7" s="346" t="s">
        <v>366</v>
      </c>
    </row>
    <row r="8" spans="1:2" s="345" customFormat="1" ht="14.25" customHeight="1" x14ac:dyDescent="0.35">
      <c r="B8" s="346" t="s">
        <v>367</v>
      </c>
    </row>
    <row r="9" spans="1:2" s="345" customFormat="1" ht="14.25" customHeight="1" x14ac:dyDescent="0.35">
      <c r="B9" s="346" t="s">
        <v>368</v>
      </c>
    </row>
    <row r="10" spans="1:2" ht="14.25" customHeight="1" x14ac:dyDescent="0.35">
      <c r="A10" s="345"/>
      <c r="B10" s="346" t="s">
        <v>369</v>
      </c>
    </row>
    <row r="11" spans="1:2" s="345" customFormat="1" ht="14.25" customHeight="1" x14ac:dyDescent="0.35">
      <c r="B11" s="346" t="s">
        <v>370</v>
      </c>
    </row>
    <row r="12" spans="1:2" ht="30.75" customHeight="1" x14ac:dyDescent="0.35">
      <c r="A12" s="345"/>
      <c r="B12" s="347" t="s">
        <v>308</v>
      </c>
    </row>
    <row r="13" spans="1:2" ht="30" customHeight="1" x14ac:dyDescent="0.35">
      <c r="A13" s="345"/>
      <c r="B13" s="349" t="s">
        <v>309</v>
      </c>
    </row>
    <row r="14" spans="1:2" ht="14.25" customHeight="1" x14ac:dyDescent="0.35">
      <c r="A14" s="345"/>
      <c r="B14" s="346" t="s">
        <v>310</v>
      </c>
    </row>
    <row r="15" spans="1:2" ht="14.25" customHeight="1" x14ac:dyDescent="0.35">
      <c r="A15" s="345"/>
      <c r="B15" s="346" t="s">
        <v>335</v>
      </c>
    </row>
    <row r="16" spans="1:2" ht="14.25" customHeight="1" x14ac:dyDescent="0.35">
      <c r="A16" s="345"/>
      <c r="B16" s="346"/>
    </row>
    <row r="17" spans="1:2" ht="14.25" customHeight="1" x14ac:dyDescent="0.35">
      <c r="A17" s="345" t="s">
        <v>327</v>
      </c>
      <c r="B17" s="346" t="s">
        <v>334</v>
      </c>
    </row>
    <row r="18" spans="1:2" ht="14.25" customHeight="1" x14ac:dyDescent="0.35">
      <c r="A18" s="345"/>
      <c r="B18" s="346" t="s">
        <v>311</v>
      </c>
    </row>
    <row r="19" spans="1:2" ht="14.25" customHeight="1" x14ac:dyDescent="0.35">
      <c r="A19" s="345"/>
      <c r="B19" s="346"/>
    </row>
    <row r="20" spans="1:2" ht="14.25" customHeight="1" x14ac:dyDescent="0.35">
      <c r="A20" s="345" t="s">
        <v>328</v>
      </c>
      <c r="B20" s="346" t="s">
        <v>312</v>
      </c>
    </row>
    <row r="21" spans="1:2" ht="14.25" customHeight="1" x14ac:dyDescent="0.35">
      <c r="A21" s="345"/>
      <c r="B21" s="346" t="s">
        <v>313</v>
      </c>
    </row>
    <row r="22" spans="1:2" ht="14.25" customHeight="1" x14ac:dyDescent="0.35">
      <c r="A22" s="345"/>
      <c r="B22" s="346"/>
    </row>
    <row r="23" spans="1:2" ht="14.25" customHeight="1" x14ac:dyDescent="0.35">
      <c r="A23" s="345" t="s">
        <v>329</v>
      </c>
      <c r="B23" s="346" t="s">
        <v>314</v>
      </c>
    </row>
    <row r="24" spans="1:2" ht="14.25" customHeight="1" x14ac:dyDescent="0.35">
      <c r="A24" s="345"/>
      <c r="B24" s="346"/>
    </row>
    <row r="25" spans="1:2" ht="14.25" customHeight="1" x14ac:dyDescent="0.35">
      <c r="A25" s="345" t="s">
        <v>315</v>
      </c>
      <c r="B25" s="346" t="s">
        <v>316</v>
      </c>
    </row>
    <row r="26" spans="1:2" ht="14.25" customHeight="1" x14ac:dyDescent="0.35">
      <c r="A26" s="345"/>
      <c r="B26" s="346" t="s">
        <v>317</v>
      </c>
    </row>
    <row r="27" spans="1:2" ht="14.25" customHeight="1" x14ac:dyDescent="0.35">
      <c r="A27" s="345"/>
      <c r="B27" s="346" t="s">
        <v>318</v>
      </c>
    </row>
    <row r="28" spans="1:2" ht="14.25" customHeight="1" x14ac:dyDescent="0.35">
      <c r="A28" s="345"/>
      <c r="B28" s="346" t="s">
        <v>319</v>
      </c>
    </row>
    <row r="29" spans="1:2" ht="14.25" customHeight="1" x14ac:dyDescent="0.35">
      <c r="A29" s="345"/>
      <c r="B29" s="346"/>
    </row>
    <row r="30" spans="1:2" ht="14.25" customHeight="1" x14ac:dyDescent="0.35">
      <c r="A30" s="345" t="s">
        <v>320</v>
      </c>
      <c r="B30" s="346" t="s">
        <v>321</v>
      </c>
    </row>
    <row r="31" spans="1:2" ht="14.25" customHeight="1" x14ac:dyDescent="0.35">
      <c r="A31" s="345"/>
      <c r="B31" s="346"/>
    </row>
    <row r="32" spans="1:2" ht="14.25" customHeight="1" x14ac:dyDescent="0.35">
      <c r="A32" s="345" t="s">
        <v>330</v>
      </c>
      <c r="B32" s="346" t="s">
        <v>322</v>
      </c>
    </row>
    <row r="33" spans="1:2" ht="14.25" customHeight="1" x14ac:dyDescent="0.35">
      <c r="A33" s="345"/>
      <c r="B33" s="346"/>
    </row>
    <row r="34" spans="1:2" ht="14.25" customHeight="1" x14ac:dyDescent="0.35">
      <c r="A34" s="345"/>
      <c r="B34" s="346"/>
    </row>
    <row r="35" spans="1:2" ht="30.75" customHeight="1" x14ac:dyDescent="0.35">
      <c r="A35" s="348" t="s">
        <v>323</v>
      </c>
      <c r="B35" s="347" t="s">
        <v>324</v>
      </c>
    </row>
    <row r="36" spans="1:2" ht="14.25" customHeight="1" x14ac:dyDescent="0.35">
      <c r="A36" s="345"/>
      <c r="B36" s="346" t="s">
        <v>325</v>
      </c>
    </row>
    <row r="37" spans="1:2" ht="14.25" customHeight="1" x14ac:dyDescent="0.35">
      <c r="B37" s="346" t="s">
        <v>354</v>
      </c>
    </row>
    <row r="39" spans="1:2" ht="14.25" customHeight="1" x14ac:dyDescent="0.35">
      <c r="A39" t="s">
        <v>440</v>
      </c>
      <c r="B39" s="346" t="s">
        <v>441</v>
      </c>
    </row>
    <row r="40" spans="1:2" ht="14.25" customHeight="1" x14ac:dyDescent="0.35">
      <c r="B40" s="346" t="s">
        <v>442</v>
      </c>
    </row>
    <row r="41" spans="1:2" ht="14.25" customHeight="1" x14ac:dyDescent="0.35">
      <c r="B41" s="346" t="s">
        <v>443</v>
      </c>
    </row>
    <row r="42" spans="1:2" s="345" customFormat="1" ht="14.25" customHeight="1" x14ac:dyDescent="0.35">
      <c r="B42" s="346" t="s">
        <v>444</v>
      </c>
    </row>
    <row r="44" spans="1:2" ht="14.25" customHeight="1" x14ac:dyDescent="0.35">
      <c r="A44" s="345" t="s">
        <v>355</v>
      </c>
      <c r="B44" s="346" t="s">
        <v>356</v>
      </c>
    </row>
    <row r="45" spans="1:2" ht="14.25" customHeight="1" x14ac:dyDescent="0.35">
      <c r="A45" s="345"/>
      <c r="B45" s="346" t="s">
        <v>357</v>
      </c>
    </row>
  </sheetData>
  <sheetProtection sheet="1" objects="1" scenarios="1"/>
  <mergeCells count="2">
    <mergeCell ref="A1:B1"/>
    <mergeCell ref="A2:B2"/>
  </mergeCells>
  <pageMargins left="0.7" right="0.7" top="0.75" bottom="0.75" header="0.3" footer="0.3"/>
  <pageSetup scale="7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theme="0" tint="-0.499984740745262"/>
  </sheetPr>
  <dimension ref="A1:C39"/>
  <sheetViews>
    <sheetView topLeftCell="A13" workbookViewId="0">
      <selection activeCell="C44" sqref="C44"/>
    </sheetView>
  </sheetViews>
  <sheetFormatPr defaultColWidth="9.1796875" defaultRowHeight="14.5" x14ac:dyDescent="0.35"/>
  <cols>
    <col min="1" max="1" width="11.26953125" style="38" customWidth="1"/>
    <col min="2" max="2" width="12.81640625" style="84" customWidth="1"/>
    <col min="3" max="3" width="157.7265625" style="1" customWidth="1"/>
    <col min="4" max="16384" width="9.1796875" style="1"/>
  </cols>
  <sheetData>
    <row r="1" spans="1:3" x14ac:dyDescent="0.35">
      <c r="A1" s="38" t="s">
        <v>30</v>
      </c>
    </row>
    <row r="2" spans="1:3" x14ac:dyDescent="0.35">
      <c r="A2" s="38">
        <v>1</v>
      </c>
      <c r="B2" s="84">
        <v>42248</v>
      </c>
      <c r="C2" s="1" t="s">
        <v>183</v>
      </c>
    </row>
    <row r="4" spans="1:3" x14ac:dyDescent="0.35">
      <c r="A4" s="38" t="s">
        <v>26</v>
      </c>
      <c r="C4" s="1" t="s">
        <v>183</v>
      </c>
    </row>
    <row r="6" spans="1:3" x14ac:dyDescent="0.35">
      <c r="A6" s="38" t="s">
        <v>27</v>
      </c>
      <c r="B6" s="84">
        <v>42264</v>
      </c>
      <c r="C6" s="1" t="s">
        <v>182</v>
      </c>
    </row>
    <row r="8" spans="1:3" x14ac:dyDescent="0.35">
      <c r="A8" s="38" t="s">
        <v>28</v>
      </c>
      <c r="B8" s="84">
        <v>42430</v>
      </c>
      <c r="C8" s="1" t="s">
        <v>223</v>
      </c>
    </row>
    <row r="9" spans="1:3" x14ac:dyDescent="0.35">
      <c r="C9" s="1" t="s">
        <v>224</v>
      </c>
    </row>
    <row r="10" spans="1:3" x14ac:dyDescent="0.35">
      <c r="C10" s="1" t="s">
        <v>235</v>
      </c>
    </row>
    <row r="11" spans="1:3" x14ac:dyDescent="0.35">
      <c r="C11" s="1" t="s">
        <v>233</v>
      </c>
    </row>
    <row r="12" spans="1:3" x14ac:dyDescent="0.35">
      <c r="C12" s="1" t="s">
        <v>234</v>
      </c>
    </row>
    <row r="14" spans="1:3" x14ac:dyDescent="0.35">
      <c r="B14" s="84">
        <v>42432</v>
      </c>
      <c r="C14" s="1" t="s">
        <v>299</v>
      </c>
    </row>
    <row r="16" spans="1:3" x14ac:dyDescent="0.35">
      <c r="A16" s="38" t="s">
        <v>298</v>
      </c>
      <c r="B16" s="84">
        <v>42476</v>
      </c>
      <c r="C16" s="1" t="s">
        <v>271</v>
      </c>
    </row>
    <row r="17" spans="1:3" x14ac:dyDescent="0.35">
      <c r="C17" s="1" t="s">
        <v>272</v>
      </c>
    </row>
    <row r="18" spans="1:3" x14ac:dyDescent="0.35">
      <c r="C18" s="1" t="s">
        <v>291</v>
      </c>
    </row>
    <row r="19" spans="1:3" x14ac:dyDescent="0.35">
      <c r="C19" s="1" t="s">
        <v>292</v>
      </c>
    </row>
    <row r="20" spans="1:3" x14ac:dyDescent="0.35">
      <c r="C20" s="1" t="s">
        <v>300</v>
      </c>
    </row>
    <row r="21" spans="1:3" x14ac:dyDescent="0.35">
      <c r="C21" s="1" t="s">
        <v>301</v>
      </c>
    </row>
    <row r="22" spans="1:3" x14ac:dyDescent="0.35">
      <c r="C22" s="1" t="s">
        <v>302</v>
      </c>
    </row>
    <row r="24" spans="1:3" x14ac:dyDescent="0.35">
      <c r="A24" s="38" t="s">
        <v>343</v>
      </c>
      <c r="B24" s="84">
        <v>42485</v>
      </c>
      <c r="C24" s="1" t="s">
        <v>344</v>
      </c>
    </row>
    <row r="25" spans="1:3" x14ac:dyDescent="0.35">
      <c r="C25" s="1" t="s">
        <v>345</v>
      </c>
    </row>
    <row r="27" spans="1:3" x14ac:dyDescent="0.35">
      <c r="A27" s="38" t="s">
        <v>358</v>
      </c>
      <c r="B27" s="84">
        <v>42497</v>
      </c>
      <c r="C27" s="1" t="s">
        <v>383</v>
      </c>
    </row>
    <row r="28" spans="1:3" x14ac:dyDescent="0.35">
      <c r="C28" s="1" t="s">
        <v>359</v>
      </c>
    </row>
    <row r="29" spans="1:3" x14ac:dyDescent="0.35">
      <c r="C29" s="1" t="s">
        <v>360</v>
      </c>
    </row>
    <row r="30" spans="1:3" x14ac:dyDescent="0.35">
      <c r="C30" s="1" t="s">
        <v>361</v>
      </c>
    </row>
    <row r="32" spans="1:3" x14ac:dyDescent="0.35">
      <c r="A32" s="38" t="s">
        <v>401</v>
      </c>
      <c r="B32" s="84">
        <v>42537</v>
      </c>
      <c r="C32" s="1" t="s">
        <v>398</v>
      </c>
    </row>
    <row r="33" spans="1:3" x14ac:dyDescent="0.35">
      <c r="C33" s="1" t="s">
        <v>399</v>
      </c>
    </row>
    <row r="34" spans="1:3" x14ac:dyDescent="0.35">
      <c r="C34" s="1" t="s">
        <v>400</v>
      </c>
    </row>
    <row r="36" spans="1:3" x14ac:dyDescent="0.35">
      <c r="A36" s="38" t="s">
        <v>405</v>
      </c>
      <c r="B36" s="84">
        <v>43499</v>
      </c>
      <c r="C36" s="1" t="s">
        <v>406</v>
      </c>
    </row>
    <row r="38" spans="1:3" x14ac:dyDescent="0.35">
      <c r="A38" s="38" t="s">
        <v>421</v>
      </c>
      <c r="B38" s="84">
        <v>43882</v>
      </c>
      <c r="C38" s="1" t="s">
        <v>422</v>
      </c>
    </row>
    <row r="39" spans="1:3" x14ac:dyDescent="0.35">
      <c r="C39" s="1" t="s">
        <v>445</v>
      </c>
    </row>
  </sheetData>
  <sheetProtection sheet="1" objects="1" scenario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tabColor theme="0" tint="-0.499984740745262"/>
  </sheetPr>
  <dimension ref="A1:AB606"/>
  <sheetViews>
    <sheetView workbookViewId="0">
      <pane ySplit="6" topLeftCell="A7" activePane="bottomLeft" state="frozen"/>
      <selection pane="bottomLeft" activeCell="L457" sqref="L457:L606"/>
    </sheetView>
  </sheetViews>
  <sheetFormatPr defaultColWidth="9.1796875" defaultRowHeight="14.5" x14ac:dyDescent="0.35"/>
  <cols>
    <col min="1" max="1" width="4.81640625" style="57" customWidth="1"/>
    <col min="2" max="2" width="9.1796875" style="57"/>
    <col min="3" max="3" width="18.54296875" style="57" customWidth="1"/>
    <col min="4" max="4" width="5.54296875" style="57" customWidth="1"/>
    <col min="5" max="5" width="4.7265625" style="57" customWidth="1"/>
    <col min="6" max="6" width="7.81640625" style="171" customWidth="1"/>
    <col min="7" max="8" width="5.7265625" style="57" customWidth="1"/>
    <col min="9" max="10" width="7" style="57" customWidth="1"/>
    <col min="11" max="11" width="2.7265625" style="57" customWidth="1"/>
    <col min="12" max="12" width="18.81640625" style="57" customWidth="1"/>
    <col min="13" max="13" width="5.7265625" style="57" customWidth="1"/>
    <col min="14" max="14" width="4.54296875" style="57" customWidth="1"/>
    <col min="15" max="15" width="7.54296875" style="171" customWidth="1"/>
    <col min="16" max="17" width="6.453125" style="57" customWidth="1"/>
    <col min="18" max="19" width="7" style="57" customWidth="1"/>
    <col min="20" max="20" width="2.7265625" style="57" customWidth="1"/>
    <col min="21" max="21" width="18.81640625" style="57" customWidth="1"/>
    <col min="22" max="22" width="5.7265625" style="57" customWidth="1"/>
    <col min="23" max="23" width="4.54296875" style="57" customWidth="1"/>
    <col min="24" max="24" width="7.54296875" style="171" customWidth="1"/>
    <col min="25" max="26" width="6.453125" style="57" customWidth="1"/>
    <col min="27" max="28" width="7" style="57" customWidth="1"/>
    <col min="29" max="16384" width="9.1796875" style="57"/>
  </cols>
  <sheetData>
    <row r="1" spans="1:28" x14ac:dyDescent="0.35">
      <c r="B1" s="61"/>
      <c r="C1" s="60" t="s">
        <v>148</v>
      </c>
    </row>
    <row r="3" spans="1:28" x14ac:dyDescent="0.35">
      <c r="C3" s="85" t="s">
        <v>158</v>
      </c>
      <c r="D3" s="86"/>
      <c r="E3" s="86"/>
      <c r="F3" s="172"/>
      <c r="G3" s="86"/>
      <c r="H3" s="86"/>
      <c r="I3" s="86"/>
      <c r="J3" s="86"/>
      <c r="K3" s="86"/>
      <c r="T3" s="370"/>
    </row>
    <row r="4" spans="1:28" x14ac:dyDescent="0.35">
      <c r="M4" s="63" t="s">
        <v>150</v>
      </c>
      <c r="N4" s="63"/>
      <c r="O4" s="174"/>
      <c r="P4" s="62"/>
      <c r="Q4" s="62"/>
      <c r="R4" s="62"/>
      <c r="S4" s="62"/>
      <c r="V4" s="371" t="s">
        <v>342</v>
      </c>
      <c r="W4" s="371"/>
      <c r="X4" s="372"/>
      <c r="Y4" s="373"/>
      <c r="Z4" s="373"/>
      <c r="AA4" s="373"/>
      <c r="AB4" s="373"/>
    </row>
    <row r="5" spans="1:28" x14ac:dyDescent="0.35">
      <c r="C5" s="59" t="s">
        <v>149</v>
      </c>
      <c r="D5" s="59"/>
      <c r="E5" s="59"/>
      <c r="F5" s="173"/>
      <c r="G5" s="59"/>
      <c r="H5" s="59"/>
      <c r="I5" s="59" t="s">
        <v>157</v>
      </c>
      <c r="J5" s="59" t="s">
        <v>157</v>
      </c>
      <c r="M5" s="62"/>
      <c r="N5" s="62"/>
      <c r="O5" s="174"/>
      <c r="P5" s="62"/>
      <c r="Q5" s="62"/>
      <c r="R5" s="62" t="s">
        <v>157</v>
      </c>
      <c r="S5" s="62" t="s">
        <v>157</v>
      </c>
      <c r="V5" s="373"/>
      <c r="W5" s="373"/>
      <c r="X5" s="372"/>
      <c r="Y5" s="373"/>
      <c r="Z5" s="373"/>
      <c r="AA5" s="373" t="s">
        <v>157</v>
      </c>
      <c r="AB5" s="373" t="s">
        <v>157</v>
      </c>
    </row>
    <row r="6" spans="1:28" x14ac:dyDescent="0.35">
      <c r="C6" s="59"/>
      <c r="D6" s="59" t="s">
        <v>151</v>
      </c>
      <c r="E6" s="59" t="s">
        <v>242</v>
      </c>
      <c r="F6" s="173" t="s">
        <v>152</v>
      </c>
      <c r="G6" s="59" t="s">
        <v>159</v>
      </c>
      <c r="H6" s="59" t="s">
        <v>160</v>
      </c>
      <c r="I6" s="59" t="s">
        <v>151</v>
      </c>
      <c r="J6" s="59" t="s">
        <v>152</v>
      </c>
      <c r="M6" s="62" t="s">
        <v>151</v>
      </c>
      <c r="N6" s="62" t="s">
        <v>242</v>
      </c>
      <c r="O6" s="174" t="s">
        <v>152</v>
      </c>
      <c r="P6" s="62" t="s">
        <v>159</v>
      </c>
      <c r="Q6" s="62" t="s">
        <v>160</v>
      </c>
      <c r="R6" s="62" t="s">
        <v>151</v>
      </c>
      <c r="S6" s="62" t="s">
        <v>152</v>
      </c>
      <c r="V6" s="373" t="s">
        <v>151</v>
      </c>
      <c r="W6" s="373" t="s">
        <v>242</v>
      </c>
      <c r="X6" s="372" t="s">
        <v>152</v>
      </c>
      <c r="Y6" s="373" t="s">
        <v>159</v>
      </c>
      <c r="Z6" s="373" t="s">
        <v>160</v>
      </c>
      <c r="AA6" s="373" t="s">
        <v>151</v>
      </c>
      <c r="AB6" s="373" t="s">
        <v>152</v>
      </c>
    </row>
    <row r="7" spans="1:28" x14ac:dyDescent="0.35">
      <c r="A7" s="57">
        <v>1</v>
      </c>
      <c r="B7" s="58" t="s">
        <v>153</v>
      </c>
      <c r="C7" s="57" t="str">
        <f>IF('Competitor List'!J6="Y",'Competitor List'!B6," ")</f>
        <v>Shooter1</v>
      </c>
      <c r="D7" s="57">
        <f>'LIGHT GUN'!G27</f>
        <v>0</v>
      </c>
      <c r="E7" s="57">
        <f>'LIGHT GUN'!H27</f>
        <v>0</v>
      </c>
      <c r="F7" s="171">
        <f>'LIGHT GUN'!I27</f>
        <v>0</v>
      </c>
      <c r="G7" s="57">
        <f>IF(ISNUMBER(F7),SUM(F7),"99")</f>
        <v>0</v>
      </c>
      <c r="H7" s="57" t="str">
        <f>IF(G7=0,"99",G7)</f>
        <v>99</v>
      </c>
      <c r="I7" s="57">
        <f xml:space="preserve"> IF(AND(ISNUMBER(D7)),RANK(D7,$D$7:$D$606,0)+SUMPRODUCT(($D$7:$D$606=D7)*($F$7:$F$606&lt;F7))+SUMPRODUCT(($D$7:$D$606=D7)*($F$7:$F$606=F7)*($E$7:$E$606&gt;E7))+SUMPRODUCT(($D$7:$D$606=D7)*($F$7:$F$606=F7)*($E$7:$E$606=E7)*($A$7:$A$606&lt;A7)),"DQ")</f>
        <v>1</v>
      </c>
      <c r="J7" s="57" t="str">
        <f xml:space="preserve"> IF(AND(ISNUMBER(H7)),RANK(H7,$H$7:$H$606,1)+SUMPRODUCT(($H$7:$H$606=H7)*($D$7:$D$606&gt;D7))+SUMPRODUCT(($H$7:$H$606=H7)*($D$7:$D$606=D7)*($E$7:$E$606&gt;E7))+SUMPRODUCT(($H$7:$H$606=H7)*($D$7:$D$606=D7)*($E$7:$E$606=E7)*($A$7:$A$606&lt;A7)),"DQ")</f>
        <v>DQ</v>
      </c>
      <c r="L7" s="57" t="str">
        <f>IF('Competitor List'!K6="Y",'Competitor List'!C6," ")</f>
        <v>Shooter1</v>
      </c>
      <c r="M7" s="57">
        <f>'HEAVY GUN'!G27</f>
        <v>0</v>
      </c>
      <c r="N7" s="57">
        <f>'HEAVY GUN'!H27</f>
        <v>0</v>
      </c>
      <c r="O7" s="171">
        <f>'HEAVY GUN'!I27</f>
        <v>0</v>
      </c>
      <c r="P7" s="57">
        <f>IF(ISNUMBER(O7),SUM(O7),"99")</f>
        <v>0</v>
      </c>
      <c r="Q7" s="57" t="str">
        <f>IF(P7=0,"99",P7)</f>
        <v>99</v>
      </c>
      <c r="R7" s="57">
        <f xml:space="preserve"> IF(AND(ISNUMBER(M7)),RANK(M7,$M$7:$M$606,0)+SUMPRODUCT(($M$7:$M$606=M7)*($O$7:$O$606&lt;O7))+SUMPRODUCT(($M$7:$M$606=M7)*($O$7:$O$606=O7)*($N$7:$N$606&gt;N7))+SUMPRODUCT(($M$7:$M$606=M7)*($O$7:$O$606=O7)*($N$7:$N$606=N7)*($A$7:$A$606&lt;A7)),"DQ")</f>
        <v>1</v>
      </c>
      <c r="S7" s="57" t="str">
        <f xml:space="preserve"> IF(AND(Q7&gt;0,ISNUMBER(Q7)),RANK(Q7,$Q$7:$Q$606,1)+SUMPRODUCT(($Q$7:$Q$606=Q7)*($M$7:$M$606&gt;M7))+SUMPRODUCT(($Q$7:$Q$606=Q7)*($M$7:$M$606=M7)*($N$7:$N$606&gt;N7))+SUMPRODUCT(($Q$7:$Q$606=Q7)*($M$7:$M$606=M7)*($N$7:$N$606=N7)*($A$7:$A$606&lt;A7)),"DQ")</f>
        <v>DQ</v>
      </c>
      <c r="U7" s="57">
        <f>'Factory Gun'!B27</f>
        <v>0</v>
      </c>
      <c r="V7" s="57">
        <f>'Factory Gun'!G27</f>
        <v>0</v>
      </c>
      <c r="W7" s="57">
        <f>'Factory Gun'!H27</f>
        <v>0</v>
      </c>
      <c r="X7" s="171">
        <f>'Factory Gun'!I27</f>
        <v>0</v>
      </c>
      <c r="Y7" s="57">
        <f>IF(ISNUMBER(X7),SUM(X7),"99")</f>
        <v>0</v>
      </c>
      <c r="Z7" s="57" t="str">
        <f>IF(Y7=0,"99",Y7)</f>
        <v>99</v>
      </c>
      <c r="AA7" s="57">
        <f xml:space="preserve"> IF(AND(ISNUMBER(V7)),RANK(V7,$V$7:$V$606,0)+SUMPRODUCT(($V$7:$V$606=V7)*($X$7:$X$606&lt;X7))+SUMPRODUCT(($V$7:$V$606=V7)*($X$7:$X$606=X7)*($W$7:$W$606&gt;W7))+SUMPRODUCT(($V$7:$V$606=V7)*($X$7:$X$606=X7)*($W$7:$W$606=W7)*($A$7:$A$606&lt;A7)),"DQ")</f>
        <v>1</v>
      </c>
      <c r="AB7" s="57" t="str">
        <f xml:space="preserve"> IF(AND(Z7&gt;0,ISNUMBER(Z7)),RANK(Z7,$Z$7:$Z$606,1)+SUMPRODUCT(($Z$7:$Z$606=Z7)*($V$7:$V$606&gt;V7))+SUMPRODUCT(($Z$7:$Z$606=Z7)*($V$7:$V$606=V7)*($W$7:$W$606&gt;W7))+SUMPRODUCT(($Z$7:$Z$606=Z7)*($V$7:$V$606=V7)*($W$7:$W$606=W7)*($A$7:$A$606&lt;A7)),"DQ")</f>
        <v>DQ</v>
      </c>
    </row>
    <row r="8" spans="1:28" x14ac:dyDescent="0.35">
      <c r="A8" s="57">
        <v>2</v>
      </c>
      <c r="B8" s="58" t="s">
        <v>153</v>
      </c>
      <c r="C8" s="57" t="str">
        <f>IF('Competitor List'!J7="Y",'Competitor List'!B7," ")</f>
        <v xml:space="preserve"> </v>
      </c>
      <c r="D8" s="57">
        <f>'LIGHT GUN'!G28</f>
        <v>0</v>
      </c>
      <c r="E8" s="57">
        <f>'LIGHT GUN'!H28</f>
        <v>0</v>
      </c>
      <c r="F8" s="171">
        <f>'LIGHT GUN'!I28</f>
        <v>0</v>
      </c>
      <c r="G8" s="57">
        <f t="shared" ref="G8:G71" si="0">IF(ISNUMBER(F8),SUM(F8),"99")</f>
        <v>0</v>
      </c>
      <c r="H8" s="57" t="str">
        <f t="shared" ref="H8:H71" si="1">IF(G8=0,"99",G8)</f>
        <v>99</v>
      </c>
      <c r="I8" s="57">
        <f t="shared" ref="I8:I71" si="2" xml:space="preserve"> IF(AND(ISNUMBER(D8)),RANK(D8,$D$7:$D$606,0)+SUMPRODUCT(($D$7:$D$606=D8)*($F$7:$F$606&lt;F8))+SUMPRODUCT(($D$7:$D$606=D8)*($F$7:$F$606=F8)*($E$7:$E$606&gt;E8))+SUMPRODUCT(($D$7:$D$606=D8)*($F$7:$F$606=F8)*($E$7:$E$606=E8)*($A$7:$A$606&lt;A8)),"DQ")</f>
        <v>2</v>
      </c>
      <c r="J8" s="57" t="str">
        <f t="shared" ref="J8:J71" si="3" xml:space="preserve"> IF(AND(ISNUMBER(H8)),RANK(H8,$H$7:$H$606,1)+SUMPRODUCT(($H$7:$H$606=H8)*($D$7:$D$606&gt;D8))+SUMPRODUCT(($H$7:$H$606=H8)*($D$7:$D$606=D8)*($E$7:$E$606&gt;E8))+SUMPRODUCT(($H$7:$H$606=H8)*($D$7:$D$606=D8)*($E$7:$E$606=E8)*($A$7:$A$606&lt;A8)),"DQ")</f>
        <v>DQ</v>
      </c>
      <c r="L8" s="57" t="str">
        <f>IF('Competitor List'!K7="Y",'Competitor List'!C7," ")</f>
        <v xml:space="preserve"> </v>
      </c>
      <c r="M8" s="57">
        <f>'HEAVY GUN'!G28</f>
        <v>0</v>
      </c>
      <c r="N8" s="57">
        <f>'HEAVY GUN'!H28</f>
        <v>0</v>
      </c>
      <c r="O8" s="171">
        <f>'HEAVY GUN'!I28</f>
        <v>0</v>
      </c>
      <c r="P8" s="57">
        <f t="shared" ref="P8:P71" si="4">IF(ISNUMBER(O8),SUM(O8),"99")</f>
        <v>0</v>
      </c>
      <c r="Q8" s="57" t="str">
        <f t="shared" ref="Q8:Q71" si="5">IF(P8=0,"99",P8)</f>
        <v>99</v>
      </c>
      <c r="R8" s="57">
        <f t="shared" ref="R8:R71" si="6" xml:space="preserve"> IF(AND(ISNUMBER(M8)),RANK(M8,$M$7:$M$606,0)+SUMPRODUCT(($M$7:$M$606=M8)*($O$7:$O$606&lt;O8))+SUMPRODUCT(($M$7:$M$606=M8)*($O$7:$O$606=O8)*($N$7:$N$606&gt;N8))+SUMPRODUCT(($M$7:$M$606=M8)*($O$7:$O$606=O8)*($N$7:$N$606=N8)*($A$7:$A$606&lt;A8)),"DQ")</f>
        <v>2</v>
      </c>
      <c r="S8" s="57" t="str">
        <f t="shared" ref="S8:S71" si="7" xml:space="preserve"> IF(AND(Q8&gt;0,ISNUMBER(Q8)),RANK(Q8,$Q$7:$Q$606,1)+SUMPRODUCT(($Q$7:$Q$606=Q8)*($M$7:$M$606&gt;M8))+SUMPRODUCT(($Q$7:$Q$606=Q8)*($M$7:$M$606=M8)*($N$7:$N$606&gt;N8))+SUMPRODUCT(($Q$7:$Q$606=Q8)*($M$7:$M$606=M8)*($N$7:$N$606=N8)*($A$7:$A$606&lt;A8)),"DQ")</f>
        <v>DQ</v>
      </c>
      <c r="U8" s="57">
        <f>'Factory Gun'!B28</f>
        <v>0</v>
      </c>
      <c r="V8" s="57">
        <f>'Factory Gun'!G28</f>
        <v>0</v>
      </c>
      <c r="W8" s="57">
        <f>'Factory Gun'!H28</f>
        <v>0</v>
      </c>
      <c r="X8" s="171">
        <f>'Factory Gun'!I28</f>
        <v>0</v>
      </c>
      <c r="Y8" s="57">
        <f t="shared" ref="Y8:Y71" si="8">IF(ISNUMBER(X8),SUM(X8),"99")</f>
        <v>0</v>
      </c>
      <c r="Z8" s="57" t="str">
        <f t="shared" ref="Z8:Z71" si="9">IF(Y8=0,"99",Y8)</f>
        <v>99</v>
      </c>
      <c r="AA8" s="57">
        <f t="shared" ref="AA8:AA71" si="10" xml:space="preserve"> IF(AND(ISNUMBER(V8)),RANK(V8,$V$7:$V$606,0)+SUMPRODUCT(($V$7:$V$606=V8)*($X$7:$X$606&lt;X8))+SUMPRODUCT(($V$7:$V$606=V8)*($X$7:$X$606=X8)*($W$7:$W$606&gt;W8))+SUMPRODUCT(($V$7:$V$606=V8)*($X$7:$X$606=X8)*($W$7:$W$606=W8)*($A$7:$A$606&lt;A8)),"DQ")</f>
        <v>2</v>
      </c>
      <c r="AB8" s="57" t="str">
        <f t="shared" ref="AB8:AB71" si="11" xml:space="preserve"> IF(AND(Z8&gt;0,ISNUMBER(Z8)),RANK(Z8,$Z$7:$Z$606,1)+SUMPRODUCT(($Z$7:$Z$606=Z8)*($V$7:$V$606&gt;V8))+SUMPRODUCT(($Z$7:$Z$606=Z8)*($V$7:$V$606=V8)*($W$7:$W$606&gt;W8))+SUMPRODUCT(($Z$7:$Z$606=Z8)*($V$7:$V$606=V8)*($W$7:$W$606=W8)*($A$7:$A$606&lt;A8)),"DQ")</f>
        <v>DQ</v>
      </c>
    </row>
    <row r="9" spans="1:28" x14ac:dyDescent="0.35">
      <c r="A9" s="57">
        <v>3</v>
      </c>
      <c r="B9" s="58" t="s">
        <v>153</v>
      </c>
      <c r="C9" s="57" t="str">
        <f>IF('Competitor List'!J8="Y",'Competitor List'!B8," ")</f>
        <v>Shooter3</v>
      </c>
      <c r="D9" s="57">
        <f>'LIGHT GUN'!G29</f>
        <v>0</v>
      </c>
      <c r="E9" s="57">
        <f>'LIGHT GUN'!H29</f>
        <v>0</v>
      </c>
      <c r="F9" s="171">
        <f>'LIGHT GUN'!I29</f>
        <v>0</v>
      </c>
      <c r="G9" s="57">
        <f t="shared" si="0"/>
        <v>0</v>
      </c>
      <c r="H9" s="57" t="str">
        <f t="shared" si="1"/>
        <v>99</v>
      </c>
      <c r="I9" s="57">
        <f t="shared" si="2"/>
        <v>3</v>
      </c>
      <c r="J9" s="57" t="str">
        <f t="shared" si="3"/>
        <v>DQ</v>
      </c>
      <c r="L9" s="57" t="str">
        <f>IF('Competitor List'!K8="Y",'Competitor List'!C8," ")</f>
        <v>Shooter3</v>
      </c>
      <c r="M9" s="57">
        <f>'HEAVY GUN'!G29</f>
        <v>0</v>
      </c>
      <c r="N9" s="57">
        <f>'HEAVY GUN'!H29</f>
        <v>0</v>
      </c>
      <c r="O9" s="171">
        <f>'HEAVY GUN'!I29</f>
        <v>0</v>
      </c>
      <c r="P9" s="57">
        <f t="shared" si="4"/>
        <v>0</v>
      </c>
      <c r="Q9" s="57" t="str">
        <f t="shared" si="5"/>
        <v>99</v>
      </c>
      <c r="R9" s="57">
        <f t="shared" si="6"/>
        <v>3</v>
      </c>
      <c r="S9" s="57" t="str">
        <f t="shared" si="7"/>
        <v>DQ</v>
      </c>
      <c r="U9" s="57">
        <f>'Factory Gun'!B29</f>
        <v>0</v>
      </c>
      <c r="V9" s="57">
        <f>'Factory Gun'!G29</f>
        <v>0</v>
      </c>
      <c r="W9" s="57">
        <f>'Factory Gun'!H29</f>
        <v>0</v>
      </c>
      <c r="X9" s="171">
        <f>'Factory Gun'!I29</f>
        <v>0</v>
      </c>
      <c r="Y9" s="57">
        <f t="shared" si="8"/>
        <v>0</v>
      </c>
      <c r="Z9" s="57" t="str">
        <f t="shared" si="9"/>
        <v>99</v>
      </c>
      <c r="AA9" s="57">
        <f t="shared" si="10"/>
        <v>3</v>
      </c>
      <c r="AB9" s="57" t="str">
        <f t="shared" si="11"/>
        <v>DQ</v>
      </c>
    </row>
    <row r="10" spans="1:28" x14ac:dyDescent="0.35">
      <c r="A10" s="57">
        <v>4</v>
      </c>
      <c r="B10" s="58" t="s">
        <v>153</v>
      </c>
      <c r="C10" s="57" t="str">
        <f>IF('Competitor List'!J9="Y",'Competitor List'!B9," ")</f>
        <v xml:space="preserve"> </v>
      </c>
      <c r="D10" s="57">
        <f>'LIGHT GUN'!G30</f>
        <v>0</v>
      </c>
      <c r="E10" s="57">
        <f>'LIGHT GUN'!H30</f>
        <v>0</v>
      </c>
      <c r="F10" s="171">
        <f>'LIGHT GUN'!I30</f>
        <v>0</v>
      </c>
      <c r="G10" s="57">
        <f t="shared" si="0"/>
        <v>0</v>
      </c>
      <c r="H10" s="57" t="str">
        <f t="shared" si="1"/>
        <v>99</v>
      </c>
      <c r="I10" s="57">
        <f t="shared" si="2"/>
        <v>4</v>
      </c>
      <c r="J10" s="57" t="str">
        <f t="shared" si="3"/>
        <v>DQ</v>
      </c>
      <c r="L10" s="57" t="str">
        <f>IF('Competitor List'!K9="Y",'Competitor List'!C9," ")</f>
        <v xml:space="preserve"> </v>
      </c>
      <c r="M10" s="57">
        <f>'HEAVY GUN'!G30</f>
        <v>0</v>
      </c>
      <c r="N10" s="57">
        <f>'HEAVY GUN'!H30</f>
        <v>0</v>
      </c>
      <c r="O10" s="171">
        <f>'HEAVY GUN'!I30</f>
        <v>0</v>
      </c>
      <c r="P10" s="57">
        <f t="shared" si="4"/>
        <v>0</v>
      </c>
      <c r="Q10" s="57" t="str">
        <f t="shared" si="5"/>
        <v>99</v>
      </c>
      <c r="R10" s="57">
        <f t="shared" si="6"/>
        <v>4</v>
      </c>
      <c r="S10" s="57" t="str">
        <f t="shared" si="7"/>
        <v>DQ</v>
      </c>
      <c r="U10" s="57">
        <f>'Factory Gun'!B30</f>
        <v>0</v>
      </c>
      <c r="V10" s="57">
        <f>'Factory Gun'!G30</f>
        <v>0</v>
      </c>
      <c r="W10" s="57">
        <f>'Factory Gun'!H30</f>
        <v>0</v>
      </c>
      <c r="X10" s="171">
        <f>'Factory Gun'!I30</f>
        <v>0</v>
      </c>
      <c r="Y10" s="57">
        <f t="shared" si="8"/>
        <v>0</v>
      </c>
      <c r="Z10" s="57" t="str">
        <f t="shared" si="9"/>
        <v>99</v>
      </c>
      <c r="AA10" s="57">
        <f t="shared" si="10"/>
        <v>4</v>
      </c>
      <c r="AB10" s="57" t="str">
        <f t="shared" si="11"/>
        <v>DQ</v>
      </c>
    </row>
    <row r="11" spans="1:28" x14ac:dyDescent="0.35">
      <c r="A11" s="57">
        <v>5</v>
      </c>
      <c r="B11" s="58" t="s">
        <v>153</v>
      </c>
      <c r="C11" s="57" t="str">
        <f>IF('Competitor List'!J10="Y",'Competitor List'!B10," ")</f>
        <v xml:space="preserve"> </v>
      </c>
      <c r="D11" s="57">
        <f>'LIGHT GUN'!G31</f>
        <v>0</v>
      </c>
      <c r="E11" s="57">
        <f>'LIGHT GUN'!H31</f>
        <v>0</v>
      </c>
      <c r="F11" s="171">
        <f>'LIGHT GUN'!I31</f>
        <v>0</v>
      </c>
      <c r="G11" s="57">
        <f t="shared" si="0"/>
        <v>0</v>
      </c>
      <c r="H11" s="57" t="str">
        <f t="shared" si="1"/>
        <v>99</v>
      </c>
      <c r="I11" s="57">
        <f t="shared" si="2"/>
        <v>5</v>
      </c>
      <c r="J11" s="57" t="str">
        <f t="shared" si="3"/>
        <v>DQ</v>
      </c>
      <c r="L11" s="57" t="str">
        <f>IF('Competitor List'!K10="Y",'Competitor List'!C10," ")</f>
        <v xml:space="preserve"> </v>
      </c>
      <c r="M11" s="57">
        <f>'HEAVY GUN'!G31</f>
        <v>0</v>
      </c>
      <c r="N11" s="57">
        <f>'HEAVY GUN'!H31</f>
        <v>0</v>
      </c>
      <c r="O11" s="171">
        <f>'HEAVY GUN'!I31</f>
        <v>0</v>
      </c>
      <c r="P11" s="57">
        <f t="shared" si="4"/>
        <v>0</v>
      </c>
      <c r="Q11" s="57" t="str">
        <f t="shared" si="5"/>
        <v>99</v>
      </c>
      <c r="R11" s="57">
        <f t="shared" si="6"/>
        <v>5</v>
      </c>
      <c r="S11" s="57" t="str">
        <f t="shared" si="7"/>
        <v>DQ</v>
      </c>
      <c r="U11" s="57">
        <f>'Factory Gun'!B31</f>
        <v>0</v>
      </c>
      <c r="V11" s="57">
        <f>'Factory Gun'!G31</f>
        <v>0</v>
      </c>
      <c r="W11" s="57">
        <f>'Factory Gun'!H31</f>
        <v>0</v>
      </c>
      <c r="X11" s="171">
        <f>'Factory Gun'!I31</f>
        <v>0</v>
      </c>
      <c r="Y11" s="57">
        <f t="shared" si="8"/>
        <v>0</v>
      </c>
      <c r="Z11" s="57" t="str">
        <f t="shared" si="9"/>
        <v>99</v>
      </c>
      <c r="AA11" s="57">
        <f t="shared" si="10"/>
        <v>5</v>
      </c>
      <c r="AB11" s="57" t="str">
        <f t="shared" si="11"/>
        <v>DQ</v>
      </c>
    </row>
    <row r="12" spans="1:28" x14ac:dyDescent="0.35">
      <c r="A12" s="57">
        <v>6</v>
      </c>
      <c r="B12" s="58" t="s">
        <v>153</v>
      </c>
      <c r="C12" s="57" t="str">
        <f>IF('Competitor List'!J11="Y",'Competitor List'!B11," ")</f>
        <v xml:space="preserve"> </v>
      </c>
      <c r="D12" s="57">
        <f>'LIGHT GUN'!G32</f>
        <v>0</v>
      </c>
      <c r="E12" s="57">
        <f>'LIGHT GUN'!H32</f>
        <v>0</v>
      </c>
      <c r="F12" s="171">
        <f>'LIGHT GUN'!I32</f>
        <v>0</v>
      </c>
      <c r="G12" s="57">
        <f t="shared" si="0"/>
        <v>0</v>
      </c>
      <c r="H12" s="57" t="str">
        <f t="shared" si="1"/>
        <v>99</v>
      </c>
      <c r="I12" s="57">
        <f t="shared" si="2"/>
        <v>6</v>
      </c>
      <c r="J12" s="57" t="str">
        <f t="shared" si="3"/>
        <v>DQ</v>
      </c>
      <c r="L12" s="57" t="str">
        <f>IF('Competitor List'!K11="Y",'Competitor List'!C11," ")</f>
        <v xml:space="preserve"> </v>
      </c>
      <c r="M12" s="57">
        <f>'HEAVY GUN'!G32</f>
        <v>0</v>
      </c>
      <c r="N12" s="57">
        <f>'HEAVY GUN'!H32</f>
        <v>0</v>
      </c>
      <c r="O12" s="171">
        <f>'HEAVY GUN'!I32</f>
        <v>0</v>
      </c>
      <c r="P12" s="57">
        <f t="shared" si="4"/>
        <v>0</v>
      </c>
      <c r="Q12" s="57" t="str">
        <f t="shared" si="5"/>
        <v>99</v>
      </c>
      <c r="R12" s="57">
        <f t="shared" si="6"/>
        <v>6</v>
      </c>
      <c r="S12" s="57" t="str">
        <f t="shared" si="7"/>
        <v>DQ</v>
      </c>
      <c r="U12" s="57">
        <f>'Factory Gun'!B32</f>
        <v>0</v>
      </c>
      <c r="V12" s="57">
        <f>'Factory Gun'!G32</f>
        <v>0</v>
      </c>
      <c r="W12" s="57">
        <f>'Factory Gun'!H32</f>
        <v>0</v>
      </c>
      <c r="X12" s="171">
        <f>'Factory Gun'!I32</f>
        <v>0</v>
      </c>
      <c r="Y12" s="57">
        <f t="shared" si="8"/>
        <v>0</v>
      </c>
      <c r="Z12" s="57" t="str">
        <f t="shared" si="9"/>
        <v>99</v>
      </c>
      <c r="AA12" s="57">
        <f t="shared" si="10"/>
        <v>6</v>
      </c>
      <c r="AB12" s="57" t="str">
        <f t="shared" si="11"/>
        <v>DQ</v>
      </c>
    </row>
    <row r="13" spans="1:28" x14ac:dyDescent="0.35">
      <c r="A13" s="57">
        <v>7</v>
      </c>
      <c r="B13" s="58" t="s">
        <v>153</v>
      </c>
      <c r="C13" s="57" t="str">
        <f>IF('Competitor List'!J12="Y",'Competitor List'!B12," ")</f>
        <v xml:space="preserve"> </v>
      </c>
      <c r="D13" s="57">
        <f>'LIGHT GUN'!G33</f>
        <v>0</v>
      </c>
      <c r="E13" s="57">
        <f>'LIGHT GUN'!H33</f>
        <v>0</v>
      </c>
      <c r="F13" s="171">
        <f>'LIGHT GUN'!I33</f>
        <v>0</v>
      </c>
      <c r="G13" s="57">
        <f t="shared" si="0"/>
        <v>0</v>
      </c>
      <c r="H13" s="57" t="str">
        <f t="shared" si="1"/>
        <v>99</v>
      </c>
      <c r="I13" s="57">
        <f t="shared" si="2"/>
        <v>7</v>
      </c>
      <c r="J13" s="57" t="str">
        <f t="shared" si="3"/>
        <v>DQ</v>
      </c>
      <c r="L13" s="57" t="str">
        <f>IF('Competitor List'!K12="Y",'Competitor List'!C12," ")</f>
        <v xml:space="preserve"> </v>
      </c>
      <c r="M13" s="57">
        <f>'HEAVY GUN'!G33</f>
        <v>0</v>
      </c>
      <c r="N13" s="57">
        <f>'HEAVY GUN'!H33</f>
        <v>0</v>
      </c>
      <c r="O13" s="171">
        <f>'HEAVY GUN'!I33</f>
        <v>0</v>
      </c>
      <c r="P13" s="57">
        <f t="shared" si="4"/>
        <v>0</v>
      </c>
      <c r="Q13" s="57" t="str">
        <f t="shared" si="5"/>
        <v>99</v>
      </c>
      <c r="R13" s="57">
        <f t="shared" si="6"/>
        <v>7</v>
      </c>
      <c r="S13" s="57" t="str">
        <f t="shared" si="7"/>
        <v>DQ</v>
      </c>
      <c r="U13" s="57">
        <f>'Factory Gun'!B33</f>
        <v>0</v>
      </c>
      <c r="V13" s="57">
        <f>'Factory Gun'!G33</f>
        <v>0</v>
      </c>
      <c r="W13" s="57">
        <f>'Factory Gun'!H33</f>
        <v>0</v>
      </c>
      <c r="X13" s="171">
        <f>'Factory Gun'!I33</f>
        <v>0</v>
      </c>
      <c r="Y13" s="57">
        <f t="shared" si="8"/>
        <v>0</v>
      </c>
      <c r="Z13" s="57" t="str">
        <f t="shared" si="9"/>
        <v>99</v>
      </c>
      <c r="AA13" s="57">
        <f t="shared" si="10"/>
        <v>7</v>
      </c>
      <c r="AB13" s="57" t="str">
        <f t="shared" si="11"/>
        <v>DQ</v>
      </c>
    </row>
    <row r="14" spans="1:28" x14ac:dyDescent="0.35">
      <c r="A14" s="57">
        <v>8</v>
      </c>
      <c r="B14" s="58" t="s">
        <v>153</v>
      </c>
      <c r="C14" s="57" t="str">
        <f>IF('Competitor List'!J13="Y",'Competitor List'!B13," ")</f>
        <v xml:space="preserve"> </v>
      </c>
      <c r="D14" s="57">
        <f>'LIGHT GUN'!G34</f>
        <v>0</v>
      </c>
      <c r="E14" s="57">
        <f>'LIGHT GUN'!H34</f>
        <v>0</v>
      </c>
      <c r="F14" s="171">
        <f>'LIGHT GUN'!I34</f>
        <v>0</v>
      </c>
      <c r="G14" s="57">
        <f t="shared" si="0"/>
        <v>0</v>
      </c>
      <c r="H14" s="57" t="str">
        <f t="shared" si="1"/>
        <v>99</v>
      </c>
      <c r="I14" s="57">
        <f t="shared" si="2"/>
        <v>8</v>
      </c>
      <c r="J14" s="57" t="str">
        <f t="shared" si="3"/>
        <v>DQ</v>
      </c>
      <c r="L14" s="57" t="str">
        <f>IF('Competitor List'!K13="Y",'Competitor List'!C13," ")</f>
        <v xml:space="preserve"> </v>
      </c>
      <c r="M14" s="57">
        <f>'HEAVY GUN'!G34</f>
        <v>0</v>
      </c>
      <c r="N14" s="57">
        <f>'HEAVY GUN'!H34</f>
        <v>0</v>
      </c>
      <c r="O14" s="171">
        <f>'HEAVY GUN'!I34</f>
        <v>0</v>
      </c>
      <c r="P14" s="57">
        <f t="shared" si="4"/>
        <v>0</v>
      </c>
      <c r="Q14" s="57" t="str">
        <f t="shared" si="5"/>
        <v>99</v>
      </c>
      <c r="R14" s="57">
        <f t="shared" si="6"/>
        <v>8</v>
      </c>
      <c r="S14" s="57" t="str">
        <f t="shared" si="7"/>
        <v>DQ</v>
      </c>
      <c r="U14" s="57">
        <f>'Factory Gun'!B34</f>
        <v>0</v>
      </c>
      <c r="V14" s="57">
        <f>'Factory Gun'!G34</f>
        <v>0</v>
      </c>
      <c r="W14" s="57">
        <f>'Factory Gun'!H34</f>
        <v>0</v>
      </c>
      <c r="X14" s="171">
        <f>'Factory Gun'!I34</f>
        <v>0</v>
      </c>
      <c r="Y14" s="57">
        <f t="shared" si="8"/>
        <v>0</v>
      </c>
      <c r="Z14" s="57" t="str">
        <f t="shared" si="9"/>
        <v>99</v>
      </c>
      <c r="AA14" s="57">
        <f t="shared" si="10"/>
        <v>8</v>
      </c>
      <c r="AB14" s="57" t="str">
        <f t="shared" si="11"/>
        <v>DQ</v>
      </c>
    </row>
    <row r="15" spans="1:28" x14ac:dyDescent="0.35">
      <c r="A15" s="57">
        <v>9</v>
      </c>
      <c r="B15" s="58" t="s">
        <v>153</v>
      </c>
      <c r="C15" s="57" t="str">
        <f>IF('Competitor List'!J14="Y",'Competitor List'!B14," ")</f>
        <v xml:space="preserve"> </v>
      </c>
      <c r="D15" s="57">
        <f>'LIGHT GUN'!G35</f>
        <v>0</v>
      </c>
      <c r="E15" s="57">
        <f>'LIGHT GUN'!H35</f>
        <v>0</v>
      </c>
      <c r="F15" s="171">
        <f>'LIGHT GUN'!I35</f>
        <v>0</v>
      </c>
      <c r="G15" s="57">
        <f t="shared" si="0"/>
        <v>0</v>
      </c>
      <c r="H15" s="57" t="str">
        <f t="shared" si="1"/>
        <v>99</v>
      </c>
      <c r="I15" s="57">
        <f t="shared" si="2"/>
        <v>9</v>
      </c>
      <c r="J15" s="57" t="str">
        <f t="shared" si="3"/>
        <v>DQ</v>
      </c>
      <c r="L15" s="57" t="str">
        <f>IF('Competitor List'!K14="Y",'Competitor List'!C14," ")</f>
        <v xml:space="preserve"> </v>
      </c>
      <c r="M15" s="57">
        <f>'HEAVY GUN'!G35</f>
        <v>0</v>
      </c>
      <c r="N15" s="57">
        <f>'HEAVY GUN'!H35</f>
        <v>0</v>
      </c>
      <c r="O15" s="171">
        <f>'HEAVY GUN'!I35</f>
        <v>0</v>
      </c>
      <c r="P15" s="57">
        <f t="shared" si="4"/>
        <v>0</v>
      </c>
      <c r="Q15" s="57" t="str">
        <f t="shared" si="5"/>
        <v>99</v>
      </c>
      <c r="R15" s="57">
        <f t="shared" si="6"/>
        <v>9</v>
      </c>
      <c r="S15" s="57" t="str">
        <f t="shared" si="7"/>
        <v>DQ</v>
      </c>
      <c r="U15" s="57">
        <f>'Factory Gun'!B35</f>
        <v>0</v>
      </c>
      <c r="V15" s="57">
        <f>'Factory Gun'!G35</f>
        <v>0</v>
      </c>
      <c r="W15" s="57">
        <f>'Factory Gun'!H35</f>
        <v>0</v>
      </c>
      <c r="X15" s="171">
        <f>'Factory Gun'!I35</f>
        <v>0</v>
      </c>
      <c r="Y15" s="57">
        <f t="shared" si="8"/>
        <v>0</v>
      </c>
      <c r="Z15" s="57" t="str">
        <f t="shared" si="9"/>
        <v>99</v>
      </c>
      <c r="AA15" s="57">
        <f t="shared" si="10"/>
        <v>9</v>
      </c>
      <c r="AB15" s="57" t="str">
        <f t="shared" si="11"/>
        <v>DQ</v>
      </c>
    </row>
    <row r="16" spans="1:28" x14ac:dyDescent="0.35">
      <c r="A16" s="57">
        <v>10</v>
      </c>
      <c r="B16" s="58" t="s">
        <v>153</v>
      </c>
      <c r="C16" s="57" t="str">
        <f>IF('Competitor List'!J15="Y",'Competitor List'!B15," ")</f>
        <v xml:space="preserve"> </v>
      </c>
      <c r="D16" s="57">
        <f>'LIGHT GUN'!G36</f>
        <v>0</v>
      </c>
      <c r="E16" s="57">
        <f>'LIGHT GUN'!H36</f>
        <v>0</v>
      </c>
      <c r="F16" s="171">
        <f>'LIGHT GUN'!I36</f>
        <v>0</v>
      </c>
      <c r="G16" s="57">
        <f t="shared" si="0"/>
        <v>0</v>
      </c>
      <c r="H16" s="57" t="str">
        <f t="shared" si="1"/>
        <v>99</v>
      </c>
      <c r="I16" s="57">
        <f t="shared" si="2"/>
        <v>10</v>
      </c>
      <c r="J16" s="57" t="str">
        <f t="shared" si="3"/>
        <v>DQ</v>
      </c>
      <c r="L16" s="57" t="str">
        <f>IF('Competitor List'!K15="Y",'Competitor List'!C15," ")</f>
        <v xml:space="preserve"> </v>
      </c>
      <c r="M16" s="57">
        <f>'HEAVY GUN'!G36</f>
        <v>0</v>
      </c>
      <c r="N16" s="57">
        <f>'HEAVY GUN'!H36</f>
        <v>0</v>
      </c>
      <c r="O16" s="171">
        <f>'HEAVY GUN'!I36</f>
        <v>0</v>
      </c>
      <c r="P16" s="57">
        <f t="shared" si="4"/>
        <v>0</v>
      </c>
      <c r="Q16" s="57" t="str">
        <f t="shared" si="5"/>
        <v>99</v>
      </c>
      <c r="R16" s="57">
        <f t="shared" si="6"/>
        <v>10</v>
      </c>
      <c r="S16" s="57" t="str">
        <f t="shared" si="7"/>
        <v>DQ</v>
      </c>
      <c r="U16" s="57">
        <f>'Factory Gun'!B36</f>
        <v>0</v>
      </c>
      <c r="V16" s="57">
        <f>'Factory Gun'!G36</f>
        <v>0</v>
      </c>
      <c r="W16" s="57">
        <f>'Factory Gun'!H36</f>
        <v>0</v>
      </c>
      <c r="X16" s="171">
        <f>'Factory Gun'!I36</f>
        <v>0</v>
      </c>
      <c r="Y16" s="57">
        <f t="shared" si="8"/>
        <v>0</v>
      </c>
      <c r="Z16" s="57" t="str">
        <f t="shared" si="9"/>
        <v>99</v>
      </c>
      <c r="AA16" s="57">
        <f t="shared" si="10"/>
        <v>10</v>
      </c>
      <c r="AB16" s="57" t="str">
        <f t="shared" si="11"/>
        <v>DQ</v>
      </c>
    </row>
    <row r="17" spans="1:28" x14ac:dyDescent="0.35">
      <c r="A17" s="57">
        <v>11</v>
      </c>
      <c r="B17" s="58" t="s">
        <v>153</v>
      </c>
      <c r="C17" s="57" t="str">
        <f>IF('Competitor List'!J16="Y",'Competitor List'!B16," ")</f>
        <v xml:space="preserve"> </v>
      </c>
      <c r="D17" s="57">
        <f>'LIGHT GUN'!G37</f>
        <v>0</v>
      </c>
      <c r="E17" s="57">
        <f>'LIGHT GUN'!H37</f>
        <v>0</v>
      </c>
      <c r="F17" s="171">
        <f>'LIGHT GUN'!I37</f>
        <v>0</v>
      </c>
      <c r="G17" s="57">
        <f t="shared" si="0"/>
        <v>0</v>
      </c>
      <c r="H17" s="57" t="str">
        <f t="shared" si="1"/>
        <v>99</v>
      </c>
      <c r="I17" s="57">
        <f t="shared" si="2"/>
        <v>11</v>
      </c>
      <c r="J17" s="57" t="str">
        <f t="shared" si="3"/>
        <v>DQ</v>
      </c>
      <c r="L17" s="57" t="str">
        <f>IF('Competitor List'!K16="Y",'Competitor List'!C16," ")</f>
        <v xml:space="preserve"> </v>
      </c>
      <c r="M17" s="57">
        <f>'HEAVY GUN'!G37</f>
        <v>0</v>
      </c>
      <c r="N17" s="57">
        <f>'HEAVY GUN'!H37</f>
        <v>0</v>
      </c>
      <c r="O17" s="171">
        <f>'HEAVY GUN'!I37</f>
        <v>0</v>
      </c>
      <c r="P17" s="57">
        <f t="shared" si="4"/>
        <v>0</v>
      </c>
      <c r="Q17" s="57" t="str">
        <f t="shared" si="5"/>
        <v>99</v>
      </c>
      <c r="R17" s="57">
        <f t="shared" si="6"/>
        <v>11</v>
      </c>
      <c r="S17" s="57" t="str">
        <f t="shared" si="7"/>
        <v>DQ</v>
      </c>
      <c r="U17" s="57">
        <f>'Factory Gun'!B37</f>
        <v>0</v>
      </c>
      <c r="V17" s="57">
        <f>'Factory Gun'!G37</f>
        <v>0</v>
      </c>
      <c r="W17" s="57">
        <f>'Factory Gun'!H37</f>
        <v>0</v>
      </c>
      <c r="X17" s="171">
        <f>'Factory Gun'!I37</f>
        <v>0</v>
      </c>
      <c r="Y17" s="57">
        <f t="shared" si="8"/>
        <v>0</v>
      </c>
      <c r="Z17" s="57" t="str">
        <f t="shared" si="9"/>
        <v>99</v>
      </c>
      <c r="AA17" s="57">
        <f t="shared" si="10"/>
        <v>11</v>
      </c>
      <c r="AB17" s="57" t="str">
        <f t="shared" si="11"/>
        <v>DQ</v>
      </c>
    </row>
    <row r="18" spans="1:28" x14ac:dyDescent="0.35">
      <c r="A18" s="57">
        <v>12</v>
      </c>
      <c r="B18" s="58" t="s">
        <v>153</v>
      </c>
      <c r="C18" s="57" t="str">
        <f>IF('Competitor List'!J17="Y",'Competitor List'!B17," ")</f>
        <v xml:space="preserve"> </v>
      </c>
      <c r="D18" s="57">
        <f>'LIGHT GUN'!G38</f>
        <v>0</v>
      </c>
      <c r="E18" s="57">
        <f>'LIGHT GUN'!H38</f>
        <v>0</v>
      </c>
      <c r="F18" s="171">
        <f>'LIGHT GUN'!I38</f>
        <v>0</v>
      </c>
      <c r="G18" s="57">
        <f t="shared" si="0"/>
        <v>0</v>
      </c>
      <c r="H18" s="57" t="str">
        <f t="shared" si="1"/>
        <v>99</v>
      </c>
      <c r="I18" s="57">
        <f t="shared" si="2"/>
        <v>12</v>
      </c>
      <c r="J18" s="57" t="str">
        <f t="shared" si="3"/>
        <v>DQ</v>
      </c>
      <c r="L18" s="57" t="str">
        <f>IF('Competitor List'!K17="Y",'Competitor List'!C17," ")</f>
        <v xml:space="preserve"> </v>
      </c>
      <c r="M18" s="57">
        <f>'HEAVY GUN'!G38</f>
        <v>0</v>
      </c>
      <c r="N18" s="57">
        <f>'HEAVY GUN'!H38</f>
        <v>0</v>
      </c>
      <c r="O18" s="171">
        <f>'HEAVY GUN'!I38</f>
        <v>0</v>
      </c>
      <c r="P18" s="57">
        <f t="shared" si="4"/>
        <v>0</v>
      </c>
      <c r="Q18" s="57" t="str">
        <f t="shared" si="5"/>
        <v>99</v>
      </c>
      <c r="R18" s="57">
        <f t="shared" si="6"/>
        <v>12</v>
      </c>
      <c r="S18" s="57" t="str">
        <f t="shared" si="7"/>
        <v>DQ</v>
      </c>
      <c r="U18" s="57">
        <f>'Factory Gun'!B38</f>
        <v>0</v>
      </c>
      <c r="V18" s="57">
        <f>'Factory Gun'!G38</f>
        <v>0</v>
      </c>
      <c r="W18" s="57">
        <f>'Factory Gun'!H38</f>
        <v>0</v>
      </c>
      <c r="X18" s="171">
        <f>'Factory Gun'!I38</f>
        <v>0</v>
      </c>
      <c r="Y18" s="57">
        <f t="shared" si="8"/>
        <v>0</v>
      </c>
      <c r="Z18" s="57" t="str">
        <f t="shared" si="9"/>
        <v>99</v>
      </c>
      <c r="AA18" s="57">
        <f t="shared" si="10"/>
        <v>12</v>
      </c>
      <c r="AB18" s="57" t="str">
        <f t="shared" si="11"/>
        <v>DQ</v>
      </c>
    </row>
    <row r="19" spans="1:28" x14ac:dyDescent="0.35">
      <c r="A19" s="57">
        <v>13</v>
      </c>
      <c r="B19" s="58" t="s">
        <v>153</v>
      </c>
      <c r="C19" s="57" t="str">
        <f>IF('Competitor List'!J18="Y",'Competitor List'!B18," ")</f>
        <v xml:space="preserve"> </v>
      </c>
      <c r="D19" s="57">
        <f>'LIGHT GUN'!G39</f>
        <v>0</v>
      </c>
      <c r="E19" s="57">
        <f>'LIGHT GUN'!H39</f>
        <v>0</v>
      </c>
      <c r="F19" s="171">
        <f>'LIGHT GUN'!I39</f>
        <v>0</v>
      </c>
      <c r="G19" s="57">
        <f t="shared" si="0"/>
        <v>0</v>
      </c>
      <c r="H19" s="57" t="str">
        <f t="shared" si="1"/>
        <v>99</v>
      </c>
      <c r="I19" s="57">
        <f t="shared" si="2"/>
        <v>13</v>
      </c>
      <c r="J19" s="57" t="str">
        <f t="shared" si="3"/>
        <v>DQ</v>
      </c>
      <c r="L19" s="57" t="str">
        <f>IF('Competitor List'!K18="Y",'Competitor List'!C18," ")</f>
        <v xml:space="preserve"> </v>
      </c>
      <c r="M19" s="57">
        <f>'HEAVY GUN'!G39</f>
        <v>0</v>
      </c>
      <c r="N19" s="57">
        <f>'HEAVY GUN'!H39</f>
        <v>0</v>
      </c>
      <c r="O19" s="171">
        <f>'HEAVY GUN'!I39</f>
        <v>0</v>
      </c>
      <c r="P19" s="57">
        <f t="shared" si="4"/>
        <v>0</v>
      </c>
      <c r="Q19" s="57" t="str">
        <f t="shared" si="5"/>
        <v>99</v>
      </c>
      <c r="R19" s="57">
        <f t="shared" si="6"/>
        <v>13</v>
      </c>
      <c r="S19" s="57" t="str">
        <f t="shared" si="7"/>
        <v>DQ</v>
      </c>
      <c r="U19" s="57">
        <f>'Factory Gun'!B39</f>
        <v>0</v>
      </c>
      <c r="V19" s="57">
        <f>'Factory Gun'!G39</f>
        <v>0</v>
      </c>
      <c r="W19" s="57">
        <f>'Factory Gun'!H39</f>
        <v>0</v>
      </c>
      <c r="X19" s="171">
        <f>'Factory Gun'!I39</f>
        <v>0</v>
      </c>
      <c r="Y19" s="57">
        <f t="shared" si="8"/>
        <v>0</v>
      </c>
      <c r="Z19" s="57" t="str">
        <f t="shared" si="9"/>
        <v>99</v>
      </c>
      <c r="AA19" s="57">
        <f t="shared" si="10"/>
        <v>13</v>
      </c>
      <c r="AB19" s="57" t="str">
        <f t="shared" si="11"/>
        <v>DQ</v>
      </c>
    </row>
    <row r="20" spans="1:28" x14ac:dyDescent="0.35">
      <c r="A20" s="57">
        <v>14</v>
      </c>
      <c r="B20" s="58" t="s">
        <v>153</v>
      </c>
      <c r="C20" s="57" t="str">
        <f>IF('Competitor List'!J19="Y",'Competitor List'!B19," ")</f>
        <v xml:space="preserve"> </v>
      </c>
      <c r="D20" s="57">
        <f>'LIGHT GUN'!G40</f>
        <v>0</v>
      </c>
      <c r="E20" s="57">
        <f>'LIGHT GUN'!H40</f>
        <v>0</v>
      </c>
      <c r="F20" s="171">
        <f>'LIGHT GUN'!I40</f>
        <v>0</v>
      </c>
      <c r="G20" s="57">
        <f t="shared" si="0"/>
        <v>0</v>
      </c>
      <c r="H20" s="57" t="str">
        <f t="shared" si="1"/>
        <v>99</v>
      </c>
      <c r="I20" s="57">
        <f t="shared" si="2"/>
        <v>14</v>
      </c>
      <c r="J20" s="57" t="str">
        <f t="shared" si="3"/>
        <v>DQ</v>
      </c>
      <c r="L20" s="57" t="str">
        <f>IF('Competitor List'!K19="Y",'Competitor List'!C19," ")</f>
        <v xml:space="preserve"> </v>
      </c>
      <c r="M20" s="57">
        <f>'HEAVY GUN'!G40</f>
        <v>0</v>
      </c>
      <c r="N20" s="57">
        <f>'HEAVY GUN'!H40</f>
        <v>0</v>
      </c>
      <c r="O20" s="171">
        <f>'HEAVY GUN'!I40</f>
        <v>0</v>
      </c>
      <c r="P20" s="57">
        <f t="shared" si="4"/>
        <v>0</v>
      </c>
      <c r="Q20" s="57" t="str">
        <f t="shared" si="5"/>
        <v>99</v>
      </c>
      <c r="R20" s="57">
        <f t="shared" si="6"/>
        <v>14</v>
      </c>
      <c r="S20" s="57" t="str">
        <f t="shared" si="7"/>
        <v>DQ</v>
      </c>
      <c r="U20" s="57">
        <f>'Factory Gun'!B40</f>
        <v>0</v>
      </c>
      <c r="V20" s="57">
        <f>'Factory Gun'!G40</f>
        <v>0</v>
      </c>
      <c r="W20" s="57">
        <f>'Factory Gun'!H40</f>
        <v>0</v>
      </c>
      <c r="X20" s="171">
        <f>'Factory Gun'!I40</f>
        <v>0</v>
      </c>
      <c r="Y20" s="57">
        <f t="shared" si="8"/>
        <v>0</v>
      </c>
      <c r="Z20" s="57" t="str">
        <f t="shared" si="9"/>
        <v>99</v>
      </c>
      <c r="AA20" s="57">
        <f t="shared" si="10"/>
        <v>14</v>
      </c>
      <c r="AB20" s="57" t="str">
        <f t="shared" si="11"/>
        <v>DQ</v>
      </c>
    </row>
    <row r="21" spans="1:28" x14ac:dyDescent="0.35">
      <c r="A21" s="57">
        <v>15</v>
      </c>
      <c r="B21" s="58" t="s">
        <v>153</v>
      </c>
      <c r="C21" s="57" t="str">
        <f>IF('Competitor List'!J20="Y",'Competitor List'!B20," ")</f>
        <v xml:space="preserve"> </v>
      </c>
      <c r="D21" s="57">
        <f>'LIGHT GUN'!G41</f>
        <v>0</v>
      </c>
      <c r="E21" s="57">
        <f>'LIGHT GUN'!H41</f>
        <v>0</v>
      </c>
      <c r="F21" s="171">
        <f>'LIGHT GUN'!I41</f>
        <v>0</v>
      </c>
      <c r="G21" s="57">
        <f t="shared" si="0"/>
        <v>0</v>
      </c>
      <c r="H21" s="57" t="str">
        <f t="shared" si="1"/>
        <v>99</v>
      </c>
      <c r="I21" s="57">
        <f t="shared" si="2"/>
        <v>15</v>
      </c>
      <c r="J21" s="57" t="str">
        <f t="shared" si="3"/>
        <v>DQ</v>
      </c>
      <c r="L21" s="57" t="str">
        <f>IF('Competitor List'!K20="Y",'Competitor List'!C20," ")</f>
        <v xml:space="preserve"> </v>
      </c>
      <c r="M21" s="57">
        <f>'HEAVY GUN'!G41</f>
        <v>0</v>
      </c>
      <c r="N21" s="57">
        <f>'HEAVY GUN'!H41</f>
        <v>0</v>
      </c>
      <c r="O21" s="171">
        <f>'HEAVY GUN'!I41</f>
        <v>0</v>
      </c>
      <c r="P21" s="57">
        <f t="shared" si="4"/>
        <v>0</v>
      </c>
      <c r="Q21" s="57" t="str">
        <f t="shared" si="5"/>
        <v>99</v>
      </c>
      <c r="R21" s="57">
        <f t="shared" si="6"/>
        <v>15</v>
      </c>
      <c r="S21" s="57" t="str">
        <f t="shared" si="7"/>
        <v>DQ</v>
      </c>
      <c r="U21" s="57">
        <f>'Factory Gun'!B41</f>
        <v>0</v>
      </c>
      <c r="V21" s="57">
        <f>'Factory Gun'!G41</f>
        <v>0</v>
      </c>
      <c r="W21" s="57">
        <f>'Factory Gun'!H41</f>
        <v>0</v>
      </c>
      <c r="X21" s="171">
        <f>'Factory Gun'!I41</f>
        <v>0</v>
      </c>
      <c r="Y21" s="57">
        <f t="shared" si="8"/>
        <v>0</v>
      </c>
      <c r="Z21" s="57" t="str">
        <f t="shared" si="9"/>
        <v>99</v>
      </c>
      <c r="AA21" s="57">
        <f t="shared" si="10"/>
        <v>15</v>
      </c>
      <c r="AB21" s="57" t="str">
        <f t="shared" si="11"/>
        <v>DQ</v>
      </c>
    </row>
    <row r="22" spans="1:28" x14ac:dyDescent="0.35">
      <c r="A22" s="57">
        <v>16</v>
      </c>
      <c r="B22" s="58" t="s">
        <v>153</v>
      </c>
      <c r="C22" s="57" t="str">
        <f>IF('Competitor List'!J21="Y",'Competitor List'!B21," ")</f>
        <v xml:space="preserve"> </v>
      </c>
      <c r="D22" s="57">
        <f>'LIGHT GUN'!G42</f>
        <v>0</v>
      </c>
      <c r="E22" s="57">
        <f>'LIGHT GUN'!H42</f>
        <v>0</v>
      </c>
      <c r="F22" s="171">
        <f>'LIGHT GUN'!I42</f>
        <v>0</v>
      </c>
      <c r="G22" s="57">
        <f t="shared" si="0"/>
        <v>0</v>
      </c>
      <c r="H22" s="57" t="str">
        <f t="shared" si="1"/>
        <v>99</v>
      </c>
      <c r="I22" s="57">
        <f t="shared" si="2"/>
        <v>16</v>
      </c>
      <c r="J22" s="57" t="str">
        <f t="shared" si="3"/>
        <v>DQ</v>
      </c>
      <c r="L22" s="57" t="str">
        <f>IF('Competitor List'!K21="Y",'Competitor List'!C21," ")</f>
        <v xml:space="preserve"> </v>
      </c>
      <c r="M22" s="57">
        <f>'HEAVY GUN'!G42</f>
        <v>0</v>
      </c>
      <c r="N22" s="57">
        <f>'HEAVY GUN'!H42</f>
        <v>0</v>
      </c>
      <c r="O22" s="171">
        <f>'HEAVY GUN'!I42</f>
        <v>0</v>
      </c>
      <c r="P22" s="57">
        <f t="shared" si="4"/>
        <v>0</v>
      </c>
      <c r="Q22" s="57" t="str">
        <f t="shared" si="5"/>
        <v>99</v>
      </c>
      <c r="R22" s="57">
        <f t="shared" si="6"/>
        <v>16</v>
      </c>
      <c r="S22" s="57" t="str">
        <f t="shared" si="7"/>
        <v>DQ</v>
      </c>
      <c r="U22" s="57">
        <f>'Factory Gun'!B42</f>
        <v>0</v>
      </c>
      <c r="V22" s="57">
        <f>'Factory Gun'!G42</f>
        <v>0</v>
      </c>
      <c r="W22" s="57">
        <f>'Factory Gun'!H42</f>
        <v>0</v>
      </c>
      <c r="X22" s="171">
        <f>'Factory Gun'!I42</f>
        <v>0</v>
      </c>
      <c r="Y22" s="57">
        <f t="shared" si="8"/>
        <v>0</v>
      </c>
      <c r="Z22" s="57" t="str">
        <f t="shared" si="9"/>
        <v>99</v>
      </c>
      <c r="AA22" s="57">
        <f t="shared" si="10"/>
        <v>16</v>
      </c>
      <c r="AB22" s="57" t="str">
        <f t="shared" si="11"/>
        <v>DQ</v>
      </c>
    </row>
    <row r="23" spans="1:28" x14ac:dyDescent="0.35">
      <c r="A23" s="57">
        <v>17</v>
      </c>
      <c r="B23" s="58" t="s">
        <v>153</v>
      </c>
      <c r="C23" s="57" t="str">
        <f>IF('Competitor List'!J22="Y",'Competitor List'!B22," ")</f>
        <v xml:space="preserve"> </v>
      </c>
      <c r="D23" s="57">
        <f>'LIGHT GUN'!G43</f>
        <v>0</v>
      </c>
      <c r="E23" s="57">
        <f>'LIGHT GUN'!H43</f>
        <v>0</v>
      </c>
      <c r="F23" s="171">
        <f>'LIGHT GUN'!I43</f>
        <v>0</v>
      </c>
      <c r="G23" s="57">
        <f t="shared" si="0"/>
        <v>0</v>
      </c>
      <c r="H23" s="57" t="str">
        <f t="shared" si="1"/>
        <v>99</v>
      </c>
      <c r="I23" s="57">
        <f t="shared" si="2"/>
        <v>17</v>
      </c>
      <c r="J23" s="57" t="str">
        <f t="shared" si="3"/>
        <v>DQ</v>
      </c>
      <c r="L23" s="57" t="str">
        <f>IF('Competitor List'!K22="Y",'Competitor List'!C22," ")</f>
        <v xml:space="preserve"> </v>
      </c>
      <c r="M23" s="57">
        <f>'HEAVY GUN'!G43</f>
        <v>0</v>
      </c>
      <c r="N23" s="57">
        <f>'HEAVY GUN'!H43</f>
        <v>0</v>
      </c>
      <c r="O23" s="171">
        <f>'HEAVY GUN'!I43</f>
        <v>0</v>
      </c>
      <c r="P23" s="57">
        <f t="shared" si="4"/>
        <v>0</v>
      </c>
      <c r="Q23" s="57" t="str">
        <f t="shared" si="5"/>
        <v>99</v>
      </c>
      <c r="R23" s="57">
        <f t="shared" si="6"/>
        <v>17</v>
      </c>
      <c r="S23" s="57" t="str">
        <f t="shared" si="7"/>
        <v>DQ</v>
      </c>
      <c r="U23" s="57">
        <f>'Factory Gun'!B43</f>
        <v>0</v>
      </c>
      <c r="V23" s="57">
        <f>'Factory Gun'!G43</f>
        <v>0</v>
      </c>
      <c r="W23" s="57">
        <f>'Factory Gun'!H43</f>
        <v>0</v>
      </c>
      <c r="X23" s="171">
        <f>'Factory Gun'!I43</f>
        <v>0</v>
      </c>
      <c r="Y23" s="57">
        <f t="shared" si="8"/>
        <v>0</v>
      </c>
      <c r="Z23" s="57" t="str">
        <f t="shared" si="9"/>
        <v>99</v>
      </c>
      <c r="AA23" s="57">
        <f t="shared" si="10"/>
        <v>17</v>
      </c>
      <c r="AB23" s="57" t="str">
        <f t="shared" si="11"/>
        <v>DQ</v>
      </c>
    </row>
    <row r="24" spans="1:28" x14ac:dyDescent="0.35">
      <c r="A24" s="57">
        <v>18</v>
      </c>
      <c r="B24" s="58" t="s">
        <v>153</v>
      </c>
      <c r="C24" s="57" t="str">
        <f>IF('Competitor List'!J23="Y",'Competitor List'!B23," ")</f>
        <v xml:space="preserve"> </v>
      </c>
      <c r="D24" s="57">
        <f>'LIGHT GUN'!G44</f>
        <v>0</v>
      </c>
      <c r="E24" s="57">
        <f>'LIGHT GUN'!H44</f>
        <v>0</v>
      </c>
      <c r="F24" s="171">
        <f>'LIGHT GUN'!I44</f>
        <v>0</v>
      </c>
      <c r="G24" s="57">
        <f t="shared" si="0"/>
        <v>0</v>
      </c>
      <c r="H24" s="57" t="str">
        <f t="shared" si="1"/>
        <v>99</v>
      </c>
      <c r="I24" s="57">
        <f t="shared" si="2"/>
        <v>18</v>
      </c>
      <c r="J24" s="57" t="str">
        <f t="shared" si="3"/>
        <v>DQ</v>
      </c>
      <c r="L24" s="57" t="str">
        <f>IF('Competitor List'!K23="Y",'Competitor List'!C23," ")</f>
        <v xml:space="preserve"> </v>
      </c>
      <c r="M24" s="57">
        <f>'HEAVY GUN'!G44</f>
        <v>0</v>
      </c>
      <c r="N24" s="57">
        <f>'HEAVY GUN'!H44</f>
        <v>0</v>
      </c>
      <c r="O24" s="171">
        <f>'HEAVY GUN'!I44</f>
        <v>0</v>
      </c>
      <c r="P24" s="57">
        <f t="shared" si="4"/>
        <v>0</v>
      </c>
      <c r="Q24" s="57" t="str">
        <f t="shared" si="5"/>
        <v>99</v>
      </c>
      <c r="R24" s="57">
        <f t="shared" si="6"/>
        <v>18</v>
      </c>
      <c r="S24" s="57" t="str">
        <f t="shared" si="7"/>
        <v>DQ</v>
      </c>
      <c r="U24" s="57">
        <f>'Factory Gun'!B44</f>
        <v>0</v>
      </c>
      <c r="V24" s="57">
        <f>'Factory Gun'!G44</f>
        <v>0</v>
      </c>
      <c r="W24" s="57">
        <f>'Factory Gun'!H44</f>
        <v>0</v>
      </c>
      <c r="X24" s="171">
        <f>'Factory Gun'!I44</f>
        <v>0</v>
      </c>
      <c r="Y24" s="57">
        <f t="shared" si="8"/>
        <v>0</v>
      </c>
      <c r="Z24" s="57" t="str">
        <f t="shared" si="9"/>
        <v>99</v>
      </c>
      <c r="AA24" s="57">
        <f t="shared" si="10"/>
        <v>18</v>
      </c>
      <c r="AB24" s="57" t="str">
        <f t="shared" si="11"/>
        <v>DQ</v>
      </c>
    </row>
    <row r="25" spans="1:28" x14ac:dyDescent="0.35">
      <c r="A25" s="57">
        <v>19</v>
      </c>
      <c r="B25" s="58" t="s">
        <v>153</v>
      </c>
      <c r="C25" s="57" t="str">
        <f>IF('Competitor List'!J24="Y",'Competitor List'!B24," ")</f>
        <v xml:space="preserve"> </v>
      </c>
      <c r="D25" s="57">
        <f>'LIGHT GUN'!G45</f>
        <v>0</v>
      </c>
      <c r="E25" s="57">
        <f>'LIGHT GUN'!H45</f>
        <v>0</v>
      </c>
      <c r="F25" s="171">
        <f>'LIGHT GUN'!I45</f>
        <v>0</v>
      </c>
      <c r="G25" s="57">
        <f t="shared" si="0"/>
        <v>0</v>
      </c>
      <c r="H25" s="57" t="str">
        <f t="shared" si="1"/>
        <v>99</v>
      </c>
      <c r="I25" s="57">
        <f t="shared" si="2"/>
        <v>19</v>
      </c>
      <c r="J25" s="57" t="str">
        <f t="shared" si="3"/>
        <v>DQ</v>
      </c>
      <c r="L25" s="57" t="str">
        <f>IF('Competitor List'!K24="Y",'Competitor List'!C24," ")</f>
        <v xml:space="preserve"> </v>
      </c>
      <c r="M25" s="57">
        <f>'HEAVY GUN'!G45</f>
        <v>0</v>
      </c>
      <c r="N25" s="57">
        <f>'HEAVY GUN'!H45</f>
        <v>0</v>
      </c>
      <c r="O25" s="171">
        <f>'HEAVY GUN'!I45</f>
        <v>0</v>
      </c>
      <c r="P25" s="57">
        <f t="shared" si="4"/>
        <v>0</v>
      </c>
      <c r="Q25" s="57" t="str">
        <f t="shared" si="5"/>
        <v>99</v>
      </c>
      <c r="R25" s="57">
        <f t="shared" si="6"/>
        <v>19</v>
      </c>
      <c r="S25" s="57" t="str">
        <f t="shared" si="7"/>
        <v>DQ</v>
      </c>
      <c r="U25" s="57">
        <f>'Factory Gun'!B45</f>
        <v>0</v>
      </c>
      <c r="V25" s="57">
        <f>'Factory Gun'!G45</f>
        <v>0</v>
      </c>
      <c r="W25" s="57">
        <f>'Factory Gun'!H45</f>
        <v>0</v>
      </c>
      <c r="X25" s="171">
        <f>'Factory Gun'!I45</f>
        <v>0</v>
      </c>
      <c r="Y25" s="57">
        <f t="shared" si="8"/>
        <v>0</v>
      </c>
      <c r="Z25" s="57" t="str">
        <f t="shared" si="9"/>
        <v>99</v>
      </c>
      <c r="AA25" s="57">
        <f t="shared" si="10"/>
        <v>19</v>
      </c>
      <c r="AB25" s="57" t="str">
        <f t="shared" si="11"/>
        <v>DQ</v>
      </c>
    </row>
    <row r="26" spans="1:28" x14ac:dyDescent="0.35">
      <c r="A26" s="57">
        <v>20</v>
      </c>
      <c r="B26" s="58" t="s">
        <v>153</v>
      </c>
      <c r="C26" s="57" t="str">
        <f>IF('Competitor List'!J25="Y",'Competitor List'!B25," ")</f>
        <v xml:space="preserve"> </v>
      </c>
      <c r="D26" s="57">
        <f>'LIGHT GUN'!G46</f>
        <v>0</v>
      </c>
      <c r="E26" s="57">
        <f>'LIGHT GUN'!H46</f>
        <v>0</v>
      </c>
      <c r="F26" s="171">
        <f>'LIGHT GUN'!I46</f>
        <v>0</v>
      </c>
      <c r="G26" s="57">
        <f t="shared" si="0"/>
        <v>0</v>
      </c>
      <c r="H26" s="57" t="str">
        <f t="shared" si="1"/>
        <v>99</v>
      </c>
      <c r="I26" s="57">
        <f t="shared" si="2"/>
        <v>20</v>
      </c>
      <c r="J26" s="57" t="str">
        <f t="shared" si="3"/>
        <v>DQ</v>
      </c>
      <c r="L26" s="57" t="str">
        <f>IF('Competitor List'!K25="Y",'Competitor List'!C25," ")</f>
        <v xml:space="preserve"> </v>
      </c>
      <c r="M26" s="57">
        <f>'HEAVY GUN'!G46</f>
        <v>0</v>
      </c>
      <c r="N26" s="57">
        <f>'HEAVY GUN'!H46</f>
        <v>0</v>
      </c>
      <c r="O26" s="171">
        <f>'HEAVY GUN'!I46</f>
        <v>0</v>
      </c>
      <c r="P26" s="57">
        <f t="shared" si="4"/>
        <v>0</v>
      </c>
      <c r="Q26" s="57" t="str">
        <f t="shared" si="5"/>
        <v>99</v>
      </c>
      <c r="R26" s="57">
        <f t="shared" si="6"/>
        <v>20</v>
      </c>
      <c r="S26" s="57" t="str">
        <f t="shared" si="7"/>
        <v>DQ</v>
      </c>
      <c r="U26" s="57">
        <f>'Factory Gun'!B46</f>
        <v>0</v>
      </c>
      <c r="V26" s="57">
        <f>'Factory Gun'!G46</f>
        <v>0</v>
      </c>
      <c r="W26" s="57">
        <f>'Factory Gun'!H46</f>
        <v>0</v>
      </c>
      <c r="X26" s="171">
        <f>'Factory Gun'!I46</f>
        <v>0</v>
      </c>
      <c r="Y26" s="57">
        <f t="shared" si="8"/>
        <v>0</v>
      </c>
      <c r="Z26" s="57" t="str">
        <f t="shared" si="9"/>
        <v>99</v>
      </c>
      <c r="AA26" s="57">
        <f t="shared" si="10"/>
        <v>20</v>
      </c>
      <c r="AB26" s="57" t="str">
        <f t="shared" si="11"/>
        <v>DQ</v>
      </c>
    </row>
    <row r="27" spans="1:28" x14ac:dyDescent="0.35">
      <c r="A27" s="57">
        <v>21</v>
      </c>
      <c r="B27" s="58" t="s">
        <v>153</v>
      </c>
      <c r="C27" s="57" t="str">
        <f>IF('Competitor List'!J26="Y",'Competitor List'!B26," ")</f>
        <v xml:space="preserve"> </v>
      </c>
      <c r="D27" s="57">
        <f>'LIGHT GUN'!G47</f>
        <v>0</v>
      </c>
      <c r="E27" s="57">
        <f>'LIGHT GUN'!H47</f>
        <v>0</v>
      </c>
      <c r="F27" s="171">
        <f>'LIGHT GUN'!I47</f>
        <v>0</v>
      </c>
      <c r="G27" s="57">
        <f t="shared" si="0"/>
        <v>0</v>
      </c>
      <c r="H27" s="57" t="str">
        <f t="shared" si="1"/>
        <v>99</v>
      </c>
      <c r="I27" s="57">
        <f t="shared" si="2"/>
        <v>21</v>
      </c>
      <c r="J27" s="57" t="str">
        <f t="shared" si="3"/>
        <v>DQ</v>
      </c>
      <c r="L27" s="57" t="str">
        <f>IF('Competitor List'!K26="Y",'Competitor List'!C26," ")</f>
        <v xml:space="preserve"> </v>
      </c>
      <c r="M27" s="57">
        <f>'HEAVY GUN'!G47</f>
        <v>0</v>
      </c>
      <c r="N27" s="57">
        <f>'HEAVY GUN'!H47</f>
        <v>0</v>
      </c>
      <c r="O27" s="171">
        <f>'HEAVY GUN'!I47</f>
        <v>0</v>
      </c>
      <c r="P27" s="57">
        <f t="shared" si="4"/>
        <v>0</v>
      </c>
      <c r="Q27" s="57" t="str">
        <f t="shared" si="5"/>
        <v>99</v>
      </c>
      <c r="R27" s="57">
        <f t="shared" si="6"/>
        <v>21</v>
      </c>
      <c r="S27" s="57" t="str">
        <f t="shared" si="7"/>
        <v>DQ</v>
      </c>
      <c r="U27" s="57">
        <f>'Factory Gun'!B47</f>
        <v>0</v>
      </c>
      <c r="V27" s="57">
        <f>'Factory Gun'!G47</f>
        <v>0</v>
      </c>
      <c r="W27" s="57">
        <f>'Factory Gun'!H47</f>
        <v>0</v>
      </c>
      <c r="X27" s="171">
        <f>'Factory Gun'!I47</f>
        <v>0</v>
      </c>
      <c r="Y27" s="57">
        <f t="shared" si="8"/>
        <v>0</v>
      </c>
      <c r="Z27" s="57" t="str">
        <f t="shared" si="9"/>
        <v>99</v>
      </c>
      <c r="AA27" s="57">
        <f t="shared" si="10"/>
        <v>21</v>
      </c>
      <c r="AB27" s="57" t="str">
        <f t="shared" si="11"/>
        <v>DQ</v>
      </c>
    </row>
    <row r="28" spans="1:28" x14ac:dyDescent="0.35">
      <c r="A28" s="57">
        <v>22</v>
      </c>
      <c r="B28" s="58" t="s">
        <v>153</v>
      </c>
      <c r="C28" s="57" t="str">
        <f>IF('Competitor List'!J27="Y",'Competitor List'!B27," ")</f>
        <v xml:space="preserve"> </v>
      </c>
      <c r="D28" s="57">
        <f>'LIGHT GUN'!G48</f>
        <v>0</v>
      </c>
      <c r="E28" s="57">
        <f>'LIGHT GUN'!H48</f>
        <v>0</v>
      </c>
      <c r="F28" s="171">
        <f>'LIGHT GUN'!I48</f>
        <v>0</v>
      </c>
      <c r="G28" s="57">
        <f t="shared" si="0"/>
        <v>0</v>
      </c>
      <c r="H28" s="57" t="str">
        <f t="shared" si="1"/>
        <v>99</v>
      </c>
      <c r="I28" s="57">
        <f t="shared" si="2"/>
        <v>22</v>
      </c>
      <c r="J28" s="57" t="str">
        <f t="shared" si="3"/>
        <v>DQ</v>
      </c>
      <c r="L28" s="57" t="str">
        <f>IF('Competitor List'!K27="Y",'Competitor List'!C27," ")</f>
        <v xml:space="preserve"> </v>
      </c>
      <c r="M28" s="57">
        <f>'HEAVY GUN'!G48</f>
        <v>0</v>
      </c>
      <c r="N28" s="57">
        <f>'HEAVY GUN'!H48</f>
        <v>0</v>
      </c>
      <c r="O28" s="171">
        <f>'HEAVY GUN'!I48</f>
        <v>0</v>
      </c>
      <c r="P28" s="57">
        <f t="shared" si="4"/>
        <v>0</v>
      </c>
      <c r="Q28" s="57" t="str">
        <f t="shared" si="5"/>
        <v>99</v>
      </c>
      <c r="R28" s="57">
        <f t="shared" si="6"/>
        <v>22</v>
      </c>
      <c r="S28" s="57" t="str">
        <f t="shared" si="7"/>
        <v>DQ</v>
      </c>
      <c r="U28" s="57">
        <f>'Factory Gun'!B48</f>
        <v>0</v>
      </c>
      <c r="V28" s="57">
        <f>'Factory Gun'!G48</f>
        <v>0</v>
      </c>
      <c r="W28" s="57">
        <f>'Factory Gun'!H48</f>
        <v>0</v>
      </c>
      <c r="X28" s="171">
        <f>'Factory Gun'!I48</f>
        <v>0</v>
      </c>
      <c r="Y28" s="57">
        <f t="shared" si="8"/>
        <v>0</v>
      </c>
      <c r="Z28" s="57" t="str">
        <f t="shared" si="9"/>
        <v>99</v>
      </c>
      <c r="AA28" s="57">
        <f t="shared" si="10"/>
        <v>22</v>
      </c>
      <c r="AB28" s="57" t="str">
        <f t="shared" si="11"/>
        <v>DQ</v>
      </c>
    </row>
    <row r="29" spans="1:28" x14ac:dyDescent="0.35">
      <c r="A29" s="57">
        <v>23</v>
      </c>
      <c r="B29" s="58" t="s">
        <v>153</v>
      </c>
      <c r="C29" s="57" t="str">
        <f>IF('Competitor List'!J28="Y",'Competitor List'!B28," ")</f>
        <v xml:space="preserve"> </v>
      </c>
      <c r="D29" s="57">
        <f>'LIGHT GUN'!G49</f>
        <v>0</v>
      </c>
      <c r="E29" s="57">
        <f>'LIGHT GUN'!H49</f>
        <v>0</v>
      </c>
      <c r="F29" s="171">
        <f>'LIGHT GUN'!I49</f>
        <v>0</v>
      </c>
      <c r="G29" s="57">
        <f t="shared" si="0"/>
        <v>0</v>
      </c>
      <c r="H29" s="57" t="str">
        <f t="shared" si="1"/>
        <v>99</v>
      </c>
      <c r="I29" s="57">
        <f t="shared" si="2"/>
        <v>23</v>
      </c>
      <c r="J29" s="57" t="str">
        <f t="shared" si="3"/>
        <v>DQ</v>
      </c>
      <c r="L29" s="57" t="str">
        <f>IF('Competitor List'!K28="Y",'Competitor List'!C28," ")</f>
        <v xml:space="preserve"> </v>
      </c>
      <c r="M29" s="57">
        <f>'HEAVY GUN'!G49</f>
        <v>0</v>
      </c>
      <c r="N29" s="57">
        <f>'HEAVY GUN'!H49</f>
        <v>0</v>
      </c>
      <c r="O29" s="171">
        <f>'HEAVY GUN'!I49</f>
        <v>0</v>
      </c>
      <c r="P29" s="57">
        <f t="shared" si="4"/>
        <v>0</v>
      </c>
      <c r="Q29" s="57" t="str">
        <f t="shared" si="5"/>
        <v>99</v>
      </c>
      <c r="R29" s="57">
        <f t="shared" si="6"/>
        <v>23</v>
      </c>
      <c r="S29" s="57" t="str">
        <f t="shared" si="7"/>
        <v>DQ</v>
      </c>
      <c r="U29" s="57">
        <f>'Factory Gun'!B49</f>
        <v>0</v>
      </c>
      <c r="V29" s="57">
        <f>'Factory Gun'!G49</f>
        <v>0</v>
      </c>
      <c r="W29" s="57">
        <f>'Factory Gun'!H49</f>
        <v>0</v>
      </c>
      <c r="X29" s="171">
        <f>'Factory Gun'!I49</f>
        <v>0</v>
      </c>
      <c r="Y29" s="57">
        <f t="shared" si="8"/>
        <v>0</v>
      </c>
      <c r="Z29" s="57" t="str">
        <f t="shared" si="9"/>
        <v>99</v>
      </c>
      <c r="AA29" s="57">
        <f t="shared" si="10"/>
        <v>23</v>
      </c>
      <c r="AB29" s="57" t="str">
        <f t="shared" si="11"/>
        <v>DQ</v>
      </c>
    </row>
    <row r="30" spans="1:28" x14ac:dyDescent="0.35">
      <c r="A30" s="57">
        <v>24</v>
      </c>
      <c r="B30" s="58" t="s">
        <v>153</v>
      </c>
      <c r="C30" s="57" t="str">
        <f>IF('Competitor List'!J29="Y",'Competitor List'!B29," ")</f>
        <v xml:space="preserve"> </v>
      </c>
      <c r="D30" s="57">
        <f>'LIGHT GUN'!G50</f>
        <v>0</v>
      </c>
      <c r="E30" s="57">
        <f>'LIGHT GUN'!H50</f>
        <v>0</v>
      </c>
      <c r="F30" s="171">
        <f>'LIGHT GUN'!I50</f>
        <v>0</v>
      </c>
      <c r="G30" s="57">
        <f t="shared" si="0"/>
        <v>0</v>
      </c>
      <c r="H30" s="57" t="str">
        <f t="shared" si="1"/>
        <v>99</v>
      </c>
      <c r="I30" s="57">
        <f t="shared" si="2"/>
        <v>24</v>
      </c>
      <c r="J30" s="57" t="str">
        <f t="shared" si="3"/>
        <v>DQ</v>
      </c>
      <c r="L30" s="57" t="str">
        <f>IF('Competitor List'!K29="Y",'Competitor List'!C29," ")</f>
        <v xml:space="preserve"> </v>
      </c>
      <c r="M30" s="57">
        <f>'HEAVY GUN'!G50</f>
        <v>0</v>
      </c>
      <c r="N30" s="57">
        <f>'HEAVY GUN'!H50</f>
        <v>0</v>
      </c>
      <c r="O30" s="171">
        <f>'HEAVY GUN'!I50</f>
        <v>0</v>
      </c>
      <c r="P30" s="57">
        <f t="shared" si="4"/>
        <v>0</v>
      </c>
      <c r="Q30" s="57" t="str">
        <f t="shared" si="5"/>
        <v>99</v>
      </c>
      <c r="R30" s="57">
        <f t="shared" si="6"/>
        <v>24</v>
      </c>
      <c r="S30" s="57" t="str">
        <f t="shared" si="7"/>
        <v>DQ</v>
      </c>
      <c r="U30" s="57">
        <f>'Factory Gun'!B50</f>
        <v>0</v>
      </c>
      <c r="V30" s="57">
        <f>'Factory Gun'!G50</f>
        <v>0</v>
      </c>
      <c r="W30" s="57">
        <f>'Factory Gun'!H50</f>
        <v>0</v>
      </c>
      <c r="X30" s="171">
        <f>'Factory Gun'!I50</f>
        <v>0</v>
      </c>
      <c r="Y30" s="57">
        <f t="shared" si="8"/>
        <v>0</v>
      </c>
      <c r="Z30" s="57" t="str">
        <f t="shared" si="9"/>
        <v>99</v>
      </c>
      <c r="AA30" s="57">
        <f t="shared" si="10"/>
        <v>24</v>
      </c>
      <c r="AB30" s="57" t="str">
        <f t="shared" si="11"/>
        <v>DQ</v>
      </c>
    </row>
    <row r="31" spans="1:28" x14ac:dyDescent="0.35">
      <c r="A31" s="57">
        <v>25</v>
      </c>
      <c r="B31" s="58" t="s">
        <v>153</v>
      </c>
      <c r="C31" s="57" t="str">
        <f>IF('Competitor List'!J30="Y",'Competitor List'!B30," ")</f>
        <v xml:space="preserve"> </v>
      </c>
      <c r="D31" s="57">
        <f>'LIGHT GUN'!G51</f>
        <v>0</v>
      </c>
      <c r="E31" s="57">
        <f>'LIGHT GUN'!H51</f>
        <v>0</v>
      </c>
      <c r="F31" s="171">
        <f>'LIGHT GUN'!I51</f>
        <v>0</v>
      </c>
      <c r="G31" s="57">
        <f t="shared" si="0"/>
        <v>0</v>
      </c>
      <c r="H31" s="57" t="str">
        <f t="shared" si="1"/>
        <v>99</v>
      </c>
      <c r="I31" s="57">
        <f t="shared" si="2"/>
        <v>25</v>
      </c>
      <c r="J31" s="57" t="str">
        <f t="shared" si="3"/>
        <v>DQ</v>
      </c>
      <c r="L31" s="57" t="str">
        <f>IF('Competitor List'!K30="Y",'Competitor List'!C30," ")</f>
        <v xml:space="preserve"> </v>
      </c>
      <c r="M31" s="57">
        <f>'HEAVY GUN'!G51</f>
        <v>0</v>
      </c>
      <c r="N31" s="57">
        <f>'HEAVY GUN'!H51</f>
        <v>0</v>
      </c>
      <c r="O31" s="171">
        <f>'HEAVY GUN'!I51</f>
        <v>0</v>
      </c>
      <c r="P31" s="57">
        <f t="shared" si="4"/>
        <v>0</v>
      </c>
      <c r="Q31" s="57" t="str">
        <f t="shared" si="5"/>
        <v>99</v>
      </c>
      <c r="R31" s="57">
        <f t="shared" si="6"/>
        <v>25</v>
      </c>
      <c r="S31" s="57" t="str">
        <f t="shared" si="7"/>
        <v>DQ</v>
      </c>
      <c r="U31" s="57">
        <f>'Factory Gun'!B51</f>
        <v>0</v>
      </c>
      <c r="V31" s="57">
        <f>'Factory Gun'!G51</f>
        <v>0</v>
      </c>
      <c r="W31" s="57">
        <f>'Factory Gun'!H51</f>
        <v>0</v>
      </c>
      <c r="X31" s="171">
        <f>'Factory Gun'!I51</f>
        <v>0</v>
      </c>
      <c r="Y31" s="57">
        <f t="shared" si="8"/>
        <v>0</v>
      </c>
      <c r="Z31" s="57" t="str">
        <f t="shared" si="9"/>
        <v>99</v>
      </c>
      <c r="AA31" s="57">
        <f t="shared" si="10"/>
        <v>25</v>
      </c>
      <c r="AB31" s="57" t="str">
        <f t="shared" si="11"/>
        <v>DQ</v>
      </c>
    </row>
    <row r="32" spans="1:28" x14ac:dyDescent="0.35">
      <c r="A32" s="57">
        <v>26</v>
      </c>
      <c r="B32" s="58" t="s">
        <v>153</v>
      </c>
      <c r="C32" s="57" t="str">
        <f>IF('Competitor List'!J31="Y",'Competitor List'!B31," ")</f>
        <v xml:space="preserve"> </v>
      </c>
      <c r="D32" s="57">
        <f>'LIGHT GUN'!G52</f>
        <v>0</v>
      </c>
      <c r="E32" s="57">
        <f>'LIGHT GUN'!H52</f>
        <v>0</v>
      </c>
      <c r="F32" s="171">
        <f>'LIGHT GUN'!I52</f>
        <v>0</v>
      </c>
      <c r="G32" s="57">
        <f t="shared" si="0"/>
        <v>0</v>
      </c>
      <c r="H32" s="57" t="str">
        <f t="shared" si="1"/>
        <v>99</v>
      </c>
      <c r="I32" s="57">
        <f t="shared" si="2"/>
        <v>26</v>
      </c>
      <c r="J32" s="57" t="str">
        <f t="shared" si="3"/>
        <v>DQ</v>
      </c>
      <c r="L32" s="57" t="str">
        <f>IF('Competitor List'!K31="Y",'Competitor List'!C31," ")</f>
        <v xml:space="preserve"> </v>
      </c>
      <c r="M32" s="57">
        <f>'HEAVY GUN'!G52</f>
        <v>0</v>
      </c>
      <c r="N32" s="57">
        <f>'HEAVY GUN'!H52</f>
        <v>0</v>
      </c>
      <c r="O32" s="171">
        <f>'HEAVY GUN'!I52</f>
        <v>0</v>
      </c>
      <c r="P32" s="57">
        <f t="shared" si="4"/>
        <v>0</v>
      </c>
      <c r="Q32" s="57" t="str">
        <f t="shared" si="5"/>
        <v>99</v>
      </c>
      <c r="R32" s="57">
        <f t="shared" si="6"/>
        <v>26</v>
      </c>
      <c r="S32" s="57" t="str">
        <f t="shared" si="7"/>
        <v>DQ</v>
      </c>
      <c r="U32" s="57">
        <f>'Factory Gun'!B52</f>
        <v>0</v>
      </c>
      <c r="V32" s="57">
        <f>'Factory Gun'!G52</f>
        <v>0</v>
      </c>
      <c r="W32" s="57">
        <f>'Factory Gun'!H52</f>
        <v>0</v>
      </c>
      <c r="X32" s="171">
        <f>'Factory Gun'!I52</f>
        <v>0</v>
      </c>
      <c r="Y32" s="57">
        <f t="shared" si="8"/>
        <v>0</v>
      </c>
      <c r="Z32" s="57" t="str">
        <f t="shared" si="9"/>
        <v>99</v>
      </c>
      <c r="AA32" s="57">
        <f t="shared" si="10"/>
        <v>26</v>
      </c>
      <c r="AB32" s="57" t="str">
        <f t="shared" si="11"/>
        <v>DQ</v>
      </c>
    </row>
    <row r="33" spans="1:28" x14ac:dyDescent="0.35">
      <c r="A33" s="57">
        <v>27</v>
      </c>
      <c r="B33" s="58" t="s">
        <v>153</v>
      </c>
      <c r="C33" s="57" t="str">
        <f>IF('Competitor List'!J32="Y",'Competitor List'!B32," ")</f>
        <v xml:space="preserve"> </v>
      </c>
      <c r="D33" s="57">
        <f>'LIGHT GUN'!G53</f>
        <v>0</v>
      </c>
      <c r="E33" s="57">
        <f>'LIGHT GUN'!H53</f>
        <v>0</v>
      </c>
      <c r="F33" s="171">
        <f>'LIGHT GUN'!I53</f>
        <v>0</v>
      </c>
      <c r="G33" s="57">
        <f t="shared" si="0"/>
        <v>0</v>
      </c>
      <c r="H33" s="57" t="str">
        <f t="shared" si="1"/>
        <v>99</v>
      </c>
      <c r="I33" s="57">
        <f t="shared" si="2"/>
        <v>27</v>
      </c>
      <c r="J33" s="57" t="str">
        <f t="shared" si="3"/>
        <v>DQ</v>
      </c>
      <c r="L33" s="57" t="str">
        <f>IF('Competitor List'!K32="Y",'Competitor List'!C32," ")</f>
        <v xml:space="preserve"> </v>
      </c>
      <c r="M33" s="57">
        <f>'HEAVY GUN'!G53</f>
        <v>0</v>
      </c>
      <c r="N33" s="57">
        <f>'HEAVY GUN'!H53</f>
        <v>0</v>
      </c>
      <c r="O33" s="171">
        <f>'HEAVY GUN'!I53</f>
        <v>0</v>
      </c>
      <c r="P33" s="57">
        <f t="shared" si="4"/>
        <v>0</v>
      </c>
      <c r="Q33" s="57" t="str">
        <f t="shared" si="5"/>
        <v>99</v>
      </c>
      <c r="R33" s="57">
        <f t="shared" si="6"/>
        <v>27</v>
      </c>
      <c r="S33" s="57" t="str">
        <f t="shared" si="7"/>
        <v>DQ</v>
      </c>
      <c r="U33" s="57">
        <f>'Factory Gun'!B53</f>
        <v>0</v>
      </c>
      <c r="V33" s="57">
        <f>'Factory Gun'!G53</f>
        <v>0</v>
      </c>
      <c r="W33" s="57">
        <f>'Factory Gun'!H53</f>
        <v>0</v>
      </c>
      <c r="X33" s="171">
        <f>'Factory Gun'!I53</f>
        <v>0</v>
      </c>
      <c r="Y33" s="57">
        <f t="shared" si="8"/>
        <v>0</v>
      </c>
      <c r="Z33" s="57" t="str">
        <f t="shared" si="9"/>
        <v>99</v>
      </c>
      <c r="AA33" s="57">
        <f t="shared" si="10"/>
        <v>27</v>
      </c>
      <c r="AB33" s="57" t="str">
        <f t="shared" si="11"/>
        <v>DQ</v>
      </c>
    </row>
    <row r="34" spans="1:28" x14ac:dyDescent="0.35">
      <c r="A34" s="57">
        <v>28</v>
      </c>
      <c r="B34" s="58" t="s">
        <v>153</v>
      </c>
      <c r="C34" s="57" t="str">
        <f>IF('Competitor List'!J33="Y",'Competitor List'!B33," ")</f>
        <v xml:space="preserve"> </v>
      </c>
      <c r="D34" s="57">
        <f>'LIGHT GUN'!G54</f>
        <v>0</v>
      </c>
      <c r="E34" s="57">
        <f>'LIGHT GUN'!H54</f>
        <v>0</v>
      </c>
      <c r="F34" s="171">
        <f>'LIGHT GUN'!I54</f>
        <v>0</v>
      </c>
      <c r="G34" s="57">
        <f t="shared" si="0"/>
        <v>0</v>
      </c>
      <c r="H34" s="57" t="str">
        <f t="shared" si="1"/>
        <v>99</v>
      </c>
      <c r="I34" s="57">
        <f t="shared" si="2"/>
        <v>28</v>
      </c>
      <c r="J34" s="57" t="str">
        <f t="shared" si="3"/>
        <v>DQ</v>
      </c>
      <c r="L34" s="57" t="str">
        <f>IF('Competitor List'!K33="Y",'Competitor List'!C33," ")</f>
        <v xml:space="preserve"> </v>
      </c>
      <c r="M34" s="57">
        <f>'HEAVY GUN'!G54</f>
        <v>0</v>
      </c>
      <c r="N34" s="57">
        <f>'HEAVY GUN'!H54</f>
        <v>0</v>
      </c>
      <c r="O34" s="171">
        <f>'HEAVY GUN'!I54</f>
        <v>0</v>
      </c>
      <c r="P34" s="57">
        <f t="shared" si="4"/>
        <v>0</v>
      </c>
      <c r="Q34" s="57" t="str">
        <f t="shared" si="5"/>
        <v>99</v>
      </c>
      <c r="R34" s="57">
        <f t="shared" si="6"/>
        <v>28</v>
      </c>
      <c r="S34" s="57" t="str">
        <f t="shared" si="7"/>
        <v>DQ</v>
      </c>
      <c r="U34" s="57">
        <f>'Factory Gun'!B54</f>
        <v>0</v>
      </c>
      <c r="V34" s="57">
        <f>'Factory Gun'!G54</f>
        <v>0</v>
      </c>
      <c r="W34" s="57">
        <f>'Factory Gun'!H54</f>
        <v>0</v>
      </c>
      <c r="X34" s="171">
        <f>'Factory Gun'!I54</f>
        <v>0</v>
      </c>
      <c r="Y34" s="57">
        <f t="shared" si="8"/>
        <v>0</v>
      </c>
      <c r="Z34" s="57" t="str">
        <f t="shared" si="9"/>
        <v>99</v>
      </c>
      <c r="AA34" s="57">
        <f t="shared" si="10"/>
        <v>28</v>
      </c>
      <c r="AB34" s="57" t="str">
        <f t="shared" si="11"/>
        <v>DQ</v>
      </c>
    </row>
    <row r="35" spans="1:28" x14ac:dyDescent="0.35">
      <c r="A35" s="57">
        <v>29</v>
      </c>
      <c r="B35" s="58" t="s">
        <v>153</v>
      </c>
      <c r="C35" s="57" t="str">
        <f>IF('Competitor List'!J34="Y",'Competitor List'!B34," ")</f>
        <v xml:space="preserve"> </v>
      </c>
      <c r="D35" s="57">
        <f>'LIGHT GUN'!G55</f>
        <v>0</v>
      </c>
      <c r="E35" s="57">
        <f>'LIGHT GUN'!H55</f>
        <v>0</v>
      </c>
      <c r="F35" s="171">
        <f>'LIGHT GUN'!I55</f>
        <v>0</v>
      </c>
      <c r="G35" s="57">
        <f t="shared" si="0"/>
        <v>0</v>
      </c>
      <c r="H35" s="57" t="str">
        <f t="shared" si="1"/>
        <v>99</v>
      </c>
      <c r="I35" s="57">
        <f t="shared" si="2"/>
        <v>29</v>
      </c>
      <c r="J35" s="57" t="str">
        <f t="shared" si="3"/>
        <v>DQ</v>
      </c>
      <c r="L35" s="57" t="str">
        <f>IF('Competitor List'!K34="Y",'Competitor List'!C34," ")</f>
        <v xml:space="preserve"> </v>
      </c>
      <c r="M35" s="57">
        <f>'HEAVY GUN'!G55</f>
        <v>0</v>
      </c>
      <c r="N35" s="57">
        <f>'HEAVY GUN'!H55</f>
        <v>0</v>
      </c>
      <c r="O35" s="171">
        <f>'HEAVY GUN'!I55</f>
        <v>0</v>
      </c>
      <c r="P35" s="57">
        <f t="shared" si="4"/>
        <v>0</v>
      </c>
      <c r="Q35" s="57" t="str">
        <f t="shared" si="5"/>
        <v>99</v>
      </c>
      <c r="R35" s="57">
        <f t="shared" si="6"/>
        <v>29</v>
      </c>
      <c r="S35" s="57" t="str">
        <f t="shared" si="7"/>
        <v>DQ</v>
      </c>
      <c r="U35" s="57">
        <f>'Factory Gun'!B55</f>
        <v>0</v>
      </c>
      <c r="V35" s="57">
        <f>'Factory Gun'!G55</f>
        <v>0</v>
      </c>
      <c r="W35" s="57">
        <f>'Factory Gun'!H55</f>
        <v>0</v>
      </c>
      <c r="X35" s="171">
        <f>'Factory Gun'!I55</f>
        <v>0</v>
      </c>
      <c r="Y35" s="57">
        <f t="shared" si="8"/>
        <v>0</v>
      </c>
      <c r="Z35" s="57" t="str">
        <f t="shared" si="9"/>
        <v>99</v>
      </c>
      <c r="AA35" s="57">
        <f t="shared" si="10"/>
        <v>29</v>
      </c>
      <c r="AB35" s="57" t="str">
        <f t="shared" si="11"/>
        <v>DQ</v>
      </c>
    </row>
    <row r="36" spans="1:28" x14ac:dyDescent="0.35">
      <c r="A36" s="57">
        <v>30</v>
      </c>
      <c r="B36" s="58" t="s">
        <v>153</v>
      </c>
      <c r="C36" s="57" t="str">
        <f>IF('Competitor List'!J35="Y",'Competitor List'!B35," ")</f>
        <v xml:space="preserve"> </v>
      </c>
      <c r="D36" s="57">
        <f>'LIGHT GUN'!G56</f>
        <v>0</v>
      </c>
      <c r="E36" s="57">
        <f>'LIGHT GUN'!H56</f>
        <v>0</v>
      </c>
      <c r="F36" s="171">
        <f>'LIGHT GUN'!I56</f>
        <v>0</v>
      </c>
      <c r="G36" s="57">
        <f t="shared" si="0"/>
        <v>0</v>
      </c>
      <c r="H36" s="57" t="str">
        <f t="shared" si="1"/>
        <v>99</v>
      </c>
      <c r="I36" s="57">
        <f t="shared" si="2"/>
        <v>30</v>
      </c>
      <c r="J36" s="57" t="str">
        <f t="shared" si="3"/>
        <v>DQ</v>
      </c>
      <c r="L36" s="57" t="str">
        <f>IF('Competitor List'!K35="Y",'Competitor List'!C35," ")</f>
        <v xml:space="preserve"> </v>
      </c>
      <c r="M36" s="57">
        <f>'HEAVY GUN'!G56</f>
        <v>0</v>
      </c>
      <c r="N36" s="57">
        <f>'HEAVY GUN'!H56</f>
        <v>0</v>
      </c>
      <c r="O36" s="171">
        <f>'HEAVY GUN'!I56</f>
        <v>0</v>
      </c>
      <c r="P36" s="57">
        <f t="shared" si="4"/>
        <v>0</v>
      </c>
      <c r="Q36" s="57" t="str">
        <f t="shared" si="5"/>
        <v>99</v>
      </c>
      <c r="R36" s="57">
        <f t="shared" si="6"/>
        <v>30</v>
      </c>
      <c r="S36" s="57" t="str">
        <f t="shared" si="7"/>
        <v>DQ</v>
      </c>
      <c r="U36" s="57">
        <f>'Factory Gun'!B56</f>
        <v>0</v>
      </c>
      <c r="V36" s="57">
        <f>'Factory Gun'!G56</f>
        <v>0</v>
      </c>
      <c r="W36" s="57">
        <f>'Factory Gun'!H56</f>
        <v>0</v>
      </c>
      <c r="X36" s="171">
        <f>'Factory Gun'!I56</f>
        <v>0</v>
      </c>
      <c r="Y36" s="57">
        <f t="shared" si="8"/>
        <v>0</v>
      </c>
      <c r="Z36" s="57" t="str">
        <f t="shared" si="9"/>
        <v>99</v>
      </c>
      <c r="AA36" s="57">
        <f t="shared" si="10"/>
        <v>30</v>
      </c>
      <c r="AB36" s="57" t="str">
        <f t="shared" si="11"/>
        <v>DQ</v>
      </c>
    </row>
    <row r="37" spans="1:28" x14ac:dyDescent="0.35">
      <c r="A37" s="57">
        <v>31</v>
      </c>
      <c r="B37" s="58" t="s">
        <v>153</v>
      </c>
      <c r="C37" s="57" t="str">
        <f>IF('Competitor List'!J36="Y",'Competitor List'!B36," ")</f>
        <v xml:space="preserve"> </v>
      </c>
      <c r="D37" s="57">
        <f>'LIGHT GUN'!G57</f>
        <v>0</v>
      </c>
      <c r="E37" s="57">
        <f>'LIGHT GUN'!H57</f>
        <v>0</v>
      </c>
      <c r="F37" s="171">
        <f>'LIGHT GUN'!I57</f>
        <v>0</v>
      </c>
      <c r="G37" s="57">
        <f t="shared" si="0"/>
        <v>0</v>
      </c>
      <c r="H37" s="57" t="str">
        <f t="shared" si="1"/>
        <v>99</v>
      </c>
      <c r="I37" s="57">
        <f t="shared" si="2"/>
        <v>31</v>
      </c>
      <c r="J37" s="57" t="str">
        <f t="shared" si="3"/>
        <v>DQ</v>
      </c>
      <c r="L37" s="57" t="str">
        <f>IF('Competitor List'!K36="Y",'Competitor List'!C36," ")</f>
        <v xml:space="preserve"> </v>
      </c>
      <c r="M37" s="57">
        <f>'HEAVY GUN'!G57</f>
        <v>0</v>
      </c>
      <c r="N37" s="57">
        <f>'HEAVY GUN'!H57</f>
        <v>0</v>
      </c>
      <c r="O37" s="171">
        <f>'HEAVY GUN'!I57</f>
        <v>0</v>
      </c>
      <c r="P37" s="57">
        <f t="shared" si="4"/>
        <v>0</v>
      </c>
      <c r="Q37" s="57" t="str">
        <f t="shared" si="5"/>
        <v>99</v>
      </c>
      <c r="R37" s="57">
        <f t="shared" si="6"/>
        <v>31</v>
      </c>
      <c r="S37" s="57" t="str">
        <f t="shared" si="7"/>
        <v>DQ</v>
      </c>
      <c r="U37" s="57">
        <f>'Factory Gun'!B57</f>
        <v>0</v>
      </c>
      <c r="V37" s="57">
        <f>'Factory Gun'!G57</f>
        <v>0</v>
      </c>
      <c r="W37" s="57">
        <f>'Factory Gun'!H57</f>
        <v>0</v>
      </c>
      <c r="X37" s="171">
        <f>'Factory Gun'!I57</f>
        <v>0</v>
      </c>
      <c r="Y37" s="57">
        <f t="shared" si="8"/>
        <v>0</v>
      </c>
      <c r="Z37" s="57" t="str">
        <f t="shared" si="9"/>
        <v>99</v>
      </c>
      <c r="AA37" s="57">
        <f t="shared" si="10"/>
        <v>31</v>
      </c>
      <c r="AB37" s="57" t="str">
        <f t="shared" si="11"/>
        <v>DQ</v>
      </c>
    </row>
    <row r="38" spans="1:28" x14ac:dyDescent="0.35">
      <c r="A38" s="57">
        <v>32</v>
      </c>
      <c r="B38" s="58" t="s">
        <v>153</v>
      </c>
      <c r="C38" s="57" t="str">
        <f>IF('Competitor List'!J37="Y",'Competitor List'!B37," ")</f>
        <v xml:space="preserve"> </v>
      </c>
      <c r="D38" s="57">
        <f>'LIGHT GUN'!G58</f>
        <v>0</v>
      </c>
      <c r="E38" s="57">
        <f>'LIGHT GUN'!H58</f>
        <v>0</v>
      </c>
      <c r="F38" s="171">
        <f>'LIGHT GUN'!I58</f>
        <v>0</v>
      </c>
      <c r="G38" s="57">
        <f t="shared" si="0"/>
        <v>0</v>
      </c>
      <c r="H38" s="57" t="str">
        <f t="shared" si="1"/>
        <v>99</v>
      </c>
      <c r="I38" s="57">
        <f t="shared" si="2"/>
        <v>32</v>
      </c>
      <c r="J38" s="57" t="str">
        <f t="shared" si="3"/>
        <v>DQ</v>
      </c>
      <c r="L38" s="57" t="str">
        <f>IF('Competitor List'!K37="Y",'Competitor List'!C37," ")</f>
        <v xml:space="preserve"> </v>
      </c>
      <c r="M38" s="57">
        <f>'HEAVY GUN'!G58</f>
        <v>0</v>
      </c>
      <c r="N38" s="57">
        <f>'HEAVY GUN'!H58</f>
        <v>0</v>
      </c>
      <c r="O38" s="171">
        <f>'HEAVY GUN'!I58</f>
        <v>0</v>
      </c>
      <c r="P38" s="57">
        <f t="shared" si="4"/>
        <v>0</v>
      </c>
      <c r="Q38" s="57" t="str">
        <f t="shared" si="5"/>
        <v>99</v>
      </c>
      <c r="R38" s="57">
        <f t="shared" si="6"/>
        <v>32</v>
      </c>
      <c r="S38" s="57" t="str">
        <f t="shared" si="7"/>
        <v>DQ</v>
      </c>
      <c r="U38" s="57">
        <f>'Factory Gun'!B58</f>
        <v>0</v>
      </c>
      <c r="V38" s="57">
        <f>'Factory Gun'!G58</f>
        <v>0</v>
      </c>
      <c r="W38" s="57">
        <f>'Factory Gun'!H58</f>
        <v>0</v>
      </c>
      <c r="X38" s="171">
        <f>'Factory Gun'!I58</f>
        <v>0</v>
      </c>
      <c r="Y38" s="57">
        <f t="shared" si="8"/>
        <v>0</v>
      </c>
      <c r="Z38" s="57" t="str">
        <f t="shared" si="9"/>
        <v>99</v>
      </c>
      <c r="AA38" s="57">
        <f t="shared" si="10"/>
        <v>32</v>
      </c>
      <c r="AB38" s="57" t="str">
        <f t="shared" si="11"/>
        <v>DQ</v>
      </c>
    </row>
    <row r="39" spans="1:28" x14ac:dyDescent="0.35">
      <c r="A39" s="57">
        <v>33</v>
      </c>
      <c r="B39" s="58" t="s">
        <v>153</v>
      </c>
      <c r="C39" s="57" t="str">
        <f>IF('Competitor List'!J38="Y",'Competitor List'!B38," ")</f>
        <v xml:space="preserve"> </v>
      </c>
      <c r="D39" s="57">
        <f>'LIGHT GUN'!G59</f>
        <v>0</v>
      </c>
      <c r="E39" s="57">
        <f>'LIGHT GUN'!H59</f>
        <v>0</v>
      </c>
      <c r="F39" s="171">
        <f>'LIGHT GUN'!I59</f>
        <v>0</v>
      </c>
      <c r="G39" s="57">
        <f t="shared" si="0"/>
        <v>0</v>
      </c>
      <c r="H39" s="57" t="str">
        <f t="shared" si="1"/>
        <v>99</v>
      </c>
      <c r="I39" s="57">
        <f t="shared" si="2"/>
        <v>33</v>
      </c>
      <c r="J39" s="57" t="str">
        <f t="shared" si="3"/>
        <v>DQ</v>
      </c>
      <c r="L39" s="57" t="str">
        <f>IF('Competitor List'!K38="Y",'Competitor List'!C38," ")</f>
        <v xml:space="preserve"> </v>
      </c>
      <c r="M39" s="57">
        <f>'HEAVY GUN'!G59</f>
        <v>0</v>
      </c>
      <c r="N39" s="57">
        <f>'HEAVY GUN'!H59</f>
        <v>0</v>
      </c>
      <c r="O39" s="171">
        <f>'HEAVY GUN'!I59</f>
        <v>0</v>
      </c>
      <c r="P39" s="57">
        <f t="shared" si="4"/>
        <v>0</v>
      </c>
      <c r="Q39" s="57" t="str">
        <f t="shared" si="5"/>
        <v>99</v>
      </c>
      <c r="R39" s="57">
        <f t="shared" si="6"/>
        <v>33</v>
      </c>
      <c r="S39" s="57" t="str">
        <f t="shared" si="7"/>
        <v>DQ</v>
      </c>
      <c r="U39" s="57">
        <f>'Factory Gun'!B59</f>
        <v>0</v>
      </c>
      <c r="V39" s="57">
        <f>'Factory Gun'!G59</f>
        <v>0</v>
      </c>
      <c r="W39" s="57">
        <f>'Factory Gun'!H59</f>
        <v>0</v>
      </c>
      <c r="X39" s="171">
        <f>'Factory Gun'!I59</f>
        <v>0</v>
      </c>
      <c r="Y39" s="57">
        <f t="shared" si="8"/>
        <v>0</v>
      </c>
      <c r="Z39" s="57" t="str">
        <f t="shared" si="9"/>
        <v>99</v>
      </c>
      <c r="AA39" s="57">
        <f t="shared" si="10"/>
        <v>33</v>
      </c>
      <c r="AB39" s="57" t="str">
        <f t="shared" si="11"/>
        <v>DQ</v>
      </c>
    </row>
    <row r="40" spans="1:28" x14ac:dyDescent="0.35">
      <c r="A40" s="57">
        <v>34</v>
      </c>
      <c r="B40" s="58" t="s">
        <v>153</v>
      </c>
      <c r="C40" s="57" t="str">
        <f>IF('Competitor List'!J39="Y",'Competitor List'!B39," ")</f>
        <v xml:space="preserve"> </v>
      </c>
      <c r="D40" s="57">
        <f>'LIGHT GUN'!G60</f>
        <v>0</v>
      </c>
      <c r="E40" s="57">
        <f>'LIGHT GUN'!H60</f>
        <v>0</v>
      </c>
      <c r="F40" s="171">
        <f>'LIGHT GUN'!I60</f>
        <v>0</v>
      </c>
      <c r="G40" s="57">
        <f t="shared" si="0"/>
        <v>0</v>
      </c>
      <c r="H40" s="57" t="str">
        <f t="shared" si="1"/>
        <v>99</v>
      </c>
      <c r="I40" s="57">
        <f t="shared" si="2"/>
        <v>34</v>
      </c>
      <c r="J40" s="57" t="str">
        <f t="shared" si="3"/>
        <v>DQ</v>
      </c>
      <c r="L40" s="57" t="str">
        <f>IF('Competitor List'!K39="Y",'Competitor List'!C39," ")</f>
        <v xml:space="preserve"> </v>
      </c>
      <c r="M40" s="57">
        <f>'HEAVY GUN'!G60</f>
        <v>0</v>
      </c>
      <c r="N40" s="57">
        <f>'HEAVY GUN'!H60</f>
        <v>0</v>
      </c>
      <c r="O40" s="171">
        <f>'HEAVY GUN'!I60</f>
        <v>0</v>
      </c>
      <c r="P40" s="57">
        <f t="shared" si="4"/>
        <v>0</v>
      </c>
      <c r="Q40" s="57" t="str">
        <f t="shared" si="5"/>
        <v>99</v>
      </c>
      <c r="R40" s="57">
        <f t="shared" si="6"/>
        <v>34</v>
      </c>
      <c r="S40" s="57" t="str">
        <f t="shared" si="7"/>
        <v>DQ</v>
      </c>
      <c r="U40" s="57">
        <f>'Factory Gun'!B60</f>
        <v>0</v>
      </c>
      <c r="V40" s="57">
        <f>'Factory Gun'!G60</f>
        <v>0</v>
      </c>
      <c r="W40" s="57">
        <f>'Factory Gun'!H60</f>
        <v>0</v>
      </c>
      <c r="X40" s="171">
        <f>'Factory Gun'!I60</f>
        <v>0</v>
      </c>
      <c r="Y40" s="57">
        <f t="shared" si="8"/>
        <v>0</v>
      </c>
      <c r="Z40" s="57" t="str">
        <f t="shared" si="9"/>
        <v>99</v>
      </c>
      <c r="AA40" s="57">
        <f t="shared" si="10"/>
        <v>34</v>
      </c>
      <c r="AB40" s="57" t="str">
        <f t="shared" si="11"/>
        <v>DQ</v>
      </c>
    </row>
    <row r="41" spans="1:28" x14ac:dyDescent="0.35">
      <c r="A41" s="57">
        <v>35</v>
      </c>
      <c r="B41" s="58" t="s">
        <v>153</v>
      </c>
      <c r="C41" s="57" t="str">
        <f>IF('Competitor List'!J40="Y",'Competitor List'!B40," ")</f>
        <v xml:space="preserve"> </v>
      </c>
      <c r="D41" s="57">
        <f>'LIGHT GUN'!G61</f>
        <v>0</v>
      </c>
      <c r="E41" s="57">
        <f>'LIGHT GUN'!H61</f>
        <v>0</v>
      </c>
      <c r="F41" s="171">
        <f>'LIGHT GUN'!I61</f>
        <v>0</v>
      </c>
      <c r="G41" s="57">
        <f t="shared" si="0"/>
        <v>0</v>
      </c>
      <c r="H41" s="57" t="str">
        <f t="shared" si="1"/>
        <v>99</v>
      </c>
      <c r="I41" s="57">
        <f t="shared" si="2"/>
        <v>35</v>
      </c>
      <c r="J41" s="57" t="str">
        <f t="shared" si="3"/>
        <v>DQ</v>
      </c>
      <c r="L41" s="57" t="str">
        <f>IF('Competitor List'!K40="Y",'Competitor List'!C40," ")</f>
        <v xml:space="preserve"> </v>
      </c>
      <c r="M41" s="57">
        <f>'HEAVY GUN'!G61</f>
        <v>0</v>
      </c>
      <c r="N41" s="57">
        <f>'HEAVY GUN'!H61</f>
        <v>0</v>
      </c>
      <c r="O41" s="171">
        <f>'HEAVY GUN'!I61</f>
        <v>0</v>
      </c>
      <c r="P41" s="57">
        <f t="shared" si="4"/>
        <v>0</v>
      </c>
      <c r="Q41" s="57" t="str">
        <f t="shared" si="5"/>
        <v>99</v>
      </c>
      <c r="R41" s="57">
        <f t="shared" si="6"/>
        <v>35</v>
      </c>
      <c r="S41" s="57" t="str">
        <f t="shared" si="7"/>
        <v>DQ</v>
      </c>
      <c r="U41" s="57">
        <f>'Factory Gun'!B61</f>
        <v>0</v>
      </c>
      <c r="V41" s="57">
        <f>'Factory Gun'!G61</f>
        <v>0</v>
      </c>
      <c r="W41" s="57">
        <f>'Factory Gun'!H61</f>
        <v>0</v>
      </c>
      <c r="X41" s="171">
        <f>'Factory Gun'!I61</f>
        <v>0</v>
      </c>
      <c r="Y41" s="57">
        <f t="shared" si="8"/>
        <v>0</v>
      </c>
      <c r="Z41" s="57" t="str">
        <f t="shared" si="9"/>
        <v>99</v>
      </c>
      <c r="AA41" s="57">
        <f t="shared" si="10"/>
        <v>35</v>
      </c>
      <c r="AB41" s="57" t="str">
        <f t="shared" si="11"/>
        <v>DQ</v>
      </c>
    </row>
    <row r="42" spans="1:28" x14ac:dyDescent="0.35">
      <c r="A42" s="57">
        <v>36</v>
      </c>
      <c r="B42" s="58" t="s">
        <v>153</v>
      </c>
      <c r="C42" s="57" t="str">
        <f>IF('Competitor List'!J41="Y",'Competitor List'!B41," ")</f>
        <v xml:space="preserve"> </v>
      </c>
      <c r="D42" s="57">
        <f>'LIGHT GUN'!G62</f>
        <v>0</v>
      </c>
      <c r="E42" s="57">
        <f>'LIGHT GUN'!H62</f>
        <v>0</v>
      </c>
      <c r="F42" s="171">
        <f>'LIGHT GUN'!I62</f>
        <v>0</v>
      </c>
      <c r="G42" s="57">
        <f t="shared" si="0"/>
        <v>0</v>
      </c>
      <c r="H42" s="57" t="str">
        <f t="shared" si="1"/>
        <v>99</v>
      </c>
      <c r="I42" s="57">
        <f t="shared" si="2"/>
        <v>36</v>
      </c>
      <c r="J42" s="57" t="str">
        <f t="shared" si="3"/>
        <v>DQ</v>
      </c>
      <c r="L42" s="57" t="str">
        <f>IF('Competitor List'!K41="Y",'Competitor List'!C41," ")</f>
        <v xml:space="preserve"> </v>
      </c>
      <c r="M42" s="57">
        <f>'HEAVY GUN'!G62</f>
        <v>0</v>
      </c>
      <c r="N42" s="57">
        <f>'HEAVY GUN'!H62</f>
        <v>0</v>
      </c>
      <c r="O42" s="171">
        <f>'HEAVY GUN'!I62</f>
        <v>0</v>
      </c>
      <c r="P42" s="57">
        <f t="shared" si="4"/>
        <v>0</v>
      </c>
      <c r="Q42" s="57" t="str">
        <f t="shared" si="5"/>
        <v>99</v>
      </c>
      <c r="R42" s="57">
        <f t="shared" si="6"/>
        <v>36</v>
      </c>
      <c r="S42" s="57" t="str">
        <f t="shared" si="7"/>
        <v>DQ</v>
      </c>
      <c r="U42" s="57">
        <f>'Factory Gun'!B62</f>
        <v>0</v>
      </c>
      <c r="V42" s="57">
        <f>'Factory Gun'!G62</f>
        <v>0</v>
      </c>
      <c r="W42" s="57">
        <f>'Factory Gun'!H62</f>
        <v>0</v>
      </c>
      <c r="X42" s="171">
        <f>'Factory Gun'!I62</f>
        <v>0</v>
      </c>
      <c r="Y42" s="57">
        <f t="shared" si="8"/>
        <v>0</v>
      </c>
      <c r="Z42" s="57" t="str">
        <f t="shared" si="9"/>
        <v>99</v>
      </c>
      <c r="AA42" s="57">
        <f t="shared" si="10"/>
        <v>36</v>
      </c>
      <c r="AB42" s="57" t="str">
        <f t="shared" si="11"/>
        <v>DQ</v>
      </c>
    </row>
    <row r="43" spans="1:28" x14ac:dyDescent="0.35">
      <c r="A43" s="57">
        <v>37</v>
      </c>
      <c r="B43" s="58" t="s">
        <v>153</v>
      </c>
      <c r="C43" s="57" t="str">
        <f>IF('Competitor List'!J42="Y",'Competitor List'!B42," ")</f>
        <v xml:space="preserve"> </v>
      </c>
      <c r="D43" s="57">
        <f>'LIGHT GUN'!G63</f>
        <v>0</v>
      </c>
      <c r="E43" s="57">
        <f>'LIGHT GUN'!H63</f>
        <v>0</v>
      </c>
      <c r="F43" s="171">
        <f>'LIGHT GUN'!I63</f>
        <v>0</v>
      </c>
      <c r="G43" s="57">
        <f t="shared" si="0"/>
        <v>0</v>
      </c>
      <c r="H43" s="57" t="str">
        <f t="shared" si="1"/>
        <v>99</v>
      </c>
      <c r="I43" s="57">
        <f t="shared" si="2"/>
        <v>37</v>
      </c>
      <c r="J43" s="57" t="str">
        <f t="shared" si="3"/>
        <v>DQ</v>
      </c>
      <c r="L43" s="57" t="str">
        <f>IF('Competitor List'!K42="Y",'Competitor List'!C42," ")</f>
        <v xml:space="preserve"> </v>
      </c>
      <c r="M43" s="57">
        <f>'HEAVY GUN'!G63</f>
        <v>0</v>
      </c>
      <c r="N43" s="57">
        <f>'HEAVY GUN'!H63</f>
        <v>0</v>
      </c>
      <c r="O43" s="171">
        <f>'HEAVY GUN'!I63</f>
        <v>0</v>
      </c>
      <c r="P43" s="57">
        <f t="shared" si="4"/>
        <v>0</v>
      </c>
      <c r="Q43" s="57" t="str">
        <f t="shared" si="5"/>
        <v>99</v>
      </c>
      <c r="R43" s="57">
        <f t="shared" si="6"/>
        <v>37</v>
      </c>
      <c r="S43" s="57" t="str">
        <f t="shared" si="7"/>
        <v>DQ</v>
      </c>
      <c r="U43" s="57">
        <f>'Factory Gun'!B63</f>
        <v>0</v>
      </c>
      <c r="V43" s="57">
        <f>'Factory Gun'!G63</f>
        <v>0</v>
      </c>
      <c r="W43" s="57">
        <f>'Factory Gun'!H63</f>
        <v>0</v>
      </c>
      <c r="X43" s="171">
        <f>'Factory Gun'!I63</f>
        <v>0</v>
      </c>
      <c r="Y43" s="57">
        <f t="shared" si="8"/>
        <v>0</v>
      </c>
      <c r="Z43" s="57" t="str">
        <f t="shared" si="9"/>
        <v>99</v>
      </c>
      <c r="AA43" s="57">
        <f t="shared" si="10"/>
        <v>37</v>
      </c>
      <c r="AB43" s="57" t="str">
        <f t="shared" si="11"/>
        <v>DQ</v>
      </c>
    </row>
    <row r="44" spans="1:28" x14ac:dyDescent="0.35">
      <c r="A44" s="57">
        <v>38</v>
      </c>
      <c r="B44" s="58" t="s">
        <v>153</v>
      </c>
      <c r="C44" s="57" t="str">
        <f>IF('Competitor List'!J43="Y",'Competitor List'!B43," ")</f>
        <v xml:space="preserve"> </v>
      </c>
      <c r="D44" s="57">
        <f>'LIGHT GUN'!G64</f>
        <v>0</v>
      </c>
      <c r="E44" s="57">
        <f>'LIGHT GUN'!H64</f>
        <v>0</v>
      </c>
      <c r="F44" s="171">
        <f>'LIGHT GUN'!I64</f>
        <v>0</v>
      </c>
      <c r="G44" s="57">
        <f t="shared" si="0"/>
        <v>0</v>
      </c>
      <c r="H44" s="57" t="str">
        <f t="shared" si="1"/>
        <v>99</v>
      </c>
      <c r="I44" s="57">
        <f t="shared" si="2"/>
        <v>38</v>
      </c>
      <c r="J44" s="57" t="str">
        <f t="shared" si="3"/>
        <v>DQ</v>
      </c>
      <c r="L44" s="57" t="str">
        <f>IF('Competitor List'!K43="Y",'Competitor List'!C43," ")</f>
        <v xml:space="preserve"> </v>
      </c>
      <c r="M44" s="57">
        <f>'HEAVY GUN'!G64</f>
        <v>0</v>
      </c>
      <c r="N44" s="57">
        <f>'HEAVY GUN'!H64</f>
        <v>0</v>
      </c>
      <c r="O44" s="171">
        <f>'HEAVY GUN'!I64</f>
        <v>0</v>
      </c>
      <c r="P44" s="57">
        <f t="shared" si="4"/>
        <v>0</v>
      </c>
      <c r="Q44" s="57" t="str">
        <f t="shared" si="5"/>
        <v>99</v>
      </c>
      <c r="R44" s="57">
        <f t="shared" si="6"/>
        <v>38</v>
      </c>
      <c r="S44" s="57" t="str">
        <f t="shared" si="7"/>
        <v>DQ</v>
      </c>
      <c r="U44" s="57">
        <f>'Factory Gun'!B64</f>
        <v>0</v>
      </c>
      <c r="V44" s="57">
        <f>'Factory Gun'!G64</f>
        <v>0</v>
      </c>
      <c r="W44" s="57">
        <f>'Factory Gun'!H64</f>
        <v>0</v>
      </c>
      <c r="X44" s="171">
        <f>'Factory Gun'!I64</f>
        <v>0</v>
      </c>
      <c r="Y44" s="57">
        <f t="shared" si="8"/>
        <v>0</v>
      </c>
      <c r="Z44" s="57" t="str">
        <f t="shared" si="9"/>
        <v>99</v>
      </c>
      <c r="AA44" s="57">
        <f t="shared" si="10"/>
        <v>38</v>
      </c>
      <c r="AB44" s="57" t="str">
        <f t="shared" si="11"/>
        <v>DQ</v>
      </c>
    </row>
    <row r="45" spans="1:28" x14ac:dyDescent="0.35">
      <c r="A45" s="57">
        <v>39</v>
      </c>
      <c r="B45" s="58" t="s">
        <v>153</v>
      </c>
      <c r="C45" s="57" t="str">
        <f>IF('Competitor List'!J44="Y",'Competitor List'!B44," ")</f>
        <v xml:space="preserve"> </v>
      </c>
      <c r="D45" s="57">
        <f>'LIGHT GUN'!G65</f>
        <v>0</v>
      </c>
      <c r="E45" s="57">
        <f>'LIGHT GUN'!H65</f>
        <v>0</v>
      </c>
      <c r="F45" s="171">
        <f>'LIGHT GUN'!I65</f>
        <v>0</v>
      </c>
      <c r="G45" s="57">
        <f t="shared" si="0"/>
        <v>0</v>
      </c>
      <c r="H45" s="57" t="str">
        <f t="shared" si="1"/>
        <v>99</v>
      </c>
      <c r="I45" s="57">
        <f t="shared" si="2"/>
        <v>39</v>
      </c>
      <c r="J45" s="57" t="str">
        <f t="shared" si="3"/>
        <v>DQ</v>
      </c>
      <c r="L45" s="57" t="str">
        <f>IF('Competitor List'!K44="Y",'Competitor List'!C44," ")</f>
        <v xml:space="preserve"> </v>
      </c>
      <c r="M45" s="57">
        <f>'HEAVY GUN'!G65</f>
        <v>0</v>
      </c>
      <c r="N45" s="57">
        <f>'HEAVY GUN'!H65</f>
        <v>0</v>
      </c>
      <c r="O45" s="171">
        <f>'HEAVY GUN'!I65</f>
        <v>0</v>
      </c>
      <c r="P45" s="57">
        <f t="shared" si="4"/>
        <v>0</v>
      </c>
      <c r="Q45" s="57" t="str">
        <f t="shared" si="5"/>
        <v>99</v>
      </c>
      <c r="R45" s="57">
        <f t="shared" si="6"/>
        <v>39</v>
      </c>
      <c r="S45" s="57" t="str">
        <f t="shared" si="7"/>
        <v>DQ</v>
      </c>
      <c r="U45" s="57">
        <f>'Factory Gun'!B65</f>
        <v>0</v>
      </c>
      <c r="V45" s="57">
        <f>'Factory Gun'!G65</f>
        <v>0</v>
      </c>
      <c r="W45" s="57">
        <f>'Factory Gun'!H65</f>
        <v>0</v>
      </c>
      <c r="X45" s="171">
        <f>'Factory Gun'!I65</f>
        <v>0</v>
      </c>
      <c r="Y45" s="57">
        <f t="shared" si="8"/>
        <v>0</v>
      </c>
      <c r="Z45" s="57" t="str">
        <f t="shared" si="9"/>
        <v>99</v>
      </c>
      <c r="AA45" s="57">
        <f t="shared" si="10"/>
        <v>39</v>
      </c>
      <c r="AB45" s="57" t="str">
        <f t="shared" si="11"/>
        <v>DQ</v>
      </c>
    </row>
    <row r="46" spans="1:28" x14ac:dyDescent="0.35">
      <c r="A46" s="57">
        <v>40</v>
      </c>
      <c r="B46" s="58" t="s">
        <v>153</v>
      </c>
      <c r="C46" s="57" t="str">
        <f>IF('Competitor List'!J45="Y",'Competitor List'!B45," ")</f>
        <v xml:space="preserve"> </v>
      </c>
      <c r="D46" s="57">
        <f>'LIGHT GUN'!G66</f>
        <v>0</v>
      </c>
      <c r="E46" s="57">
        <f>'LIGHT GUN'!H66</f>
        <v>0</v>
      </c>
      <c r="F46" s="171">
        <f>'LIGHT GUN'!I66</f>
        <v>0</v>
      </c>
      <c r="G46" s="57">
        <f t="shared" si="0"/>
        <v>0</v>
      </c>
      <c r="H46" s="57" t="str">
        <f t="shared" si="1"/>
        <v>99</v>
      </c>
      <c r="I46" s="57">
        <f t="shared" si="2"/>
        <v>40</v>
      </c>
      <c r="J46" s="57" t="str">
        <f t="shared" si="3"/>
        <v>DQ</v>
      </c>
      <c r="L46" s="57" t="str">
        <f>IF('Competitor List'!K45="Y",'Competitor List'!C45," ")</f>
        <v xml:space="preserve"> </v>
      </c>
      <c r="M46" s="57">
        <f>'HEAVY GUN'!G66</f>
        <v>0</v>
      </c>
      <c r="N46" s="57">
        <f>'HEAVY GUN'!H66</f>
        <v>0</v>
      </c>
      <c r="O46" s="171">
        <f>'HEAVY GUN'!I66</f>
        <v>0</v>
      </c>
      <c r="P46" s="57">
        <f t="shared" si="4"/>
        <v>0</v>
      </c>
      <c r="Q46" s="57" t="str">
        <f t="shared" si="5"/>
        <v>99</v>
      </c>
      <c r="R46" s="57">
        <f t="shared" si="6"/>
        <v>40</v>
      </c>
      <c r="S46" s="57" t="str">
        <f t="shared" si="7"/>
        <v>DQ</v>
      </c>
      <c r="U46" s="57">
        <f>'Factory Gun'!B66</f>
        <v>0</v>
      </c>
      <c r="V46" s="57">
        <f>'Factory Gun'!G66</f>
        <v>0</v>
      </c>
      <c r="W46" s="57">
        <f>'Factory Gun'!H66</f>
        <v>0</v>
      </c>
      <c r="X46" s="171">
        <f>'Factory Gun'!I66</f>
        <v>0</v>
      </c>
      <c r="Y46" s="57">
        <f t="shared" si="8"/>
        <v>0</v>
      </c>
      <c r="Z46" s="57" t="str">
        <f t="shared" si="9"/>
        <v>99</v>
      </c>
      <c r="AA46" s="57">
        <f t="shared" si="10"/>
        <v>40</v>
      </c>
      <c r="AB46" s="57" t="str">
        <f t="shared" si="11"/>
        <v>DQ</v>
      </c>
    </row>
    <row r="47" spans="1:28" x14ac:dyDescent="0.35">
      <c r="A47" s="57">
        <v>41</v>
      </c>
      <c r="B47" s="58" t="s">
        <v>153</v>
      </c>
      <c r="C47" s="57" t="str">
        <f>IF('Competitor List'!J46="Y",'Competitor List'!B46," ")</f>
        <v xml:space="preserve"> </v>
      </c>
      <c r="D47" s="57">
        <f>'LIGHT GUN'!G67</f>
        <v>0</v>
      </c>
      <c r="E47" s="57">
        <f>'LIGHT GUN'!H67</f>
        <v>0</v>
      </c>
      <c r="F47" s="171">
        <f>'LIGHT GUN'!I67</f>
        <v>0</v>
      </c>
      <c r="G47" s="57">
        <f t="shared" si="0"/>
        <v>0</v>
      </c>
      <c r="H47" s="57" t="str">
        <f t="shared" si="1"/>
        <v>99</v>
      </c>
      <c r="I47" s="57">
        <f t="shared" si="2"/>
        <v>41</v>
      </c>
      <c r="J47" s="57" t="str">
        <f t="shared" si="3"/>
        <v>DQ</v>
      </c>
      <c r="L47" s="57" t="str">
        <f>IF('Competitor List'!K46="Y",'Competitor List'!C46," ")</f>
        <v xml:space="preserve"> </v>
      </c>
      <c r="M47" s="57">
        <f>'HEAVY GUN'!G67</f>
        <v>0</v>
      </c>
      <c r="N47" s="57">
        <f>'HEAVY GUN'!H67</f>
        <v>0</v>
      </c>
      <c r="O47" s="171">
        <f>'HEAVY GUN'!I67</f>
        <v>0</v>
      </c>
      <c r="P47" s="57">
        <f t="shared" si="4"/>
        <v>0</v>
      </c>
      <c r="Q47" s="57" t="str">
        <f t="shared" si="5"/>
        <v>99</v>
      </c>
      <c r="R47" s="57">
        <f t="shared" si="6"/>
        <v>41</v>
      </c>
      <c r="S47" s="57" t="str">
        <f t="shared" si="7"/>
        <v>DQ</v>
      </c>
      <c r="U47" s="57">
        <f>'Factory Gun'!B67</f>
        <v>0</v>
      </c>
      <c r="V47" s="57">
        <f>'Factory Gun'!G67</f>
        <v>0</v>
      </c>
      <c r="W47" s="57">
        <f>'Factory Gun'!H67</f>
        <v>0</v>
      </c>
      <c r="X47" s="171">
        <f>'Factory Gun'!I67</f>
        <v>0</v>
      </c>
      <c r="Y47" s="57">
        <f t="shared" si="8"/>
        <v>0</v>
      </c>
      <c r="Z47" s="57" t="str">
        <f t="shared" si="9"/>
        <v>99</v>
      </c>
      <c r="AA47" s="57">
        <f t="shared" si="10"/>
        <v>41</v>
      </c>
      <c r="AB47" s="57" t="str">
        <f t="shared" si="11"/>
        <v>DQ</v>
      </c>
    </row>
    <row r="48" spans="1:28" x14ac:dyDescent="0.35">
      <c r="A48" s="57">
        <v>42</v>
      </c>
      <c r="B48" s="58" t="s">
        <v>153</v>
      </c>
      <c r="C48" s="57" t="str">
        <f>IF('Competitor List'!J47="Y",'Competitor List'!B47," ")</f>
        <v xml:space="preserve"> </v>
      </c>
      <c r="D48" s="57">
        <f>'LIGHT GUN'!G68</f>
        <v>0</v>
      </c>
      <c r="E48" s="57">
        <f>'LIGHT GUN'!H68</f>
        <v>0</v>
      </c>
      <c r="F48" s="171">
        <f>'LIGHT GUN'!I68</f>
        <v>0</v>
      </c>
      <c r="G48" s="57">
        <f t="shared" si="0"/>
        <v>0</v>
      </c>
      <c r="H48" s="57" t="str">
        <f t="shared" si="1"/>
        <v>99</v>
      </c>
      <c r="I48" s="57">
        <f t="shared" si="2"/>
        <v>42</v>
      </c>
      <c r="J48" s="57" t="str">
        <f t="shared" si="3"/>
        <v>DQ</v>
      </c>
      <c r="L48" s="57" t="str">
        <f>IF('Competitor List'!K47="Y",'Competitor List'!C47," ")</f>
        <v xml:space="preserve"> </v>
      </c>
      <c r="M48" s="57">
        <f>'HEAVY GUN'!G68</f>
        <v>0</v>
      </c>
      <c r="N48" s="57">
        <f>'HEAVY GUN'!H68</f>
        <v>0</v>
      </c>
      <c r="O48" s="171">
        <f>'HEAVY GUN'!I68</f>
        <v>0</v>
      </c>
      <c r="P48" s="57">
        <f t="shared" si="4"/>
        <v>0</v>
      </c>
      <c r="Q48" s="57" t="str">
        <f t="shared" si="5"/>
        <v>99</v>
      </c>
      <c r="R48" s="57">
        <f t="shared" si="6"/>
        <v>42</v>
      </c>
      <c r="S48" s="57" t="str">
        <f t="shared" si="7"/>
        <v>DQ</v>
      </c>
      <c r="U48" s="57">
        <f>'Factory Gun'!B68</f>
        <v>0</v>
      </c>
      <c r="V48" s="57">
        <f>'Factory Gun'!G68</f>
        <v>0</v>
      </c>
      <c r="W48" s="57">
        <f>'Factory Gun'!H68</f>
        <v>0</v>
      </c>
      <c r="X48" s="171">
        <f>'Factory Gun'!I68</f>
        <v>0</v>
      </c>
      <c r="Y48" s="57">
        <f t="shared" si="8"/>
        <v>0</v>
      </c>
      <c r="Z48" s="57" t="str">
        <f t="shared" si="9"/>
        <v>99</v>
      </c>
      <c r="AA48" s="57">
        <f t="shared" si="10"/>
        <v>42</v>
      </c>
      <c r="AB48" s="57" t="str">
        <f t="shared" si="11"/>
        <v>DQ</v>
      </c>
    </row>
    <row r="49" spans="1:28" x14ac:dyDescent="0.35">
      <c r="A49" s="57">
        <v>43</v>
      </c>
      <c r="B49" s="58" t="s">
        <v>153</v>
      </c>
      <c r="C49" s="57" t="str">
        <f>IF('Competitor List'!J48="Y",'Competitor List'!B48," ")</f>
        <v xml:space="preserve"> </v>
      </c>
      <c r="D49" s="57">
        <f>'LIGHT GUN'!G69</f>
        <v>0</v>
      </c>
      <c r="E49" s="57">
        <f>'LIGHT GUN'!H69</f>
        <v>0</v>
      </c>
      <c r="F49" s="171">
        <f>'LIGHT GUN'!I69</f>
        <v>0</v>
      </c>
      <c r="G49" s="57">
        <f t="shared" si="0"/>
        <v>0</v>
      </c>
      <c r="H49" s="57" t="str">
        <f t="shared" si="1"/>
        <v>99</v>
      </c>
      <c r="I49" s="57">
        <f t="shared" si="2"/>
        <v>43</v>
      </c>
      <c r="J49" s="57" t="str">
        <f t="shared" si="3"/>
        <v>DQ</v>
      </c>
      <c r="L49" s="57" t="str">
        <f>IF('Competitor List'!K48="Y",'Competitor List'!C48," ")</f>
        <v xml:space="preserve"> </v>
      </c>
      <c r="M49" s="57">
        <f>'HEAVY GUN'!G69</f>
        <v>0</v>
      </c>
      <c r="N49" s="57">
        <f>'HEAVY GUN'!H69</f>
        <v>0</v>
      </c>
      <c r="O49" s="171">
        <f>'HEAVY GUN'!I69</f>
        <v>0</v>
      </c>
      <c r="P49" s="57">
        <f t="shared" si="4"/>
        <v>0</v>
      </c>
      <c r="Q49" s="57" t="str">
        <f t="shared" si="5"/>
        <v>99</v>
      </c>
      <c r="R49" s="57">
        <f t="shared" si="6"/>
        <v>43</v>
      </c>
      <c r="S49" s="57" t="str">
        <f t="shared" si="7"/>
        <v>DQ</v>
      </c>
      <c r="U49" s="57">
        <f>'Factory Gun'!B69</f>
        <v>0</v>
      </c>
      <c r="V49" s="57">
        <f>'Factory Gun'!G69</f>
        <v>0</v>
      </c>
      <c r="W49" s="57">
        <f>'Factory Gun'!H69</f>
        <v>0</v>
      </c>
      <c r="X49" s="171">
        <f>'Factory Gun'!I69</f>
        <v>0</v>
      </c>
      <c r="Y49" s="57">
        <f t="shared" si="8"/>
        <v>0</v>
      </c>
      <c r="Z49" s="57" t="str">
        <f t="shared" si="9"/>
        <v>99</v>
      </c>
      <c r="AA49" s="57">
        <f t="shared" si="10"/>
        <v>43</v>
      </c>
      <c r="AB49" s="57" t="str">
        <f t="shared" si="11"/>
        <v>DQ</v>
      </c>
    </row>
    <row r="50" spans="1:28" x14ac:dyDescent="0.35">
      <c r="A50" s="57">
        <v>44</v>
      </c>
      <c r="B50" s="58" t="s">
        <v>153</v>
      </c>
      <c r="C50" s="57" t="str">
        <f>IF('Competitor List'!J49="Y",'Competitor List'!B49," ")</f>
        <v xml:space="preserve"> </v>
      </c>
      <c r="D50" s="57">
        <f>'LIGHT GUN'!G70</f>
        <v>0</v>
      </c>
      <c r="E50" s="57">
        <f>'LIGHT GUN'!H70</f>
        <v>0</v>
      </c>
      <c r="F50" s="171">
        <f>'LIGHT GUN'!I70</f>
        <v>0</v>
      </c>
      <c r="G50" s="57">
        <f t="shared" si="0"/>
        <v>0</v>
      </c>
      <c r="H50" s="57" t="str">
        <f t="shared" si="1"/>
        <v>99</v>
      </c>
      <c r="I50" s="57">
        <f t="shared" si="2"/>
        <v>44</v>
      </c>
      <c r="J50" s="57" t="str">
        <f t="shared" si="3"/>
        <v>DQ</v>
      </c>
      <c r="L50" s="57" t="str">
        <f>IF('Competitor List'!K49="Y",'Competitor List'!C49," ")</f>
        <v xml:space="preserve"> </v>
      </c>
      <c r="M50" s="57">
        <f>'HEAVY GUN'!G70</f>
        <v>0</v>
      </c>
      <c r="N50" s="57">
        <f>'HEAVY GUN'!H70</f>
        <v>0</v>
      </c>
      <c r="O50" s="171">
        <f>'HEAVY GUN'!I70</f>
        <v>0</v>
      </c>
      <c r="P50" s="57">
        <f t="shared" si="4"/>
        <v>0</v>
      </c>
      <c r="Q50" s="57" t="str">
        <f t="shared" si="5"/>
        <v>99</v>
      </c>
      <c r="R50" s="57">
        <f t="shared" si="6"/>
        <v>44</v>
      </c>
      <c r="S50" s="57" t="str">
        <f t="shared" si="7"/>
        <v>DQ</v>
      </c>
      <c r="U50" s="57">
        <f>'Factory Gun'!B70</f>
        <v>0</v>
      </c>
      <c r="V50" s="57">
        <f>'Factory Gun'!G70</f>
        <v>0</v>
      </c>
      <c r="W50" s="57">
        <f>'Factory Gun'!H70</f>
        <v>0</v>
      </c>
      <c r="X50" s="171">
        <f>'Factory Gun'!I70</f>
        <v>0</v>
      </c>
      <c r="Y50" s="57">
        <f t="shared" si="8"/>
        <v>0</v>
      </c>
      <c r="Z50" s="57" t="str">
        <f t="shared" si="9"/>
        <v>99</v>
      </c>
      <c r="AA50" s="57">
        <f t="shared" si="10"/>
        <v>44</v>
      </c>
      <c r="AB50" s="57" t="str">
        <f t="shared" si="11"/>
        <v>DQ</v>
      </c>
    </row>
    <row r="51" spans="1:28" x14ac:dyDescent="0.35">
      <c r="A51" s="57">
        <v>45</v>
      </c>
      <c r="B51" s="58" t="s">
        <v>153</v>
      </c>
      <c r="C51" s="57" t="str">
        <f>IF('Competitor List'!J50="Y",'Competitor List'!B50," ")</f>
        <v xml:space="preserve"> </v>
      </c>
      <c r="D51" s="57">
        <f>'LIGHT GUN'!G71</f>
        <v>0</v>
      </c>
      <c r="E51" s="57">
        <f>'LIGHT GUN'!H71</f>
        <v>0</v>
      </c>
      <c r="F51" s="171">
        <f>'LIGHT GUN'!I71</f>
        <v>0</v>
      </c>
      <c r="G51" s="57">
        <f t="shared" si="0"/>
        <v>0</v>
      </c>
      <c r="H51" s="57" t="str">
        <f t="shared" si="1"/>
        <v>99</v>
      </c>
      <c r="I51" s="57">
        <f t="shared" si="2"/>
        <v>45</v>
      </c>
      <c r="J51" s="57" t="str">
        <f t="shared" si="3"/>
        <v>DQ</v>
      </c>
      <c r="L51" s="57" t="str">
        <f>IF('Competitor List'!K50="Y",'Competitor List'!C50," ")</f>
        <v xml:space="preserve"> </v>
      </c>
      <c r="M51" s="57">
        <f>'HEAVY GUN'!G71</f>
        <v>0</v>
      </c>
      <c r="N51" s="57">
        <f>'HEAVY GUN'!H71</f>
        <v>0</v>
      </c>
      <c r="O51" s="171">
        <f>'HEAVY GUN'!I71</f>
        <v>0</v>
      </c>
      <c r="P51" s="57">
        <f t="shared" si="4"/>
        <v>0</v>
      </c>
      <c r="Q51" s="57" t="str">
        <f t="shared" si="5"/>
        <v>99</v>
      </c>
      <c r="R51" s="57">
        <f t="shared" si="6"/>
        <v>45</v>
      </c>
      <c r="S51" s="57" t="str">
        <f t="shared" si="7"/>
        <v>DQ</v>
      </c>
      <c r="U51" s="57">
        <f>'Factory Gun'!B71</f>
        <v>0</v>
      </c>
      <c r="V51" s="57">
        <f>'Factory Gun'!G71</f>
        <v>0</v>
      </c>
      <c r="W51" s="57">
        <f>'Factory Gun'!H71</f>
        <v>0</v>
      </c>
      <c r="X51" s="171">
        <f>'Factory Gun'!I71</f>
        <v>0</v>
      </c>
      <c r="Y51" s="57">
        <f t="shared" si="8"/>
        <v>0</v>
      </c>
      <c r="Z51" s="57" t="str">
        <f t="shared" si="9"/>
        <v>99</v>
      </c>
      <c r="AA51" s="57">
        <f t="shared" si="10"/>
        <v>45</v>
      </c>
      <c r="AB51" s="57" t="str">
        <f t="shared" si="11"/>
        <v>DQ</v>
      </c>
    </row>
    <row r="52" spans="1:28" x14ac:dyDescent="0.35">
      <c r="A52" s="57">
        <v>46</v>
      </c>
      <c r="B52" s="58" t="s">
        <v>153</v>
      </c>
      <c r="C52" s="57" t="str">
        <f>IF('Competitor List'!J51="Y",'Competitor List'!B51," ")</f>
        <v xml:space="preserve"> </v>
      </c>
      <c r="D52" s="57">
        <f>'LIGHT GUN'!G72</f>
        <v>0</v>
      </c>
      <c r="E52" s="57">
        <f>'LIGHT GUN'!H72</f>
        <v>0</v>
      </c>
      <c r="F52" s="171">
        <f>'LIGHT GUN'!I72</f>
        <v>0</v>
      </c>
      <c r="G52" s="57">
        <f t="shared" si="0"/>
        <v>0</v>
      </c>
      <c r="H52" s="57" t="str">
        <f t="shared" si="1"/>
        <v>99</v>
      </c>
      <c r="I52" s="57">
        <f t="shared" si="2"/>
        <v>46</v>
      </c>
      <c r="J52" s="57" t="str">
        <f t="shared" si="3"/>
        <v>DQ</v>
      </c>
      <c r="L52" s="57" t="str">
        <f>IF('Competitor List'!K51="Y",'Competitor List'!C51," ")</f>
        <v xml:space="preserve"> </v>
      </c>
      <c r="M52" s="57">
        <f>'HEAVY GUN'!G72</f>
        <v>0</v>
      </c>
      <c r="N52" s="57">
        <f>'HEAVY GUN'!H72</f>
        <v>0</v>
      </c>
      <c r="O52" s="171">
        <f>'HEAVY GUN'!I72</f>
        <v>0</v>
      </c>
      <c r="P52" s="57">
        <f t="shared" si="4"/>
        <v>0</v>
      </c>
      <c r="Q52" s="57" t="str">
        <f t="shared" si="5"/>
        <v>99</v>
      </c>
      <c r="R52" s="57">
        <f t="shared" si="6"/>
        <v>46</v>
      </c>
      <c r="S52" s="57" t="str">
        <f t="shared" si="7"/>
        <v>DQ</v>
      </c>
      <c r="U52" s="57">
        <f>'Factory Gun'!B72</f>
        <v>0</v>
      </c>
      <c r="V52" s="57">
        <f>'Factory Gun'!G72</f>
        <v>0</v>
      </c>
      <c r="W52" s="57">
        <f>'Factory Gun'!H72</f>
        <v>0</v>
      </c>
      <c r="X52" s="171">
        <f>'Factory Gun'!I72</f>
        <v>0</v>
      </c>
      <c r="Y52" s="57">
        <f t="shared" si="8"/>
        <v>0</v>
      </c>
      <c r="Z52" s="57" t="str">
        <f t="shared" si="9"/>
        <v>99</v>
      </c>
      <c r="AA52" s="57">
        <f t="shared" si="10"/>
        <v>46</v>
      </c>
      <c r="AB52" s="57" t="str">
        <f t="shared" si="11"/>
        <v>DQ</v>
      </c>
    </row>
    <row r="53" spans="1:28" x14ac:dyDescent="0.35">
      <c r="A53" s="57">
        <v>47</v>
      </c>
      <c r="B53" s="58" t="s">
        <v>153</v>
      </c>
      <c r="C53" s="57" t="str">
        <f>IF('Competitor List'!J52="Y",'Competitor List'!B52," ")</f>
        <v xml:space="preserve"> </v>
      </c>
      <c r="D53" s="57">
        <f>'LIGHT GUN'!G73</f>
        <v>0</v>
      </c>
      <c r="E53" s="57">
        <f>'LIGHT GUN'!H73</f>
        <v>0</v>
      </c>
      <c r="F53" s="171">
        <f>'LIGHT GUN'!I73</f>
        <v>0</v>
      </c>
      <c r="G53" s="57">
        <f t="shared" si="0"/>
        <v>0</v>
      </c>
      <c r="H53" s="57" t="str">
        <f t="shared" si="1"/>
        <v>99</v>
      </c>
      <c r="I53" s="57">
        <f t="shared" si="2"/>
        <v>47</v>
      </c>
      <c r="J53" s="57" t="str">
        <f t="shared" si="3"/>
        <v>DQ</v>
      </c>
      <c r="L53" s="57" t="str">
        <f>IF('Competitor List'!K52="Y",'Competitor List'!C52," ")</f>
        <v xml:space="preserve"> </v>
      </c>
      <c r="M53" s="57">
        <f>'HEAVY GUN'!G73</f>
        <v>0</v>
      </c>
      <c r="N53" s="57">
        <f>'HEAVY GUN'!H73</f>
        <v>0</v>
      </c>
      <c r="O53" s="171">
        <f>'HEAVY GUN'!I73</f>
        <v>0</v>
      </c>
      <c r="P53" s="57">
        <f t="shared" si="4"/>
        <v>0</v>
      </c>
      <c r="Q53" s="57" t="str">
        <f t="shared" si="5"/>
        <v>99</v>
      </c>
      <c r="R53" s="57">
        <f t="shared" si="6"/>
        <v>47</v>
      </c>
      <c r="S53" s="57" t="str">
        <f t="shared" si="7"/>
        <v>DQ</v>
      </c>
      <c r="U53" s="57">
        <f>'Factory Gun'!B73</f>
        <v>0</v>
      </c>
      <c r="V53" s="57">
        <f>'Factory Gun'!G73</f>
        <v>0</v>
      </c>
      <c r="W53" s="57">
        <f>'Factory Gun'!H73</f>
        <v>0</v>
      </c>
      <c r="X53" s="171">
        <f>'Factory Gun'!I73</f>
        <v>0</v>
      </c>
      <c r="Y53" s="57">
        <f t="shared" si="8"/>
        <v>0</v>
      </c>
      <c r="Z53" s="57" t="str">
        <f t="shared" si="9"/>
        <v>99</v>
      </c>
      <c r="AA53" s="57">
        <f t="shared" si="10"/>
        <v>47</v>
      </c>
      <c r="AB53" s="57" t="str">
        <f t="shared" si="11"/>
        <v>DQ</v>
      </c>
    </row>
    <row r="54" spans="1:28" x14ac:dyDescent="0.35">
      <c r="A54" s="57">
        <v>48</v>
      </c>
      <c r="B54" s="58" t="s">
        <v>153</v>
      </c>
      <c r="C54" s="57" t="str">
        <f>IF('Competitor List'!J53="Y",'Competitor List'!B53," ")</f>
        <v xml:space="preserve"> </v>
      </c>
      <c r="D54" s="57">
        <f>'LIGHT GUN'!G74</f>
        <v>0</v>
      </c>
      <c r="E54" s="57">
        <f>'LIGHT GUN'!H74</f>
        <v>0</v>
      </c>
      <c r="F54" s="171">
        <f>'LIGHT GUN'!I74</f>
        <v>0</v>
      </c>
      <c r="G54" s="57">
        <f t="shared" si="0"/>
        <v>0</v>
      </c>
      <c r="H54" s="57" t="str">
        <f t="shared" si="1"/>
        <v>99</v>
      </c>
      <c r="I54" s="57">
        <f t="shared" si="2"/>
        <v>48</v>
      </c>
      <c r="J54" s="57" t="str">
        <f t="shared" si="3"/>
        <v>DQ</v>
      </c>
      <c r="L54" s="57" t="str">
        <f>IF('Competitor List'!K53="Y",'Competitor List'!C53," ")</f>
        <v xml:space="preserve"> </v>
      </c>
      <c r="M54" s="57">
        <f>'HEAVY GUN'!G74</f>
        <v>0</v>
      </c>
      <c r="N54" s="57">
        <f>'HEAVY GUN'!H74</f>
        <v>0</v>
      </c>
      <c r="O54" s="171">
        <f>'HEAVY GUN'!I74</f>
        <v>0</v>
      </c>
      <c r="P54" s="57">
        <f t="shared" si="4"/>
        <v>0</v>
      </c>
      <c r="Q54" s="57" t="str">
        <f t="shared" si="5"/>
        <v>99</v>
      </c>
      <c r="R54" s="57">
        <f t="shared" si="6"/>
        <v>48</v>
      </c>
      <c r="S54" s="57" t="str">
        <f t="shared" si="7"/>
        <v>DQ</v>
      </c>
      <c r="U54" s="57">
        <f>'Factory Gun'!B74</f>
        <v>0</v>
      </c>
      <c r="V54" s="57">
        <f>'Factory Gun'!G74</f>
        <v>0</v>
      </c>
      <c r="W54" s="57">
        <f>'Factory Gun'!H74</f>
        <v>0</v>
      </c>
      <c r="X54" s="171">
        <f>'Factory Gun'!I74</f>
        <v>0</v>
      </c>
      <c r="Y54" s="57">
        <f t="shared" si="8"/>
        <v>0</v>
      </c>
      <c r="Z54" s="57" t="str">
        <f t="shared" si="9"/>
        <v>99</v>
      </c>
      <c r="AA54" s="57">
        <f t="shared" si="10"/>
        <v>48</v>
      </c>
      <c r="AB54" s="57" t="str">
        <f t="shared" si="11"/>
        <v>DQ</v>
      </c>
    </row>
    <row r="55" spans="1:28" x14ac:dyDescent="0.35">
      <c r="A55" s="57">
        <v>49</v>
      </c>
      <c r="B55" s="58" t="s">
        <v>153</v>
      </c>
      <c r="C55" s="57" t="str">
        <f>IF('Competitor List'!J54="Y",'Competitor List'!B54," ")</f>
        <v xml:space="preserve"> </v>
      </c>
      <c r="D55" s="57">
        <f>'LIGHT GUN'!G75</f>
        <v>0</v>
      </c>
      <c r="E55" s="57">
        <f>'LIGHT GUN'!H75</f>
        <v>0</v>
      </c>
      <c r="F55" s="171">
        <f>'LIGHT GUN'!I75</f>
        <v>0</v>
      </c>
      <c r="G55" s="57">
        <f t="shared" si="0"/>
        <v>0</v>
      </c>
      <c r="H55" s="57" t="str">
        <f t="shared" si="1"/>
        <v>99</v>
      </c>
      <c r="I55" s="57">
        <f t="shared" si="2"/>
        <v>49</v>
      </c>
      <c r="J55" s="57" t="str">
        <f t="shared" si="3"/>
        <v>DQ</v>
      </c>
      <c r="L55" s="57" t="str">
        <f>IF('Competitor List'!K54="Y",'Competitor List'!C54," ")</f>
        <v xml:space="preserve"> </v>
      </c>
      <c r="M55" s="57">
        <f>'HEAVY GUN'!G75</f>
        <v>0</v>
      </c>
      <c r="N55" s="57">
        <f>'HEAVY GUN'!H75</f>
        <v>0</v>
      </c>
      <c r="O55" s="171">
        <f>'HEAVY GUN'!I75</f>
        <v>0</v>
      </c>
      <c r="P55" s="57">
        <f t="shared" si="4"/>
        <v>0</v>
      </c>
      <c r="Q55" s="57" t="str">
        <f t="shared" si="5"/>
        <v>99</v>
      </c>
      <c r="R55" s="57">
        <f t="shared" si="6"/>
        <v>49</v>
      </c>
      <c r="S55" s="57" t="str">
        <f t="shared" si="7"/>
        <v>DQ</v>
      </c>
      <c r="U55" s="57">
        <f>'Factory Gun'!B75</f>
        <v>0</v>
      </c>
      <c r="V55" s="57">
        <f>'Factory Gun'!G75</f>
        <v>0</v>
      </c>
      <c r="W55" s="57">
        <f>'Factory Gun'!H75</f>
        <v>0</v>
      </c>
      <c r="X55" s="171">
        <f>'Factory Gun'!I75</f>
        <v>0</v>
      </c>
      <c r="Y55" s="57">
        <f t="shared" si="8"/>
        <v>0</v>
      </c>
      <c r="Z55" s="57" t="str">
        <f t="shared" si="9"/>
        <v>99</v>
      </c>
      <c r="AA55" s="57">
        <f t="shared" si="10"/>
        <v>49</v>
      </c>
      <c r="AB55" s="57" t="str">
        <f t="shared" si="11"/>
        <v>DQ</v>
      </c>
    </row>
    <row r="56" spans="1:28" x14ac:dyDescent="0.35">
      <c r="A56" s="57">
        <v>50</v>
      </c>
      <c r="B56" s="58" t="s">
        <v>153</v>
      </c>
      <c r="C56" s="57" t="str">
        <f>IF('Competitor List'!J55="Y",'Competitor List'!B55," ")</f>
        <v xml:space="preserve"> </v>
      </c>
      <c r="D56" s="57">
        <f>'LIGHT GUN'!G76</f>
        <v>0</v>
      </c>
      <c r="E56" s="57">
        <f>'LIGHT GUN'!H76</f>
        <v>0</v>
      </c>
      <c r="F56" s="171">
        <f>'LIGHT GUN'!I76</f>
        <v>0</v>
      </c>
      <c r="G56" s="57">
        <f t="shared" si="0"/>
        <v>0</v>
      </c>
      <c r="H56" s="57" t="str">
        <f t="shared" si="1"/>
        <v>99</v>
      </c>
      <c r="I56" s="57">
        <f t="shared" si="2"/>
        <v>50</v>
      </c>
      <c r="J56" s="57" t="str">
        <f t="shared" si="3"/>
        <v>DQ</v>
      </c>
      <c r="L56" s="57" t="str">
        <f>IF('Competitor List'!K55="Y",'Competitor List'!C55," ")</f>
        <v xml:space="preserve"> </v>
      </c>
      <c r="M56" s="57">
        <f>'HEAVY GUN'!G76</f>
        <v>0</v>
      </c>
      <c r="N56" s="57">
        <f>'HEAVY GUN'!H76</f>
        <v>0</v>
      </c>
      <c r="O56" s="171">
        <f>'HEAVY GUN'!I76</f>
        <v>0</v>
      </c>
      <c r="P56" s="57">
        <f t="shared" si="4"/>
        <v>0</v>
      </c>
      <c r="Q56" s="57" t="str">
        <f t="shared" si="5"/>
        <v>99</v>
      </c>
      <c r="R56" s="57">
        <f t="shared" si="6"/>
        <v>50</v>
      </c>
      <c r="S56" s="57" t="str">
        <f t="shared" si="7"/>
        <v>DQ</v>
      </c>
      <c r="U56" s="57">
        <f>'Factory Gun'!B76</f>
        <v>0</v>
      </c>
      <c r="V56" s="57">
        <f>'Factory Gun'!G76</f>
        <v>0</v>
      </c>
      <c r="W56" s="57">
        <f>'Factory Gun'!H76</f>
        <v>0</v>
      </c>
      <c r="X56" s="171">
        <f>'Factory Gun'!I76</f>
        <v>0</v>
      </c>
      <c r="Y56" s="57">
        <f t="shared" si="8"/>
        <v>0</v>
      </c>
      <c r="Z56" s="57" t="str">
        <f t="shared" si="9"/>
        <v>99</v>
      </c>
      <c r="AA56" s="57">
        <f t="shared" si="10"/>
        <v>50</v>
      </c>
      <c r="AB56" s="57" t="str">
        <f t="shared" si="11"/>
        <v>DQ</v>
      </c>
    </row>
    <row r="57" spans="1:28" x14ac:dyDescent="0.35">
      <c r="A57" s="57">
        <v>51</v>
      </c>
      <c r="B57" s="58" t="s">
        <v>153</v>
      </c>
      <c r="C57" s="57" t="str">
        <f>IF('Competitor List'!J56="Y",'Competitor List'!B56," ")</f>
        <v xml:space="preserve"> </v>
      </c>
      <c r="D57" s="57">
        <f>'LIGHT GUN'!G77</f>
        <v>0</v>
      </c>
      <c r="E57" s="57">
        <f>'LIGHT GUN'!H77</f>
        <v>0</v>
      </c>
      <c r="F57" s="171">
        <f>'LIGHT GUN'!I77</f>
        <v>0</v>
      </c>
      <c r="G57" s="57">
        <f t="shared" si="0"/>
        <v>0</v>
      </c>
      <c r="H57" s="57" t="str">
        <f t="shared" si="1"/>
        <v>99</v>
      </c>
      <c r="I57" s="57">
        <f t="shared" si="2"/>
        <v>51</v>
      </c>
      <c r="J57" s="57" t="str">
        <f t="shared" si="3"/>
        <v>DQ</v>
      </c>
      <c r="L57" s="57" t="str">
        <f>IF('Competitor List'!K56="Y",'Competitor List'!C56," ")</f>
        <v xml:space="preserve"> </v>
      </c>
      <c r="M57" s="57">
        <f>'HEAVY GUN'!G77</f>
        <v>0</v>
      </c>
      <c r="N57" s="57">
        <f>'HEAVY GUN'!H77</f>
        <v>0</v>
      </c>
      <c r="O57" s="171">
        <f>'HEAVY GUN'!I77</f>
        <v>0</v>
      </c>
      <c r="P57" s="57">
        <f t="shared" si="4"/>
        <v>0</v>
      </c>
      <c r="Q57" s="57" t="str">
        <f t="shared" si="5"/>
        <v>99</v>
      </c>
      <c r="R57" s="57">
        <f t="shared" si="6"/>
        <v>51</v>
      </c>
      <c r="S57" s="57" t="str">
        <f t="shared" si="7"/>
        <v>DQ</v>
      </c>
      <c r="U57" s="57">
        <f>'Factory Gun'!B77</f>
        <v>0</v>
      </c>
      <c r="V57" s="57">
        <f>'Factory Gun'!G77</f>
        <v>0</v>
      </c>
      <c r="W57" s="57">
        <f>'Factory Gun'!H77</f>
        <v>0</v>
      </c>
      <c r="X57" s="171">
        <f>'Factory Gun'!I77</f>
        <v>0</v>
      </c>
      <c r="Y57" s="57">
        <f t="shared" si="8"/>
        <v>0</v>
      </c>
      <c r="Z57" s="57" t="str">
        <f t="shared" si="9"/>
        <v>99</v>
      </c>
      <c r="AA57" s="57">
        <f t="shared" si="10"/>
        <v>51</v>
      </c>
      <c r="AB57" s="57" t="str">
        <f t="shared" si="11"/>
        <v>DQ</v>
      </c>
    </row>
    <row r="58" spans="1:28" x14ac:dyDescent="0.35">
      <c r="A58" s="57">
        <v>52</v>
      </c>
      <c r="B58" s="58" t="s">
        <v>153</v>
      </c>
      <c r="C58" s="57" t="str">
        <f>IF('Competitor List'!J57="Y",'Competitor List'!B57," ")</f>
        <v xml:space="preserve"> </v>
      </c>
      <c r="D58" s="57">
        <f>'LIGHT GUN'!G78</f>
        <v>0</v>
      </c>
      <c r="E58" s="57">
        <f>'LIGHT GUN'!H78</f>
        <v>0</v>
      </c>
      <c r="F58" s="171">
        <f>'LIGHT GUN'!I78</f>
        <v>0</v>
      </c>
      <c r="G58" s="57">
        <f t="shared" si="0"/>
        <v>0</v>
      </c>
      <c r="H58" s="57" t="str">
        <f t="shared" si="1"/>
        <v>99</v>
      </c>
      <c r="I58" s="57">
        <f t="shared" si="2"/>
        <v>52</v>
      </c>
      <c r="J58" s="57" t="str">
        <f t="shared" si="3"/>
        <v>DQ</v>
      </c>
      <c r="L58" s="57" t="str">
        <f>IF('Competitor List'!K57="Y",'Competitor List'!C57," ")</f>
        <v xml:space="preserve"> </v>
      </c>
      <c r="M58" s="57">
        <f>'HEAVY GUN'!G78</f>
        <v>0</v>
      </c>
      <c r="N58" s="57">
        <f>'HEAVY GUN'!H78</f>
        <v>0</v>
      </c>
      <c r="O58" s="171">
        <f>'HEAVY GUN'!I78</f>
        <v>0</v>
      </c>
      <c r="P58" s="57">
        <f t="shared" si="4"/>
        <v>0</v>
      </c>
      <c r="Q58" s="57" t="str">
        <f t="shared" si="5"/>
        <v>99</v>
      </c>
      <c r="R58" s="57">
        <f t="shared" si="6"/>
        <v>52</v>
      </c>
      <c r="S58" s="57" t="str">
        <f t="shared" si="7"/>
        <v>DQ</v>
      </c>
      <c r="U58" s="57">
        <f>'Factory Gun'!B78</f>
        <v>0</v>
      </c>
      <c r="V58" s="57">
        <f>'Factory Gun'!G78</f>
        <v>0</v>
      </c>
      <c r="W58" s="57">
        <f>'Factory Gun'!H78</f>
        <v>0</v>
      </c>
      <c r="X58" s="171">
        <f>'Factory Gun'!I78</f>
        <v>0</v>
      </c>
      <c r="Y58" s="57">
        <f t="shared" si="8"/>
        <v>0</v>
      </c>
      <c r="Z58" s="57" t="str">
        <f t="shared" si="9"/>
        <v>99</v>
      </c>
      <c r="AA58" s="57">
        <f t="shared" si="10"/>
        <v>52</v>
      </c>
      <c r="AB58" s="57" t="str">
        <f t="shared" si="11"/>
        <v>DQ</v>
      </c>
    </row>
    <row r="59" spans="1:28" x14ac:dyDescent="0.35">
      <c r="A59" s="57">
        <v>53</v>
      </c>
      <c r="B59" s="58" t="s">
        <v>153</v>
      </c>
      <c r="C59" s="57" t="str">
        <f>IF('Competitor List'!J58="Y",'Competitor List'!B58," ")</f>
        <v xml:space="preserve"> </v>
      </c>
      <c r="D59" s="57">
        <f>'LIGHT GUN'!G79</f>
        <v>0</v>
      </c>
      <c r="E59" s="57">
        <f>'LIGHT GUN'!H79</f>
        <v>0</v>
      </c>
      <c r="F59" s="171">
        <f>'LIGHT GUN'!I79</f>
        <v>0</v>
      </c>
      <c r="G59" s="57">
        <f t="shared" si="0"/>
        <v>0</v>
      </c>
      <c r="H59" s="57" t="str">
        <f t="shared" si="1"/>
        <v>99</v>
      </c>
      <c r="I59" s="57">
        <f t="shared" si="2"/>
        <v>53</v>
      </c>
      <c r="J59" s="57" t="str">
        <f t="shared" si="3"/>
        <v>DQ</v>
      </c>
      <c r="L59" s="57" t="str">
        <f>IF('Competitor List'!K58="Y",'Competitor List'!C58," ")</f>
        <v xml:space="preserve"> </v>
      </c>
      <c r="M59" s="57">
        <f>'HEAVY GUN'!G79</f>
        <v>0</v>
      </c>
      <c r="N59" s="57">
        <f>'HEAVY GUN'!H79</f>
        <v>0</v>
      </c>
      <c r="O59" s="171">
        <f>'HEAVY GUN'!I79</f>
        <v>0</v>
      </c>
      <c r="P59" s="57">
        <f t="shared" si="4"/>
        <v>0</v>
      </c>
      <c r="Q59" s="57" t="str">
        <f t="shared" si="5"/>
        <v>99</v>
      </c>
      <c r="R59" s="57">
        <f t="shared" si="6"/>
        <v>53</v>
      </c>
      <c r="S59" s="57" t="str">
        <f t="shared" si="7"/>
        <v>DQ</v>
      </c>
      <c r="U59" s="57">
        <f>'Factory Gun'!B79</f>
        <v>0</v>
      </c>
      <c r="V59" s="57">
        <f>'Factory Gun'!G79</f>
        <v>0</v>
      </c>
      <c r="W59" s="57">
        <f>'Factory Gun'!H79</f>
        <v>0</v>
      </c>
      <c r="X59" s="171">
        <f>'Factory Gun'!I79</f>
        <v>0</v>
      </c>
      <c r="Y59" s="57">
        <f t="shared" si="8"/>
        <v>0</v>
      </c>
      <c r="Z59" s="57" t="str">
        <f t="shared" si="9"/>
        <v>99</v>
      </c>
      <c r="AA59" s="57">
        <f t="shared" si="10"/>
        <v>53</v>
      </c>
      <c r="AB59" s="57" t="str">
        <f t="shared" si="11"/>
        <v>DQ</v>
      </c>
    </row>
    <row r="60" spans="1:28" x14ac:dyDescent="0.35">
      <c r="A60" s="57">
        <v>54</v>
      </c>
      <c r="B60" s="58" t="s">
        <v>153</v>
      </c>
      <c r="C60" s="57" t="str">
        <f>IF('Competitor List'!J59="Y",'Competitor List'!B59," ")</f>
        <v xml:space="preserve"> </v>
      </c>
      <c r="D60" s="57">
        <f>'LIGHT GUN'!G80</f>
        <v>0</v>
      </c>
      <c r="E60" s="57">
        <f>'LIGHT GUN'!H80</f>
        <v>0</v>
      </c>
      <c r="F60" s="171">
        <f>'LIGHT GUN'!I80</f>
        <v>0</v>
      </c>
      <c r="G60" s="57">
        <f t="shared" si="0"/>
        <v>0</v>
      </c>
      <c r="H60" s="57" t="str">
        <f t="shared" si="1"/>
        <v>99</v>
      </c>
      <c r="I60" s="57">
        <f t="shared" si="2"/>
        <v>54</v>
      </c>
      <c r="J60" s="57" t="str">
        <f t="shared" si="3"/>
        <v>DQ</v>
      </c>
      <c r="L60" s="57" t="str">
        <f>IF('Competitor List'!K59="Y",'Competitor List'!C59," ")</f>
        <v xml:space="preserve"> </v>
      </c>
      <c r="M60" s="57">
        <f>'HEAVY GUN'!G80</f>
        <v>0</v>
      </c>
      <c r="N60" s="57">
        <f>'HEAVY GUN'!H80</f>
        <v>0</v>
      </c>
      <c r="O60" s="171">
        <f>'HEAVY GUN'!I80</f>
        <v>0</v>
      </c>
      <c r="P60" s="57">
        <f t="shared" si="4"/>
        <v>0</v>
      </c>
      <c r="Q60" s="57" t="str">
        <f t="shared" si="5"/>
        <v>99</v>
      </c>
      <c r="R60" s="57">
        <f t="shared" si="6"/>
        <v>54</v>
      </c>
      <c r="S60" s="57" t="str">
        <f t="shared" si="7"/>
        <v>DQ</v>
      </c>
      <c r="U60" s="57">
        <f>'Factory Gun'!B80</f>
        <v>0</v>
      </c>
      <c r="V60" s="57">
        <f>'Factory Gun'!G80</f>
        <v>0</v>
      </c>
      <c r="W60" s="57">
        <f>'Factory Gun'!H80</f>
        <v>0</v>
      </c>
      <c r="X60" s="171">
        <f>'Factory Gun'!I80</f>
        <v>0</v>
      </c>
      <c r="Y60" s="57">
        <f t="shared" si="8"/>
        <v>0</v>
      </c>
      <c r="Z60" s="57" t="str">
        <f t="shared" si="9"/>
        <v>99</v>
      </c>
      <c r="AA60" s="57">
        <f t="shared" si="10"/>
        <v>54</v>
      </c>
      <c r="AB60" s="57" t="str">
        <f t="shared" si="11"/>
        <v>DQ</v>
      </c>
    </row>
    <row r="61" spans="1:28" x14ac:dyDescent="0.35">
      <c r="A61" s="57">
        <v>55</v>
      </c>
      <c r="B61" s="58" t="s">
        <v>153</v>
      </c>
      <c r="C61" s="57" t="str">
        <f>IF('Competitor List'!J60="Y",'Competitor List'!B60," ")</f>
        <v xml:space="preserve"> </v>
      </c>
      <c r="D61" s="57">
        <f>'LIGHT GUN'!G81</f>
        <v>0</v>
      </c>
      <c r="E61" s="57">
        <f>'LIGHT GUN'!H81</f>
        <v>0</v>
      </c>
      <c r="F61" s="171">
        <f>'LIGHT GUN'!I81</f>
        <v>0</v>
      </c>
      <c r="G61" s="57">
        <f t="shared" si="0"/>
        <v>0</v>
      </c>
      <c r="H61" s="57" t="str">
        <f t="shared" si="1"/>
        <v>99</v>
      </c>
      <c r="I61" s="57">
        <f t="shared" si="2"/>
        <v>55</v>
      </c>
      <c r="J61" s="57" t="str">
        <f t="shared" si="3"/>
        <v>DQ</v>
      </c>
      <c r="L61" s="57" t="str">
        <f>IF('Competitor List'!K60="Y",'Competitor List'!C60," ")</f>
        <v xml:space="preserve"> </v>
      </c>
      <c r="M61" s="57">
        <f>'HEAVY GUN'!G81</f>
        <v>0</v>
      </c>
      <c r="N61" s="57">
        <f>'HEAVY GUN'!H81</f>
        <v>0</v>
      </c>
      <c r="O61" s="171">
        <f>'HEAVY GUN'!I81</f>
        <v>0</v>
      </c>
      <c r="P61" s="57">
        <f t="shared" si="4"/>
        <v>0</v>
      </c>
      <c r="Q61" s="57" t="str">
        <f t="shared" si="5"/>
        <v>99</v>
      </c>
      <c r="R61" s="57">
        <f t="shared" si="6"/>
        <v>55</v>
      </c>
      <c r="S61" s="57" t="str">
        <f t="shared" si="7"/>
        <v>DQ</v>
      </c>
      <c r="U61" s="57">
        <f>'Factory Gun'!B81</f>
        <v>0</v>
      </c>
      <c r="V61" s="57">
        <f>'Factory Gun'!G81</f>
        <v>0</v>
      </c>
      <c r="W61" s="57">
        <f>'Factory Gun'!H81</f>
        <v>0</v>
      </c>
      <c r="X61" s="171">
        <f>'Factory Gun'!I81</f>
        <v>0</v>
      </c>
      <c r="Y61" s="57">
        <f t="shared" si="8"/>
        <v>0</v>
      </c>
      <c r="Z61" s="57" t="str">
        <f t="shared" si="9"/>
        <v>99</v>
      </c>
      <c r="AA61" s="57">
        <f t="shared" si="10"/>
        <v>55</v>
      </c>
      <c r="AB61" s="57" t="str">
        <f t="shared" si="11"/>
        <v>DQ</v>
      </c>
    </row>
    <row r="62" spans="1:28" x14ac:dyDescent="0.35">
      <c r="A62" s="57">
        <v>56</v>
      </c>
      <c r="B62" s="58" t="s">
        <v>153</v>
      </c>
      <c r="C62" s="57" t="str">
        <f>IF('Competitor List'!J61="Y",'Competitor List'!B61," ")</f>
        <v xml:space="preserve"> </v>
      </c>
      <c r="D62" s="57">
        <f>'LIGHT GUN'!G82</f>
        <v>0</v>
      </c>
      <c r="E62" s="57">
        <f>'LIGHT GUN'!H82</f>
        <v>0</v>
      </c>
      <c r="F62" s="171">
        <f>'LIGHT GUN'!I82</f>
        <v>0</v>
      </c>
      <c r="G62" s="57">
        <f t="shared" si="0"/>
        <v>0</v>
      </c>
      <c r="H62" s="57" t="str">
        <f t="shared" si="1"/>
        <v>99</v>
      </c>
      <c r="I62" s="57">
        <f t="shared" si="2"/>
        <v>56</v>
      </c>
      <c r="J62" s="57" t="str">
        <f t="shared" si="3"/>
        <v>DQ</v>
      </c>
      <c r="L62" s="57" t="str">
        <f>IF('Competitor List'!K61="Y",'Competitor List'!C61," ")</f>
        <v xml:space="preserve"> </v>
      </c>
      <c r="M62" s="57">
        <f>'HEAVY GUN'!G82</f>
        <v>0</v>
      </c>
      <c r="N62" s="57">
        <f>'HEAVY GUN'!H82</f>
        <v>0</v>
      </c>
      <c r="O62" s="171">
        <f>'HEAVY GUN'!I82</f>
        <v>0</v>
      </c>
      <c r="P62" s="57">
        <f t="shared" si="4"/>
        <v>0</v>
      </c>
      <c r="Q62" s="57" t="str">
        <f t="shared" si="5"/>
        <v>99</v>
      </c>
      <c r="R62" s="57">
        <f t="shared" si="6"/>
        <v>56</v>
      </c>
      <c r="S62" s="57" t="str">
        <f t="shared" si="7"/>
        <v>DQ</v>
      </c>
      <c r="U62" s="57">
        <f>'Factory Gun'!B82</f>
        <v>0</v>
      </c>
      <c r="V62" s="57">
        <f>'Factory Gun'!G82</f>
        <v>0</v>
      </c>
      <c r="W62" s="57">
        <f>'Factory Gun'!H82</f>
        <v>0</v>
      </c>
      <c r="X62" s="171">
        <f>'Factory Gun'!I82</f>
        <v>0</v>
      </c>
      <c r="Y62" s="57">
        <f t="shared" si="8"/>
        <v>0</v>
      </c>
      <c r="Z62" s="57" t="str">
        <f t="shared" si="9"/>
        <v>99</v>
      </c>
      <c r="AA62" s="57">
        <f t="shared" si="10"/>
        <v>56</v>
      </c>
      <c r="AB62" s="57" t="str">
        <f t="shared" si="11"/>
        <v>DQ</v>
      </c>
    </row>
    <row r="63" spans="1:28" x14ac:dyDescent="0.35">
      <c r="A63" s="57">
        <v>57</v>
      </c>
      <c r="B63" s="58" t="s">
        <v>153</v>
      </c>
      <c r="C63" s="57" t="str">
        <f>IF('Competitor List'!J62="Y",'Competitor List'!B62," ")</f>
        <v xml:space="preserve"> </v>
      </c>
      <c r="D63" s="57">
        <f>'LIGHT GUN'!G83</f>
        <v>0</v>
      </c>
      <c r="E63" s="57">
        <f>'LIGHT GUN'!H83</f>
        <v>0</v>
      </c>
      <c r="F63" s="171">
        <f>'LIGHT GUN'!I83</f>
        <v>0</v>
      </c>
      <c r="G63" s="57">
        <f t="shared" si="0"/>
        <v>0</v>
      </c>
      <c r="H63" s="57" t="str">
        <f t="shared" si="1"/>
        <v>99</v>
      </c>
      <c r="I63" s="57">
        <f t="shared" si="2"/>
        <v>57</v>
      </c>
      <c r="J63" s="57" t="str">
        <f t="shared" si="3"/>
        <v>DQ</v>
      </c>
      <c r="L63" s="57" t="str">
        <f>IF('Competitor List'!K62="Y",'Competitor List'!C62," ")</f>
        <v xml:space="preserve"> </v>
      </c>
      <c r="M63" s="57">
        <f>'HEAVY GUN'!G83</f>
        <v>0</v>
      </c>
      <c r="N63" s="57">
        <f>'HEAVY GUN'!H83</f>
        <v>0</v>
      </c>
      <c r="O63" s="171">
        <f>'HEAVY GUN'!I83</f>
        <v>0</v>
      </c>
      <c r="P63" s="57">
        <f t="shared" si="4"/>
        <v>0</v>
      </c>
      <c r="Q63" s="57" t="str">
        <f t="shared" si="5"/>
        <v>99</v>
      </c>
      <c r="R63" s="57">
        <f t="shared" si="6"/>
        <v>57</v>
      </c>
      <c r="S63" s="57" t="str">
        <f t="shared" si="7"/>
        <v>DQ</v>
      </c>
      <c r="U63" s="57">
        <f>'Factory Gun'!B83</f>
        <v>0</v>
      </c>
      <c r="V63" s="57">
        <f>'Factory Gun'!G83</f>
        <v>0</v>
      </c>
      <c r="W63" s="57">
        <f>'Factory Gun'!H83</f>
        <v>0</v>
      </c>
      <c r="X63" s="171">
        <f>'Factory Gun'!I83</f>
        <v>0</v>
      </c>
      <c r="Y63" s="57">
        <f t="shared" si="8"/>
        <v>0</v>
      </c>
      <c r="Z63" s="57" t="str">
        <f t="shared" si="9"/>
        <v>99</v>
      </c>
      <c r="AA63" s="57">
        <f t="shared" si="10"/>
        <v>57</v>
      </c>
      <c r="AB63" s="57" t="str">
        <f t="shared" si="11"/>
        <v>DQ</v>
      </c>
    </row>
    <row r="64" spans="1:28" x14ac:dyDescent="0.35">
      <c r="A64" s="57">
        <v>58</v>
      </c>
      <c r="B64" s="58" t="s">
        <v>153</v>
      </c>
      <c r="C64" s="57" t="str">
        <f>IF('Competitor List'!J63="Y",'Competitor List'!B63," ")</f>
        <v xml:space="preserve"> </v>
      </c>
      <c r="D64" s="57">
        <f>'LIGHT GUN'!G84</f>
        <v>0</v>
      </c>
      <c r="E64" s="57">
        <f>'LIGHT GUN'!H84</f>
        <v>0</v>
      </c>
      <c r="F64" s="171">
        <f>'LIGHT GUN'!I84</f>
        <v>0</v>
      </c>
      <c r="G64" s="57">
        <f t="shared" si="0"/>
        <v>0</v>
      </c>
      <c r="H64" s="57" t="str">
        <f t="shared" si="1"/>
        <v>99</v>
      </c>
      <c r="I64" s="57">
        <f t="shared" si="2"/>
        <v>58</v>
      </c>
      <c r="J64" s="57" t="str">
        <f t="shared" si="3"/>
        <v>DQ</v>
      </c>
      <c r="L64" s="57" t="str">
        <f>IF('Competitor List'!K63="Y",'Competitor List'!C63," ")</f>
        <v xml:space="preserve"> </v>
      </c>
      <c r="M64" s="57">
        <f>'HEAVY GUN'!G84</f>
        <v>0</v>
      </c>
      <c r="N64" s="57">
        <f>'HEAVY GUN'!H84</f>
        <v>0</v>
      </c>
      <c r="O64" s="171">
        <f>'HEAVY GUN'!I84</f>
        <v>0</v>
      </c>
      <c r="P64" s="57">
        <f t="shared" si="4"/>
        <v>0</v>
      </c>
      <c r="Q64" s="57" t="str">
        <f t="shared" si="5"/>
        <v>99</v>
      </c>
      <c r="R64" s="57">
        <f t="shared" si="6"/>
        <v>58</v>
      </c>
      <c r="S64" s="57" t="str">
        <f t="shared" si="7"/>
        <v>DQ</v>
      </c>
      <c r="U64" s="57">
        <f>'Factory Gun'!B84</f>
        <v>0</v>
      </c>
      <c r="V64" s="57">
        <f>'Factory Gun'!G84</f>
        <v>0</v>
      </c>
      <c r="W64" s="57">
        <f>'Factory Gun'!H84</f>
        <v>0</v>
      </c>
      <c r="X64" s="171">
        <f>'Factory Gun'!I84</f>
        <v>0</v>
      </c>
      <c r="Y64" s="57">
        <f t="shared" si="8"/>
        <v>0</v>
      </c>
      <c r="Z64" s="57" t="str">
        <f t="shared" si="9"/>
        <v>99</v>
      </c>
      <c r="AA64" s="57">
        <f t="shared" si="10"/>
        <v>58</v>
      </c>
      <c r="AB64" s="57" t="str">
        <f t="shared" si="11"/>
        <v>DQ</v>
      </c>
    </row>
    <row r="65" spans="1:28" x14ac:dyDescent="0.35">
      <c r="A65" s="57">
        <v>59</v>
      </c>
      <c r="B65" s="58" t="s">
        <v>153</v>
      </c>
      <c r="C65" s="57" t="str">
        <f>IF('Competitor List'!J64="Y",'Competitor List'!B64," ")</f>
        <v xml:space="preserve"> </v>
      </c>
      <c r="D65" s="57">
        <f>'LIGHT GUN'!G85</f>
        <v>0</v>
      </c>
      <c r="E65" s="57">
        <f>'LIGHT GUN'!H85</f>
        <v>0</v>
      </c>
      <c r="F65" s="171">
        <f>'LIGHT GUN'!I85</f>
        <v>0</v>
      </c>
      <c r="G65" s="57">
        <f t="shared" si="0"/>
        <v>0</v>
      </c>
      <c r="H65" s="57" t="str">
        <f t="shared" si="1"/>
        <v>99</v>
      </c>
      <c r="I65" s="57">
        <f t="shared" si="2"/>
        <v>59</v>
      </c>
      <c r="J65" s="57" t="str">
        <f t="shared" si="3"/>
        <v>DQ</v>
      </c>
      <c r="L65" s="57" t="str">
        <f>IF('Competitor List'!K64="Y",'Competitor List'!C64," ")</f>
        <v xml:space="preserve"> </v>
      </c>
      <c r="M65" s="57">
        <f>'HEAVY GUN'!G85</f>
        <v>0</v>
      </c>
      <c r="N65" s="57">
        <f>'HEAVY GUN'!H85</f>
        <v>0</v>
      </c>
      <c r="O65" s="171">
        <f>'HEAVY GUN'!I85</f>
        <v>0</v>
      </c>
      <c r="P65" s="57">
        <f t="shared" si="4"/>
        <v>0</v>
      </c>
      <c r="Q65" s="57" t="str">
        <f t="shared" si="5"/>
        <v>99</v>
      </c>
      <c r="R65" s="57">
        <f t="shared" si="6"/>
        <v>59</v>
      </c>
      <c r="S65" s="57" t="str">
        <f t="shared" si="7"/>
        <v>DQ</v>
      </c>
      <c r="U65" s="57">
        <f>'Factory Gun'!B85</f>
        <v>0</v>
      </c>
      <c r="V65" s="57">
        <f>'Factory Gun'!G85</f>
        <v>0</v>
      </c>
      <c r="W65" s="57">
        <f>'Factory Gun'!H85</f>
        <v>0</v>
      </c>
      <c r="X65" s="171">
        <f>'Factory Gun'!I85</f>
        <v>0</v>
      </c>
      <c r="Y65" s="57">
        <f t="shared" si="8"/>
        <v>0</v>
      </c>
      <c r="Z65" s="57" t="str">
        <f t="shared" si="9"/>
        <v>99</v>
      </c>
      <c r="AA65" s="57">
        <f t="shared" si="10"/>
        <v>59</v>
      </c>
      <c r="AB65" s="57" t="str">
        <f t="shared" si="11"/>
        <v>DQ</v>
      </c>
    </row>
    <row r="66" spans="1:28" x14ac:dyDescent="0.35">
      <c r="A66" s="57">
        <v>60</v>
      </c>
      <c r="B66" s="58" t="s">
        <v>153</v>
      </c>
      <c r="C66" s="57" t="str">
        <f>IF('Competitor List'!J65="Y",'Competitor List'!B65," ")</f>
        <v xml:space="preserve"> </v>
      </c>
      <c r="D66" s="57">
        <f>'LIGHT GUN'!G86</f>
        <v>0</v>
      </c>
      <c r="E66" s="57">
        <f>'LIGHT GUN'!H86</f>
        <v>0</v>
      </c>
      <c r="F66" s="171">
        <f>'LIGHT GUN'!I86</f>
        <v>0</v>
      </c>
      <c r="G66" s="57">
        <f t="shared" si="0"/>
        <v>0</v>
      </c>
      <c r="H66" s="57" t="str">
        <f t="shared" si="1"/>
        <v>99</v>
      </c>
      <c r="I66" s="57">
        <f t="shared" si="2"/>
        <v>60</v>
      </c>
      <c r="J66" s="57" t="str">
        <f t="shared" si="3"/>
        <v>DQ</v>
      </c>
      <c r="L66" s="57" t="str">
        <f>IF('Competitor List'!K65="Y",'Competitor List'!C65," ")</f>
        <v xml:space="preserve"> </v>
      </c>
      <c r="M66" s="57">
        <f>'HEAVY GUN'!G86</f>
        <v>0</v>
      </c>
      <c r="N66" s="57">
        <f>'HEAVY GUN'!H86</f>
        <v>0</v>
      </c>
      <c r="O66" s="171">
        <f>'HEAVY GUN'!I86</f>
        <v>0</v>
      </c>
      <c r="P66" s="57">
        <f t="shared" si="4"/>
        <v>0</v>
      </c>
      <c r="Q66" s="57" t="str">
        <f t="shared" si="5"/>
        <v>99</v>
      </c>
      <c r="R66" s="57">
        <f t="shared" si="6"/>
        <v>60</v>
      </c>
      <c r="S66" s="57" t="str">
        <f t="shared" si="7"/>
        <v>DQ</v>
      </c>
      <c r="U66" s="57">
        <f>'Factory Gun'!B86</f>
        <v>0</v>
      </c>
      <c r="V66" s="57">
        <f>'Factory Gun'!G86</f>
        <v>0</v>
      </c>
      <c r="W66" s="57">
        <f>'Factory Gun'!H86</f>
        <v>0</v>
      </c>
      <c r="X66" s="171">
        <f>'Factory Gun'!I86</f>
        <v>0</v>
      </c>
      <c r="Y66" s="57">
        <f t="shared" si="8"/>
        <v>0</v>
      </c>
      <c r="Z66" s="57" t="str">
        <f t="shared" si="9"/>
        <v>99</v>
      </c>
      <c r="AA66" s="57">
        <f t="shared" si="10"/>
        <v>60</v>
      </c>
      <c r="AB66" s="57" t="str">
        <f t="shared" si="11"/>
        <v>DQ</v>
      </c>
    </row>
    <row r="67" spans="1:28" x14ac:dyDescent="0.35">
      <c r="A67" s="57">
        <v>61</v>
      </c>
      <c r="B67" s="58" t="s">
        <v>153</v>
      </c>
      <c r="C67" s="57" t="str">
        <f>IF('Competitor List'!J66="Y",'Competitor List'!B66," ")</f>
        <v xml:space="preserve"> </v>
      </c>
      <c r="D67" s="57">
        <f>'LIGHT GUN'!G87</f>
        <v>0</v>
      </c>
      <c r="E67" s="57">
        <f>'LIGHT GUN'!H87</f>
        <v>0</v>
      </c>
      <c r="F67" s="171">
        <f>'LIGHT GUN'!I87</f>
        <v>0</v>
      </c>
      <c r="G67" s="57">
        <f t="shared" si="0"/>
        <v>0</v>
      </c>
      <c r="H67" s="57" t="str">
        <f t="shared" si="1"/>
        <v>99</v>
      </c>
      <c r="I67" s="57">
        <f t="shared" si="2"/>
        <v>61</v>
      </c>
      <c r="J67" s="57" t="str">
        <f t="shared" si="3"/>
        <v>DQ</v>
      </c>
      <c r="L67" s="57" t="str">
        <f>IF('Competitor List'!K66="Y",'Competitor List'!C66," ")</f>
        <v xml:space="preserve"> </v>
      </c>
      <c r="M67" s="57">
        <f>'HEAVY GUN'!G87</f>
        <v>0</v>
      </c>
      <c r="N67" s="57">
        <f>'HEAVY GUN'!H87</f>
        <v>0</v>
      </c>
      <c r="O67" s="171">
        <f>'HEAVY GUN'!I87</f>
        <v>0</v>
      </c>
      <c r="P67" s="57">
        <f t="shared" si="4"/>
        <v>0</v>
      </c>
      <c r="Q67" s="57" t="str">
        <f t="shared" si="5"/>
        <v>99</v>
      </c>
      <c r="R67" s="57">
        <f t="shared" si="6"/>
        <v>61</v>
      </c>
      <c r="S67" s="57" t="str">
        <f t="shared" si="7"/>
        <v>DQ</v>
      </c>
      <c r="U67" s="57">
        <f>'Factory Gun'!B87</f>
        <v>0</v>
      </c>
      <c r="V67" s="57">
        <f>'Factory Gun'!G87</f>
        <v>0</v>
      </c>
      <c r="W67" s="57">
        <f>'Factory Gun'!H87</f>
        <v>0</v>
      </c>
      <c r="X67" s="171">
        <f>'Factory Gun'!I87</f>
        <v>0</v>
      </c>
      <c r="Y67" s="57">
        <f t="shared" si="8"/>
        <v>0</v>
      </c>
      <c r="Z67" s="57" t="str">
        <f t="shared" si="9"/>
        <v>99</v>
      </c>
      <c r="AA67" s="57">
        <f t="shared" si="10"/>
        <v>61</v>
      </c>
      <c r="AB67" s="57" t="str">
        <f t="shared" si="11"/>
        <v>DQ</v>
      </c>
    </row>
    <row r="68" spans="1:28" x14ac:dyDescent="0.35">
      <c r="A68" s="57">
        <v>62</v>
      </c>
      <c r="B68" s="58" t="s">
        <v>153</v>
      </c>
      <c r="C68" s="57" t="str">
        <f>IF('Competitor List'!J67="Y",'Competitor List'!B67," ")</f>
        <v xml:space="preserve"> </v>
      </c>
      <c r="D68" s="57">
        <f>'LIGHT GUN'!G88</f>
        <v>0</v>
      </c>
      <c r="E68" s="57">
        <f>'LIGHT GUN'!H88</f>
        <v>0</v>
      </c>
      <c r="F68" s="171">
        <f>'LIGHT GUN'!I88</f>
        <v>0</v>
      </c>
      <c r="G68" s="57">
        <f t="shared" si="0"/>
        <v>0</v>
      </c>
      <c r="H68" s="57" t="str">
        <f t="shared" si="1"/>
        <v>99</v>
      </c>
      <c r="I68" s="57">
        <f t="shared" si="2"/>
        <v>62</v>
      </c>
      <c r="J68" s="57" t="str">
        <f t="shared" si="3"/>
        <v>DQ</v>
      </c>
      <c r="L68" s="57" t="str">
        <f>IF('Competitor List'!K67="Y",'Competitor List'!C67," ")</f>
        <v xml:space="preserve"> </v>
      </c>
      <c r="M68" s="57">
        <f>'HEAVY GUN'!G88</f>
        <v>0</v>
      </c>
      <c r="N68" s="57">
        <f>'HEAVY GUN'!H88</f>
        <v>0</v>
      </c>
      <c r="O68" s="171">
        <f>'HEAVY GUN'!I88</f>
        <v>0</v>
      </c>
      <c r="P68" s="57">
        <f t="shared" si="4"/>
        <v>0</v>
      </c>
      <c r="Q68" s="57" t="str">
        <f t="shared" si="5"/>
        <v>99</v>
      </c>
      <c r="R68" s="57">
        <f t="shared" si="6"/>
        <v>62</v>
      </c>
      <c r="S68" s="57" t="str">
        <f t="shared" si="7"/>
        <v>DQ</v>
      </c>
      <c r="U68" s="57">
        <f>'Factory Gun'!B88</f>
        <v>0</v>
      </c>
      <c r="V68" s="57">
        <f>'Factory Gun'!G88</f>
        <v>0</v>
      </c>
      <c r="W68" s="57">
        <f>'Factory Gun'!H88</f>
        <v>0</v>
      </c>
      <c r="X68" s="171">
        <f>'Factory Gun'!I88</f>
        <v>0</v>
      </c>
      <c r="Y68" s="57">
        <f t="shared" si="8"/>
        <v>0</v>
      </c>
      <c r="Z68" s="57" t="str">
        <f t="shared" si="9"/>
        <v>99</v>
      </c>
      <c r="AA68" s="57">
        <f t="shared" si="10"/>
        <v>62</v>
      </c>
      <c r="AB68" s="57" t="str">
        <f t="shared" si="11"/>
        <v>DQ</v>
      </c>
    </row>
    <row r="69" spans="1:28" x14ac:dyDescent="0.35">
      <c r="A69" s="57">
        <v>63</v>
      </c>
      <c r="B69" s="58" t="s">
        <v>153</v>
      </c>
      <c r="C69" s="57" t="str">
        <f>IF('Competitor List'!J68="Y",'Competitor List'!B68," ")</f>
        <v xml:space="preserve"> </v>
      </c>
      <c r="D69" s="57">
        <f>'LIGHT GUN'!G89</f>
        <v>0</v>
      </c>
      <c r="E69" s="57">
        <f>'LIGHT GUN'!H89</f>
        <v>0</v>
      </c>
      <c r="F69" s="171">
        <f>'LIGHT GUN'!I89</f>
        <v>0</v>
      </c>
      <c r="G69" s="57">
        <f t="shared" si="0"/>
        <v>0</v>
      </c>
      <c r="H69" s="57" t="str">
        <f t="shared" si="1"/>
        <v>99</v>
      </c>
      <c r="I69" s="57">
        <f t="shared" si="2"/>
        <v>63</v>
      </c>
      <c r="J69" s="57" t="str">
        <f t="shared" si="3"/>
        <v>DQ</v>
      </c>
      <c r="L69" s="57" t="str">
        <f>IF('Competitor List'!K68="Y",'Competitor List'!C68," ")</f>
        <v xml:space="preserve"> </v>
      </c>
      <c r="M69" s="57">
        <f>'HEAVY GUN'!G89</f>
        <v>0</v>
      </c>
      <c r="N69" s="57">
        <f>'HEAVY GUN'!H89</f>
        <v>0</v>
      </c>
      <c r="O69" s="171">
        <f>'HEAVY GUN'!I89</f>
        <v>0</v>
      </c>
      <c r="P69" s="57">
        <f t="shared" si="4"/>
        <v>0</v>
      </c>
      <c r="Q69" s="57" t="str">
        <f t="shared" si="5"/>
        <v>99</v>
      </c>
      <c r="R69" s="57">
        <f t="shared" si="6"/>
        <v>63</v>
      </c>
      <c r="S69" s="57" t="str">
        <f t="shared" si="7"/>
        <v>DQ</v>
      </c>
      <c r="U69" s="57">
        <f>'Factory Gun'!B89</f>
        <v>0</v>
      </c>
      <c r="V69" s="57">
        <f>'Factory Gun'!G89</f>
        <v>0</v>
      </c>
      <c r="W69" s="57">
        <f>'Factory Gun'!H89</f>
        <v>0</v>
      </c>
      <c r="X69" s="171">
        <f>'Factory Gun'!I89</f>
        <v>0</v>
      </c>
      <c r="Y69" s="57">
        <f t="shared" si="8"/>
        <v>0</v>
      </c>
      <c r="Z69" s="57" t="str">
        <f t="shared" si="9"/>
        <v>99</v>
      </c>
      <c r="AA69" s="57">
        <f t="shared" si="10"/>
        <v>63</v>
      </c>
      <c r="AB69" s="57" t="str">
        <f t="shared" si="11"/>
        <v>DQ</v>
      </c>
    </row>
    <row r="70" spans="1:28" x14ac:dyDescent="0.35">
      <c r="A70" s="57">
        <v>64</v>
      </c>
      <c r="B70" s="58" t="s">
        <v>153</v>
      </c>
      <c r="C70" s="57" t="str">
        <f>IF('Competitor List'!J69="Y",'Competitor List'!B69," ")</f>
        <v xml:space="preserve"> </v>
      </c>
      <c r="D70" s="57">
        <f>'LIGHT GUN'!G90</f>
        <v>0</v>
      </c>
      <c r="E70" s="57">
        <f>'LIGHT GUN'!H90</f>
        <v>0</v>
      </c>
      <c r="F70" s="171">
        <f>'LIGHT GUN'!I90</f>
        <v>0</v>
      </c>
      <c r="G70" s="57">
        <f t="shared" si="0"/>
        <v>0</v>
      </c>
      <c r="H70" s="57" t="str">
        <f t="shared" si="1"/>
        <v>99</v>
      </c>
      <c r="I70" s="57">
        <f t="shared" si="2"/>
        <v>64</v>
      </c>
      <c r="J70" s="57" t="str">
        <f t="shared" si="3"/>
        <v>DQ</v>
      </c>
      <c r="L70" s="57" t="str">
        <f>IF('Competitor List'!K69="Y",'Competitor List'!C69," ")</f>
        <v xml:space="preserve"> </v>
      </c>
      <c r="M70" s="57">
        <f>'HEAVY GUN'!G90</f>
        <v>0</v>
      </c>
      <c r="N70" s="57">
        <f>'HEAVY GUN'!H90</f>
        <v>0</v>
      </c>
      <c r="O70" s="171">
        <f>'HEAVY GUN'!I90</f>
        <v>0</v>
      </c>
      <c r="P70" s="57">
        <f t="shared" si="4"/>
        <v>0</v>
      </c>
      <c r="Q70" s="57" t="str">
        <f t="shared" si="5"/>
        <v>99</v>
      </c>
      <c r="R70" s="57">
        <f t="shared" si="6"/>
        <v>64</v>
      </c>
      <c r="S70" s="57" t="str">
        <f t="shared" si="7"/>
        <v>DQ</v>
      </c>
      <c r="U70" s="57">
        <f>'Factory Gun'!B90</f>
        <v>0</v>
      </c>
      <c r="V70" s="57">
        <f>'Factory Gun'!G90</f>
        <v>0</v>
      </c>
      <c r="W70" s="57">
        <f>'Factory Gun'!H90</f>
        <v>0</v>
      </c>
      <c r="X70" s="171">
        <f>'Factory Gun'!I90</f>
        <v>0</v>
      </c>
      <c r="Y70" s="57">
        <f t="shared" si="8"/>
        <v>0</v>
      </c>
      <c r="Z70" s="57" t="str">
        <f t="shared" si="9"/>
        <v>99</v>
      </c>
      <c r="AA70" s="57">
        <f t="shared" si="10"/>
        <v>64</v>
      </c>
      <c r="AB70" s="57" t="str">
        <f t="shared" si="11"/>
        <v>DQ</v>
      </c>
    </row>
    <row r="71" spans="1:28" x14ac:dyDescent="0.35">
      <c r="A71" s="57">
        <v>65</v>
      </c>
      <c r="B71" s="58" t="s">
        <v>153</v>
      </c>
      <c r="C71" s="57" t="str">
        <f>IF('Competitor List'!J70="Y",'Competitor List'!B70," ")</f>
        <v xml:space="preserve"> </v>
      </c>
      <c r="D71" s="57">
        <f>'LIGHT GUN'!G91</f>
        <v>0</v>
      </c>
      <c r="E71" s="57">
        <f>'LIGHT GUN'!H91</f>
        <v>0</v>
      </c>
      <c r="F71" s="171">
        <f>'LIGHT GUN'!I91</f>
        <v>0</v>
      </c>
      <c r="G71" s="57">
        <f t="shared" si="0"/>
        <v>0</v>
      </c>
      <c r="H71" s="57" t="str">
        <f t="shared" si="1"/>
        <v>99</v>
      </c>
      <c r="I71" s="57">
        <f t="shared" si="2"/>
        <v>65</v>
      </c>
      <c r="J71" s="57" t="str">
        <f t="shared" si="3"/>
        <v>DQ</v>
      </c>
      <c r="L71" s="57" t="str">
        <f>IF('Competitor List'!K70="Y",'Competitor List'!C70," ")</f>
        <v xml:space="preserve"> </v>
      </c>
      <c r="M71" s="57">
        <f>'HEAVY GUN'!G91</f>
        <v>0</v>
      </c>
      <c r="N71" s="57">
        <f>'HEAVY GUN'!H91</f>
        <v>0</v>
      </c>
      <c r="O71" s="171">
        <f>'HEAVY GUN'!I91</f>
        <v>0</v>
      </c>
      <c r="P71" s="57">
        <f t="shared" si="4"/>
        <v>0</v>
      </c>
      <c r="Q71" s="57" t="str">
        <f t="shared" si="5"/>
        <v>99</v>
      </c>
      <c r="R71" s="57">
        <f t="shared" si="6"/>
        <v>65</v>
      </c>
      <c r="S71" s="57" t="str">
        <f t="shared" si="7"/>
        <v>DQ</v>
      </c>
      <c r="U71" s="57">
        <f>'Factory Gun'!B91</f>
        <v>0</v>
      </c>
      <c r="V71" s="57">
        <f>'Factory Gun'!G91</f>
        <v>0</v>
      </c>
      <c r="W71" s="57">
        <f>'Factory Gun'!H91</f>
        <v>0</v>
      </c>
      <c r="X71" s="171">
        <f>'Factory Gun'!I91</f>
        <v>0</v>
      </c>
      <c r="Y71" s="57">
        <f t="shared" si="8"/>
        <v>0</v>
      </c>
      <c r="Z71" s="57" t="str">
        <f t="shared" si="9"/>
        <v>99</v>
      </c>
      <c r="AA71" s="57">
        <f t="shared" si="10"/>
        <v>65</v>
      </c>
      <c r="AB71" s="57" t="str">
        <f t="shared" si="11"/>
        <v>DQ</v>
      </c>
    </row>
    <row r="72" spans="1:28" x14ac:dyDescent="0.35">
      <c r="A72" s="57">
        <v>66</v>
      </c>
      <c r="B72" s="58" t="s">
        <v>153</v>
      </c>
      <c r="C72" s="57" t="str">
        <f>IF('Competitor List'!J71="Y",'Competitor List'!B71," ")</f>
        <v xml:space="preserve"> </v>
      </c>
      <c r="D72" s="57">
        <f>'LIGHT GUN'!G92</f>
        <v>0</v>
      </c>
      <c r="E72" s="57">
        <f>'LIGHT GUN'!H92</f>
        <v>0</v>
      </c>
      <c r="F72" s="171">
        <f>'LIGHT GUN'!I92</f>
        <v>0</v>
      </c>
      <c r="G72" s="57">
        <f t="shared" ref="G72:G135" si="12">IF(ISNUMBER(F72),SUM(F72),"99")</f>
        <v>0</v>
      </c>
      <c r="H72" s="57" t="str">
        <f t="shared" ref="H72:H135" si="13">IF(G72=0,"99",G72)</f>
        <v>99</v>
      </c>
      <c r="I72" s="57">
        <f t="shared" ref="I72:I135" si="14" xml:space="preserve"> IF(AND(ISNUMBER(D72)),RANK(D72,$D$7:$D$606,0)+SUMPRODUCT(($D$7:$D$606=D72)*($F$7:$F$606&lt;F72))+SUMPRODUCT(($D$7:$D$606=D72)*($F$7:$F$606=F72)*($E$7:$E$606&gt;E72))+SUMPRODUCT(($D$7:$D$606=D72)*($F$7:$F$606=F72)*($E$7:$E$606=E72)*($A$7:$A$606&lt;A72)),"DQ")</f>
        <v>66</v>
      </c>
      <c r="J72" s="57" t="str">
        <f t="shared" ref="J72:J135" si="15" xml:space="preserve"> IF(AND(ISNUMBER(H72)),RANK(H72,$H$7:$H$606,1)+SUMPRODUCT(($H$7:$H$606=H72)*($D$7:$D$606&gt;D72))+SUMPRODUCT(($H$7:$H$606=H72)*($D$7:$D$606=D72)*($E$7:$E$606&gt;E72))+SUMPRODUCT(($H$7:$H$606=H72)*($D$7:$D$606=D72)*($E$7:$E$606=E72)*($A$7:$A$606&lt;A72)),"DQ")</f>
        <v>DQ</v>
      </c>
      <c r="L72" s="57" t="str">
        <f>IF('Competitor List'!K71="Y",'Competitor List'!C71," ")</f>
        <v xml:space="preserve"> </v>
      </c>
      <c r="M72" s="57">
        <f>'HEAVY GUN'!G92</f>
        <v>0</v>
      </c>
      <c r="N72" s="57">
        <f>'HEAVY GUN'!H92</f>
        <v>0</v>
      </c>
      <c r="O72" s="171">
        <f>'HEAVY GUN'!I92</f>
        <v>0</v>
      </c>
      <c r="P72" s="57">
        <f t="shared" ref="P72:P135" si="16">IF(ISNUMBER(O72),SUM(O72),"99")</f>
        <v>0</v>
      </c>
      <c r="Q72" s="57" t="str">
        <f t="shared" ref="Q72:Q135" si="17">IF(P72=0,"99",P72)</f>
        <v>99</v>
      </c>
      <c r="R72" s="57">
        <f t="shared" ref="R72:R135" si="18" xml:space="preserve"> IF(AND(ISNUMBER(M72)),RANK(M72,$M$7:$M$606,0)+SUMPRODUCT(($M$7:$M$606=M72)*($O$7:$O$606&lt;O72))+SUMPRODUCT(($M$7:$M$606=M72)*($O$7:$O$606=O72)*($N$7:$N$606&gt;N72))+SUMPRODUCT(($M$7:$M$606=M72)*($O$7:$O$606=O72)*($N$7:$N$606=N72)*($A$7:$A$606&lt;A72)),"DQ")</f>
        <v>66</v>
      </c>
      <c r="S72" s="57" t="str">
        <f t="shared" ref="S72:S135" si="19" xml:space="preserve"> IF(AND(Q72&gt;0,ISNUMBER(Q72)),RANK(Q72,$Q$7:$Q$606,1)+SUMPRODUCT(($Q$7:$Q$606=Q72)*($M$7:$M$606&gt;M72))+SUMPRODUCT(($Q$7:$Q$606=Q72)*($M$7:$M$606=M72)*($N$7:$N$606&gt;N72))+SUMPRODUCT(($Q$7:$Q$606=Q72)*($M$7:$M$606=M72)*($N$7:$N$606=N72)*($A$7:$A$606&lt;A72)),"DQ")</f>
        <v>DQ</v>
      </c>
      <c r="U72" s="57">
        <f>'Factory Gun'!B92</f>
        <v>0</v>
      </c>
      <c r="V72" s="57">
        <f>'Factory Gun'!G92</f>
        <v>0</v>
      </c>
      <c r="W72" s="57">
        <f>'Factory Gun'!H92</f>
        <v>0</v>
      </c>
      <c r="X72" s="171">
        <f>'Factory Gun'!I92</f>
        <v>0</v>
      </c>
      <c r="Y72" s="57">
        <f t="shared" ref="Y72:Y135" si="20">IF(ISNUMBER(X72),SUM(X72),"99")</f>
        <v>0</v>
      </c>
      <c r="Z72" s="57" t="str">
        <f t="shared" ref="Z72:Z135" si="21">IF(Y72=0,"99",Y72)</f>
        <v>99</v>
      </c>
      <c r="AA72" s="57">
        <f t="shared" ref="AA72:AA135" si="22" xml:space="preserve"> IF(AND(ISNUMBER(V72)),RANK(V72,$V$7:$V$606,0)+SUMPRODUCT(($V$7:$V$606=V72)*($X$7:$X$606&lt;X72))+SUMPRODUCT(($V$7:$V$606=V72)*($X$7:$X$606=X72)*($W$7:$W$606&gt;W72))+SUMPRODUCT(($V$7:$V$606=V72)*($X$7:$X$606=X72)*($W$7:$W$606=W72)*($A$7:$A$606&lt;A72)),"DQ")</f>
        <v>66</v>
      </c>
      <c r="AB72" s="57" t="str">
        <f t="shared" ref="AB72:AB135" si="23" xml:space="preserve"> IF(AND(Z72&gt;0,ISNUMBER(Z72)),RANK(Z72,$Z$7:$Z$606,1)+SUMPRODUCT(($Z$7:$Z$606=Z72)*($V$7:$V$606&gt;V72))+SUMPRODUCT(($Z$7:$Z$606=Z72)*($V$7:$V$606=V72)*($W$7:$W$606&gt;W72))+SUMPRODUCT(($Z$7:$Z$606=Z72)*($V$7:$V$606=V72)*($W$7:$W$606=W72)*($A$7:$A$606&lt;A72)),"DQ")</f>
        <v>DQ</v>
      </c>
    </row>
    <row r="73" spans="1:28" x14ac:dyDescent="0.35">
      <c r="A73" s="57">
        <v>67</v>
      </c>
      <c r="B73" s="58" t="s">
        <v>153</v>
      </c>
      <c r="C73" s="57" t="str">
        <f>IF('Competitor List'!J72="Y",'Competitor List'!B72," ")</f>
        <v xml:space="preserve"> </v>
      </c>
      <c r="D73" s="57">
        <f>'LIGHT GUN'!G93</f>
        <v>0</v>
      </c>
      <c r="E73" s="57">
        <f>'LIGHT GUN'!H93</f>
        <v>0</v>
      </c>
      <c r="F73" s="171">
        <f>'LIGHT GUN'!I93</f>
        <v>0</v>
      </c>
      <c r="G73" s="57">
        <f t="shared" si="12"/>
        <v>0</v>
      </c>
      <c r="H73" s="57" t="str">
        <f t="shared" si="13"/>
        <v>99</v>
      </c>
      <c r="I73" s="57">
        <f t="shared" si="14"/>
        <v>67</v>
      </c>
      <c r="J73" s="57" t="str">
        <f t="shared" si="15"/>
        <v>DQ</v>
      </c>
      <c r="L73" s="57" t="str">
        <f>IF('Competitor List'!K72="Y",'Competitor List'!C72," ")</f>
        <v xml:space="preserve"> </v>
      </c>
      <c r="M73" s="57">
        <f>'HEAVY GUN'!G93</f>
        <v>0</v>
      </c>
      <c r="N73" s="57">
        <f>'HEAVY GUN'!H93</f>
        <v>0</v>
      </c>
      <c r="O73" s="171">
        <f>'HEAVY GUN'!I93</f>
        <v>0</v>
      </c>
      <c r="P73" s="57">
        <f t="shared" si="16"/>
        <v>0</v>
      </c>
      <c r="Q73" s="57" t="str">
        <f t="shared" si="17"/>
        <v>99</v>
      </c>
      <c r="R73" s="57">
        <f t="shared" si="18"/>
        <v>67</v>
      </c>
      <c r="S73" s="57" t="str">
        <f t="shared" si="19"/>
        <v>DQ</v>
      </c>
      <c r="U73" s="57">
        <f>'Factory Gun'!B93</f>
        <v>0</v>
      </c>
      <c r="V73" s="57">
        <f>'Factory Gun'!G93</f>
        <v>0</v>
      </c>
      <c r="W73" s="57">
        <f>'Factory Gun'!H93</f>
        <v>0</v>
      </c>
      <c r="X73" s="171">
        <f>'Factory Gun'!I93</f>
        <v>0</v>
      </c>
      <c r="Y73" s="57">
        <f t="shared" si="20"/>
        <v>0</v>
      </c>
      <c r="Z73" s="57" t="str">
        <f t="shared" si="21"/>
        <v>99</v>
      </c>
      <c r="AA73" s="57">
        <f t="shared" si="22"/>
        <v>67</v>
      </c>
      <c r="AB73" s="57" t="str">
        <f t="shared" si="23"/>
        <v>DQ</v>
      </c>
    </row>
    <row r="74" spans="1:28" x14ac:dyDescent="0.35">
      <c r="A74" s="57">
        <v>68</v>
      </c>
      <c r="B74" s="58" t="s">
        <v>153</v>
      </c>
      <c r="C74" s="57" t="str">
        <f>IF('Competitor List'!J73="Y",'Competitor List'!B73," ")</f>
        <v xml:space="preserve"> </v>
      </c>
      <c r="D74" s="57">
        <f>'LIGHT GUN'!G94</f>
        <v>0</v>
      </c>
      <c r="E74" s="57">
        <f>'LIGHT GUN'!H94</f>
        <v>0</v>
      </c>
      <c r="F74" s="171">
        <f>'LIGHT GUN'!I94</f>
        <v>0</v>
      </c>
      <c r="G74" s="57">
        <f t="shared" si="12"/>
        <v>0</v>
      </c>
      <c r="H74" s="57" t="str">
        <f t="shared" si="13"/>
        <v>99</v>
      </c>
      <c r="I74" s="57">
        <f t="shared" si="14"/>
        <v>68</v>
      </c>
      <c r="J74" s="57" t="str">
        <f t="shared" si="15"/>
        <v>DQ</v>
      </c>
      <c r="L74" s="57" t="str">
        <f>IF('Competitor List'!K73="Y",'Competitor List'!C73," ")</f>
        <v xml:space="preserve"> </v>
      </c>
      <c r="M74" s="57">
        <f>'HEAVY GUN'!G94</f>
        <v>0</v>
      </c>
      <c r="N74" s="57">
        <f>'HEAVY GUN'!H94</f>
        <v>0</v>
      </c>
      <c r="O74" s="171">
        <f>'HEAVY GUN'!I94</f>
        <v>0</v>
      </c>
      <c r="P74" s="57">
        <f t="shared" si="16"/>
        <v>0</v>
      </c>
      <c r="Q74" s="57" t="str">
        <f t="shared" si="17"/>
        <v>99</v>
      </c>
      <c r="R74" s="57">
        <f t="shared" si="18"/>
        <v>68</v>
      </c>
      <c r="S74" s="57" t="str">
        <f t="shared" si="19"/>
        <v>DQ</v>
      </c>
      <c r="U74" s="57">
        <f>'Factory Gun'!B94</f>
        <v>0</v>
      </c>
      <c r="V74" s="57">
        <f>'Factory Gun'!G94</f>
        <v>0</v>
      </c>
      <c r="W74" s="57">
        <f>'Factory Gun'!H94</f>
        <v>0</v>
      </c>
      <c r="X74" s="171">
        <f>'Factory Gun'!I94</f>
        <v>0</v>
      </c>
      <c r="Y74" s="57">
        <f t="shared" si="20"/>
        <v>0</v>
      </c>
      <c r="Z74" s="57" t="str">
        <f t="shared" si="21"/>
        <v>99</v>
      </c>
      <c r="AA74" s="57">
        <f t="shared" si="22"/>
        <v>68</v>
      </c>
      <c r="AB74" s="57" t="str">
        <f t="shared" si="23"/>
        <v>DQ</v>
      </c>
    </row>
    <row r="75" spans="1:28" x14ac:dyDescent="0.35">
      <c r="A75" s="57">
        <v>69</v>
      </c>
      <c r="B75" s="58" t="s">
        <v>153</v>
      </c>
      <c r="C75" s="57" t="str">
        <f>IF('Competitor List'!J74="Y",'Competitor List'!B74," ")</f>
        <v xml:space="preserve"> </v>
      </c>
      <c r="D75" s="57">
        <f>'LIGHT GUN'!G95</f>
        <v>0</v>
      </c>
      <c r="E75" s="57">
        <f>'LIGHT GUN'!H95</f>
        <v>0</v>
      </c>
      <c r="F75" s="171">
        <f>'LIGHT GUN'!I95</f>
        <v>0</v>
      </c>
      <c r="G75" s="57">
        <f t="shared" si="12"/>
        <v>0</v>
      </c>
      <c r="H75" s="57" t="str">
        <f t="shared" si="13"/>
        <v>99</v>
      </c>
      <c r="I75" s="57">
        <f t="shared" si="14"/>
        <v>69</v>
      </c>
      <c r="J75" s="57" t="str">
        <f t="shared" si="15"/>
        <v>DQ</v>
      </c>
      <c r="L75" s="57" t="str">
        <f>IF('Competitor List'!K74="Y",'Competitor List'!C74," ")</f>
        <v xml:space="preserve"> </v>
      </c>
      <c r="M75" s="57">
        <f>'HEAVY GUN'!G95</f>
        <v>0</v>
      </c>
      <c r="N75" s="57">
        <f>'HEAVY GUN'!H95</f>
        <v>0</v>
      </c>
      <c r="O75" s="171">
        <f>'HEAVY GUN'!I95</f>
        <v>0</v>
      </c>
      <c r="P75" s="57">
        <f t="shared" si="16"/>
        <v>0</v>
      </c>
      <c r="Q75" s="57" t="str">
        <f t="shared" si="17"/>
        <v>99</v>
      </c>
      <c r="R75" s="57">
        <f t="shared" si="18"/>
        <v>69</v>
      </c>
      <c r="S75" s="57" t="str">
        <f t="shared" si="19"/>
        <v>DQ</v>
      </c>
      <c r="U75" s="57">
        <f>'Factory Gun'!B95</f>
        <v>0</v>
      </c>
      <c r="V75" s="57">
        <f>'Factory Gun'!G95</f>
        <v>0</v>
      </c>
      <c r="W75" s="57">
        <f>'Factory Gun'!H95</f>
        <v>0</v>
      </c>
      <c r="X75" s="171">
        <f>'Factory Gun'!I95</f>
        <v>0</v>
      </c>
      <c r="Y75" s="57">
        <f t="shared" si="20"/>
        <v>0</v>
      </c>
      <c r="Z75" s="57" t="str">
        <f t="shared" si="21"/>
        <v>99</v>
      </c>
      <c r="AA75" s="57">
        <f t="shared" si="22"/>
        <v>69</v>
      </c>
      <c r="AB75" s="57" t="str">
        <f t="shared" si="23"/>
        <v>DQ</v>
      </c>
    </row>
    <row r="76" spans="1:28" x14ac:dyDescent="0.35">
      <c r="A76" s="57">
        <v>70</v>
      </c>
      <c r="B76" s="58" t="s">
        <v>153</v>
      </c>
      <c r="C76" s="57" t="str">
        <f>IF('Competitor List'!J75="Y",'Competitor List'!B75," ")</f>
        <v xml:space="preserve"> </v>
      </c>
      <c r="D76" s="57">
        <f>'LIGHT GUN'!G96</f>
        <v>0</v>
      </c>
      <c r="E76" s="57">
        <f>'LIGHT GUN'!H96</f>
        <v>0</v>
      </c>
      <c r="F76" s="171">
        <f>'LIGHT GUN'!I96</f>
        <v>0</v>
      </c>
      <c r="G76" s="57">
        <f t="shared" si="12"/>
        <v>0</v>
      </c>
      <c r="H76" s="57" t="str">
        <f t="shared" si="13"/>
        <v>99</v>
      </c>
      <c r="I76" s="57">
        <f t="shared" si="14"/>
        <v>70</v>
      </c>
      <c r="J76" s="57" t="str">
        <f t="shared" si="15"/>
        <v>DQ</v>
      </c>
      <c r="L76" s="57" t="str">
        <f>IF('Competitor List'!K75="Y",'Competitor List'!C75," ")</f>
        <v xml:space="preserve"> </v>
      </c>
      <c r="M76" s="57">
        <f>'HEAVY GUN'!G96</f>
        <v>0</v>
      </c>
      <c r="N76" s="57">
        <f>'HEAVY GUN'!H96</f>
        <v>0</v>
      </c>
      <c r="O76" s="171">
        <f>'HEAVY GUN'!I96</f>
        <v>0</v>
      </c>
      <c r="P76" s="57">
        <f t="shared" si="16"/>
        <v>0</v>
      </c>
      <c r="Q76" s="57" t="str">
        <f t="shared" si="17"/>
        <v>99</v>
      </c>
      <c r="R76" s="57">
        <f t="shared" si="18"/>
        <v>70</v>
      </c>
      <c r="S76" s="57" t="str">
        <f t="shared" si="19"/>
        <v>DQ</v>
      </c>
      <c r="U76" s="57">
        <f>'Factory Gun'!B96</f>
        <v>0</v>
      </c>
      <c r="V76" s="57">
        <f>'Factory Gun'!G96</f>
        <v>0</v>
      </c>
      <c r="W76" s="57">
        <f>'Factory Gun'!H96</f>
        <v>0</v>
      </c>
      <c r="X76" s="171">
        <f>'Factory Gun'!I96</f>
        <v>0</v>
      </c>
      <c r="Y76" s="57">
        <f t="shared" si="20"/>
        <v>0</v>
      </c>
      <c r="Z76" s="57" t="str">
        <f t="shared" si="21"/>
        <v>99</v>
      </c>
      <c r="AA76" s="57">
        <f t="shared" si="22"/>
        <v>70</v>
      </c>
      <c r="AB76" s="57" t="str">
        <f t="shared" si="23"/>
        <v>DQ</v>
      </c>
    </row>
    <row r="77" spans="1:28" x14ac:dyDescent="0.35">
      <c r="A77" s="57">
        <v>71</v>
      </c>
      <c r="B77" s="58" t="s">
        <v>153</v>
      </c>
      <c r="C77" s="57" t="str">
        <f>IF('Competitor List'!J76="Y",'Competitor List'!B76," ")</f>
        <v xml:space="preserve"> </v>
      </c>
      <c r="D77" s="57">
        <f>'LIGHT GUN'!G97</f>
        <v>0</v>
      </c>
      <c r="E77" s="57">
        <f>'LIGHT GUN'!H97</f>
        <v>0</v>
      </c>
      <c r="F77" s="171">
        <f>'LIGHT GUN'!I97</f>
        <v>0</v>
      </c>
      <c r="G77" s="57">
        <f t="shared" si="12"/>
        <v>0</v>
      </c>
      <c r="H77" s="57" t="str">
        <f t="shared" si="13"/>
        <v>99</v>
      </c>
      <c r="I77" s="57">
        <f t="shared" si="14"/>
        <v>71</v>
      </c>
      <c r="J77" s="57" t="str">
        <f t="shared" si="15"/>
        <v>DQ</v>
      </c>
      <c r="L77" s="57" t="str">
        <f>IF('Competitor List'!K76="Y",'Competitor List'!C76," ")</f>
        <v xml:space="preserve"> </v>
      </c>
      <c r="M77" s="57">
        <f>'HEAVY GUN'!G97</f>
        <v>0</v>
      </c>
      <c r="N77" s="57">
        <f>'HEAVY GUN'!H97</f>
        <v>0</v>
      </c>
      <c r="O77" s="171">
        <f>'HEAVY GUN'!I97</f>
        <v>0</v>
      </c>
      <c r="P77" s="57">
        <f t="shared" si="16"/>
        <v>0</v>
      </c>
      <c r="Q77" s="57" t="str">
        <f t="shared" si="17"/>
        <v>99</v>
      </c>
      <c r="R77" s="57">
        <f t="shared" si="18"/>
        <v>71</v>
      </c>
      <c r="S77" s="57" t="str">
        <f t="shared" si="19"/>
        <v>DQ</v>
      </c>
      <c r="U77" s="57">
        <f>'Factory Gun'!B97</f>
        <v>0</v>
      </c>
      <c r="V77" s="57">
        <f>'Factory Gun'!G97</f>
        <v>0</v>
      </c>
      <c r="W77" s="57">
        <f>'Factory Gun'!H97</f>
        <v>0</v>
      </c>
      <c r="X77" s="171">
        <f>'Factory Gun'!I97</f>
        <v>0</v>
      </c>
      <c r="Y77" s="57">
        <f t="shared" si="20"/>
        <v>0</v>
      </c>
      <c r="Z77" s="57" t="str">
        <f t="shared" si="21"/>
        <v>99</v>
      </c>
      <c r="AA77" s="57">
        <f t="shared" si="22"/>
        <v>71</v>
      </c>
      <c r="AB77" s="57" t="str">
        <f t="shared" si="23"/>
        <v>DQ</v>
      </c>
    </row>
    <row r="78" spans="1:28" x14ac:dyDescent="0.35">
      <c r="A78" s="57">
        <v>72</v>
      </c>
      <c r="B78" s="58" t="s">
        <v>153</v>
      </c>
      <c r="C78" s="57" t="str">
        <f>IF('Competitor List'!J77="Y",'Competitor List'!B77," ")</f>
        <v xml:space="preserve"> </v>
      </c>
      <c r="D78" s="57">
        <f>'LIGHT GUN'!G98</f>
        <v>0</v>
      </c>
      <c r="E78" s="57">
        <f>'LIGHT GUN'!H98</f>
        <v>0</v>
      </c>
      <c r="F78" s="171">
        <f>'LIGHT GUN'!I98</f>
        <v>0</v>
      </c>
      <c r="G78" s="57">
        <f t="shared" si="12"/>
        <v>0</v>
      </c>
      <c r="H78" s="57" t="str">
        <f t="shared" si="13"/>
        <v>99</v>
      </c>
      <c r="I78" s="57">
        <f t="shared" si="14"/>
        <v>72</v>
      </c>
      <c r="J78" s="57" t="str">
        <f t="shared" si="15"/>
        <v>DQ</v>
      </c>
      <c r="L78" s="57" t="str">
        <f>IF('Competitor List'!K77="Y",'Competitor List'!C77," ")</f>
        <v xml:space="preserve"> </v>
      </c>
      <c r="M78" s="57">
        <f>'HEAVY GUN'!G98</f>
        <v>0</v>
      </c>
      <c r="N78" s="57">
        <f>'HEAVY GUN'!H98</f>
        <v>0</v>
      </c>
      <c r="O78" s="171">
        <f>'HEAVY GUN'!I98</f>
        <v>0</v>
      </c>
      <c r="P78" s="57">
        <f t="shared" si="16"/>
        <v>0</v>
      </c>
      <c r="Q78" s="57" t="str">
        <f t="shared" si="17"/>
        <v>99</v>
      </c>
      <c r="R78" s="57">
        <f t="shared" si="18"/>
        <v>72</v>
      </c>
      <c r="S78" s="57" t="str">
        <f t="shared" si="19"/>
        <v>DQ</v>
      </c>
      <c r="U78" s="57">
        <f>'Factory Gun'!B98</f>
        <v>0</v>
      </c>
      <c r="V78" s="57">
        <f>'Factory Gun'!G98</f>
        <v>0</v>
      </c>
      <c r="W78" s="57">
        <f>'Factory Gun'!H98</f>
        <v>0</v>
      </c>
      <c r="X78" s="171">
        <f>'Factory Gun'!I98</f>
        <v>0</v>
      </c>
      <c r="Y78" s="57">
        <f t="shared" si="20"/>
        <v>0</v>
      </c>
      <c r="Z78" s="57" t="str">
        <f t="shared" si="21"/>
        <v>99</v>
      </c>
      <c r="AA78" s="57">
        <f t="shared" si="22"/>
        <v>72</v>
      </c>
      <c r="AB78" s="57" t="str">
        <f t="shared" si="23"/>
        <v>DQ</v>
      </c>
    </row>
    <row r="79" spans="1:28" x14ac:dyDescent="0.35">
      <c r="A79" s="57">
        <v>73</v>
      </c>
      <c r="B79" s="58" t="s">
        <v>153</v>
      </c>
      <c r="C79" s="57" t="str">
        <f>IF('Competitor List'!J78="Y",'Competitor List'!B78," ")</f>
        <v xml:space="preserve"> </v>
      </c>
      <c r="D79" s="57">
        <f>'LIGHT GUN'!G99</f>
        <v>0</v>
      </c>
      <c r="E79" s="57">
        <f>'LIGHT GUN'!H99</f>
        <v>0</v>
      </c>
      <c r="F79" s="171">
        <f>'LIGHT GUN'!I99</f>
        <v>0</v>
      </c>
      <c r="G79" s="57">
        <f t="shared" si="12"/>
        <v>0</v>
      </c>
      <c r="H79" s="57" t="str">
        <f t="shared" si="13"/>
        <v>99</v>
      </c>
      <c r="I79" s="57">
        <f t="shared" si="14"/>
        <v>73</v>
      </c>
      <c r="J79" s="57" t="str">
        <f t="shared" si="15"/>
        <v>DQ</v>
      </c>
      <c r="L79" s="57" t="str">
        <f>IF('Competitor List'!K78="Y",'Competitor List'!C78," ")</f>
        <v xml:space="preserve"> </v>
      </c>
      <c r="M79" s="57">
        <f>'HEAVY GUN'!G99</f>
        <v>0</v>
      </c>
      <c r="N79" s="57">
        <f>'HEAVY GUN'!H99</f>
        <v>0</v>
      </c>
      <c r="O79" s="171">
        <f>'HEAVY GUN'!I99</f>
        <v>0</v>
      </c>
      <c r="P79" s="57">
        <f t="shared" si="16"/>
        <v>0</v>
      </c>
      <c r="Q79" s="57" t="str">
        <f t="shared" si="17"/>
        <v>99</v>
      </c>
      <c r="R79" s="57">
        <f t="shared" si="18"/>
        <v>73</v>
      </c>
      <c r="S79" s="57" t="str">
        <f t="shared" si="19"/>
        <v>DQ</v>
      </c>
      <c r="U79" s="57">
        <f>'Factory Gun'!B99</f>
        <v>0</v>
      </c>
      <c r="V79" s="57">
        <f>'Factory Gun'!G99</f>
        <v>0</v>
      </c>
      <c r="W79" s="57">
        <f>'Factory Gun'!H99</f>
        <v>0</v>
      </c>
      <c r="X79" s="171">
        <f>'Factory Gun'!I99</f>
        <v>0</v>
      </c>
      <c r="Y79" s="57">
        <f t="shared" si="20"/>
        <v>0</v>
      </c>
      <c r="Z79" s="57" t="str">
        <f t="shared" si="21"/>
        <v>99</v>
      </c>
      <c r="AA79" s="57">
        <f t="shared" si="22"/>
        <v>73</v>
      </c>
      <c r="AB79" s="57" t="str">
        <f t="shared" si="23"/>
        <v>DQ</v>
      </c>
    </row>
    <row r="80" spans="1:28" x14ac:dyDescent="0.35">
      <c r="A80" s="57">
        <v>74</v>
      </c>
      <c r="B80" s="58" t="s">
        <v>153</v>
      </c>
      <c r="C80" s="57" t="str">
        <f>IF('Competitor List'!J79="Y",'Competitor List'!B79," ")</f>
        <v xml:space="preserve"> </v>
      </c>
      <c r="D80" s="57">
        <f>'LIGHT GUN'!G100</f>
        <v>0</v>
      </c>
      <c r="E80" s="57">
        <f>'LIGHT GUN'!H100</f>
        <v>0</v>
      </c>
      <c r="F80" s="171">
        <f>'LIGHT GUN'!I100</f>
        <v>0</v>
      </c>
      <c r="G80" s="57">
        <f t="shared" si="12"/>
        <v>0</v>
      </c>
      <c r="H80" s="57" t="str">
        <f t="shared" si="13"/>
        <v>99</v>
      </c>
      <c r="I80" s="57">
        <f t="shared" si="14"/>
        <v>74</v>
      </c>
      <c r="J80" s="57" t="str">
        <f t="shared" si="15"/>
        <v>DQ</v>
      </c>
      <c r="L80" s="57" t="str">
        <f>IF('Competitor List'!K79="Y",'Competitor List'!C79," ")</f>
        <v xml:space="preserve"> </v>
      </c>
      <c r="M80" s="57">
        <f>'HEAVY GUN'!G100</f>
        <v>0</v>
      </c>
      <c r="N80" s="57">
        <f>'HEAVY GUN'!H100</f>
        <v>0</v>
      </c>
      <c r="O80" s="171">
        <f>'HEAVY GUN'!I100</f>
        <v>0</v>
      </c>
      <c r="P80" s="57">
        <f t="shared" si="16"/>
        <v>0</v>
      </c>
      <c r="Q80" s="57" t="str">
        <f t="shared" si="17"/>
        <v>99</v>
      </c>
      <c r="R80" s="57">
        <f t="shared" si="18"/>
        <v>74</v>
      </c>
      <c r="S80" s="57" t="str">
        <f t="shared" si="19"/>
        <v>DQ</v>
      </c>
      <c r="U80" s="57">
        <f>'Factory Gun'!B100</f>
        <v>0</v>
      </c>
      <c r="V80" s="57">
        <f>'Factory Gun'!G100</f>
        <v>0</v>
      </c>
      <c r="W80" s="57">
        <f>'Factory Gun'!H100</f>
        <v>0</v>
      </c>
      <c r="X80" s="171">
        <f>'Factory Gun'!I100</f>
        <v>0</v>
      </c>
      <c r="Y80" s="57">
        <f t="shared" si="20"/>
        <v>0</v>
      </c>
      <c r="Z80" s="57" t="str">
        <f t="shared" si="21"/>
        <v>99</v>
      </c>
      <c r="AA80" s="57">
        <f t="shared" si="22"/>
        <v>74</v>
      </c>
      <c r="AB80" s="57" t="str">
        <f t="shared" si="23"/>
        <v>DQ</v>
      </c>
    </row>
    <row r="81" spans="1:28" x14ac:dyDescent="0.35">
      <c r="A81" s="57">
        <v>75</v>
      </c>
      <c r="B81" s="58" t="s">
        <v>153</v>
      </c>
      <c r="C81" s="57" t="str">
        <f>IF('Competitor List'!J80="Y",'Competitor List'!B80," ")</f>
        <v xml:space="preserve"> </v>
      </c>
      <c r="D81" s="57">
        <f>'LIGHT GUN'!G101</f>
        <v>0</v>
      </c>
      <c r="E81" s="57">
        <f>'LIGHT GUN'!H101</f>
        <v>0</v>
      </c>
      <c r="F81" s="171">
        <f>'LIGHT GUN'!I101</f>
        <v>0</v>
      </c>
      <c r="G81" s="57">
        <f t="shared" si="12"/>
        <v>0</v>
      </c>
      <c r="H81" s="57" t="str">
        <f t="shared" si="13"/>
        <v>99</v>
      </c>
      <c r="I81" s="57">
        <f t="shared" si="14"/>
        <v>75</v>
      </c>
      <c r="J81" s="57" t="str">
        <f t="shared" si="15"/>
        <v>DQ</v>
      </c>
      <c r="L81" s="57" t="str">
        <f>IF('Competitor List'!K80="Y",'Competitor List'!C80," ")</f>
        <v xml:space="preserve"> </v>
      </c>
      <c r="M81" s="57">
        <f>'HEAVY GUN'!G101</f>
        <v>0</v>
      </c>
      <c r="N81" s="57">
        <f>'HEAVY GUN'!H101</f>
        <v>0</v>
      </c>
      <c r="O81" s="171">
        <f>'HEAVY GUN'!I101</f>
        <v>0</v>
      </c>
      <c r="P81" s="57">
        <f t="shared" si="16"/>
        <v>0</v>
      </c>
      <c r="Q81" s="57" t="str">
        <f t="shared" si="17"/>
        <v>99</v>
      </c>
      <c r="R81" s="57">
        <f t="shared" si="18"/>
        <v>75</v>
      </c>
      <c r="S81" s="57" t="str">
        <f t="shared" si="19"/>
        <v>DQ</v>
      </c>
      <c r="U81" s="57">
        <f>'Factory Gun'!B101</f>
        <v>0</v>
      </c>
      <c r="V81" s="57">
        <f>'Factory Gun'!G101</f>
        <v>0</v>
      </c>
      <c r="W81" s="57">
        <f>'Factory Gun'!H101</f>
        <v>0</v>
      </c>
      <c r="X81" s="171">
        <f>'Factory Gun'!I101</f>
        <v>0</v>
      </c>
      <c r="Y81" s="57">
        <f t="shared" si="20"/>
        <v>0</v>
      </c>
      <c r="Z81" s="57" t="str">
        <f t="shared" si="21"/>
        <v>99</v>
      </c>
      <c r="AA81" s="57">
        <f t="shared" si="22"/>
        <v>75</v>
      </c>
      <c r="AB81" s="57" t="str">
        <f t="shared" si="23"/>
        <v>DQ</v>
      </c>
    </row>
    <row r="82" spans="1:28" x14ac:dyDescent="0.35">
      <c r="A82" s="57">
        <v>76</v>
      </c>
      <c r="B82" s="58" t="s">
        <v>153</v>
      </c>
      <c r="C82" s="57" t="str">
        <f>IF('Competitor List'!J81="Y",'Competitor List'!B81," ")</f>
        <v xml:space="preserve"> </v>
      </c>
      <c r="D82" s="57">
        <f>'LIGHT GUN'!G102</f>
        <v>0</v>
      </c>
      <c r="E82" s="57">
        <f>'LIGHT GUN'!H102</f>
        <v>0</v>
      </c>
      <c r="F82" s="171">
        <f>'LIGHT GUN'!I102</f>
        <v>0</v>
      </c>
      <c r="G82" s="57">
        <f t="shared" si="12"/>
        <v>0</v>
      </c>
      <c r="H82" s="57" t="str">
        <f t="shared" si="13"/>
        <v>99</v>
      </c>
      <c r="I82" s="57">
        <f t="shared" si="14"/>
        <v>76</v>
      </c>
      <c r="J82" s="57" t="str">
        <f t="shared" si="15"/>
        <v>DQ</v>
      </c>
      <c r="L82" s="57" t="str">
        <f>IF('Competitor List'!K81="Y",'Competitor List'!C81," ")</f>
        <v xml:space="preserve"> </v>
      </c>
      <c r="M82" s="57">
        <f>'HEAVY GUN'!G102</f>
        <v>0</v>
      </c>
      <c r="N82" s="57">
        <f>'HEAVY GUN'!H102</f>
        <v>0</v>
      </c>
      <c r="O82" s="171">
        <f>'HEAVY GUN'!I102</f>
        <v>0</v>
      </c>
      <c r="P82" s="57">
        <f t="shared" si="16"/>
        <v>0</v>
      </c>
      <c r="Q82" s="57" t="str">
        <f t="shared" si="17"/>
        <v>99</v>
      </c>
      <c r="R82" s="57">
        <f t="shared" si="18"/>
        <v>76</v>
      </c>
      <c r="S82" s="57" t="str">
        <f t="shared" si="19"/>
        <v>DQ</v>
      </c>
      <c r="U82" s="57">
        <f>'Factory Gun'!B102</f>
        <v>0</v>
      </c>
      <c r="V82" s="57">
        <f>'Factory Gun'!G102</f>
        <v>0</v>
      </c>
      <c r="W82" s="57">
        <f>'Factory Gun'!H102</f>
        <v>0</v>
      </c>
      <c r="X82" s="171">
        <f>'Factory Gun'!I102</f>
        <v>0</v>
      </c>
      <c r="Y82" s="57">
        <f t="shared" si="20"/>
        <v>0</v>
      </c>
      <c r="Z82" s="57" t="str">
        <f t="shared" si="21"/>
        <v>99</v>
      </c>
      <c r="AA82" s="57">
        <f t="shared" si="22"/>
        <v>76</v>
      </c>
      <c r="AB82" s="57" t="str">
        <f t="shared" si="23"/>
        <v>DQ</v>
      </c>
    </row>
    <row r="83" spans="1:28" x14ac:dyDescent="0.35">
      <c r="A83" s="57">
        <v>77</v>
      </c>
      <c r="B83" s="58" t="s">
        <v>153</v>
      </c>
      <c r="C83" s="57" t="str">
        <f>IF('Competitor List'!J82="Y",'Competitor List'!B82," ")</f>
        <v xml:space="preserve"> </v>
      </c>
      <c r="D83" s="57">
        <f>'LIGHT GUN'!G103</f>
        <v>0</v>
      </c>
      <c r="E83" s="57">
        <f>'LIGHT GUN'!H103</f>
        <v>0</v>
      </c>
      <c r="F83" s="171">
        <f>'LIGHT GUN'!I103</f>
        <v>0</v>
      </c>
      <c r="G83" s="57">
        <f t="shared" si="12"/>
        <v>0</v>
      </c>
      <c r="H83" s="57" t="str">
        <f t="shared" si="13"/>
        <v>99</v>
      </c>
      <c r="I83" s="57">
        <f t="shared" si="14"/>
        <v>77</v>
      </c>
      <c r="J83" s="57" t="str">
        <f t="shared" si="15"/>
        <v>DQ</v>
      </c>
      <c r="L83" s="57" t="str">
        <f>IF('Competitor List'!K82="Y",'Competitor List'!C82," ")</f>
        <v xml:space="preserve"> </v>
      </c>
      <c r="M83" s="57">
        <f>'HEAVY GUN'!G103</f>
        <v>0</v>
      </c>
      <c r="N83" s="57">
        <f>'HEAVY GUN'!H103</f>
        <v>0</v>
      </c>
      <c r="O83" s="171">
        <f>'HEAVY GUN'!I103</f>
        <v>0</v>
      </c>
      <c r="P83" s="57">
        <f t="shared" si="16"/>
        <v>0</v>
      </c>
      <c r="Q83" s="57" t="str">
        <f t="shared" si="17"/>
        <v>99</v>
      </c>
      <c r="R83" s="57">
        <f t="shared" si="18"/>
        <v>77</v>
      </c>
      <c r="S83" s="57" t="str">
        <f t="shared" si="19"/>
        <v>DQ</v>
      </c>
      <c r="U83" s="57">
        <f>'Factory Gun'!B103</f>
        <v>0</v>
      </c>
      <c r="V83" s="57">
        <f>'Factory Gun'!G103</f>
        <v>0</v>
      </c>
      <c r="W83" s="57">
        <f>'Factory Gun'!H103</f>
        <v>0</v>
      </c>
      <c r="X83" s="171">
        <f>'Factory Gun'!I103</f>
        <v>0</v>
      </c>
      <c r="Y83" s="57">
        <f t="shared" si="20"/>
        <v>0</v>
      </c>
      <c r="Z83" s="57" t="str">
        <f t="shared" si="21"/>
        <v>99</v>
      </c>
      <c r="AA83" s="57">
        <f t="shared" si="22"/>
        <v>77</v>
      </c>
      <c r="AB83" s="57" t="str">
        <f t="shared" si="23"/>
        <v>DQ</v>
      </c>
    </row>
    <row r="84" spans="1:28" x14ac:dyDescent="0.35">
      <c r="A84" s="57">
        <v>78</v>
      </c>
      <c r="B84" s="58" t="s">
        <v>153</v>
      </c>
      <c r="C84" s="57" t="str">
        <f>IF('Competitor List'!J83="Y",'Competitor List'!B83," ")</f>
        <v xml:space="preserve"> </v>
      </c>
      <c r="D84" s="57">
        <f>'LIGHT GUN'!G104</f>
        <v>0</v>
      </c>
      <c r="E84" s="57">
        <f>'LIGHT GUN'!H104</f>
        <v>0</v>
      </c>
      <c r="F84" s="171">
        <f>'LIGHT GUN'!I104</f>
        <v>0</v>
      </c>
      <c r="G84" s="57">
        <f t="shared" si="12"/>
        <v>0</v>
      </c>
      <c r="H84" s="57" t="str">
        <f t="shared" si="13"/>
        <v>99</v>
      </c>
      <c r="I84" s="57">
        <f t="shared" si="14"/>
        <v>78</v>
      </c>
      <c r="J84" s="57" t="str">
        <f t="shared" si="15"/>
        <v>DQ</v>
      </c>
      <c r="L84" s="57" t="str">
        <f>IF('Competitor List'!K83="Y",'Competitor List'!C83," ")</f>
        <v xml:space="preserve"> </v>
      </c>
      <c r="M84" s="57">
        <f>'HEAVY GUN'!G104</f>
        <v>0</v>
      </c>
      <c r="N84" s="57">
        <f>'HEAVY GUN'!H104</f>
        <v>0</v>
      </c>
      <c r="O84" s="171">
        <f>'HEAVY GUN'!I104</f>
        <v>0</v>
      </c>
      <c r="P84" s="57">
        <f t="shared" si="16"/>
        <v>0</v>
      </c>
      <c r="Q84" s="57" t="str">
        <f t="shared" si="17"/>
        <v>99</v>
      </c>
      <c r="R84" s="57">
        <f t="shared" si="18"/>
        <v>78</v>
      </c>
      <c r="S84" s="57" t="str">
        <f t="shared" si="19"/>
        <v>DQ</v>
      </c>
      <c r="U84" s="57">
        <f>'Factory Gun'!B104</f>
        <v>0</v>
      </c>
      <c r="V84" s="57">
        <f>'Factory Gun'!G104</f>
        <v>0</v>
      </c>
      <c r="W84" s="57">
        <f>'Factory Gun'!H104</f>
        <v>0</v>
      </c>
      <c r="X84" s="171">
        <f>'Factory Gun'!I104</f>
        <v>0</v>
      </c>
      <c r="Y84" s="57">
        <f t="shared" si="20"/>
        <v>0</v>
      </c>
      <c r="Z84" s="57" t="str">
        <f t="shared" si="21"/>
        <v>99</v>
      </c>
      <c r="AA84" s="57">
        <f t="shared" si="22"/>
        <v>78</v>
      </c>
      <c r="AB84" s="57" t="str">
        <f t="shared" si="23"/>
        <v>DQ</v>
      </c>
    </row>
    <row r="85" spans="1:28" x14ac:dyDescent="0.35">
      <c r="A85" s="57">
        <v>79</v>
      </c>
      <c r="B85" s="58" t="s">
        <v>153</v>
      </c>
      <c r="C85" s="57" t="str">
        <f>IF('Competitor List'!J84="Y",'Competitor List'!B84," ")</f>
        <v xml:space="preserve"> </v>
      </c>
      <c r="D85" s="57">
        <f>'LIGHT GUN'!G105</f>
        <v>0</v>
      </c>
      <c r="E85" s="57">
        <f>'LIGHT GUN'!H105</f>
        <v>0</v>
      </c>
      <c r="F85" s="171">
        <f>'LIGHT GUN'!I105</f>
        <v>0</v>
      </c>
      <c r="G85" s="57">
        <f t="shared" si="12"/>
        <v>0</v>
      </c>
      <c r="H85" s="57" t="str">
        <f t="shared" si="13"/>
        <v>99</v>
      </c>
      <c r="I85" s="57">
        <f t="shared" si="14"/>
        <v>79</v>
      </c>
      <c r="J85" s="57" t="str">
        <f t="shared" si="15"/>
        <v>DQ</v>
      </c>
      <c r="L85" s="57" t="str">
        <f>IF('Competitor List'!K84="Y",'Competitor List'!C84," ")</f>
        <v xml:space="preserve"> </v>
      </c>
      <c r="M85" s="57">
        <f>'HEAVY GUN'!G105</f>
        <v>0</v>
      </c>
      <c r="N85" s="57">
        <f>'HEAVY GUN'!H105</f>
        <v>0</v>
      </c>
      <c r="O85" s="171">
        <f>'HEAVY GUN'!I105</f>
        <v>0</v>
      </c>
      <c r="P85" s="57">
        <f t="shared" si="16"/>
        <v>0</v>
      </c>
      <c r="Q85" s="57" t="str">
        <f t="shared" si="17"/>
        <v>99</v>
      </c>
      <c r="R85" s="57">
        <f t="shared" si="18"/>
        <v>79</v>
      </c>
      <c r="S85" s="57" t="str">
        <f t="shared" si="19"/>
        <v>DQ</v>
      </c>
      <c r="U85" s="57">
        <f>'Factory Gun'!B105</f>
        <v>0</v>
      </c>
      <c r="V85" s="57">
        <f>'Factory Gun'!G105</f>
        <v>0</v>
      </c>
      <c r="W85" s="57">
        <f>'Factory Gun'!H105</f>
        <v>0</v>
      </c>
      <c r="X85" s="171">
        <f>'Factory Gun'!I105</f>
        <v>0</v>
      </c>
      <c r="Y85" s="57">
        <f t="shared" si="20"/>
        <v>0</v>
      </c>
      <c r="Z85" s="57" t="str">
        <f t="shared" si="21"/>
        <v>99</v>
      </c>
      <c r="AA85" s="57">
        <f t="shared" si="22"/>
        <v>79</v>
      </c>
      <c r="AB85" s="57" t="str">
        <f t="shared" si="23"/>
        <v>DQ</v>
      </c>
    </row>
    <row r="86" spans="1:28" x14ac:dyDescent="0.35">
      <c r="A86" s="57">
        <v>80</v>
      </c>
      <c r="B86" s="58" t="s">
        <v>153</v>
      </c>
      <c r="C86" s="57" t="str">
        <f>IF('Competitor List'!J85="Y",'Competitor List'!B85," ")</f>
        <v xml:space="preserve"> </v>
      </c>
      <c r="D86" s="57">
        <f>'LIGHT GUN'!G106</f>
        <v>0</v>
      </c>
      <c r="E86" s="57">
        <f>'LIGHT GUN'!H106</f>
        <v>0</v>
      </c>
      <c r="F86" s="171">
        <f>'LIGHT GUN'!I106</f>
        <v>0</v>
      </c>
      <c r="G86" s="57">
        <f t="shared" si="12"/>
        <v>0</v>
      </c>
      <c r="H86" s="57" t="str">
        <f t="shared" si="13"/>
        <v>99</v>
      </c>
      <c r="I86" s="57">
        <f t="shared" si="14"/>
        <v>80</v>
      </c>
      <c r="J86" s="57" t="str">
        <f t="shared" si="15"/>
        <v>DQ</v>
      </c>
      <c r="L86" s="57" t="str">
        <f>IF('Competitor List'!K85="Y",'Competitor List'!C85," ")</f>
        <v xml:space="preserve"> </v>
      </c>
      <c r="M86" s="57">
        <f>'HEAVY GUN'!G106</f>
        <v>0</v>
      </c>
      <c r="N86" s="57">
        <f>'HEAVY GUN'!H106</f>
        <v>0</v>
      </c>
      <c r="O86" s="171">
        <f>'HEAVY GUN'!I106</f>
        <v>0</v>
      </c>
      <c r="P86" s="57">
        <f t="shared" si="16"/>
        <v>0</v>
      </c>
      <c r="Q86" s="57" t="str">
        <f t="shared" si="17"/>
        <v>99</v>
      </c>
      <c r="R86" s="57">
        <f t="shared" si="18"/>
        <v>80</v>
      </c>
      <c r="S86" s="57" t="str">
        <f t="shared" si="19"/>
        <v>DQ</v>
      </c>
      <c r="U86" s="57">
        <f>'Factory Gun'!B106</f>
        <v>0</v>
      </c>
      <c r="V86" s="57">
        <f>'Factory Gun'!G106</f>
        <v>0</v>
      </c>
      <c r="W86" s="57">
        <f>'Factory Gun'!H106</f>
        <v>0</v>
      </c>
      <c r="X86" s="171">
        <f>'Factory Gun'!I106</f>
        <v>0</v>
      </c>
      <c r="Y86" s="57">
        <f t="shared" si="20"/>
        <v>0</v>
      </c>
      <c r="Z86" s="57" t="str">
        <f t="shared" si="21"/>
        <v>99</v>
      </c>
      <c r="AA86" s="57">
        <f t="shared" si="22"/>
        <v>80</v>
      </c>
      <c r="AB86" s="57" t="str">
        <f t="shared" si="23"/>
        <v>DQ</v>
      </c>
    </row>
    <row r="87" spans="1:28" x14ac:dyDescent="0.35">
      <c r="A87" s="57">
        <v>81</v>
      </c>
      <c r="B87" s="58" t="s">
        <v>153</v>
      </c>
      <c r="C87" s="57" t="str">
        <f>IF('Competitor List'!J86="Y",'Competitor List'!B86," ")</f>
        <v xml:space="preserve"> </v>
      </c>
      <c r="D87" s="57">
        <f>'LIGHT GUN'!G107</f>
        <v>0</v>
      </c>
      <c r="E87" s="57">
        <f>'LIGHT GUN'!H107</f>
        <v>0</v>
      </c>
      <c r="F87" s="171">
        <f>'LIGHT GUN'!I107</f>
        <v>0</v>
      </c>
      <c r="G87" s="57">
        <f t="shared" si="12"/>
        <v>0</v>
      </c>
      <c r="H87" s="57" t="str">
        <f t="shared" si="13"/>
        <v>99</v>
      </c>
      <c r="I87" s="57">
        <f t="shared" si="14"/>
        <v>81</v>
      </c>
      <c r="J87" s="57" t="str">
        <f t="shared" si="15"/>
        <v>DQ</v>
      </c>
      <c r="L87" s="57" t="str">
        <f>IF('Competitor List'!K86="Y",'Competitor List'!C86," ")</f>
        <v xml:space="preserve"> </v>
      </c>
      <c r="M87" s="57">
        <f>'HEAVY GUN'!G107</f>
        <v>0</v>
      </c>
      <c r="N87" s="57">
        <f>'HEAVY GUN'!H107</f>
        <v>0</v>
      </c>
      <c r="O87" s="171">
        <f>'HEAVY GUN'!I107</f>
        <v>0</v>
      </c>
      <c r="P87" s="57">
        <f t="shared" si="16"/>
        <v>0</v>
      </c>
      <c r="Q87" s="57" t="str">
        <f t="shared" si="17"/>
        <v>99</v>
      </c>
      <c r="R87" s="57">
        <f t="shared" si="18"/>
        <v>81</v>
      </c>
      <c r="S87" s="57" t="str">
        <f t="shared" si="19"/>
        <v>DQ</v>
      </c>
      <c r="U87" s="57">
        <f>'Factory Gun'!B107</f>
        <v>0</v>
      </c>
      <c r="V87" s="57">
        <f>'Factory Gun'!G107</f>
        <v>0</v>
      </c>
      <c r="W87" s="57">
        <f>'Factory Gun'!H107</f>
        <v>0</v>
      </c>
      <c r="X87" s="171">
        <f>'Factory Gun'!I107</f>
        <v>0</v>
      </c>
      <c r="Y87" s="57">
        <f t="shared" si="20"/>
        <v>0</v>
      </c>
      <c r="Z87" s="57" t="str">
        <f t="shared" si="21"/>
        <v>99</v>
      </c>
      <c r="AA87" s="57">
        <f t="shared" si="22"/>
        <v>81</v>
      </c>
      <c r="AB87" s="57" t="str">
        <f t="shared" si="23"/>
        <v>DQ</v>
      </c>
    </row>
    <row r="88" spans="1:28" x14ac:dyDescent="0.35">
      <c r="A88" s="57">
        <v>82</v>
      </c>
      <c r="B88" s="58" t="s">
        <v>153</v>
      </c>
      <c r="C88" s="57" t="str">
        <f>IF('Competitor List'!J87="Y",'Competitor List'!B87," ")</f>
        <v xml:space="preserve"> </v>
      </c>
      <c r="D88" s="57">
        <f>'LIGHT GUN'!G108</f>
        <v>0</v>
      </c>
      <c r="E88" s="57">
        <f>'LIGHT GUN'!H108</f>
        <v>0</v>
      </c>
      <c r="F88" s="171">
        <f>'LIGHT GUN'!I108</f>
        <v>0</v>
      </c>
      <c r="G88" s="57">
        <f t="shared" si="12"/>
        <v>0</v>
      </c>
      <c r="H88" s="57" t="str">
        <f t="shared" si="13"/>
        <v>99</v>
      </c>
      <c r="I88" s="57">
        <f t="shared" si="14"/>
        <v>82</v>
      </c>
      <c r="J88" s="57" t="str">
        <f t="shared" si="15"/>
        <v>DQ</v>
      </c>
      <c r="L88" s="57" t="str">
        <f>IF('Competitor List'!K87="Y",'Competitor List'!C87," ")</f>
        <v xml:space="preserve"> </v>
      </c>
      <c r="M88" s="57">
        <f>'HEAVY GUN'!G108</f>
        <v>0</v>
      </c>
      <c r="N88" s="57">
        <f>'HEAVY GUN'!H108</f>
        <v>0</v>
      </c>
      <c r="O88" s="171">
        <f>'HEAVY GUN'!I108</f>
        <v>0</v>
      </c>
      <c r="P88" s="57">
        <f t="shared" si="16"/>
        <v>0</v>
      </c>
      <c r="Q88" s="57" t="str">
        <f t="shared" si="17"/>
        <v>99</v>
      </c>
      <c r="R88" s="57">
        <f t="shared" si="18"/>
        <v>82</v>
      </c>
      <c r="S88" s="57" t="str">
        <f t="shared" si="19"/>
        <v>DQ</v>
      </c>
      <c r="U88" s="57">
        <f>'Factory Gun'!B108</f>
        <v>0</v>
      </c>
      <c r="V88" s="57">
        <f>'Factory Gun'!G108</f>
        <v>0</v>
      </c>
      <c r="W88" s="57">
        <f>'Factory Gun'!H108</f>
        <v>0</v>
      </c>
      <c r="X88" s="171">
        <f>'Factory Gun'!I108</f>
        <v>0</v>
      </c>
      <c r="Y88" s="57">
        <f t="shared" si="20"/>
        <v>0</v>
      </c>
      <c r="Z88" s="57" t="str">
        <f t="shared" si="21"/>
        <v>99</v>
      </c>
      <c r="AA88" s="57">
        <f t="shared" si="22"/>
        <v>82</v>
      </c>
      <c r="AB88" s="57" t="str">
        <f t="shared" si="23"/>
        <v>DQ</v>
      </c>
    </row>
    <row r="89" spans="1:28" x14ac:dyDescent="0.35">
      <c r="A89" s="57">
        <v>83</v>
      </c>
      <c r="B89" s="58" t="s">
        <v>153</v>
      </c>
      <c r="C89" s="57" t="str">
        <f>IF('Competitor List'!J88="Y",'Competitor List'!B88," ")</f>
        <v xml:space="preserve"> </v>
      </c>
      <c r="D89" s="57">
        <f>'LIGHT GUN'!G109</f>
        <v>0</v>
      </c>
      <c r="E89" s="57">
        <f>'LIGHT GUN'!H109</f>
        <v>0</v>
      </c>
      <c r="F89" s="171">
        <f>'LIGHT GUN'!I109</f>
        <v>0</v>
      </c>
      <c r="G89" s="57">
        <f t="shared" si="12"/>
        <v>0</v>
      </c>
      <c r="H89" s="57" t="str">
        <f t="shared" si="13"/>
        <v>99</v>
      </c>
      <c r="I89" s="57">
        <f t="shared" si="14"/>
        <v>83</v>
      </c>
      <c r="J89" s="57" t="str">
        <f t="shared" si="15"/>
        <v>DQ</v>
      </c>
      <c r="L89" s="57" t="str">
        <f>IF('Competitor List'!K88="Y",'Competitor List'!C88," ")</f>
        <v xml:space="preserve"> </v>
      </c>
      <c r="M89" s="57">
        <f>'HEAVY GUN'!G109</f>
        <v>0</v>
      </c>
      <c r="N89" s="57">
        <f>'HEAVY GUN'!H109</f>
        <v>0</v>
      </c>
      <c r="O89" s="171">
        <f>'HEAVY GUN'!I109</f>
        <v>0</v>
      </c>
      <c r="P89" s="57">
        <f t="shared" si="16"/>
        <v>0</v>
      </c>
      <c r="Q89" s="57" t="str">
        <f t="shared" si="17"/>
        <v>99</v>
      </c>
      <c r="R89" s="57">
        <f t="shared" si="18"/>
        <v>83</v>
      </c>
      <c r="S89" s="57" t="str">
        <f t="shared" si="19"/>
        <v>DQ</v>
      </c>
      <c r="U89" s="57">
        <f>'Factory Gun'!B109</f>
        <v>0</v>
      </c>
      <c r="V89" s="57">
        <f>'Factory Gun'!G109</f>
        <v>0</v>
      </c>
      <c r="W89" s="57">
        <f>'Factory Gun'!H109</f>
        <v>0</v>
      </c>
      <c r="X89" s="171">
        <f>'Factory Gun'!I109</f>
        <v>0</v>
      </c>
      <c r="Y89" s="57">
        <f t="shared" si="20"/>
        <v>0</v>
      </c>
      <c r="Z89" s="57" t="str">
        <f t="shared" si="21"/>
        <v>99</v>
      </c>
      <c r="AA89" s="57">
        <f t="shared" si="22"/>
        <v>83</v>
      </c>
      <c r="AB89" s="57" t="str">
        <f t="shared" si="23"/>
        <v>DQ</v>
      </c>
    </row>
    <row r="90" spans="1:28" x14ac:dyDescent="0.35">
      <c r="A90" s="57">
        <v>84</v>
      </c>
      <c r="B90" s="58" t="s">
        <v>153</v>
      </c>
      <c r="C90" s="57" t="str">
        <f>IF('Competitor List'!J89="Y",'Competitor List'!B89," ")</f>
        <v xml:space="preserve"> </v>
      </c>
      <c r="D90" s="57">
        <f>'LIGHT GUN'!G110</f>
        <v>0</v>
      </c>
      <c r="E90" s="57">
        <f>'LIGHT GUN'!H110</f>
        <v>0</v>
      </c>
      <c r="F90" s="171">
        <f>'LIGHT GUN'!I110</f>
        <v>0</v>
      </c>
      <c r="G90" s="57">
        <f t="shared" si="12"/>
        <v>0</v>
      </c>
      <c r="H90" s="57" t="str">
        <f t="shared" si="13"/>
        <v>99</v>
      </c>
      <c r="I90" s="57">
        <f t="shared" si="14"/>
        <v>84</v>
      </c>
      <c r="J90" s="57" t="str">
        <f t="shared" si="15"/>
        <v>DQ</v>
      </c>
      <c r="L90" s="57" t="str">
        <f>IF('Competitor List'!K89="Y",'Competitor List'!C89," ")</f>
        <v xml:space="preserve"> </v>
      </c>
      <c r="M90" s="57">
        <f>'HEAVY GUN'!G110</f>
        <v>0</v>
      </c>
      <c r="N90" s="57">
        <f>'HEAVY GUN'!H110</f>
        <v>0</v>
      </c>
      <c r="O90" s="171">
        <f>'HEAVY GUN'!I110</f>
        <v>0</v>
      </c>
      <c r="P90" s="57">
        <f t="shared" si="16"/>
        <v>0</v>
      </c>
      <c r="Q90" s="57" t="str">
        <f t="shared" si="17"/>
        <v>99</v>
      </c>
      <c r="R90" s="57">
        <f t="shared" si="18"/>
        <v>84</v>
      </c>
      <c r="S90" s="57" t="str">
        <f t="shared" si="19"/>
        <v>DQ</v>
      </c>
      <c r="U90" s="57">
        <f>'Factory Gun'!B110</f>
        <v>0</v>
      </c>
      <c r="V90" s="57">
        <f>'Factory Gun'!G110</f>
        <v>0</v>
      </c>
      <c r="W90" s="57">
        <f>'Factory Gun'!H110</f>
        <v>0</v>
      </c>
      <c r="X90" s="171">
        <f>'Factory Gun'!I110</f>
        <v>0</v>
      </c>
      <c r="Y90" s="57">
        <f t="shared" si="20"/>
        <v>0</v>
      </c>
      <c r="Z90" s="57" t="str">
        <f t="shared" si="21"/>
        <v>99</v>
      </c>
      <c r="AA90" s="57">
        <f t="shared" si="22"/>
        <v>84</v>
      </c>
      <c r="AB90" s="57" t="str">
        <f t="shared" si="23"/>
        <v>DQ</v>
      </c>
    </row>
    <row r="91" spans="1:28" x14ac:dyDescent="0.35">
      <c r="A91" s="57">
        <v>85</v>
      </c>
      <c r="B91" s="58" t="s">
        <v>153</v>
      </c>
      <c r="C91" s="57" t="str">
        <f>IF('Competitor List'!J90="Y",'Competitor List'!B90," ")</f>
        <v xml:space="preserve"> </v>
      </c>
      <c r="D91" s="57">
        <f>'LIGHT GUN'!G111</f>
        <v>0</v>
      </c>
      <c r="E91" s="57">
        <f>'LIGHT GUN'!H111</f>
        <v>0</v>
      </c>
      <c r="F91" s="171">
        <f>'LIGHT GUN'!I111</f>
        <v>0</v>
      </c>
      <c r="G91" s="57">
        <f t="shared" si="12"/>
        <v>0</v>
      </c>
      <c r="H91" s="57" t="str">
        <f t="shared" si="13"/>
        <v>99</v>
      </c>
      <c r="I91" s="57">
        <f t="shared" si="14"/>
        <v>85</v>
      </c>
      <c r="J91" s="57" t="str">
        <f t="shared" si="15"/>
        <v>DQ</v>
      </c>
      <c r="L91" s="57" t="str">
        <f>IF('Competitor List'!K90="Y",'Competitor List'!C90," ")</f>
        <v xml:space="preserve"> </v>
      </c>
      <c r="M91" s="57">
        <f>'HEAVY GUN'!G111</f>
        <v>0</v>
      </c>
      <c r="N91" s="57">
        <f>'HEAVY GUN'!H111</f>
        <v>0</v>
      </c>
      <c r="O91" s="171">
        <f>'HEAVY GUN'!I111</f>
        <v>0</v>
      </c>
      <c r="P91" s="57">
        <f t="shared" si="16"/>
        <v>0</v>
      </c>
      <c r="Q91" s="57" t="str">
        <f t="shared" si="17"/>
        <v>99</v>
      </c>
      <c r="R91" s="57">
        <f t="shared" si="18"/>
        <v>85</v>
      </c>
      <c r="S91" s="57" t="str">
        <f t="shared" si="19"/>
        <v>DQ</v>
      </c>
      <c r="U91" s="57">
        <f>'Factory Gun'!B111</f>
        <v>0</v>
      </c>
      <c r="V91" s="57">
        <f>'Factory Gun'!G111</f>
        <v>0</v>
      </c>
      <c r="W91" s="57">
        <f>'Factory Gun'!H111</f>
        <v>0</v>
      </c>
      <c r="X91" s="171">
        <f>'Factory Gun'!I111</f>
        <v>0</v>
      </c>
      <c r="Y91" s="57">
        <f t="shared" si="20"/>
        <v>0</v>
      </c>
      <c r="Z91" s="57" t="str">
        <f t="shared" si="21"/>
        <v>99</v>
      </c>
      <c r="AA91" s="57">
        <f t="shared" si="22"/>
        <v>85</v>
      </c>
      <c r="AB91" s="57" t="str">
        <f t="shared" si="23"/>
        <v>DQ</v>
      </c>
    </row>
    <row r="92" spans="1:28" x14ac:dyDescent="0.35">
      <c r="A92" s="57">
        <v>86</v>
      </c>
      <c r="B92" s="58" t="s">
        <v>153</v>
      </c>
      <c r="C92" s="57" t="str">
        <f>IF('Competitor List'!J91="Y",'Competitor List'!B91," ")</f>
        <v xml:space="preserve"> </v>
      </c>
      <c r="D92" s="57">
        <f>'LIGHT GUN'!G112</f>
        <v>0</v>
      </c>
      <c r="E92" s="57">
        <f>'LIGHT GUN'!H112</f>
        <v>0</v>
      </c>
      <c r="F92" s="171">
        <f>'LIGHT GUN'!I112</f>
        <v>0</v>
      </c>
      <c r="G92" s="57">
        <f t="shared" si="12"/>
        <v>0</v>
      </c>
      <c r="H92" s="57" t="str">
        <f t="shared" si="13"/>
        <v>99</v>
      </c>
      <c r="I92" s="57">
        <f t="shared" si="14"/>
        <v>86</v>
      </c>
      <c r="J92" s="57" t="str">
        <f t="shared" si="15"/>
        <v>DQ</v>
      </c>
      <c r="L92" s="57" t="str">
        <f>IF('Competitor List'!K91="Y",'Competitor List'!C91," ")</f>
        <v xml:space="preserve"> </v>
      </c>
      <c r="M92" s="57">
        <f>'HEAVY GUN'!G112</f>
        <v>0</v>
      </c>
      <c r="N92" s="57">
        <f>'HEAVY GUN'!H112</f>
        <v>0</v>
      </c>
      <c r="O92" s="171">
        <f>'HEAVY GUN'!I112</f>
        <v>0</v>
      </c>
      <c r="P92" s="57">
        <f t="shared" si="16"/>
        <v>0</v>
      </c>
      <c r="Q92" s="57" t="str">
        <f t="shared" si="17"/>
        <v>99</v>
      </c>
      <c r="R92" s="57">
        <f t="shared" si="18"/>
        <v>86</v>
      </c>
      <c r="S92" s="57" t="str">
        <f t="shared" si="19"/>
        <v>DQ</v>
      </c>
      <c r="U92" s="57">
        <f>'Factory Gun'!B112</f>
        <v>0</v>
      </c>
      <c r="V92" s="57">
        <f>'Factory Gun'!G112</f>
        <v>0</v>
      </c>
      <c r="W92" s="57">
        <f>'Factory Gun'!H112</f>
        <v>0</v>
      </c>
      <c r="X92" s="171">
        <f>'Factory Gun'!I112</f>
        <v>0</v>
      </c>
      <c r="Y92" s="57">
        <f t="shared" si="20"/>
        <v>0</v>
      </c>
      <c r="Z92" s="57" t="str">
        <f t="shared" si="21"/>
        <v>99</v>
      </c>
      <c r="AA92" s="57">
        <f t="shared" si="22"/>
        <v>86</v>
      </c>
      <c r="AB92" s="57" t="str">
        <f t="shared" si="23"/>
        <v>DQ</v>
      </c>
    </row>
    <row r="93" spans="1:28" x14ac:dyDescent="0.35">
      <c r="A93" s="57">
        <v>87</v>
      </c>
      <c r="B93" s="58" t="s">
        <v>153</v>
      </c>
      <c r="C93" s="57" t="str">
        <f>IF('Competitor List'!J92="Y",'Competitor List'!B92," ")</f>
        <v xml:space="preserve"> </v>
      </c>
      <c r="D93" s="57">
        <f>'LIGHT GUN'!G113</f>
        <v>0</v>
      </c>
      <c r="E93" s="57">
        <f>'LIGHT GUN'!H113</f>
        <v>0</v>
      </c>
      <c r="F93" s="171">
        <f>'LIGHT GUN'!I113</f>
        <v>0</v>
      </c>
      <c r="G93" s="57">
        <f t="shared" si="12"/>
        <v>0</v>
      </c>
      <c r="H93" s="57" t="str">
        <f t="shared" si="13"/>
        <v>99</v>
      </c>
      <c r="I93" s="57">
        <f t="shared" si="14"/>
        <v>87</v>
      </c>
      <c r="J93" s="57" t="str">
        <f t="shared" si="15"/>
        <v>DQ</v>
      </c>
      <c r="L93" s="57" t="str">
        <f>IF('Competitor List'!K92="Y",'Competitor List'!C92," ")</f>
        <v xml:space="preserve"> </v>
      </c>
      <c r="M93" s="57">
        <f>'HEAVY GUN'!G113</f>
        <v>0</v>
      </c>
      <c r="N93" s="57">
        <f>'HEAVY GUN'!H113</f>
        <v>0</v>
      </c>
      <c r="O93" s="171">
        <f>'HEAVY GUN'!I113</f>
        <v>0</v>
      </c>
      <c r="P93" s="57">
        <f t="shared" si="16"/>
        <v>0</v>
      </c>
      <c r="Q93" s="57" t="str">
        <f t="shared" si="17"/>
        <v>99</v>
      </c>
      <c r="R93" s="57">
        <f t="shared" si="18"/>
        <v>87</v>
      </c>
      <c r="S93" s="57" t="str">
        <f t="shared" si="19"/>
        <v>DQ</v>
      </c>
      <c r="U93" s="57">
        <f>'Factory Gun'!B113</f>
        <v>0</v>
      </c>
      <c r="V93" s="57">
        <f>'Factory Gun'!G113</f>
        <v>0</v>
      </c>
      <c r="W93" s="57">
        <f>'Factory Gun'!H113</f>
        <v>0</v>
      </c>
      <c r="X93" s="171">
        <f>'Factory Gun'!I113</f>
        <v>0</v>
      </c>
      <c r="Y93" s="57">
        <f t="shared" si="20"/>
        <v>0</v>
      </c>
      <c r="Z93" s="57" t="str">
        <f t="shared" si="21"/>
        <v>99</v>
      </c>
      <c r="AA93" s="57">
        <f t="shared" si="22"/>
        <v>87</v>
      </c>
      <c r="AB93" s="57" t="str">
        <f t="shared" si="23"/>
        <v>DQ</v>
      </c>
    </row>
    <row r="94" spans="1:28" x14ac:dyDescent="0.35">
      <c r="A94" s="57">
        <v>88</v>
      </c>
      <c r="B94" s="58" t="s">
        <v>153</v>
      </c>
      <c r="C94" s="57" t="str">
        <f>IF('Competitor List'!J93="Y",'Competitor List'!B93," ")</f>
        <v xml:space="preserve"> </v>
      </c>
      <c r="D94" s="57">
        <f>'LIGHT GUN'!G114</f>
        <v>0</v>
      </c>
      <c r="E94" s="57">
        <f>'LIGHT GUN'!H114</f>
        <v>0</v>
      </c>
      <c r="F94" s="171">
        <f>'LIGHT GUN'!I114</f>
        <v>0</v>
      </c>
      <c r="G94" s="57">
        <f t="shared" si="12"/>
        <v>0</v>
      </c>
      <c r="H94" s="57" t="str">
        <f t="shared" si="13"/>
        <v>99</v>
      </c>
      <c r="I94" s="57">
        <f t="shared" si="14"/>
        <v>88</v>
      </c>
      <c r="J94" s="57" t="str">
        <f t="shared" si="15"/>
        <v>DQ</v>
      </c>
      <c r="L94" s="57" t="str">
        <f>IF('Competitor List'!K93="Y",'Competitor List'!C93," ")</f>
        <v xml:space="preserve"> </v>
      </c>
      <c r="M94" s="57">
        <f>'HEAVY GUN'!G114</f>
        <v>0</v>
      </c>
      <c r="N94" s="57">
        <f>'HEAVY GUN'!H114</f>
        <v>0</v>
      </c>
      <c r="O94" s="171">
        <f>'HEAVY GUN'!I114</f>
        <v>0</v>
      </c>
      <c r="P94" s="57">
        <f t="shared" si="16"/>
        <v>0</v>
      </c>
      <c r="Q94" s="57" t="str">
        <f t="shared" si="17"/>
        <v>99</v>
      </c>
      <c r="R94" s="57">
        <f t="shared" si="18"/>
        <v>88</v>
      </c>
      <c r="S94" s="57" t="str">
        <f t="shared" si="19"/>
        <v>DQ</v>
      </c>
      <c r="U94" s="57">
        <f>'Factory Gun'!B114</f>
        <v>0</v>
      </c>
      <c r="V94" s="57">
        <f>'Factory Gun'!G114</f>
        <v>0</v>
      </c>
      <c r="W94" s="57">
        <f>'Factory Gun'!H114</f>
        <v>0</v>
      </c>
      <c r="X94" s="171">
        <f>'Factory Gun'!I114</f>
        <v>0</v>
      </c>
      <c r="Y94" s="57">
        <f t="shared" si="20"/>
        <v>0</v>
      </c>
      <c r="Z94" s="57" t="str">
        <f t="shared" si="21"/>
        <v>99</v>
      </c>
      <c r="AA94" s="57">
        <f t="shared" si="22"/>
        <v>88</v>
      </c>
      <c r="AB94" s="57" t="str">
        <f t="shared" si="23"/>
        <v>DQ</v>
      </c>
    </row>
    <row r="95" spans="1:28" x14ac:dyDescent="0.35">
      <c r="A95" s="57">
        <v>89</v>
      </c>
      <c r="B95" s="58" t="s">
        <v>153</v>
      </c>
      <c r="C95" s="57" t="str">
        <f>IF('Competitor List'!J94="Y",'Competitor List'!B94," ")</f>
        <v xml:space="preserve"> </v>
      </c>
      <c r="D95" s="57">
        <f>'LIGHT GUN'!G115</f>
        <v>0</v>
      </c>
      <c r="E95" s="57">
        <f>'LIGHT GUN'!H115</f>
        <v>0</v>
      </c>
      <c r="F95" s="171">
        <f>'LIGHT GUN'!I115</f>
        <v>0</v>
      </c>
      <c r="G95" s="57">
        <f t="shared" si="12"/>
        <v>0</v>
      </c>
      <c r="H95" s="57" t="str">
        <f t="shared" si="13"/>
        <v>99</v>
      </c>
      <c r="I95" s="57">
        <f t="shared" si="14"/>
        <v>89</v>
      </c>
      <c r="J95" s="57" t="str">
        <f t="shared" si="15"/>
        <v>DQ</v>
      </c>
      <c r="L95" s="57" t="str">
        <f>IF('Competitor List'!K94="Y",'Competitor List'!C94," ")</f>
        <v xml:space="preserve"> </v>
      </c>
      <c r="M95" s="57">
        <f>'HEAVY GUN'!G115</f>
        <v>0</v>
      </c>
      <c r="N95" s="57">
        <f>'HEAVY GUN'!H115</f>
        <v>0</v>
      </c>
      <c r="O95" s="171">
        <f>'HEAVY GUN'!I115</f>
        <v>0</v>
      </c>
      <c r="P95" s="57">
        <f t="shared" si="16"/>
        <v>0</v>
      </c>
      <c r="Q95" s="57" t="str">
        <f t="shared" si="17"/>
        <v>99</v>
      </c>
      <c r="R95" s="57">
        <f t="shared" si="18"/>
        <v>89</v>
      </c>
      <c r="S95" s="57" t="str">
        <f t="shared" si="19"/>
        <v>DQ</v>
      </c>
      <c r="U95" s="57">
        <f>'Factory Gun'!B115</f>
        <v>0</v>
      </c>
      <c r="V95" s="57">
        <f>'Factory Gun'!G115</f>
        <v>0</v>
      </c>
      <c r="W95" s="57">
        <f>'Factory Gun'!H115</f>
        <v>0</v>
      </c>
      <c r="X95" s="171">
        <f>'Factory Gun'!I115</f>
        <v>0</v>
      </c>
      <c r="Y95" s="57">
        <f t="shared" si="20"/>
        <v>0</v>
      </c>
      <c r="Z95" s="57" t="str">
        <f t="shared" si="21"/>
        <v>99</v>
      </c>
      <c r="AA95" s="57">
        <f t="shared" si="22"/>
        <v>89</v>
      </c>
      <c r="AB95" s="57" t="str">
        <f t="shared" si="23"/>
        <v>DQ</v>
      </c>
    </row>
    <row r="96" spans="1:28" x14ac:dyDescent="0.35">
      <c r="A96" s="57">
        <v>90</v>
      </c>
      <c r="B96" s="58" t="s">
        <v>153</v>
      </c>
      <c r="C96" s="57" t="str">
        <f>IF('Competitor List'!J95="Y",'Competitor List'!B95," ")</f>
        <v xml:space="preserve"> </v>
      </c>
      <c r="D96" s="57">
        <f>'LIGHT GUN'!G116</f>
        <v>0</v>
      </c>
      <c r="E96" s="57">
        <f>'LIGHT GUN'!H116</f>
        <v>0</v>
      </c>
      <c r="F96" s="171">
        <f>'LIGHT GUN'!I116</f>
        <v>0</v>
      </c>
      <c r="G96" s="57">
        <f t="shared" si="12"/>
        <v>0</v>
      </c>
      <c r="H96" s="57" t="str">
        <f t="shared" si="13"/>
        <v>99</v>
      </c>
      <c r="I96" s="57">
        <f t="shared" si="14"/>
        <v>90</v>
      </c>
      <c r="J96" s="57" t="str">
        <f t="shared" si="15"/>
        <v>DQ</v>
      </c>
      <c r="L96" s="57" t="str">
        <f>IF('Competitor List'!K95="Y",'Competitor List'!C95," ")</f>
        <v xml:space="preserve"> </v>
      </c>
      <c r="M96" s="57">
        <f>'HEAVY GUN'!G116</f>
        <v>0</v>
      </c>
      <c r="N96" s="57">
        <f>'HEAVY GUN'!H116</f>
        <v>0</v>
      </c>
      <c r="O96" s="171">
        <f>'HEAVY GUN'!I116</f>
        <v>0</v>
      </c>
      <c r="P96" s="57">
        <f t="shared" si="16"/>
        <v>0</v>
      </c>
      <c r="Q96" s="57" t="str">
        <f t="shared" si="17"/>
        <v>99</v>
      </c>
      <c r="R96" s="57">
        <f t="shared" si="18"/>
        <v>90</v>
      </c>
      <c r="S96" s="57" t="str">
        <f t="shared" si="19"/>
        <v>DQ</v>
      </c>
      <c r="U96" s="57">
        <f>'Factory Gun'!B116</f>
        <v>0</v>
      </c>
      <c r="V96" s="57">
        <f>'Factory Gun'!G116</f>
        <v>0</v>
      </c>
      <c r="W96" s="57">
        <f>'Factory Gun'!H116</f>
        <v>0</v>
      </c>
      <c r="X96" s="171">
        <f>'Factory Gun'!I116</f>
        <v>0</v>
      </c>
      <c r="Y96" s="57">
        <f t="shared" si="20"/>
        <v>0</v>
      </c>
      <c r="Z96" s="57" t="str">
        <f t="shared" si="21"/>
        <v>99</v>
      </c>
      <c r="AA96" s="57">
        <f t="shared" si="22"/>
        <v>90</v>
      </c>
      <c r="AB96" s="57" t="str">
        <f t="shared" si="23"/>
        <v>DQ</v>
      </c>
    </row>
    <row r="97" spans="1:28" x14ac:dyDescent="0.35">
      <c r="A97" s="57">
        <v>91</v>
      </c>
      <c r="B97" s="58" t="s">
        <v>153</v>
      </c>
      <c r="C97" s="57" t="str">
        <f>IF('Competitor List'!J96="Y",'Competitor List'!B96," ")</f>
        <v xml:space="preserve"> </v>
      </c>
      <c r="D97" s="57">
        <f>'LIGHT GUN'!G117</f>
        <v>0</v>
      </c>
      <c r="E97" s="57">
        <f>'LIGHT GUN'!H117</f>
        <v>0</v>
      </c>
      <c r="F97" s="171">
        <f>'LIGHT GUN'!I117</f>
        <v>0</v>
      </c>
      <c r="G97" s="57">
        <f t="shared" si="12"/>
        <v>0</v>
      </c>
      <c r="H97" s="57" t="str">
        <f t="shared" si="13"/>
        <v>99</v>
      </c>
      <c r="I97" s="57">
        <f t="shared" si="14"/>
        <v>91</v>
      </c>
      <c r="J97" s="57" t="str">
        <f t="shared" si="15"/>
        <v>DQ</v>
      </c>
      <c r="L97" s="57" t="str">
        <f>IF('Competitor List'!K96="Y",'Competitor List'!C96," ")</f>
        <v xml:space="preserve"> </v>
      </c>
      <c r="M97" s="57">
        <f>'HEAVY GUN'!G117</f>
        <v>0</v>
      </c>
      <c r="N97" s="57">
        <f>'HEAVY GUN'!H117</f>
        <v>0</v>
      </c>
      <c r="O97" s="171">
        <f>'HEAVY GUN'!I117</f>
        <v>0</v>
      </c>
      <c r="P97" s="57">
        <f t="shared" si="16"/>
        <v>0</v>
      </c>
      <c r="Q97" s="57" t="str">
        <f t="shared" si="17"/>
        <v>99</v>
      </c>
      <c r="R97" s="57">
        <f t="shared" si="18"/>
        <v>91</v>
      </c>
      <c r="S97" s="57" t="str">
        <f t="shared" si="19"/>
        <v>DQ</v>
      </c>
      <c r="U97" s="57">
        <f>'Factory Gun'!B117</f>
        <v>0</v>
      </c>
      <c r="V97" s="57">
        <f>'Factory Gun'!G117</f>
        <v>0</v>
      </c>
      <c r="W97" s="57">
        <f>'Factory Gun'!H117</f>
        <v>0</v>
      </c>
      <c r="X97" s="171">
        <f>'Factory Gun'!I117</f>
        <v>0</v>
      </c>
      <c r="Y97" s="57">
        <f t="shared" si="20"/>
        <v>0</v>
      </c>
      <c r="Z97" s="57" t="str">
        <f t="shared" si="21"/>
        <v>99</v>
      </c>
      <c r="AA97" s="57">
        <f t="shared" si="22"/>
        <v>91</v>
      </c>
      <c r="AB97" s="57" t="str">
        <f t="shared" si="23"/>
        <v>DQ</v>
      </c>
    </row>
    <row r="98" spans="1:28" x14ac:dyDescent="0.35">
      <c r="A98" s="57">
        <v>92</v>
      </c>
      <c r="B98" s="58" t="s">
        <v>153</v>
      </c>
      <c r="C98" s="57" t="str">
        <f>IF('Competitor List'!J97="Y",'Competitor List'!B97," ")</f>
        <v xml:space="preserve"> </v>
      </c>
      <c r="D98" s="57">
        <f>'LIGHT GUN'!G118</f>
        <v>0</v>
      </c>
      <c r="E98" s="57">
        <f>'LIGHT GUN'!H118</f>
        <v>0</v>
      </c>
      <c r="F98" s="171">
        <f>'LIGHT GUN'!I118</f>
        <v>0</v>
      </c>
      <c r="G98" s="57">
        <f t="shared" si="12"/>
        <v>0</v>
      </c>
      <c r="H98" s="57" t="str">
        <f t="shared" si="13"/>
        <v>99</v>
      </c>
      <c r="I98" s="57">
        <f t="shared" si="14"/>
        <v>92</v>
      </c>
      <c r="J98" s="57" t="str">
        <f t="shared" si="15"/>
        <v>DQ</v>
      </c>
      <c r="L98" s="57" t="str">
        <f>IF('Competitor List'!K97="Y",'Competitor List'!C97," ")</f>
        <v xml:space="preserve"> </v>
      </c>
      <c r="M98" s="57">
        <f>'HEAVY GUN'!G118</f>
        <v>0</v>
      </c>
      <c r="N98" s="57">
        <f>'HEAVY GUN'!H118</f>
        <v>0</v>
      </c>
      <c r="O98" s="171">
        <f>'HEAVY GUN'!I118</f>
        <v>0</v>
      </c>
      <c r="P98" s="57">
        <f t="shared" si="16"/>
        <v>0</v>
      </c>
      <c r="Q98" s="57" t="str">
        <f t="shared" si="17"/>
        <v>99</v>
      </c>
      <c r="R98" s="57">
        <f t="shared" si="18"/>
        <v>92</v>
      </c>
      <c r="S98" s="57" t="str">
        <f t="shared" si="19"/>
        <v>DQ</v>
      </c>
      <c r="U98" s="57">
        <f>'Factory Gun'!B118</f>
        <v>0</v>
      </c>
      <c r="V98" s="57">
        <f>'Factory Gun'!G118</f>
        <v>0</v>
      </c>
      <c r="W98" s="57">
        <f>'Factory Gun'!H118</f>
        <v>0</v>
      </c>
      <c r="X98" s="171">
        <f>'Factory Gun'!I118</f>
        <v>0</v>
      </c>
      <c r="Y98" s="57">
        <f t="shared" si="20"/>
        <v>0</v>
      </c>
      <c r="Z98" s="57" t="str">
        <f t="shared" si="21"/>
        <v>99</v>
      </c>
      <c r="AA98" s="57">
        <f t="shared" si="22"/>
        <v>92</v>
      </c>
      <c r="AB98" s="57" t="str">
        <f t="shared" si="23"/>
        <v>DQ</v>
      </c>
    </row>
    <row r="99" spans="1:28" x14ac:dyDescent="0.35">
      <c r="A99" s="57">
        <v>93</v>
      </c>
      <c r="B99" s="58" t="s">
        <v>153</v>
      </c>
      <c r="C99" s="57" t="str">
        <f>IF('Competitor List'!J98="Y",'Competitor List'!B98," ")</f>
        <v xml:space="preserve"> </v>
      </c>
      <c r="D99" s="57">
        <f>'LIGHT GUN'!G119</f>
        <v>0</v>
      </c>
      <c r="E99" s="57">
        <f>'LIGHT GUN'!H119</f>
        <v>0</v>
      </c>
      <c r="F99" s="171">
        <f>'LIGHT GUN'!I119</f>
        <v>0</v>
      </c>
      <c r="G99" s="57">
        <f t="shared" si="12"/>
        <v>0</v>
      </c>
      <c r="H99" s="57" t="str">
        <f t="shared" si="13"/>
        <v>99</v>
      </c>
      <c r="I99" s="57">
        <f t="shared" si="14"/>
        <v>93</v>
      </c>
      <c r="J99" s="57" t="str">
        <f t="shared" si="15"/>
        <v>DQ</v>
      </c>
      <c r="L99" s="57" t="str">
        <f>IF('Competitor List'!K98="Y",'Competitor List'!C98," ")</f>
        <v xml:space="preserve"> </v>
      </c>
      <c r="M99" s="57">
        <f>'HEAVY GUN'!G119</f>
        <v>0</v>
      </c>
      <c r="N99" s="57">
        <f>'HEAVY GUN'!H119</f>
        <v>0</v>
      </c>
      <c r="O99" s="171">
        <f>'HEAVY GUN'!I119</f>
        <v>0</v>
      </c>
      <c r="P99" s="57">
        <f t="shared" si="16"/>
        <v>0</v>
      </c>
      <c r="Q99" s="57" t="str">
        <f t="shared" si="17"/>
        <v>99</v>
      </c>
      <c r="R99" s="57">
        <f t="shared" si="18"/>
        <v>93</v>
      </c>
      <c r="S99" s="57" t="str">
        <f t="shared" si="19"/>
        <v>DQ</v>
      </c>
      <c r="U99" s="57">
        <f>'Factory Gun'!B119</f>
        <v>0</v>
      </c>
      <c r="V99" s="57">
        <f>'Factory Gun'!G119</f>
        <v>0</v>
      </c>
      <c r="W99" s="57">
        <f>'Factory Gun'!H119</f>
        <v>0</v>
      </c>
      <c r="X99" s="171">
        <f>'Factory Gun'!I119</f>
        <v>0</v>
      </c>
      <c r="Y99" s="57">
        <f t="shared" si="20"/>
        <v>0</v>
      </c>
      <c r="Z99" s="57" t="str">
        <f t="shared" si="21"/>
        <v>99</v>
      </c>
      <c r="AA99" s="57">
        <f t="shared" si="22"/>
        <v>93</v>
      </c>
      <c r="AB99" s="57" t="str">
        <f t="shared" si="23"/>
        <v>DQ</v>
      </c>
    </row>
    <row r="100" spans="1:28" x14ac:dyDescent="0.35">
      <c r="A100" s="57">
        <v>94</v>
      </c>
      <c r="B100" s="58" t="s">
        <v>153</v>
      </c>
      <c r="C100" s="57" t="str">
        <f>IF('Competitor List'!J99="Y",'Competitor List'!B99," ")</f>
        <v xml:space="preserve"> </v>
      </c>
      <c r="D100" s="57">
        <f>'LIGHT GUN'!G120</f>
        <v>0</v>
      </c>
      <c r="E100" s="57">
        <f>'LIGHT GUN'!H120</f>
        <v>0</v>
      </c>
      <c r="F100" s="171">
        <f>'LIGHT GUN'!I120</f>
        <v>0</v>
      </c>
      <c r="G100" s="57">
        <f t="shared" si="12"/>
        <v>0</v>
      </c>
      <c r="H100" s="57" t="str">
        <f t="shared" si="13"/>
        <v>99</v>
      </c>
      <c r="I100" s="57">
        <f t="shared" si="14"/>
        <v>94</v>
      </c>
      <c r="J100" s="57" t="str">
        <f t="shared" si="15"/>
        <v>DQ</v>
      </c>
      <c r="L100" s="57" t="str">
        <f>IF('Competitor List'!K99="Y",'Competitor List'!C99," ")</f>
        <v xml:space="preserve"> </v>
      </c>
      <c r="M100" s="57">
        <f>'HEAVY GUN'!G120</f>
        <v>0</v>
      </c>
      <c r="N100" s="57">
        <f>'HEAVY GUN'!H120</f>
        <v>0</v>
      </c>
      <c r="O100" s="171">
        <f>'HEAVY GUN'!I120</f>
        <v>0</v>
      </c>
      <c r="P100" s="57">
        <f t="shared" si="16"/>
        <v>0</v>
      </c>
      <c r="Q100" s="57" t="str">
        <f t="shared" si="17"/>
        <v>99</v>
      </c>
      <c r="R100" s="57">
        <f t="shared" si="18"/>
        <v>94</v>
      </c>
      <c r="S100" s="57" t="str">
        <f t="shared" si="19"/>
        <v>DQ</v>
      </c>
      <c r="U100" s="57">
        <f>'Factory Gun'!B120</f>
        <v>0</v>
      </c>
      <c r="V100" s="57">
        <f>'Factory Gun'!G120</f>
        <v>0</v>
      </c>
      <c r="W100" s="57">
        <f>'Factory Gun'!H120</f>
        <v>0</v>
      </c>
      <c r="X100" s="171">
        <f>'Factory Gun'!I120</f>
        <v>0</v>
      </c>
      <c r="Y100" s="57">
        <f t="shared" si="20"/>
        <v>0</v>
      </c>
      <c r="Z100" s="57" t="str">
        <f t="shared" si="21"/>
        <v>99</v>
      </c>
      <c r="AA100" s="57">
        <f t="shared" si="22"/>
        <v>94</v>
      </c>
      <c r="AB100" s="57" t="str">
        <f t="shared" si="23"/>
        <v>DQ</v>
      </c>
    </row>
    <row r="101" spans="1:28" x14ac:dyDescent="0.35">
      <c r="A101" s="57">
        <v>95</v>
      </c>
      <c r="B101" s="58" t="s">
        <v>153</v>
      </c>
      <c r="C101" s="57" t="str">
        <f>IF('Competitor List'!J100="Y",'Competitor List'!B100," ")</f>
        <v xml:space="preserve"> </v>
      </c>
      <c r="D101" s="57">
        <f>'LIGHT GUN'!G121</f>
        <v>0</v>
      </c>
      <c r="E101" s="57">
        <f>'LIGHT GUN'!H121</f>
        <v>0</v>
      </c>
      <c r="F101" s="171">
        <f>'LIGHT GUN'!I121</f>
        <v>0</v>
      </c>
      <c r="G101" s="57">
        <f t="shared" si="12"/>
        <v>0</v>
      </c>
      <c r="H101" s="57" t="str">
        <f t="shared" si="13"/>
        <v>99</v>
      </c>
      <c r="I101" s="57">
        <f t="shared" si="14"/>
        <v>95</v>
      </c>
      <c r="J101" s="57" t="str">
        <f t="shared" si="15"/>
        <v>DQ</v>
      </c>
      <c r="L101" s="57" t="str">
        <f>IF('Competitor List'!K100="Y",'Competitor List'!C100," ")</f>
        <v xml:space="preserve"> </v>
      </c>
      <c r="M101" s="57">
        <f>'HEAVY GUN'!G121</f>
        <v>0</v>
      </c>
      <c r="N101" s="57">
        <f>'HEAVY GUN'!H121</f>
        <v>0</v>
      </c>
      <c r="O101" s="171">
        <f>'HEAVY GUN'!I121</f>
        <v>0</v>
      </c>
      <c r="P101" s="57">
        <f t="shared" si="16"/>
        <v>0</v>
      </c>
      <c r="Q101" s="57" t="str">
        <f t="shared" si="17"/>
        <v>99</v>
      </c>
      <c r="R101" s="57">
        <f t="shared" si="18"/>
        <v>95</v>
      </c>
      <c r="S101" s="57" t="str">
        <f t="shared" si="19"/>
        <v>DQ</v>
      </c>
      <c r="U101" s="57">
        <f>'Factory Gun'!B121</f>
        <v>0</v>
      </c>
      <c r="V101" s="57">
        <f>'Factory Gun'!G121</f>
        <v>0</v>
      </c>
      <c r="W101" s="57">
        <f>'Factory Gun'!H121</f>
        <v>0</v>
      </c>
      <c r="X101" s="171">
        <f>'Factory Gun'!I121</f>
        <v>0</v>
      </c>
      <c r="Y101" s="57">
        <f t="shared" si="20"/>
        <v>0</v>
      </c>
      <c r="Z101" s="57" t="str">
        <f t="shared" si="21"/>
        <v>99</v>
      </c>
      <c r="AA101" s="57">
        <f t="shared" si="22"/>
        <v>95</v>
      </c>
      <c r="AB101" s="57" t="str">
        <f t="shared" si="23"/>
        <v>DQ</v>
      </c>
    </row>
    <row r="102" spans="1:28" x14ac:dyDescent="0.35">
      <c r="A102" s="57">
        <v>96</v>
      </c>
      <c r="B102" s="58" t="s">
        <v>153</v>
      </c>
      <c r="C102" s="57" t="str">
        <f>IF('Competitor List'!J101="Y",'Competitor List'!B101," ")</f>
        <v xml:space="preserve"> </v>
      </c>
      <c r="D102" s="57">
        <f>'LIGHT GUN'!G122</f>
        <v>0</v>
      </c>
      <c r="E102" s="57">
        <f>'LIGHT GUN'!H122</f>
        <v>0</v>
      </c>
      <c r="F102" s="171">
        <f>'LIGHT GUN'!I122</f>
        <v>0</v>
      </c>
      <c r="G102" s="57">
        <f t="shared" si="12"/>
        <v>0</v>
      </c>
      <c r="H102" s="57" t="str">
        <f t="shared" si="13"/>
        <v>99</v>
      </c>
      <c r="I102" s="57">
        <f t="shared" si="14"/>
        <v>96</v>
      </c>
      <c r="J102" s="57" t="str">
        <f t="shared" si="15"/>
        <v>DQ</v>
      </c>
      <c r="L102" s="57" t="str">
        <f>IF('Competitor List'!K101="Y",'Competitor List'!C101," ")</f>
        <v xml:space="preserve"> </v>
      </c>
      <c r="M102" s="57">
        <f>'HEAVY GUN'!G122</f>
        <v>0</v>
      </c>
      <c r="N102" s="57">
        <f>'HEAVY GUN'!H122</f>
        <v>0</v>
      </c>
      <c r="O102" s="171">
        <f>'HEAVY GUN'!I122</f>
        <v>0</v>
      </c>
      <c r="P102" s="57">
        <f t="shared" si="16"/>
        <v>0</v>
      </c>
      <c r="Q102" s="57" t="str">
        <f t="shared" si="17"/>
        <v>99</v>
      </c>
      <c r="R102" s="57">
        <f t="shared" si="18"/>
        <v>96</v>
      </c>
      <c r="S102" s="57" t="str">
        <f t="shared" si="19"/>
        <v>DQ</v>
      </c>
      <c r="U102" s="57">
        <f>'Factory Gun'!B122</f>
        <v>0</v>
      </c>
      <c r="V102" s="57">
        <f>'Factory Gun'!G122</f>
        <v>0</v>
      </c>
      <c r="W102" s="57">
        <f>'Factory Gun'!H122</f>
        <v>0</v>
      </c>
      <c r="X102" s="171">
        <f>'Factory Gun'!I122</f>
        <v>0</v>
      </c>
      <c r="Y102" s="57">
        <f t="shared" si="20"/>
        <v>0</v>
      </c>
      <c r="Z102" s="57" t="str">
        <f t="shared" si="21"/>
        <v>99</v>
      </c>
      <c r="AA102" s="57">
        <f t="shared" si="22"/>
        <v>96</v>
      </c>
      <c r="AB102" s="57" t="str">
        <f t="shared" si="23"/>
        <v>DQ</v>
      </c>
    </row>
    <row r="103" spans="1:28" x14ac:dyDescent="0.35">
      <c r="A103" s="57">
        <v>97</v>
      </c>
      <c r="B103" s="58" t="s">
        <v>153</v>
      </c>
      <c r="C103" s="57" t="str">
        <f>IF('Competitor List'!J102="Y",'Competitor List'!B102," ")</f>
        <v xml:space="preserve"> </v>
      </c>
      <c r="D103" s="57">
        <f>'LIGHT GUN'!G123</f>
        <v>0</v>
      </c>
      <c r="E103" s="57">
        <f>'LIGHT GUN'!H123</f>
        <v>0</v>
      </c>
      <c r="F103" s="171">
        <f>'LIGHT GUN'!I123</f>
        <v>0</v>
      </c>
      <c r="G103" s="57">
        <f t="shared" si="12"/>
        <v>0</v>
      </c>
      <c r="H103" s="57" t="str">
        <f t="shared" si="13"/>
        <v>99</v>
      </c>
      <c r="I103" s="57">
        <f t="shared" si="14"/>
        <v>97</v>
      </c>
      <c r="J103" s="57" t="str">
        <f t="shared" si="15"/>
        <v>DQ</v>
      </c>
      <c r="L103" s="57" t="str">
        <f>IF('Competitor List'!K102="Y",'Competitor List'!C102," ")</f>
        <v xml:space="preserve"> </v>
      </c>
      <c r="M103" s="57">
        <f>'HEAVY GUN'!G123</f>
        <v>0</v>
      </c>
      <c r="N103" s="57">
        <f>'HEAVY GUN'!H123</f>
        <v>0</v>
      </c>
      <c r="O103" s="171">
        <f>'HEAVY GUN'!I123</f>
        <v>0</v>
      </c>
      <c r="P103" s="57">
        <f t="shared" si="16"/>
        <v>0</v>
      </c>
      <c r="Q103" s="57" t="str">
        <f t="shared" si="17"/>
        <v>99</v>
      </c>
      <c r="R103" s="57">
        <f t="shared" si="18"/>
        <v>97</v>
      </c>
      <c r="S103" s="57" t="str">
        <f t="shared" si="19"/>
        <v>DQ</v>
      </c>
      <c r="U103" s="57">
        <f>'Factory Gun'!B123</f>
        <v>0</v>
      </c>
      <c r="V103" s="57">
        <f>'Factory Gun'!G123</f>
        <v>0</v>
      </c>
      <c r="W103" s="57">
        <f>'Factory Gun'!H123</f>
        <v>0</v>
      </c>
      <c r="X103" s="171">
        <f>'Factory Gun'!I123</f>
        <v>0</v>
      </c>
      <c r="Y103" s="57">
        <f t="shared" si="20"/>
        <v>0</v>
      </c>
      <c r="Z103" s="57" t="str">
        <f t="shared" si="21"/>
        <v>99</v>
      </c>
      <c r="AA103" s="57">
        <f t="shared" si="22"/>
        <v>97</v>
      </c>
      <c r="AB103" s="57" t="str">
        <f t="shared" si="23"/>
        <v>DQ</v>
      </c>
    </row>
    <row r="104" spans="1:28" x14ac:dyDescent="0.35">
      <c r="A104" s="57">
        <v>98</v>
      </c>
      <c r="B104" s="58" t="s">
        <v>153</v>
      </c>
      <c r="C104" s="57" t="str">
        <f>IF('Competitor List'!J103="Y",'Competitor List'!B103," ")</f>
        <v xml:space="preserve"> </v>
      </c>
      <c r="D104" s="57">
        <f>'LIGHT GUN'!G124</f>
        <v>0</v>
      </c>
      <c r="E104" s="57">
        <f>'LIGHT GUN'!H124</f>
        <v>0</v>
      </c>
      <c r="F104" s="171">
        <f>'LIGHT GUN'!I124</f>
        <v>0</v>
      </c>
      <c r="G104" s="57">
        <f t="shared" si="12"/>
        <v>0</v>
      </c>
      <c r="H104" s="57" t="str">
        <f t="shared" si="13"/>
        <v>99</v>
      </c>
      <c r="I104" s="57">
        <f t="shared" si="14"/>
        <v>98</v>
      </c>
      <c r="J104" s="57" t="str">
        <f t="shared" si="15"/>
        <v>DQ</v>
      </c>
      <c r="L104" s="57" t="str">
        <f>IF('Competitor List'!K103="Y",'Competitor List'!C103," ")</f>
        <v xml:space="preserve"> </v>
      </c>
      <c r="M104" s="57">
        <f>'HEAVY GUN'!G124</f>
        <v>0</v>
      </c>
      <c r="N104" s="57">
        <f>'HEAVY GUN'!H124</f>
        <v>0</v>
      </c>
      <c r="O104" s="171">
        <f>'HEAVY GUN'!I124</f>
        <v>0</v>
      </c>
      <c r="P104" s="57">
        <f t="shared" si="16"/>
        <v>0</v>
      </c>
      <c r="Q104" s="57" t="str">
        <f t="shared" si="17"/>
        <v>99</v>
      </c>
      <c r="R104" s="57">
        <f t="shared" si="18"/>
        <v>98</v>
      </c>
      <c r="S104" s="57" t="str">
        <f t="shared" si="19"/>
        <v>DQ</v>
      </c>
      <c r="U104" s="57">
        <f>'Factory Gun'!B124</f>
        <v>0</v>
      </c>
      <c r="V104" s="57">
        <f>'Factory Gun'!G124</f>
        <v>0</v>
      </c>
      <c r="W104" s="57">
        <f>'Factory Gun'!H124</f>
        <v>0</v>
      </c>
      <c r="X104" s="171">
        <f>'Factory Gun'!I124</f>
        <v>0</v>
      </c>
      <c r="Y104" s="57">
        <f t="shared" si="20"/>
        <v>0</v>
      </c>
      <c r="Z104" s="57" t="str">
        <f t="shared" si="21"/>
        <v>99</v>
      </c>
      <c r="AA104" s="57">
        <f t="shared" si="22"/>
        <v>98</v>
      </c>
      <c r="AB104" s="57" t="str">
        <f t="shared" si="23"/>
        <v>DQ</v>
      </c>
    </row>
    <row r="105" spans="1:28" x14ac:dyDescent="0.35">
      <c r="A105" s="57">
        <v>99</v>
      </c>
      <c r="B105" s="58" t="s">
        <v>153</v>
      </c>
      <c r="C105" s="57" t="str">
        <f>IF('Competitor List'!J104="Y",'Competitor List'!B104," ")</f>
        <v xml:space="preserve"> </v>
      </c>
      <c r="D105" s="57">
        <f>'LIGHT GUN'!G125</f>
        <v>0</v>
      </c>
      <c r="E105" s="57">
        <f>'LIGHT GUN'!H125</f>
        <v>0</v>
      </c>
      <c r="F105" s="171">
        <f>'LIGHT GUN'!I125</f>
        <v>0</v>
      </c>
      <c r="G105" s="57">
        <f t="shared" si="12"/>
        <v>0</v>
      </c>
      <c r="H105" s="57" t="str">
        <f t="shared" si="13"/>
        <v>99</v>
      </c>
      <c r="I105" s="57">
        <f t="shared" si="14"/>
        <v>99</v>
      </c>
      <c r="J105" s="57" t="str">
        <f t="shared" si="15"/>
        <v>DQ</v>
      </c>
      <c r="L105" s="57" t="str">
        <f>IF('Competitor List'!K104="Y",'Competitor List'!C104," ")</f>
        <v xml:space="preserve"> </v>
      </c>
      <c r="M105" s="57">
        <f>'HEAVY GUN'!G125</f>
        <v>0</v>
      </c>
      <c r="N105" s="57">
        <f>'HEAVY GUN'!H125</f>
        <v>0</v>
      </c>
      <c r="O105" s="171">
        <f>'HEAVY GUN'!I125</f>
        <v>0</v>
      </c>
      <c r="P105" s="57">
        <f t="shared" si="16"/>
        <v>0</v>
      </c>
      <c r="Q105" s="57" t="str">
        <f t="shared" si="17"/>
        <v>99</v>
      </c>
      <c r="R105" s="57">
        <f t="shared" si="18"/>
        <v>99</v>
      </c>
      <c r="S105" s="57" t="str">
        <f t="shared" si="19"/>
        <v>DQ</v>
      </c>
      <c r="U105" s="57">
        <f>'Factory Gun'!B125</f>
        <v>0</v>
      </c>
      <c r="V105" s="57">
        <f>'Factory Gun'!G125</f>
        <v>0</v>
      </c>
      <c r="W105" s="57">
        <f>'Factory Gun'!H125</f>
        <v>0</v>
      </c>
      <c r="X105" s="171">
        <f>'Factory Gun'!I125</f>
        <v>0</v>
      </c>
      <c r="Y105" s="57">
        <f t="shared" si="20"/>
        <v>0</v>
      </c>
      <c r="Z105" s="57" t="str">
        <f t="shared" si="21"/>
        <v>99</v>
      </c>
      <c r="AA105" s="57">
        <f t="shared" si="22"/>
        <v>99</v>
      </c>
      <c r="AB105" s="57" t="str">
        <f t="shared" si="23"/>
        <v>DQ</v>
      </c>
    </row>
    <row r="106" spans="1:28" x14ac:dyDescent="0.35">
      <c r="A106" s="57">
        <v>100</v>
      </c>
      <c r="B106" s="58" t="s">
        <v>153</v>
      </c>
      <c r="C106" s="57" t="str">
        <f>IF('Competitor List'!J105="Y",'Competitor List'!B105," ")</f>
        <v xml:space="preserve"> </v>
      </c>
      <c r="D106" s="57">
        <f>'LIGHT GUN'!G126</f>
        <v>0</v>
      </c>
      <c r="E106" s="57">
        <f>'LIGHT GUN'!H126</f>
        <v>0</v>
      </c>
      <c r="F106" s="171">
        <f>'LIGHT GUN'!I126</f>
        <v>0</v>
      </c>
      <c r="G106" s="57">
        <f t="shared" si="12"/>
        <v>0</v>
      </c>
      <c r="H106" s="57" t="str">
        <f t="shared" si="13"/>
        <v>99</v>
      </c>
      <c r="I106" s="57">
        <f t="shared" si="14"/>
        <v>100</v>
      </c>
      <c r="J106" s="57" t="str">
        <f t="shared" si="15"/>
        <v>DQ</v>
      </c>
      <c r="L106" s="57" t="str">
        <f>IF('Competitor List'!K105="Y",'Competitor List'!C105," ")</f>
        <v xml:space="preserve"> </v>
      </c>
      <c r="M106" s="57">
        <f>'HEAVY GUN'!G126</f>
        <v>0</v>
      </c>
      <c r="N106" s="57">
        <f>'HEAVY GUN'!H126</f>
        <v>0</v>
      </c>
      <c r="O106" s="171">
        <f>'HEAVY GUN'!I126</f>
        <v>0</v>
      </c>
      <c r="P106" s="57">
        <f t="shared" si="16"/>
        <v>0</v>
      </c>
      <c r="Q106" s="57" t="str">
        <f t="shared" si="17"/>
        <v>99</v>
      </c>
      <c r="R106" s="57">
        <f t="shared" si="18"/>
        <v>100</v>
      </c>
      <c r="S106" s="57" t="str">
        <f t="shared" si="19"/>
        <v>DQ</v>
      </c>
      <c r="U106" s="57">
        <f>'Factory Gun'!B126</f>
        <v>0</v>
      </c>
      <c r="V106" s="57">
        <f>'Factory Gun'!G126</f>
        <v>0</v>
      </c>
      <c r="W106" s="57">
        <f>'Factory Gun'!H126</f>
        <v>0</v>
      </c>
      <c r="X106" s="171">
        <f>'Factory Gun'!I126</f>
        <v>0</v>
      </c>
      <c r="Y106" s="57">
        <f t="shared" si="20"/>
        <v>0</v>
      </c>
      <c r="Z106" s="57" t="str">
        <f t="shared" si="21"/>
        <v>99</v>
      </c>
      <c r="AA106" s="57">
        <f t="shared" si="22"/>
        <v>100</v>
      </c>
      <c r="AB106" s="57" t="str">
        <f t="shared" si="23"/>
        <v>DQ</v>
      </c>
    </row>
    <row r="107" spans="1:28" x14ac:dyDescent="0.35">
      <c r="A107" s="57">
        <v>101</v>
      </c>
      <c r="B107" s="58" t="s">
        <v>153</v>
      </c>
      <c r="C107" s="57" t="str">
        <f>IF('Competitor List'!J106="Y",'Competitor List'!B106," ")</f>
        <v xml:space="preserve"> </v>
      </c>
      <c r="D107" s="57">
        <f>'LIGHT GUN'!G127</f>
        <v>0</v>
      </c>
      <c r="E107" s="57">
        <f>'LIGHT GUN'!H127</f>
        <v>0</v>
      </c>
      <c r="F107" s="171">
        <f>'LIGHT GUN'!I127</f>
        <v>0</v>
      </c>
      <c r="G107" s="57">
        <f t="shared" si="12"/>
        <v>0</v>
      </c>
      <c r="H107" s="57" t="str">
        <f t="shared" si="13"/>
        <v>99</v>
      </c>
      <c r="I107" s="57">
        <f t="shared" si="14"/>
        <v>101</v>
      </c>
      <c r="J107" s="57" t="str">
        <f t="shared" si="15"/>
        <v>DQ</v>
      </c>
      <c r="L107" s="57" t="str">
        <f>IF('Competitor List'!K106="Y",'Competitor List'!C106," ")</f>
        <v xml:space="preserve"> </v>
      </c>
      <c r="M107" s="57">
        <f>'HEAVY GUN'!G127</f>
        <v>0</v>
      </c>
      <c r="N107" s="57">
        <f>'HEAVY GUN'!H127</f>
        <v>0</v>
      </c>
      <c r="O107" s="171">
        <f>'HEAVY GUN'!I127</f>
        <v>0</v>
      </c>
      <c r="P107" s="57">
        <f t="shared" si="16"/>
        <v>0</v>
      </c>
      <c r="Q107" s="57" t="str">
        <f t="shared" si="17"/>
        <v>99</v>
      </c>
      <c r="R107" s="57">
        <f t="shared" si="18"/>
        <v>101</v>
      </c>
      <c r="S107" s="57" t="str">
        <f t="shared" si="19"/>
        <v>DQ</v>
      </c>
      <c r="U107" s="57">
        <f>'Factory Gun'!B127</f>
        <v>0</v>
      </c>
      <c r="V107" s="57">
        <f>'Factory Gun'!G127</f>
        <v>0</v>
      </c>
      <c r="W107" s="57">
        <f>'Factory Gun'!H127</f>
        <v>0</v>
      </c>
      <c r="X107" s="171">
        <f>'Factory Gun'!I127</f>
        <v>0</v>
      </c>
      <c r="Y107" s="57">
        <f t="shared" si="20"/>
        <v>0</v>
      </c>
      <c r="Z107" s="57" t="str">
        <f t="shared" si="21"/>
        <v>99</v>
      </c>
      <c r="AA107" s="57">
        <f t="shared" si="22"/>
        <v>101</v>
      </c>
      <c r="AB107" s="57" t="str">
        <f t="shared" si="23"/>
        <v>DQ</v>
      </c>
    </row>
    <row r="108" spans="1:28" x14ac:dyDescent="0.35">
      <c r="A108" s="57">
        <v>102</v>
      </c>
      <c r="B108" s="58" t="s">
        <v>153</v>
      </c>
      <c r="C108" s="57" t="str">
        <f>IF('Competitor List'!J107="Y",'Competitor List'!B107," ")</f>
        <v xml:space="preserve"> </v>
      </c>
      <c r="D108" s="57">
        <f>'LIGHT GUN'!G128</f>
        <v>0</v>
      </c>
      <c r="E108" s="57">
        <f>'LIGHT GUN'!H128</f>
        <v>0</v>
      </c>
      <c r="F108" s="171">
        <f>'LIGHT GUN'!I128</f>
        <v>0</v>
      </c>
      <c r="G108" s="57">
        <f t="shared" si="12"/>
        <v>0</v>
      </c>
      <c r="H108" s="57" t="str">
        <f t="shared" si="13"/>
        <v>99</v>
      </c>
      <c r="I108" s="57">
        <f t="shared" si="14"/>
        <v>102</v>
      </c>
      <c r="J108" s="57" t="str">
        <f t="shared" si="15"/>
        <v>DQ</v>
      </c>
      <c r="L108" s="57" t="str">
        <f>IF('Competitor List'!K107="Y",'Competitor List'!C107," ")</f>
        <v xml:space="preserve"> </v>
      </c>
      <c r="M108" s="57">
        <f>'HEAVY GUN'!G128</f>
        <v>0</v>
      </c>
      <c r="N108" s="57">
        <f>'HEAVY GUN'!H128</f>
        <v>0</v>
      </c>
      <c r="O108" s="171">
        <f>'HEAVY GUN'!I128</f>
        <v>0</v>
      </c>
      <c r="P108" s="57">
        <f t="shared" si="16"/>
        <v>0</v>
      </c>
      <c r="Q108" s="57" t="str">
        <f t="shared" si="17"/>
        <v>99</v>
      </c>
      <c r="R108" s="57">
        <f t="shared" si="18"/>
        <v>102</v>
      </c>
      <c r="S108" s="57" t="str">
        <f t="shared" si="19"/>
        <v>DQ</v>
      </c>
      <c r="U108" s="57">
        <f>'Factory Gun'!B128</f>
        <v>0</v>
      </c>
      <c r="V108" s="57">
        <f>'Factory Gun'!G128</f>
        <v>0</v>
      </c>
      <c r="W108" s="57">
        <f>'Factory Gun'!H128</f>
        <v>0</v>
      </c>
      <c r="X108" s="171">
        <f>'Factory Gun'!I128</f>
        <v>0</v>
      </c>
      <c r="Y108" s="57">
        <f t="shared" si="20"/>
        <v>0</v>
      </c>
      <c r="Z108" s="57" t="str">
        <f t="shared" si="21"/>
        <v>99</v>
      </c>
      <c r="AA108" s="57">
        <f t="shared" si="22"/>
        <v>102</v>
      </c>
      <c r="AB108" s="57" t="str">
        <f t="shared" si="23"/>
        <v>DQ</v>
      </c>
    </row>
    <row r="109" spans="1:28" x14ac:dyDescent="0.35">
      <c r="A109" s="57">
        <v>103</v>
      </c>
      <c r="B109" s="58" t="s">
        <v>153</v>
      </c>
      <c r="C109" s="57" t="str">
        <f>IF('Competitor List'!J108="Y",'Competitor List'!B108," ")</f>
        <v xml:space="preserve"> </v>
      </c>
      <c r="D109" s="57">
        <f>'LIGHT GUN'!G129</f>
        <v>0</v>
      </c>
      <c r="E109" s="57">
        <f>'LIGHT GUN'!H129</f>
        <v>0</v>
      </c>
      <c r="F109" s="171">
        <f>'LIGHT GUN'!I129</f>
        <v>0</v>
      </c>
      <c r="G109" s="57">
        <f t="shared" si="12"/>
        <v>0</v>
      </c>
      <c r="H109" s="57" t="str">
        <f t="shared" si="13"/>
        <v>99</v>
      </c>
      <c r="I109" s="57">
        <f t="shared" si="14"/>
        <v>103</v>
      </c>
      <c r="J109" s="57" t="str">
        <f t="shared" si="15"/>
        <v>DQ</v>
      </c>
      <c r="L109" s="57" t="str">
        <f>IF('Competitor List'!K108="Y",'Competitor List'!C108," ")</f>
        <v xml:space="preserve"> </v>
      </c>
      <c r="M109" s="57">
        <f>'HEAVY GUN'!G129</f>
        <v>0</v>
      </c>
      <c r="N109" s="57">
        <f>'HEAVY GUN'!H129</f>
        <v>0</v>
      </c>
      <c r="O109" s="171">
        <f>'HEAVY GUN'!I129</f>
        <v>0</v>
      </c>
      <c r="P109" s="57">
        <f t="shared" si="16"/>
        <v>0</v>
      </c>
      <c r="Q109" s="57" t="str">
        <f t="shared" si="17"/>
        <v>99</v>
      </c>
      <c r="R109" s="57">
        <f t="shared" si="18"/>
        <v>103</v>
      </c>
      <c r="S109" s="57" t="str">
        <f t="shared" si="19"/>
        <v>DQ</v>
      </c>
      <c r="U109" s="57">
        <f>'Factory Gun'!B129</f>
        <v>0</v>
      </c>
      <c r="V109" s="57">
        <f>'Factory Gun'!G129</f>
        <v>0</v>
      </c>
      <c r="W109" s="57">
        <f>'Factory Gun'!H129</f>
        <v>0</v>
      </c>
      <c r="X109" s="171">
        <f>'Factory Gun'!I129</f>
        <v>0</v>
      </c>
      <c r="Y109" s="57">
        <f t="shared" si="20"/>
        <v>0</v>
      </c>
      <c r="Z109" s="57" t="str">
        <f t="shared" si="21"/>
        <v>99</v>
      </c>
      <c r="AA109" s="57">
        <f t="shared" si="22"/>
        <v>103</v>
      </c>
      <c r="AB109" s="57" t="str">
        <f t="shared" si="23"/>
        <v>DQ</v>
      </c>
    </row>
    <row r="110" spans="1:28" x14ac:dyDescent="0.35">
      <c r="A110" s="57">
        <v>104</v>
      </c>
      <c r="B110" s="58" t="s">
        <v>153</v>
      </c>
      <c r="C110" s="57" t="str">
        <f>IF('Competitor List'!J109="Y",'Competitor List'!B109," ")</f>
        <v xml:space="preserve"> </v>
      </c>
      <c r="D110" s="57">
        <f>'LIGHT GUN'!G130</f>
        <v>0</v>
      </c>
      <c r="E110" s="57">
        <f>'LIGHT GUN'!H130</f>
        <v>0</v>
      </c>
      <c r="F110" s="171">
        <f>'LIGHT GUN'!I130</f>
        <v>0</v>
      </c>
      <c r="G110" s="57">
        <f t="shared" si="12"/>
        <v>0</v>
      </c>
      <c r="H110" s="57" t="str">
        <f t="shared" si="13"/>
        <v>99</v>
      </c>
      <c r="I110" s="57">
        <f t="shared" si="14"/>
        <v>104</v>
      </c>
      <c r="J110" s="57" t="str">
        <f t="shared" si="15"/>
        <v>DQ</v>
      </c>
      <c r="L110" s="57" t="str">
        <f>IF('Competitor List'!K109="Y",'Competitor List'!C109," ")</f>
        <v xml:space="preserve"> </v>
      </c>
      <c r="M110" s="57">
        <f>'HEAVY GUN'!G130</f>
        <v>0</v>
      </c>
      <c r="N110" s="57">
        <f>'HEAVY GUN'!H130</f>
        <v>0</v>
      </c>
      <c r="O110" s="171">
        <f>'HEAVY GUN'!I130</f>
        <v>0</v>
      </c>
      <c r="P110" s="57">
        <f t="shared" si="16"/>
        <v>0</v>
      </c>
      <c r="Q110" s="57" t="str">
        <f t="shared" si="17"/>
        <v>99</v>
      </c>
      <c r="R110" s="57">
        <f t="shared" si="18"/>
        <v>104</v>
      </c>
      <c r="S110" s="57" t="str">
        <f t="shared" si="19"/>
        <v>DQ</v>
      </c>
      <c r="U110" s="57">
        <f>'Factory Gun'!B130</f>
        <v>0</v>
      </c>
      <c r="V110" s="57">
        <f>'Factory Gun'!G130</f>
        <v>0</v>
      </c>
      <c r="W110" s="57">
        <f>'Factory Gun'!H130</f>
        <v>0</v>
      </c>
      <c r="X110" s="171">
        <f>'Factory Gun'!I130</f>
        <v>0</v>
      </c>
      <c r="Y110" s="57">
        <f t="shared" si="20"/>
        <v>0</v>
      </c>
      <c r="Z110" s="57" t="str">
        <f t="shared" si="21"/>
        <v>99</v>
      </c>
      <c r="AA110" s="57">
        <f t="shared" si="22"/>
        <v>104</v>
      </c>
      <c r="AB110" s="57" t="str">
        <f t="shared" si="23"/>
        <v>DQ</v>
      </c>
    </row>
    <row r="111" spans="1:28" x14ac:dyDescent="0.35">
      <c r="A111" s="57">
        <v>105</v>
      </c>
      <c r="B111" s="58" t="s">
        <v>153</v>
      </c>
      <c r="C111" s="57" t="str">
        <f>IF('Competitor List'!J110="Y",'Competitor List'!B110," ")</f>
        <v xml:space="preserve"> </v>
      </c>
      <c r="D111" s="57">
        <f>'LIGHT GUN'!G131</f>
        <v>0</v>
      </c>
      <c r="E111" s="57">
        <f>'LIGHT GUN'!H131</f>
        <v>0</v>
      </c>
      <c r="F111" s="171">
        <f>'LIGHT GUN'!I131</f>
        <v>0</v>
      </c>
      <c r="G111" s="57">
        <f t="shared" si="12"/>
        <v>0</v>
      </c>
      <c r="H111" s="57" t="str">
        <f t="shared" si="13"/>
        <v>99</v>
      </c>
      <c r="I111" s="57">
        <f t="shared" si="14"/>
        <v>105</v>
      </c>
      <c r="J111" s="57" t="str">
        <f t="shared" si="15"/>
        <v>DQ</v>
      </c>
      <c r="L111" s="57" t="str">
        <f>IF('Competitor List'!K110="Y",'Competitor List'!C110," ")</f>
        <v xml:space="preserve"> </v>
      </c>
      <c r="M111" s="57">
        <f>'HEAVY GUN'!G131</f>
        <v>0</v>
      </c>
      <c r="N111" s="57">
        <f>'HEAVY GUN'!H131</f>
        <v>0</v>
      </c>
      <c r="O111" s="171">
        <f>'HEAVY GUN'!I131</f>
        <v>0</v>
      </c>
      <c r="P111" s="57">
        <f t="shared" si="16"/>
        <v>0</v>
      </c>
      <c r="Q111" s="57" t="str">
        <f t="shared" si="17"/>
        <v>99</v>
      </c>
      <c r="R111" s="57">
        <f t="shared" si="18"/>
        <v>105</v>
      </c>
      <c r="S111" s="57" t="str">
        <f t="shared" si="19"/>
        <v>DQ</v>
      </c>
      <c r="U111" s="57">
        <f>'Factory Gun'!B131</f>
        <v>0</v>
      </c>
      <c r="V111" s="57">
        <f>'Factory Gun'!G131</f>
        <v>0</v>
      </c>
      <c r="W111" s="57">
        <f>'Factory Gun'!H131</f>
        <v>0</v>
      </c>
      <c r="X111" s="171">
        <f>'Factory Gun'!I131</f>
        <v>0</v>
      </c>
      <c r="Y111" s="57">
        <f t="shared" si="20"/>
        <v>0</v>
      </c>
      <c r="Z111" s="57" t="str">
        <f t="shared" si="21"/>
        <v>99</v>
      </c>
      <c r="AA111" s="57">
        <f t="shared" si="22"/>
        <v>105</v>
      </c>
      <c r="AB111" s="57" t="str">
        <f t="shared" si="23"/>
        <v>DQ</v>
      </c>
    </row>
    <row r="112" spans="1:28" x14ac:dyDescent="0.35">
      <c r="A112" s="57">
        <v>106</v>
      </c>
      <c r="B112" s="58" t="s">
        <v>153</v>
      </c>
      <c r="C112" s="57" t="str">
        <f>IF('Competitor List'!J111="Y",'Competitor List'!B111," ")</f>
        <v xml:space="preserve"> </v>
      </c>
      <c r="D112" s="57">
        <f>'LIGHT GUN'!G132</f>
        <v>0</v>
      </c>
      <c r="E112" s="57">
        <f>'LIGHT GUN'!H132</f>
        <v>0</v>
      </c>
      <c r="F112" s="171">
        <f>'LIGHT GUN'!I132</f>
        <v>0</v>
      </c>
      <c r="G112" s="57">
        <f t="shared" si="12"/>
        <v>0</v>
      </c>
      <c r="H112" s="57" t="str">
        <f t="shared" si="13"/>
        <v>99</v>
      </c>
      <c r="I112" s="57">
        <f t="shared" si="14"/>
        <v>106</v>
      </c>
      <c r="J112" s="57" t="str">
        <f t="shared" si="15"/>
        <v>DQ</v>
      </c>
      <c r="L112" s="57" t="str">
        <f>IF('Competitor List'!K111="Y",'Competitor List'!C111," ")</f>
        <v xml:space="preserve"> </v>
      </c>
      <c r="M112" s="57">
        <f>'HEAVY GUN'!G132</f>
        <v>0</v>
      </c>
      <c r="N112" s="57">
        <f>'HEAVY GUN'!H132</f>
        <v>0</v>
      </c>
      <c r="O112" s="171">
        <f>'HEAVY GUN'!I132</f>
        <v>0</v>
      </c>
      <c r="P112" s="57">
        <f t="shared" si="16"/>
        <v>0</v>
      </c>
      <c r="Q112" s="57" t="str">
        <f t="shared" si="17"/>
        <v>99</v>
      </c>
      <c r="R112" s="57">
        <f t="shared" si="18"/>
        <v>106</v>
      </c>
      <c r="S112" s="57" t="str">
        <f t="shared" si="19"/>
        <v>DQ</v>
      </c>
      <c r="U112" s="57">
        <f>'Factory Gun'!B132</f>
        <v>0</v>
      </c>
      <c r="V112" s="57">
        <f>'Factory Gun'!G132</f>
        <v>0</v>
      </c>
      <c r="W112" s="57">
        <f>'Factory Gun'!H132</f>
        <v>0</v>
      </c>
      <c r="X112" s="171">
        <f>'Factory Gun'!I132</f>
        <v>0</v>
      </c>
      <c r="Y112" s="57">
        <f t="shared" si="20"/>
        <v>0</v>
      </c>
      <c r="Z112" s="57" t="str">
        <f t="shared" si="21"/>
        <v>99</v>
      </c>
      <c r="AA112" s="57">
        <f t="shared" si="22"/>
        <v>106</v>
      </c>
      <c r="AB112" s="57" t="str">
        <f t="shared" si="23"/>
        <v>DQ</v>
      </c>
    </row>
    <row r="113" spans="1:28" x14ac:dyDescent="0.35">
      <c r="A113" s="57">
        <v>107</v>
      </c>
      <c r="B113" s="58" t="s">
        <v>153</v>
      </c>
      <c r="C113" s="57" t="str">
        <f>IF('Competitor List'!J112="Y",'Competitor List'!B112," ")</f>
        <v xml:space="preserve"> </v>
      </c>
      <c r="D113" s="57">
        <f>'LIGHT GUN'!G133</f>
        <v>0</v>
      </c>
      <c r="E113" s="57">
        <f>'LIGHT GUN'!H133</f>
        <v>0</v>
      </c>
      <c r="F113" s="171">
        <f>'LIGHT GUN'!I133</f>
        <v>0</v>
      </c>
      <c r="G113" s="57">
        <f t="shared" si="12"/>
        <v>0</v>
      </c>
      <c r="H113" s="57" t="str">
        <f t="shared" si="13"/>
        <v>99</v>
      </c>
      <c r="I113" s="57">
        <f t="shared" si="14"/>
        <v>107</v>
      </c>
      <c r="J113" s="57" t="str">
        <f t="shared" si="15"/>
        <v>DQ</v>
      </c>
      <c r="L113" s="57" t="str">
        <f>IF('Competitor List'!K112="Y",'Competitor List'!C112," ")</f>
        <v xml:space="preserve"> </v>
      </c>
      <c r="M113" s="57">
        <f>'HEAVY GUN'!G133</f>
        <v>0</v>
      </c>
      <c r="N113" s="57">
        <f>'HEAVY GUN'!H133</f>
        <v>0</v>
      </c>
      <c r="O113" s="171">
        <f>'HEAVY GUN'!I133</f>
        <v>0</v>
      </c>
      <c r="P113" s="57">
        <f t="shared" si="16"/>
        <v>0</v>
      </c>
      <c r="Q113" s="57" t="str">
        <f t="shared" si="17"/>
        <v>99</v>
      </c>
      <c r="R113" s="57">
        <f t="shared" si="18"/>
        <v>107</v>
      </c>
      <c r="S113" s="57" t="str">
        <f t="shared" si="19"/>
        <v>DQ</v>
      </c>
      <c r="U113" s="57">
        <f>'Factory Gun'!B133</f>
        <v>0</v>
      </c>
      <c r="V113" s="57">
        <f>'Factory Gun'!G133</f>
        <v>0</v>
      </c>
      <c r="W113" s="57">
        <f>'Factory Gun'!H133</f>
        <v>0</v>
      </c>
      <c r="X113" s="171">
        <f>'Factory Gun'!I133</f>
        <v>0</v>
      </c>
      <c r="Y113" s="57">
        <f t="shared" si="20"/>
        <v>0</v>
      </c>
      <c r="Z113" s="57" t="str">
        <f t="shared" si="21"/>
        <v>99</v>
      </c>
      <c r="AA113" s="57">
        <f t="shared" si="22"/>
        <v>107</v>
      </c>
      <c r="AB113" s="57" t="str">
        <f t="shared" si="23"/>
        <v>DQ</v>
      </c>
    </row>
    <row r="114" spans="1:28" x14ac:dyDescent="0.35">
      <c r="A114" s="57">
        <v>108</v>
      </c>
      <c r="B114" s="58" t="s">
        <v>153</v>
      </c>
      <c r="C114" s="57" t="str">
        <f>IF('Competitor List'!J113="Y",'Competitor List'!B113," ")</f>
        <v xml:space="preserve"> </v>
      </c>
      <c r="D114" s="57">
        <f>'LIGHT GUN'!G134</f>
        <v>0</v>
      </c>
      <c r="E114" s="57">
        <f>'LIGHT GUN'!H134</f>
        <v>0</v>
      </c>
      <c r="F114" s="171">
        <f>'LIGHT GUN'!I134</f>
        <v>0</v>
      </c>
      <c r="G114" s="57">
        <f t="shared" si="12"/>
        <v>0</v>
      </c>
      <c r="H114" s="57" t="str">
        <f t="shared" si="13"/>
        <v>99</v>
      </c>
      <c r="I114" s="57">
        <f t="shared" si="14"/>
        <v>108</v>
      </c>
      <c r="J114" s="57" t="str">
        <f t="shared" si="15"/>
        <v>DQ</v>
      </c>
      <c r="L114" s="57" t="str">
        <f>IF('Competitor List'!K113="Y",'Competitor List'!C113," ")</f>
        <v xml:space="preserve"> </v>
      </c>
      <c r="M114" s="57">
        <f>'HEAVY GUN'!G134</f>
        <v>0</v>
      </c>
      <c r="N114" s="57">
        <f>'HEAVY GUN'!H134</f>
        <v>0</v>
      </c>
      <c r="O114" s="171">
        <f>'HEAVY GUN'!I134</f>
        <v>0</v>
      </c>
      <c r="P114" s="57">
        <f t="shared" si="16"/>
        <v>0</v>
      </c>
      <c r="Q114" s="57" t="str">
        <f t="shared" si="17"/>
        <v>99</v>
      </c>
      <c r="R114" s="57">
        <f t="shared" si="18"/>
        <v>108</v>
      </c>
      <c r="S114" s="57" t="str">
        <f t="shared" si="19"/>
        <v>DQ</v>
      </c>
      <c r="U114" s="57">
        <f>'Factory Gun'!B134</f>
        <v>0</v>
      </c>
      <c r="V114" s="57">
        <f>'Factory Gun'!G134</f>
        <v>0</v>
      </c>
      <c r="W114" s="57">
        <f>'Factory Gun'!H134</f>
        <v>0</v>
      </c>
      <c r="X114" s="171">
        <f>'Factory Gun'!I134</f>
        <v>0</v>
      </c>
      <c r="Y114" s="57">
        <f t="shared" si="20"/>
        <v>0</v>
      </c>
      <c r="Z114" s="57" t="str">
        <f t="shared" si="21"/>
        <v>99</v>
      </c>
      <c r="AA114" s="57">
        <f t="shared" si="22"/>
        <v>108</v>
      </c>
      <c r="AB114" s="57" t="str">
        <f t="shared" si="23"/>
        <v>DQ</v>
      </c>
    </row>
    <row r="115" spans="1:28" x14ac:dyDescent="0.35">
      <c r="A115" s="57">
        <v>109</v>
      </c>
      <c r="B115" s="58" t="s">
        <v>153</v>
      </c>
      <c r="C115" s="57" t="str">
        <f>IF('Competitor List'!J114="Y",'Competitor List'!B114," ")</f>
        <v xml:space="preserve"> </v>
      </c>
      <c r="D115" s="57">
        <f>'LIGHT GUN'!G135</f>
        <v>0</v>
      </c>
      <c r="E115" s="57">
        <f>'LIGHT GUN'!H135</f>
        <v>0</v>
      </c>
      <c r="F115" s="171">
        <f>'LIGHT GUN'!I135</f>
        <v>0</v>
      </c>
      <c r="G115" s="57">
        <f t="shared" si="12"/>
        <v>0</v>
      </c>
      <c r="H115" s="57" t="str">
        <f t="shared" si="13"/>
        <v>99</v>
      </c>
      <c r="I115" s="57">
        <f t="shared" si="14"/>
        <v>109</v>
      </c>
      <c r="J115" s="57" t="str">
        <f t="shared" si="15"/>
        <v>DQ</v>
      </c>
      <c r="L115" s="57" t="str">
        <f>IF('Competitor List'!K114="Y",'Competitor List'!C114," ")</f>
        <v xml:space="preserve"> </v>
      </c>
      <c r="M115" s="57">
        <f>'HEAVY GUN'!G135</f>
        <v>0</v>
      </c>
      <c r="N115" s="57">
        <f>'HEAVY GUN'!H135</f>
        <v>0</v>
      </c>
      <c r="O115" s="171">
        <f>'HEAVY GUN'!I135</f>
        <v>0</v>
      </c>
      <c r="P115" s="57">
        <f t="shared" si="16"/>
        <v>0</v>
      </c>
      <c r="Q115" s="57" t="str">
        <f t="shared" si="17"/>
        <v>99</v>
      </c>
      <c r="R115" s="57">
        <f t="shared" si="18"/>
        <v>109</v>
      </c>
      <c r="S115" s="57" t="str">
        <f t="shared" si="19"/>
        <v>DQ</v>
      </c>
      <c r="U115" s="57">
        <f>'Factory Gun'!B135</f>
        <v>0</v>
      </c>
      <c r="V115" s="57">
        <f>'Factory Gun'!G135</f>
        <v>0</v>
      </c>
      <c r="W115" s="57">
        <f>'Factory Gun'!H135</f>
        <v>0</v>
      </c>
      <c r="X115" s="171">
        <f>'Factory Gun'!I135</f>
        <v>0</v>
      </c>
      <c r="Y115" s="57">
        <f t="shared" si="20"/>
        <v>0</v>
      </c>
      <c r="Z115" s="57" t="str">
        <f t="shared" si="21"/>
        <v>99</v>
      </c>
      <c r="AA115" s="57">
        <f t="shared" si="22"/>
        <v>109</v>
      </c>
      <c r="AB115" s="57" t="str">
        <f t="shared" si="23"/>
        <v>DQ</v>
      </c>
    </row>
    <row r="116" spans="1:28" x14ac:dyDescent="0.35">
      <c r="A116" s="57">
        <v>110</v>
      </c>
      <c r="B116" s="58" t="s">
        <v>153</v>
      </c>
      <c r="C116" s="57" t="str">
        <f>IF('Competitor List'!J115="Y",'Competitor List'!B115," ")</f>
        <v xml:space="preserve"> </v>
      </c>
      <c r="D116" s="57">
        <f>'LIGHT GUN'!G136</f>
        <v>0</v>
      </c>
      <c r="E116" s="57">
        <f>'LIGHT GUN'!H136</f>
        <v>0</v>
      </c>
      <c r="F116" s="171">
        <f>'LIGHT GUN'!I136</f>
        <v>0</v>
      </c>
      <c r="G116" s="57">
        <f t="shared" si="12"/>
        <v>0</v>
      </c>
      <c r="H116" s="57" t="str">
        <f t="shared" si="13"/>
        <v>99</v>
      </c>
      <c r="I116" s="57">
        <f t="shared" si="14"/>
        <v>110</v>
      </c>
      <c r="J116" s="57" t="str">
        <f t="shared" si="15"/>
        <v>DQ</v>
      </c>
      <c r="L116" s="57" t="str">
        <f>IF('Competitor List'!K115="Y",'Competitor List'!C115," ")</f>
        <v xml:space="preserve"> </v>
      </c>
      <c r="M116" s="57">
        <f>'HEAVY GUN'!G136</f>
        <v>0</v>
      </c>
      <c r="N116" s="57">
        <f>'HEAVY GUN'!H136</f>
        <v>0</v>
      </c>
      <c r="O116" s="171">
        <f>'HEAVY GUN'!I136</f>
        <v>0</v>
      </c>
      <c r="P116" s="57">
        <f t="shared" si="16"/>
        <v>0</v>
      </c>
      <c r="Q116" s="57" t="str">
        <f t="shared" si="17"/>
        <v>99</v>
      </c>
      <c r="R116" s="57">
        <f t="shared" si="18"/>
        <v>110</v>
      </c>
      <c r="S116" s="57" t="str">
        <f t="shared" si="19"/>
        <v>DQ</v>
      </c>
      <c r="U116" s="57">
        <f>'Factory Gun'!B136</f>
        <v>0</v>
      </c>
      <c r="V116" s="57">
        <f>'Factory Gun'!G136</f>
        <v>0</v>
      </c>
      <c r="W116" s="57">
        <f>'Factory Gun'!H136</f>
        <v>0</v>
      </c>
      <c r="X116" s="171">
        <f>'Factory Gun'!I136</f>
        <v>0</v>
      </c>
      <c r="Y116" s="57">
        <f t="shared" si="20"/>
        <v>0</v>
      </c>
      <c r="Z116" s="57" t="str">
        <f t="shared" si="21"/>
        <v>99</v>
      </c>
      <c r="AA116" s="57">
        <f t="shared" si="22"/>
        <v>110</v>
      </c>
      <c r="AB116" s="57" t="str">
        <f t="shared" si="23"/>
        <v>DQ</v>
      </c>
    </row>
    <row r="117" spans="1:28" x14ac:dyDescent="0.35">
      <c r="A117" s="57">
        <v>111</v>
      </c>
      <c r="B117" s="58" t="s">
        <v>153</v>
      </c>
      <c r="C117" s="57" t="str">
        <f>IF('Competitor List'!J116="Y",'Competitor List'!B116," ")</f>
        <v xml:space="preserve"> </v>
      </c>
      <c r="D117" s="57">
        <f>'LIGHT GUN'!G137</f>
        <v>0</v>
      </c>
      <c r="E117" s="57">
        <f>'LIGHT GUN'!H137</f>
        <v>0</v>
      </c>
      <c r="F117" s="171">
        <f>'LIGHT GUN'!I137</f>
        <v>0</v>
      </c>
      <c r="G117" s="57">
        <f t="shared" si="12"/>
        <v>0</v>
      </c>
      <c r="H117" s="57" t="str">
        <f t="shared" si="13"/>
        <v>99</v>
      </c>
      <c r="I117" s="57">
        <f t="shared" si="14"/>
        <v>111</v>
      </c>
      <c r="J117" s="57" t="str">
        <f t="shared" si="15"/>
        <v>DQ</v>
      </c>
      <c r="L117" s="57" t="str">
        <f>IF('Competitor List'!K116="Y",'Competitor List'!C116," ")</f>
        <v xml:space="preserve"> </v>
      </c>
      <c r="M117" s="57">
        <f>'HEAVY GUN'!G137</f>
        <v>0</v>
      </c>
      <c r="N117" s="57">
        <f>'HEAVY GUN'!H137</f>
        <v>0</v>
      </c>
      <c r="O117" s="171">
        <f>'HEAVY GUN'!I137</f>
        <v>0</v>
      </c>
      <c r="P117" s="57">
        <f t="shared" si="16"/>
        <v>0</v>
      </c>
      <c r="Q117" s="57" t="str">
        <f t="shared" si="17"/>
        <v>99</v>
      </c>
      <c r="R117" s="57">
        <f t="shared" si="18"/>
        <v>111</v>
      </c>
      <c r="S117" s="57" t="str">
        <f t="shared" si="19"/>
        <v>DQ</v>
      </c>
      <c r="U117" s="57">
        <f>'Factory Gun'!B137</f>
        <v>0</v>
      </c>
      <c r="V117" s="57">
        <f>'Factory Gun'!G137</f>
        <v>0</v>
      </c>
      <c r="W117" s="57">
        <f>'Factory Gun'!H137</f>
        <v>0</v>
      </c>
      <c r="X117" s="171">
        <f>'Factory Gun'!I137</f>
        <v>0</v>
      </c>
      <c r="Y117" s="57">
        <f t="shared" si="20"/>
        <v>0</v>
      </c>
      <c r="Z117" s="57" t="str">
        <f t="shared" si="21"/>
        <v>99</v>
      </c>
      <c r="AA117" s="57">
        <f t="shared" si="22"/>
        <v>111</v>
      </c>
      <c r="AB117" s="57" t="str">
        <f t="shared" si="23"/>
        <v>DQ</v>
      </c>
    </row>
    <row r="118" spans="1:28" x14ac:dyDescent="0.35">
      <c r="A118" s="57">
        <v>112</v>
      </c>
      <c r="B118" s="58" t="s">
        <v>153</v>
      </c>
      <c r="C118" s="57" t="str">
        <f>IF('Competitor List'!J117="Y",'Competitor List'!B117," ")</f>
        <v xml:space="preserve"> </v>
      </c>
      <c r="D118" s="57">
        <f>'LIGHT GUN'!G138</f>
        <v>0</v>
      </c>
      <c r="E118" s="57">
        <f>'LIGHT GUN'!H138</f>
        <v>0</v>
      </c>
      <c r="F118" s="171">
        <f>'LIGHT GUN'!I138</f>
        <v>0</v>
      </c>
      <c r="G118" s="57">
        <f t="shared" si="12"/>
        <v>0</v>
      </c>
      <c r="H118" s="57" t="str">
        <f t="shared" si="13"/>
        <v>99</v>
      </c>
      <c r="I118" s="57">
        <f t="shared" si="14"/>
        <v>112</v>
      </c>
      <c r="J118" s="57" t="str">
        <f t="shared" si="15"/>
        <v>DQ</v>
      </c>
      <c r="L118" s="57" t="str">
        <f>IF('Competitor List'!K117="Y",'Competitor List'!C117," ")</f>
        <v xml:space="preserve"> </v>
      </c>
      <c r="M118" s="57">
        <f>'HEAVY GUN'!G138</f>
        <v>0</v>
      </c>
      <c r="N118" s="57">
        <f>'HEAVY GUN'!H138</f>
        <v>0</v>
      </c>
      <c r="O118" s="171">
        <f>'HEAVY GUN'!I138</f>
        <v>0</v>
      </c>
      <c r="P118" s="57">
        <f t="shared" si="16"/>
        <v>0</v>
      </c>
      <c r="Q118" s="57" t="str">
        <f t="shared" si="17"/>
        <v>99</v>
      </c>
      <c r="R118" s="57">
        <f t="shared" si="18"/>
        <v>112</v>
      </c>
      <c r="S118" s="57" t="str">
        <f t="shared" si="19"/>
        <v>DQ</v>
      </c>
      <c r="U118" s="57">
        <f>'Factory Gun'!B138</f>
        <v>0</v>
      </c>
      <c r="V118" s="57">
        <f>'Factory Gun'!G138</f>
        <v>0</v>
      </c>
      <c r="W118" s="57">
        <f>'Factory Gun'!H138</f>
        <v>0</v>
      </c>
      <c r="X118" s="171">
        <f>'Factory Gun'!I138</f>
        <v>0</v>
      </c>
      <c r="Y118" s="57">
        <f t="shared" si="20"/>
        <v>0</v>
      </c>
      <c r="Z118" s="57" t="str">
        <f t="shared" si="21"/>
        <v>99</v>
      </c>
      <c r="AA118" s="57">
        <f t="shared" si="22"/>
        <v>112</v>
      </c>
      <c r="AB118" s="57" t="str">
        <f t="shared" si="23"/>
        <v>DQ</v>
      </c>
    </row>
    <row r="119" spans="1:28" x14ac:dyDescent="0.35">
      <c r="A119" s="57">
        <v>113</v>
      </c>
      <c r="B119" s="58" t="s">
        <v>153</v>
      </c>
      <c r="C119" s="57" t="str">
        <f>IF('Competitor List'!J118="Y",'Competitor List'!B118," ")</f>
        <v xml:space="preserve"> </v>
      </c>
      <c r="D119" s="57">
        <f>'LIGHT GUN'!G139</f>
        <v>0</v>
      </c>
      <c r="E119" s="57">
        <f>'LIGHT GUN'!H139</f>
        <v>0</v>
      </c>
      <c r="F119" s="171">
        <f>'LIGHT GUN'!I139</f>
        <v>0</v>
      </c>
      <c r="G119" s="57">
        <f t="shared" si="12"/>
        <v>0</v>
      </c>
      <c r="H119" s="57" t="str">
        <f t="shared" si="13"/>
        <v>99</v>
      </c>
      <c r="I119" s="57">
        <f t="shared" si="14"/>
        <v>113</v>
      </c>
      <c r="J119" s="57" t="str">
        <f t="shared" si="15"/>
        <v>DQ</v>
      </c>
      <c r="L119" s="57" t="str">
        <f>IF('Competitor List'!K118="Y",'Competitor List'!C118," ")</f>
        <v xml:space="preserve"> </v>
      </c>
      <c r="M119" s="57">
        <f>'HEAVY GUN'!G139</f>
        <v>0</v>
      </c>
      <c r="N119" s="57">
        <f>'HEAVY GUN'!H139</f>
        <v>0</v>
      </c>
      <c r="O119" s="171">
        <f>'HEAVY GUN'!I139</f>
        <v>0</v>
      </c>
      <c r="P119" s="57">
        <f t="shared" si="16"/>
        <v>0</v>
      </c>
      <c r="Q119" s="57" t="str">
        <f t="shared" si="17"/>
        <v>99</v>
      </c>
      <c r="R119" s="57">
        <f t="shared" si="18"/>
        <v>113</v>
      </c>
      <c r="S119" s="57" t="str">
        <f t="shared" si="19"/>
        <v>DQ</v>
      </c>
      <c r="U119" s="57">
        <f>'Factory Gun'!B139</f>
        <v>0</v>
      </c>
      <c r="V119" s="57">
        <f>'Factory Gun'!G139</f>
        <v>0</v>
      </c>
      <c r="W119" s="57">
        <f>'Factory Gun'!H139</f>
        <v>0</v>
      </c>
      <c r="X119" s="171">
        <f>'Factory Gun'!I139</f>
        <v>0</v>
      </c>
      <c r="Y119" s="57">
        <f t="shared" si="20"/>
        <v>0</v>
      </c>
      <c r="Z119" s="57" t="str">
        <f t="shared" si="21"/>
        <v>99</v>
      </c>
      <c r="AA119" s="57">
        <f t="shared" si="22"/>
        <v>113</v>
      </c>
      <c r="AB119" s="57" t="str">
        <f t="shared" si="23"/>
        <v>DQ</v>
      </c>
    </row>
    <row r="120" spans="1:28" x14ac:dyDescent="0.35">
      <c r="A120" s="57">
        <v>114</v>
      </c>
      <c r="B120" s="58" t="s">
        <v>153</v>
      </c>
      <c r="C120" s="57" t="str">
        <f>IF('Competitor List'!J119="Y",'Competitor List'!B119," ")</f>
        <v xml:space="preserve"> </v>
      </c>
      <c r="D120" s="57">
        <f>'LIGHT GUN'!G140</f>
        <v>0</v>
      </c>
      <c r="E120" s="57">
        <f>'LIGHT GUN'!H140</f>
        <v>0</v>
      </c>
      <c r="F120" s="171">
        <f>'LIGHT GUN'!I140</f>
        <v>0</v>
      </c>
      <c r="G120" s="57">
        <f t="shared" si="12"/>
        <v>0</v>
      </c>
      <c r="H120" s="57" t="str">
        <f t="shared" si="13"/>
        <v>99</v>
      </c>
      <c r="I120" s="57">
        <f t="shared" si="14"/>
        <v>114</v>
      </c>
      <c r="J120" s="57" t="str">
        <f t="shared" si="15"/>
        <v>DQ</v>
      </c>
      <c r="L120" s="57" t="str">
        <f>IF('Competitor List'!K119="Y",'Competitor List'!C119," ")</f>
        <v xml:space="preserve"> </v>
      </c>
      <c r="M120" s="57">
        <f>'HEAVY GUN'!G140</f>
        <v>0</v>
      </c>
      <c r="N120" s="57">
        <f>'HEAVY GUN'!H140</f>
        <v>0</v>
      </c>
      <c r="O120" s="171">
        <f>'HEAVY GUN'!I140</f>
        <v>0</v>
      </c>
      <c r="P120" s="57">
        <f t="shared" si="16"/>
        <v>0</v>
      </c>
      <c r="Q120" s="57" t="str">
        <f t="shared" si="17"/>
        <v>99</v>
      </c>
      <c r="R120" s="57">
        <f t="shared" si="18"/>
        <v>114</v>
      </c>
      <c r="S120" s="57" t="str">
        <f t="shared" si="19"/>
        <v>DQ</v>
      </c>
      <c r="U120" s="57">
        <f>'Factory Gun'!B140</f>
        <v>0</v>
      </c>
      <c r="V120" s="57">
        <f>'Factory Gun'!G140</f>
        <v>0</v>
      </c>
      <c r="W120" s="57">
        <f>'Factory Gun'!H140</f>
        <v>0</v>
      </c>
      <c r="X120" s="171">
        <f>'Factory Gun'!I140</f>
        <v>0</v>
      </c>
      <c r="Y120" s="57">
        <f t="shared" si="20"/>
        <v>0</v>
      </c>
      <c r="Z120" s="57" t="str">
        <f t="shared" si="21"/>
        <v>99</v>
      </c>
      <c r="AA120" s="57">
        <f t="shared" si="22"/>
        <v>114</v>
      </c>
      <c r="AB120" s="57" t="str">
        <f t="shared" si="23"/>
        <v>DQ</v>
      </c>
    </row>
    <row r="121" spans="1:28" x14ac:dyDescent="0.35">
      <c r="A121" s="57">
        <v>115</v>
      </c>
      <c r="B121" s="58" t="s">
        <v>153</v>
      </c>
      <c r="C121" s="57" t="str">
        <f>IF('Competitor List'!J120="Y",'Competitor List'!B120," ")</f>
        <v xml:space="preserve"> </v>
      </c>
      <c r="D121" s="57">
        <f>'LIGHT GUN'!G141</f>
        <v>0</v>
      </c>
      <c r="E121" s="57">
        <f>'LIGHT GUN'!H141</f>
        <v>0</v>
      </c>
      <c r="F121" s="171">
        <f>'LIGHT GUN'!I141</f>
        <v>0</v>
      </c>
      <c r="G121" s="57">
        <f t="shared" si="12"/>
        <v>0</v>
      </c>
      <c r="H121" s="57" t="str">
        <f t="shared" si="13"/>
        <v>99</v>
      </c>
      <c r="I121" s="57">
        <f t="shared" si="14"/>
        <v>115</v>
      </c>
      <c r="J121" s="57" t="str">
        <f t="shared" si="15"/>
        <v>DQ</v>
      </c>
      <c r="L121" s="57" t="str">
        <f>IF('Competitor List'!K120="Y",'Competitor List'!C120," ")</f>
        <v xml:space="preserve"> </v>
      </c>
      <c r="M121" s="57">
        <f>'HEAVY GUN'!G141</f>
        <v>0</v>
      </c>
      <c r="N121" s="57">
        <f>'HEAVY GUN'!H141</f>
        <v>0</v>
      </c>
      <c r="O121" s="171">
        <f>'HEAVY GUN'!I141</f>
        <v>0</v>
      </c>
      <c r="P121" s="57">
        <f t="shared" si="16"/>
        <v>0</v>
      </c>
      <c r="Q121" s="57" t="str">
        <f t="shared" si="17"/>
        <v>99</v>
      </c>
      <c r="R121" s="57">
        <f t="shared" si="18"/>
        <v>115</v>
      </c>
      <c r="S121" s="57" t="str">
        <f t="shared" si="19"/>
        <v>DQ</v>
      </c>
      <c r="U121" s="57">
        <f>'Factory Gun'!B141</f>
        <v>0</v>
      </c>
      <c r="V121" s="57">
        <f>'Factory Gun'!G141</f>
        <v>0</v>
      </c>
      <c r="W121" s="57">
        <f>'Factory Gun'!H141</f>
        <v>0</v>
      </c>
      <c r="X121" s="171">
        <f>'Factory Gun'!I141</f>
        <v>0</v>
      </c>
      <c r="Y121" s="57">
        <f t="shared" si="20"/>
        <v>0</v>
      </c>
      <c r="Z121" s="57" t="str">
        <f t="shared" si="21"/>
        <v>99</v>
      </c>
      <c r="AA121" s="57">
        <f t="shared" si="22"/>
        <v>115</v>
      </c>
      <c r="AB121" s="57" t="str">
        <f t="shared" si="23"/>
        <v>DQ</v>
      </c>
    </row>
    <row r="122" spans="1:28" x14ac:dyDescent="0.35">
      <c r="A122" s="57">
        <v>116</v>
      </c>
      <c r="B122" s="58" t="s">
        <v>153</v>
      </c>
      <c r="C122" s="57" t="str">
        <f>IF('Competitor List'!J121="Y",'Competitor List'!B121," ")</f>
        <v xml:space="preserve"> </v>
      </c>
      <c r="D122" s="57">
        <f>'LIGHT GUN'!G142</f>
        <v>0</v>
      </c>
      <c r="E122" s="57">
        <f>'LIGHT GUN'!H142</f>
        <v>0</v>
      </c>
      <c r="F122" s="171">
        <f>'LIGHT GUN'!I142</f>
        <v>0</v>
      </c>
      <c r="G122" s="57">
        <f t="shared" si="12"/>
        <v>0</v>
      </c>
      <c r="H122" s="57" t="str">
        <f t="shared" si="13"/>
        <v>99</v>
      </c>
      <c r="I122" s="57">
        <f t="shared" si="14"/>
        <v>116</v>
      </c>
      <c r="J122" s="57" t="str">
        <f t="shared" si="15"/>
        <v>DQ</v>
      </c>
      <c r="L122" s="57" t="str">
        <f>IF('Competitor List'!K121="Y",'Competitor List'!C121," ")</f>
        <v xml:space="preserve"> </v>
      </c>
      <c r="M122" s="57">
        <f>'HEAVY GUN'!G142</f>
        <v>0</v>
      </c>
      <c r="N122" s="57">
        <f>'HEAVY GUN'!H142</f>
        <v>0</v>
      </c>
      <c r="O122" s="171">
        <f>'HEAVY GUN'!I142</f>
        <v>0</v>
      </c>
      <c r="P122" s="57">
        <f t="shared" si="16"/>
        <v>0</v>
      </c>
      <c r="Q122" s="57" t="str">
        <f t="shared" si="17"/>
        <v>99</v>
      </c>
      <c r="R122" s="57">
        <f t="shared" si="18"/>
        <v>116</v>
      </c>
      <c r="S122" s="57" t="str">
        <f t="shared" si="19"/>
        <v>DQ</v>
      </c>
      <c r="U122" s="57">
        <f>'Factory Gun'!B142</f>
        <v>0</v>
      </c>
      <c r="V122" s="57">
        <f>'Factory Gun'!G142</f>
        <v>0</v>
      </c>
      <c r="W122" s="57">
        <f>'Factory Gun'!H142</f>
        <v>0</v>
      </c>
      <c r="X122" s="171">
        <f>'Factory Gun'!I142</f>
        <v>0</v>
      </c>
      <c r="Y122" s="57">
        <f t="shared" si="20"/>
        <v>0</v>
      </c>
      <c r="Z122" s="57" t="str">
        <f t="shared" si="21"/>
        <v>99</v>
      </c>
      <c r="AA122" s="57">
        <f t="shared" si="22"/>
        <v>116</v>
      </c>
      <c r="AB122" s="57" t="str">
        <f t="shared" si="23"/>
        <v>DQ</v>
      </c>
    </row>
    <row r="123" spans="1:28" x14ac:dyDescent="0.35">
      <c r="A123" s="57">
        <v>117</v>
      </c>
      <c r="B123" s="58" t="s">
        <v>153</v>
      </c>
      <c r="C123" s="57" t="str">
        <f>IF('Competitor List'!J122="Y",'Competitor List'!B122," ")</f>
        <v xml:space="preserve"> </v>
      </c>
      <c r="D123" s="57">
        <f>'LIGHT GUN'!G143</f>
        <v>0</v>
      </c>
      <c r="E123" s="57">
        <f>'LIGHT GUN'!H143</f>
        <v>0</v>
      </c>
      <c r="F123" s="171">
        <f>'LIGHT GUN'!I143</f>
        <v>0</v>
      </c>
      <c r="G123" s="57">
        <f t="shared" si="12"/>
        <v>0</v>
      </c>
      <c r="H123" s="57" t="str">
        <f t="shared" si="13"/>
        <v>99</v>
      </c>
      <c r="I123" s="57">
        <f t="shared" si="14"/>
        <v>117</v>
      </c>
      <c r="J123" s="57" t="str">
        <f t="shared" si="15"/>
        <v>DQ</v>
      </c>
      <c r="L123" s="57" t="str">
        <f>IF('Competitor List'!K122="Y",'Competitor List'!C122," ")</f>
        <v xml:space="preserve"> </v>
      </c>
      <c r="M123" s="57">
        <f>'HEAVY GUN'!G143</f>
        <v>0</v>
      </c>
      <c r="N123" s="57">
        <f>'HEAVY GUN'!H143</f>
        <v>0</v>
      </c>
      <c r="O123" s="171">
        <f>'HEAVY GUN'!I143</f>
        <v>0</v>
      </c>
      <c r="P123" s="57">
        <f t="shared" si="16"/>
        <v>0</v>
      </c>
      <c r="Q123" s="57" t="str">
        <f t="shared" si="17"/>
        <v>99</v>
      </c>
      <c r="R123" s="57">
        <f t="shared" si="18"/>
        <v>117</v>
      </c>
      <c r="S123" s="57" t="str">
        <f t="shared" si="19"/>
        <v>DQ</v>
      </c>
      <c r="U123" s="57">
        <f>'Factory Gun'!B143</f>
        <v>0</v>
      </c>
      <c r="V123" s="57">
        <f>'Factory Gun'!G143</f>
        <v>0</v>
      </c>
      <c r="W123" s="57">
        <f>'Factory Gun'!H143</f>
        <v>0</v>
      </c>
      <c r="X123" s="171">
        <f>'Factory Gun'!I143</f>
        <v>0</v>
      </c>
      <c r="Y123" s="57">
        <f t="shared" si="20"/>
        <v>0</v>
      </c>
      <c r="Z123" s="57" t="str">
        <f t="shared" si="21"/>
        <v>99</v>
      </c>
      <c r="AA123" s="57">
        <f t="shared" si="22"/>
        <v>117</v>
      </c>
      <c r="AB123" s="57" t="str">
        <f t="shared" si="23"/>
        <v>DQ</v>
      </c>
    </row>
    <row r="124" spans="1:28" x14ac:dyDescent="0.35">
      <c r="A124" s="57">
        <v>118</v>
      </c>
      <c r="B124" s="58" t="s">
        <v>153</v>
      </c>
      <c r="C124" s="57" t="str">
        <f>IF('Competitor List'!J123="Y",'Competitor List'!B123," ")</f>
        <v xml:space="preserve"> </v>
      </c>
      <c r="D124" s="57">
        <f>'LIGHT GUN'!G144</f>
        <v>0</v>
      </c>
      <c r="E124" s="57">
        <f>'LIGHT GUN'!H144</f>
        <v>0</v>
      </c>
      <c r="F124" s="171">
        <f>'LIGHT GUN'!I144</f>
        <v>0</v>
      </c>
      <c r="G124" s="57">
        <f t="shared" si="12"/>
        <v>0</v>
      </c>
      <c r="H124" s="57" t="str">
        <f t="shared" si="13"/>
        <v>99</v>
      </c>
      <c r="I124" s="57">
        <f t="shared" si="14"/>
        <v>118</v>
      </c>
      <c r="J124" s="57" t="str">
        <f t="shared" si="15"/>
        <v>DQ</v>
      </c>
      <c r="L124" s="57" t="str">
        <f>IF('Competitor List'!K123="Y",'Competitor List'!C123," ")</f>
        <v xml:space="preserve"> </v>
      </c>
      <c r="M124" s="57">
        <f>'HEAVY GUN'!G144</f>
        <v>0</v>
      </c>
      <c r="N124" s="57">
        <f>'HEAVY GUN'!H144</f>
        <v>0</v>
      </c>
      <c r="O124" s="171">
        <f>'HEAVY GUN'!I144</f>
        <v>0</v>
      </c>
      <c r="P124" s="57">
        <f t="shared" si="16"/>
        <v>0</v>
      </c>
      <c r="Q124" s="57" t="str">
        <f t="shared" si="17"/>
        <v>99</v>
      </c>
      <c r="R124" s="57">
        <f t="shared" si="18"/>
        <v>118</v>
      </c>
      <c r="S124" s="57" t="str">
        <f t="shared" si="19"/>
        <v>DQ</v>
      </c>
      <c r="U124" s="57">
        <f>'Factory Gun'!B144</f>
        <v>0</v>
      </c>
      <c r="V124" s="57">
        <f>'Factory Gun'!G144</f>
        <v>0</v>
      </c>
      <c r="W124" s="57">
        <f>'Factory Gun'!H144</f>
        <v>0</v>
      </c>
      <c r="X124" s="171">
        <f>'Factory Gun'!I144</f>
        <v>0</v>
      </c>
      <c r="Y124" s="57">
        <f t="shared" si="20"/>
        <v>0</v>
      </c>
      <c r="Z124" s="57" t="str">
        <f t="shared" si="21"/>
        <v>99</v>
      </c>
      <c r="AA124" s="57">
        <f t="shared" si="22"/>
        <v>118</v>
      </c>
      <c r="AB124" s="57" t="str">
        <f t="shared" si="23"/>
        <v>DQ</v>
      </c>
    </row>
    <row r="125" spans="1:28" x14ac:dyDescent="0.35">
      <c r="A125" s="57">
        <v>119</v>
      </c>
      <c r="B125" s="58" t="s">
        <v>153</v>
      </c>
      <c r="C125" s="57" t="str">
        <f>IF('Competitor List'!J124="Y",'Competitor List'!B124," ")</f>
        <v xml:space="preserve"> </v>
      </c>
      <c r="D125" s="57">
        <f>'LIGHT GUN'!G145</f>
        <v>0</v>
      </c>
      <c r="E125" s="57">
        <f>'LIGHT GUN'!H145</f>
        <v>0</v>
      </c>
      <c r="F125" s="171">
        <f>'LIGHT GUN'!I145</f>
        <v>0</v>
      </c>
      <c r="G125" s="57">
        <f t="shared" si="12"/>
        <v>0</v>
      </c>
      <c r="H125" s="57" t="str">
        <f t="shared" si="13"/>
        <v>99</v>
      </c>
      <c r="I125" s="57">
        <f t="shared" si="14"/>
        <v>119</v>
      </c>
      <c r="J125" s="57" t="str">
        <f t="shared" si="15"/>
        <v>DQ</v>
      </c>
      <c r="L125" s="57" t="str">
        <f>IF('Competitor List'!K124="Y",'Competitor List'!C124," ")</f>
        <v xml:space="preserve"> </v>
      </c>
      <c r="M125" s="57">
        <f>'HEAVY GUN'!G145</f>
        <v>0</v>
      </c>
      <c r="N125" s="57">
        <f>'HEAVY GUN'!H145</f>
        <v>0</v>
      </c>
      <c r="O125" s="171">
        <f>'HEAVY GUN'!I145</f>
        <v>0</v>
      </c>
      <c r="P125" s="57">
        <f t="shared" si="16"/>
        <v>0</v>
      </c>
      <c r="Q125" s="57" t="str">
        <f t="shared" si="17"/>
        <v>99</v>
      </c>
      <c r="R125" s="57">
        <f t="shared" si="18"/>
        <v>119</v>
      </c>
      <c r="S125" s="57" t="str">
        <f t="shared" si="19"/>
        <v>DQ</v>
      </c>
      <c r="U125" s="57">
        <f>'Factory Gun'!B145</f>
        <v>0</v>
      </c>
      <c r="V125" s="57">
        <f>'Factory Gun'!G145</f>
        <v>0</v>
      </c>
      <c r="W125" s="57">
        <f>'Factory Gun'!H145</f>
        <v>0</v>
      </c>
      <c r="X125" s="171">
        <f>'Factory Gun'!I145</f>
        <v>0</v>
      </c>
      <c r="Y125" s="57">
        <f t="shared" si="20"/>
        <v>0</v>
      </c>
      <c r="Z125" s="57" t="str">
        <f t="shared" si="21"/>
        <v>99</v>
      </c>
      <c r="AA125" s="57">
        <f t="shared" si="22"/>
        <v>119</v>
      </c>
      <c r="AB125" s="57" t="str">
        <f t="shared" si="23"/>
        <v>DQ</v>
      </c>
    </row>
    <row r="126" spans="1:28" x14ac:dyDescent="0.35">
      <c r="A126" s="57">
        <v>120</v>
      </c>
      <c r="B126" s="58" t="s">
        <v>153</v>
      </c>
      <c r="C126" s="57" t="str">
        <f>IF('Competitor List'!J125="Y",'Competitor List'!B125," ")</f>
        <v xml:space="preserve"> </v>
      </c>
      <c r="D126" s="57">
        <f>'LIGHT GUN'!G146</f>
        <v>0</v>
      </c>
      <c r="E126" s="57">
        <f>'LIGHT GUN'!H146</f>
        <v>0</v>
      </c>
      <c r="F126" s="171">
        <f>'LIGHT GUN'!I146</f>
        <v>0</v>
      </c>
      <c r="G126" s="57">
        <f t="shared" si="12"/>
        <v>0</v>
      </c>
      <c r="H126" s="57" t="str">
        <f t="shared" si="13"/>
        <v>99</v>
      </c>
      <c r="I126" s="57">
        <f t="shared" si="14"/>
        <v>120</v>
      </c>
      <c r="J126" s="57" t="str">
        <f t="shared" si="15"/>
        <v>DQ</v>
      </c>
      <c r="L126" s="57" t="str">
        <f>IF('Competitor List'!K125="Y",'Competitor List'!C125," ")</f>
        <v xml:space="preserve"> </v>
      </c>
      <c r="M126" s="57">
        <f>'HEAVY GUN'!G146</f>
        <v>0</v>
      </c>
      <c r="N126" s="57">
        <f>'HEAVY GUN'!H146</f>
        <v>0</v>
      </c>
      <c r="O126" s="171">
        <f>'HEAVY GUN'!I146</f>
        <v>0</v>
      </c>
      <c r="P126" s="57">
        <f t="shared" si="16"/>
        <v>0</v>
      </c>
      <c r="Q126" s="57" t="str">
        <f t="shared" si="17"/>
        <v>99</v>
      </c>
      <c r="R126" s="57">
        <f t="shared" si="18"/>
        <v>120</v>
      </c>
      <c r="S126" s="57" t="str">
        <f t="shared" si="19"/>
        <v>DQ</v>
      </c>
      <c r="U126" s="57">
        <f>'Factory Gun'!B146</f>
        <v>0</v>
      </c>
      <c r="V126" s="57">
        <f>'Factory Gun'!G146</f>
        <v>0</v>
      </c>
      <c r="W126" s="57">
        <f>'Factory Gun'!H146</f>
        <v>0</v>
      </c>
      <c r="X126" s="171">
        <f>'Factory Gun'!I146</f>
        <v>0</v>
      </c>
      <c r="Y126" s="57">
        <f t="shared" si="20"/>
        <v>0</v>
      </c>
      <c r="Z126" s="57" t="str">
        <f t="shared" si="21"/>
        <v>99</v>
      </c>
      <c r="AA126" s="57">
        <f t="shared" si="22"/>
        <v>120</v>
      </c>
      <c r="AB126" s="57" t="str">
        <f t="shared" si="23"/>
        <v>DQ</v>
      </c>
    </row>
    <row r="127" spans="1:28" x14ac:dyDescent="0.35">
      <c r="A127" s="57">
        <v>121</v>
      </c>
      <c r="B127" s="58" t="s">
        <v>153</v>
      </c>
      <c r="C127" s="57" t="str">
        <f>IF('Competitor List'!J126="Y",'Competitor List'!B126," ")</f>
        <v xml:space="preserve"> </v>
      </c>
      <c r="D127" s="57">
        <f>'LIGHT GUN'!G147</f>
        <v>0</v>
      </c>
      <c r="E127" s="57">
        <f>'LIGHT GUN'!H147</f>
        <v>0</v>
      </c>
      <c r="F127" s="171">
        <f>'LIGHT GUN'!I147</f>
        <v>0</v>
      </c>
      <c r="G127" s="57">
        <f t="shared" si="12"/>
        <v>0</v>
      </c>
      <c r="H127" s="57" t="str">
        <f t="shared" si="13"/>
        <v>99</v>
      </c>
      <c r="I127" s="57">
        <f t="shared" si="14"/>
        <v>121</v>
      </c>
      <c r="J127" s="57" t="str">
        <f t="shared" si="15"/>
        <v>DQ</v>
      </c>
      <c r="L127" s="57" t="str">
        <f>IF('Competitor List'!K126="Y",'Competitor List'!C126," ")</f>
        <v xml:space="preserve"> </v>
      </c>
      <c r="M127" s="57">
        <f>'HEAVY GUN'!G147</f>
        <v>0</v>
      </c>
      <c r="N127" s="57">
        <f>'HEAVY GUN'!H147</f>
        <v>0</v>
      </c>
      <c r="O127" s="171">
        <f>'HEAVY GUN'!I147</f>
        <v>0</v>
      </c>
      <c r="P127" s="57">
        <f t="shared" si="16"/>
        <v>0</v>
      </c>
      <c r="Q127" s="57" t="str">
        <f t="shared" si="17"/>
        <v>99</v>
      </c>
      <c r="R127" s="57">
        <f t="shared" si="18"/>
        <v>121</v>
      </c>
      <c r="S127" s="57" t="str">
        <f t="shared" si="19"/>
        <v>DQ</v>
      </c>
      <c r="U127" s="57">
        <f>'Factory Gun'!B147</f>
        <v>0</v>
      </c>
      <c r="V127" s="57">
        <f>'Factory Gun'!G147</f>
        <v>0</v>
      </c>
      <c r="W127" s="57">
        <f>'Factory Gun'!H147</f>
        <v>0</v>
      </c>
      <c r="X127" s="171">
        <f>'Factory Gun'!I147</f>
        <v>0</v>
      </c>
      <c r="Y127" s="57">
        <f t="shared" si="20"/>
        <v>0</v>
      </c>
      <c r="Z127" s="57" t="str">
        <f t="shared" si="21"/>
        <v>99</v>
      </c>
      <c r="AA127" s="57">
        <f t="shared" si="22"/>
        <v>121</v>
      </c>
      <c r="AB127" s="57" t="str">
        <f t="shared" si="23"/>
        <v>DQ</v>
      </c>
    </row>
    <row r="128" spans="1:28" x14ac:dyDescent="0.35">
      <c r="A128" s="57">
        <v>122</v>
      </c>
      <c r="B128" s="58" t="s">
        <v>153</v>
      </c>
      <c r="C128" s="57" t="str">
        <f>IF('Competitor List'!J127="Y",'Competitor List'!B127," ")</f>
        <v xml:space="preserve"> </v>
      </c>
      <c r="D128" s="57">
        <f>'LIGHT GUN'!G148</f>
        <v>0</v>
      </c>
      <c r="E128" s="57">
        <f>'LIGHT GUN'!H148</f>
        <v>0</v>
      </c>
      <c r="F128" s="171">
        <f>'LIGHT GUN'!I148</f>
        <v>0</v>
      </c>
      <c r="G128" s="57">
        <f t="shared" si="12"/>
        <v>0</v>
      </c>
      <c r="H128" s="57" t="str">
        <f t="shared" si="13"/>
        <v>99</v>
      </c>
      <c r="I128" s="57">
        <f t="shared" si="14"/>
        <v>122</v>
      </c>
      <c r="J128" s="57" t="str">
        <f t="shared" si="15"/>
        <v>DQ</v>
      </c>
      <c r="L128" s="57" t="str">
        <f>IF('Competitor List'!K127="Y",'Competitor List'!C127," ")</f>
        <v xml:space="preserve"> </v>
      </c>
      <c r="M128" s="57">
        <f>'HEAVY GUN'!G148</f>
        <v>0</v>
      </c>
      <c r="N128" s="57">
        <f>'HEAVY GUN'!H148</f>
        <v>0</v>
      </c>
      <c r="O128" s="171">
        <f>'HEAVY GUN'!I148</f>
        <v>0</v>
      </c>
      <c r="P128" s="57">
        <f t="shared" si="16"/>
        <v>0</v>
      </c>
      <c r="Q128" s="57" t="str">
        <f t="shared" si="17"/>
        <v>99</v>
      </c>
      <c r="R128" s="57">
        <f t="shared" si="18"/>
        <v>122</v>
      </c>
      <c r="S128" s="57" t="str">
        <f t="shared" si="19"/>
        <v>DQ</v>
      </c>
      <c r="U128" s="57">
        <f>'Factory Gun'!B148</f>
        <v>0</v>
      </c>
      <c r="V128" s="57">
        <f>'Factory Gun'!G148</f>
        <v>0</v>
      </c>
      <c r="W128" s="57">
        <f>'Factory Gun'!H148</f>
        <v>0</v>
      </c>
      <c r="X128" s="171">
        <f>'Factory Gun'!I148</f>
        <v>0</v>
      </c>
      <c r="Y128" s="57">
        <f t="shared" si="20"/>
        <v>0</v>
      </c>
      <c r="Z128" s="57" t="str">
        <f t="shared" si="21"/>
        <v>99</v>
      </c>
      <c r="AA128" s="57">
        <f t="shared" si="22"/>
        <v>122</v>
      </c>
      <c r="AB128" s="57" t="str">
        <f t="shared" si="23"/>
        <v>DQ</v>
      </c>
    </row>
    <row r="129" spans="1:28" x14ac:dyDescent="0.35">
      <c r="A129" s="57">
        <v>123</v>
      </c>
      <c r="B129" s="58" t="s">
        <v>153</v>
      </c>
      <c r="C129" s="57" t="str">
        <f>IF('Competitor List'!J128="Y",'Competitor List'!B128," ")</f>
        <v xml:space="preserve"> </v>
      </c>
      <c r="D129" s="57">
        <f>'LIGHT GUN'!G149</f>
        <v>0</v>
      </c>
      <c r="E129" s="57">
        <f>'LIGHT GUN'!H149</f>
        <v>0</v>
      </c>
      <c r="F129" s="171">
        <f>'LIGHT GUN'!I149</f>
        <v>0</v>
      </c>
      <c r="G129" s="57">
        <f t="shared" si="12"/>
        <v>0</v>
      </c>
      <c r="H129" s="57" t="str">
        <f t="shared" si="13"/>
        <v>99</v>
      </c>
      <c r="I129" s="57">
        <f t="shared" si="14"/>
        <v>123</v>
      </c>
      <c r="J129" s="57" t="str">
        <f t="shared" si="15"/>
        <v>DQ</v>
      </c>
      <c r="L129" s="57" t="str">
        <f>IF('Competitor List'!K128="Y",'Competitor List'!C128," ")</f>
        <v xml:space="preserve"> </v>
      </c>
      <c r="M129" s="57">
        <f>'HEAVY GUN'!G149</f>
        <v>0</v>
      </c>
      <c r="N129" s="57">
        <f>'HEAVY GUN'!H149</f>
        <v>0</v>
      </c>
      <c r="O129" s="171">
        <f>'HEAVY GUN'!I149</f>
        <v>0</v>
      </c>
      <c r="P129" s="57">
        <f t="shared" si="16"/>
        <v>0</v>
      </c>
      <c r="Q129" s="57" t="str">
        <f t="shared" si="17"/>
        <v>99</v>
      </c>
      <c r="R129" s="57">
        <f t="shared" si="18"/>
        <v>123</v>
      </c>
      <c r="S129" s="57" t="str">
        <f t="shared" si="19"/>
        <v>DQ</v>
      </c>
      <c r="U129" s="57">
        <f>'Factory Gun'!B149</f>
        <v>0</v>
      </c>
      <c r="V129" s="57">
        <f>'Factory Gun'!G149</f>
        <v>0</v>
      </c>
      <c r="W129" s="57">
        <f>'Factory Gun'!H149</f>
        <v>0</v>
      </c>
      <c r="X129" s="171">
        <f>'Factory Gun'!I149</f>
        <v>0</v>
      </c>
      <c r="Y129" s="57">
        <f t="shared" si="20"/>
        <v>0</v>
      </c>
      <c r="Z129" s="57" t="str">
        <f t="shared" si="21"/>
        <v>99</v>
      </c>
      <c r="AA129" s="57">
        <f t="shared" si="22"/>
        <v>123</v>
      </c>
      <c r="AB129" s="57" t="str">
        <f t="shared" si="23"/>
        <v>DQ</v>
      </c>
    </row>
    <row r="130" spans="1:28" x14ac:dyDescent="0.35">
      <c r="A130" s="57">
        <v>124</v>
      </c>
      <c r="B130" s="58" t="s">
        <v>153</v>
      </c>
      <c r="C130" s="57" t="str">
        <f>IF('Competitor List'!J129="Y",'Competitor List'!B129," ")</f>
        <v xml:space="preserve"> </v>
      </c>
      <c r="D130" s="57">
        <f>'LIGHT GUN'!G150</f>
        <v>0</v>
      </c>
      <c r="E130" s="57">
        <f>'LIGHT GUN'!H150</f>
        <v>0</v>
      </c>
      <c r="F130" s="171">
        <f>'LIGHT GUN'!I150</f>
        <v>0</v>
      </c>
      <c r="G130" s="57">
        <f t="shared" si="12"/>
        <v>0</v>
      </c>
      <c r="H130" s="57" t="str">
        <f t="shared" si="13"/>
        <v>99</v>
      </c>
      <c r="I130" s="57">
        <f t="shared" si="14"/>
        <v>124</v>
      </c>
      <c r="J130" s="57" t="str">
        <f t="shared" si="15"/>
        <v>DQ</v>
      </c>
      <c r="L130" s="57" t="str">
        <f>IF('Competitor List'!K129="Y",'Competitor List'!C129," ")</f>
        <v xml:space="preserve"> </v>
      </c>
      <c r="M130" s="57">
        <f>'HEAVY GUN'!G150</f>
        <v>0</v>
      </c>
      <c r="N130" s="57">
        <f>'HEAVY GUN'!H150</f>
        <v>0</v>
      </c>
      <c r="O130" s="171">
        <f>'HEAVY GUN'!I150</f>
        <v>0</v>
      </c>
      <c r="P130" s="57">
        <f t="shared" si="16"/>
        <v>0</v>
      </c>
      <c r="Q130" s="57" t="str">
        <f t="shared" si="17"/>
        <v>99</v>
      </c>
      <c r="R130" s="57">
        <f t="shared" si="18"/>
        <v>124</v>
      </c>
      <c r="S130" s="57" t="str">
        <f t="shared" si="19"/>
        <v>DQ</v>
      </c>
      <c r="U130" s="57">
        <f>'Factory Gun'!B150</f>
        <v>0</v>
      </c>
      <c r="V130" s="57">
        <f>'Factory Gun'!G150</f>
        <v>0</v>
      </c>
      <c r="W130" s="57">
        <f>'Factory Gun'!H150</f>
        <v>0</v>
      </c>
      <c r="X130" s="171">
        <f>'Factory Gun'!I150</f>
        <v>0</v>
      </c>
      <c r="Y130" s="57">
        <f t="shared" si="20"/>
        <v>0</v>
      </c>
      <c r="Z130" s="57" t="str">
        <f t="shared" si="21"/>
        <v>99</v>
      </c>
      <c r="AA130" s="57">
        <f t="shared" si="22"/>
        <v>124</v>
      </c>
      <c r="AB130" s="57" t="str">
        <f t="shared" si="23"/>
        <v>DQ</v>
      </c>
    </row>
    <row r="131" spans="1:28" x14ac:dyDescent="0.35">
      <c r="A131" s="57">
        <v>125</v>
      </c>
      <c r="B131" s="58" t="s">
        <v>153</v>
      </c>
      <c r="C131" s="57" t="str">
        <f>IF('Competitor List'!J130="Y",'Competitor List'!B130," ")</f>
        <v xml:space="preserve"> </v>
      </c>
      <c r="D131" s="57">
        <f>'LIGHT GUN'!G151</f>
        <v>0</v>
      </c>
      <c r="E131" s="57">
        <f>'LIGHT GUN'!H151</f>
        <v>0</v>
      </c>
      <c r="F131" s="171">
        <f>'LIGHT GUN'!I151</f>
        <v>0</v>
      </c>
      <c r="G131" s="57">
        <f t="shared" si="12"/>
        <v>0</v>
      </c>
      <c r="H131" s="57" t="str">
        <f t="shared" si="13"/>
        <v>99</v>
      </c>
      <c r="I131" s="57">
        <f t="shared" si="14"/>
        <v>125</v>
      </c>
      <c r="J131" s="57" t="str">
        <f t="shared" si="15"/>
        <v>DQ</v>
      </c>
      <c r="L131" s="57" t="str">
        <f>IF('Competitor List'!K130="Y",'Competitor List'!C130," ")</f>
        <v xml:space="preserve"> </v>
      </c>
      <c r="M131" s="57">
        <f>'HEAVY GUN'!G151</f>
        <v>0</v>
      </c>
      <c r="N131" s="57">
        <f>'HEAVY GUN'!H151</f>
        <v>0</v>
      </c>
      <c r="O131" s="171">
        <f>'HEAVY GUN'!I151</f>
        <v>0</v>
      </c>
      <c r="P131" s="57">
        <f t="shared" si="16"/>
        <v>0</v>
      </c>
      <c r="Q131" s="57" t="str">
        <f t="shared" si="17"/>
        <v>99</v>
      </c>
      <c r="R131" s="57">
        <f t="shared" si="18"/>
        <v>125</v>
      </c>
      <c r="S131" s="57" t="str">
        <f t="shared" si="19"/>
        <v>DQ</v>
      </c>
      <c r="U131" s="57">
        <f>'Factory Gun'!B151</f>
        <v>0</v>
      </c>
      <c r="V131" s="57">
        <f>'Factory Gun'!G151</f>
        <v>0</v>
      </c>
      <c r="W131" s="57">
        <f>'Factory Gun'!H151</f>
        <v>0</v>
      </c>
      <c r="X131" s="171">
        <f>'Factory Gun'!I151</f>
        <v>0</v>
      </c>
      <c r="Y131" s="57">
        <f t="shared" si="20"/>
        <v>0</v>
      </c>
      <c r="Z131" s="57" t="str">
        <f t="shared" si="21"/>
        <v>99</v>
      </c>
      <c r="AA131" s="57">
        <f t="shared" si="22"/>
        <v>125</v>
      </c>
      <c r="AB131" s="57" t="str">
        <f t="shared" si="23"/>
        <v>DQ</v>
      </c>
    </row>
    <row r="132" spans="1:28" x14ac:dyDescent="0.35">
      <c r="A132" s="57">
        <v>126</v>
      </c>
      <c r="B132" s="58" t="s">
        <v>153</v>
      </c>
      <c r="C132" s="57" t="str">
        <f>IF('Competitor List'!J131="Y",'Competitor List'!B131," ")</f>
        <v xml:space="preserve"> </v>
      </c>
      <c r="D132" s="57">
        <f>'LIGHT GUN'!G152</f>
        <v>0</v>
      </c>
      <c r="E132" s="57">
        <f>'LIGHT GUN'!H152</f>
        <v>0</v>
      </c>
      <c r="F132" s="171">
        <f>'LIGHT GUN'!I152</f>
        <v>0</v>
      </c>
      <c r="G132" s="57">
        <f t="shared" si="12"/>
        <v>0</v>
      </c>
      <c r="H132" s="57" t="str">
        <f t="shared" si="13"/>
        <v>99</v>
      </c>
      <c r="I132" s="57">
        <f t="shared" si="14"/>
        <v>126</v>
      </c>
      <c r="J132" s="57" t="str">
        <f t="shared" si="15"/>
        <v>DQ</v>
      </c>
      <c r="L132" s="57" t="str">
        <f>IF('Competitor List'!K131="Y",'Competitor List'!C131," ")</f>
        <v xml:space="preserve"> </v>
      </c>
      <c r="M132" s="57">
        <f>'HEAVY GUN'!G152</f>
        <v>0</v>
      </c>
      <c r="N132" s="57">
        <f>'HEAVY GUN'!H152</f>
        <v>0</v>
      </c>
      <c r="O132" s="171">
        <f>'HEAVY GUN'!I152</f>
        <v>0</v>
      </c>
      <c r="P132" s="57">
        <f t="shared" si="16"/>
        <v>0</v>
      </c>
      <c r="Q132" s="57" t="str">
        <f t="shared" si="17"/>
        <v>99</v>
      </c>
      <c r="R132" s="57">
        <f t="shared" si="18"/>
        <v>126</v>
      </c>
      <c r="S132" s="57" t="str">
        <f t="shared" si="19"/>
        <v>DQ</v>
      </c>
      <c r="U132" s="57">
        <f>'Factory Gun'!B152</f>
        <v>0</v>
      </c>
      <c r="V132" s="57">
        <f>'Factory Gun'!G152</f>
        <v>0</v>
      </c>
      <c r="W132" s="57">
        <f>'Factory Gun'!H152</f>
        <v>0</v>
      </c>
      <c r="X132" s="171">
        <f>'Factory Gun'!I152</f>
        <v>0</v>
      </c>
      <c r="Y132" s="57">
        <f t="shared" si="20"/>
        <v>0</v>
      </c>
      <c r="Z132" s="57" t="str">
        <f t="shared" si="21"/>
        <v>99</v>
      </c>
      <c r="AA132" s="57">
        <f t="shared" si="22"/>
        <v>126</v>
      </c>
      <c r="AB132" s="57" t="str">
        <f t="shared" si="23"/>
        <v>DQ</v>
      </c>
    </row>
    <row r="133" spans="1:28" x14ac:dyDescent="0.35">
      <c r="A133" s="57">
        <v>127</v>
      </c>
      <c r="B133" s="58" t="s">
        <v>153</v>
      </c>
      <c r="C133" s="57" t="str">
        <f>IF('Competitor List'!J132="Y",'Competitor List'!B132," ")</f>
        <v xml:space="preserve"> </v>
      </c>
      <c r="D133" s="57">
        <f>'LIGHT GUN'!G153</f>
        <v>0</v>
      </c>
      <c r="E133" s="57">
        <f>'LIGHT GUN'!H153</f>
        <v>0</v>
      </c>
      <c r="F133" s="171">
        <f>'LIGHT GUN'!I153</f>
        <v>0</v>
      </c>
      <c r="G133" s="57">
        <f t="shared" si="12"/>
        <v>0</v>
      </c>
      <c r="H133" s="57" t="str">
        <f t="shared" si="13"/>
        <v>99</v>
      </c>
      <c r="I133" s="57">
        <f t="shared" si="14"/>
        <v>127</v>
      </c>
      <c r="J133" s="57" t="str">
        <f t="shared" si="15"/>
        <v>DQ</v>
      </c>
      <c r="L133" s="57" t="str">
        <f>IF('Competitor List'!K132="Y",'Competitor List'!C132," ")</f>
        <v xml:space="preserve"> </v>
      </c>
      <c r="M133" s="57">
        <f>'HEAVY GUN'!G153</f>
        <v>0</v>
      </c>
      <c r="N133" s="57">
        <f>'HEAVY GUN'!H153</f>
        <v>0</v>
      </c>
      <c r="O133" s="171">
        <f>'HEAVY GUN'!I153</f>
        <v>0</v>
      </c>
      <c r="P133" s="57">
        <f t="shared" si="16"/>
        <v>0</v>
      </c>
      <c r="Q133" s="57" t="str">
        <f t="shared" si="17"/>
        <v>99</v>
      </c>
      <c r="R133" s="57">
        <f t="shared" si="18"/>
        <v>127</v>
      </c>
      <c r="S133" s="57" t="str">
        <f t="shared" si="19"/>
        <v>DQ</v>
      </c>
      <c r="U133" s="57">
        <f>'Factory Gun'!B153</f>
        <v>0</v>
      </c>
      <c r="V133" s="57">
        <f>'Factory Gun'!G153</f>
        <v>0</v>
      </c>
      <c r="W133" s="57">
        <f>'Factory Gun'!H153</f>
        <v>0</v>
      </c>
      <c r="X133" s="171">
        <f>'Factory Gun'!I153</f>
        <v>0</v>
      </c>
      <c r="Y133" s="57">
        <f t="shared" si="20"/>
        <v>0</v>
      </c>
      <c r="Z133" s="57" t="str">
        <f t="shared" si="21"/>
        <v>99</v>
      </c>
      <c r="AA133" s="57">
        <f t="shared" si="22"/>
        <v>127</v>
      </c>
      <c r="AB133" s="57" t="str">
        <f t="shared" si="23"/>
        <v>DQ</v>
      </c>
    </row>
    <row r="134" spans="1:28" x14ac:dyDescent="0.35">
      <c r="A134" s="57">
        <v>128</v>
      </c>
      <c r="B134" s="58" t="s">
        <v>153</v>
      </c>
      <c r="C134" s="57" t="str">
        <f>IF('Competitor List'!J133="Y",'Competitor List'!B133," ")</f>
        <v xml:space="preserve"> </v>
      </c>
      <c r="D134" s="57">
        <f>'LIGHT GUN'!G154</f>
        <v>0</v>
      </c>
      <c r="E134" s="57">
        <f>'LIGHT GUN'!H154</f>
        <v>0</v>
      </c>
      <c r="F134" s="171">
        <f>'LIGHT GUN'!I154</f>
        <v>0</v>
      </c>
      <c r="G134" s="57">
        <f t="shared" si="12"/>
        <v>0</v>
      </c>
      <c r="H134" s="57" t="str">
        <f t="shared" si="13"/>
        <v>99</v>
      </c>
      <c r="I134" s="57">
        <f t="shared" si="14"/>
        <v>128</v>
      </c>
      <c r="J134" s="57" t="str">
        <f t="shared" si="15"/>
        <v>DQ</v>
      </c>
      <c r="L134" s="57" t="str">
        <f>IF('Competitor List'!K133="Y",'Competitor List'!C133," ")</f>
        <v xml:space="preserve"> </v>
      </c>
      <c r="M134" s="57">
        <f>'HEAVY GUN'!G154</f>
        <v>0</v>
      </c>
      <c r="N134" s="57">
        <f>'HEAVY GUN'!H154</f>
        <v>0</v>
      </c>
      <c r="O134" s="171">
        <f>'HEAVY GUN'!I154</f>
        <v>0</v>
      </c>
      <c r="P134" s="57">
        <f t="shared" si="16"/>
        <v>0</v>
      </c>
      <c r="Q134" s="57" t="str">
        <f t="shared" si="17"/>
        <v>99</v>
      </c>
      <c r="R134" s="57">
        <f t="shared" si="18"/>
        <v>128</v>
      </c>
      <c r="S134" s="57" t="str">
        <f t="shared" si="19"/>
        <v>DQ</v>
      </c>
      <c r="U134" s="57">
        <f>'Factory Gun'!B154</f>
        <v>0</v>
      </c>
      <c r="V134" s="57">
        <f>'Factory Gun'!G154</f>
        <v>0</v>
      </c>
      <c r="W134" s="57">
        <f>'Factory Gun'!H154</f>
        <v>0</v>
      </c>
      <c r="X134" s="171">
        <f>'Factory Gun'!I154</f>
        <v>0</v>
      </c>
      <c r="Y134" s="57">
        <f t="shared" si="20"/>
        <v>0</v>
      </c>
      <c r="Z134" s="57" t="str">
        <f t="shared" si="21"/>
        <v>99</v>
      </c>
      <c r="AA134" s="57">
        <f t="shared" si="22"/>
        <v>128</v>
      </c>
      <c r="AB134" s="57" t="str">
        <f t="shared" si="23"/>
        <v>DQ</v>
      </c>
    </row>
    <row r="135" spans="1:28" x14ac:dyDescent="0.35">
      <c r="A135" s="57">
        <v>129</v>
      </c>
      <c r="B135" s="58" t="s">
        <v>153</v>
      </c>
      <c r="C135" s="57" t="str">
        <f>IF('Competitor List'!J134="Y",'Competitor List'!B134," ")</f>
        <v xml:space="preserve"> </v>
      </c>
      <c r="D135" s="57">
        <f>'LIGHT GUN'!G155</f>
        <v>0</v>
      </c>
      <c r="E135" s="57">
        <f>'LIGHT GUN'!H155</f>
        <v>0</v>
      </c>
      <c r="F135" s="171">
        <f>'LIGHT GUN'!I155</f>
        <v>0</v>
      </c>
      <c r="G135" s="57">
        <f t="shared" si="12"/>
        <v>0</v>
      </c>
      <c r="H135" s="57" t="str">
        <f t="shared" si="13"/>
        <v>99</v>
      </c>
      <c r="I135" s="57">
        <f t="shared" si="14"/>
        <v>129</v>
      </c>
      <c r="J135" s="57" t="str">
        <f t="shared" si="15"/>
        <v>DQ</v>
      </c>
      <c r="L135" s="57" t="str">
        <f>IF('Competitor List'!K134="Y",'Competitor List'!C134," ")</f>
        <v xml:space="preserve"> </v>
      </c>
      <c r="M135" s="57">
        <f>'HEAVY GUN'!G155</f>
        <v>0</v>
      </c>
      <c r="N135" s="57">
        <f>'HEAVY GUN'!H155</f>
        <v>0</v>
      </c>
      <c r="O135" s="171">
        <f>'HEAVY GUN'!I155</f>
        <v>0</v>
      </c>
      <c r="P135" s="57">
        <f t="shared" si="16"/>
        <v>0</v>
      </c>
      <c r="Q135" s="57" t="str">
        <f t="shared" si="17"/>
        <v>99</v>
      </c>
      <c r="R135" s="57">
        <f t="shared" si="18"/>
        <v>129</v>
      </c>
      <c r="S135" s="57" t="str">
        <f t="shared" si="19"/>
        <v>DQ</v>
      </c>
      <c r="U135" s="57">
        <f>'Factory Gun'!B155</f>
        <v>0</v>
      </c>
      <c r="V135" s="57">
        <f>'Factory Gun'!G155</f>
        <v>0</v>
      </c>
      <c r="W135" s="57">
        <f>'Factory Gun'!H155</f>
        <v>0</v>
      </c>
      <c r="X135" s="171">
        <f>'Factory Gun'!I155</f>
        <v>0</v>
      </c>
      <c r="Y135" s="57">
        <f t="shared" si="20"/>
        <v>0</v>
      </c>
      <c r="Z135" s="57" t="str">
        <f t="shared" si="21"/>
        <v>99</v>
      </c>
      <c r="AA135" s="57">
        <f t="shared" si="22"/>
        <v>129</v>
      </c>
      <c r="AB135" s="57" t="str">
        <f t="shared" si="23"/>
        <v>DQ</v>
      </c>
    </row>
    <row r="136" spans="1:28" x14ac:dyDescent="0.35">
      <c r="A136" s="57">
        <v>130</v>
      </c>
      <c r="B136" s="58" t="s">
        <v>153</v>
      </c>
      <c r="C136" s="57" t="str">
        <f>IF('Competitor List'!J135="Y",'Competitor List'!B135," ")</f>
        <v xml:space="preserve"> </v>
      </c>
      <c r="D136" s="57">
        <f>'LIGHT GUN'!G156</f>
        <v>0</v>
      </c>
      <c r="E136" s="57">
        <f>'LIGHT GUN'!H156</f>
        <v>0</v>
      </c>
      <c r="F136" s="171">
        <f>'LIGHT GUN'!I156</f>
        <v>0</v>
      </c>
      <c r="G136" s="57">
        <f t="shared" ref="G136:G199" si="24">IF(ISNUMBER(F136),SUM(F136),"99")</f>
        <v>0</v>
      </c>
      <c r="H136" s="57" t="str">
        <f t="shared" ref="H136:H199" si="25">IF(G136=0,"99",G136)</f>
        <v>99</v>
      </c>
      <c r="I136" s="57">
        <f t="shared" ref="I136:I199" si="26" xml:space="preserve"> IF(AND(ISNUMBER(D136)),RANK(D136,$D$7:$D$606,0)+SUMPRODUCT(($D$7:$D$606=D136)*($F$7:$F$606&lt;F136))+SUMPRODUCT(($D$7:$D$606=D136)*($F$7:$F$606=F136)*($E$7:$E$606&gt;E136))+SUMPRODUCT(($D$7:$D$606=D136)*($F$7:$F$606=F136)*($E$7:$E$606=E136)*($A$7:$A$606&lt;A136)),"DQ")</f>
        <v>130</v>
      </c>
      <c r="J136" s="57" t="str">
        <f t="shared" ref="J136:J199" si="27" xml:space="preserve"> IF(AND(ISNUMBER(H136)),RANK(H136,$H$7:$H$606,1)+SUMPRODUCT(($H$7:$H$606=H136)*($D$7:$D$606&gt;D136))+SUMPRODUCT(($H$7:$H$606=H136)*($D$7:$D$606=D136)*($E$7:$E$606&gt;E136))+SUMPRODUCT(($H$7:$H$606=H136)*($D$7:$D$606=D136)*($E$7:$E$606=E136)*($A$7:$A$606&lt;A136)),"DQ")</f>
        <v>DQ</v>
      </c>
      <c r="L136" s="57" t="str">
        <f>IF('Competitor List'!K135="Y",'Competitor List'!C135," ")</f>
        <v xml:space="preserve"> </v>
      </c>
      <c r="M136" s="57">
        <f>'HEAVY GUN'!G156</f>
        <v>0</v>
      </c>
      <c r="N136" s="57">
        <f>'HEAVY GUN'!H156</f>
        <v>0</v>
      </c>
      <c r="O136" s="171">
        <f>'HEAVY GUN'!I156</f>
        <v>0</v>
      </c>
      <c r="P136" s="57">
        <f t="shared" ref="P136:P199" si="28">IF(ISNUMBER(O136),SUM(O136),"99")</f>
        <v>0</v>
      </c>
      <c r="Q136" s="57" t="str">
        <f t="shared" ref="Q136:Q199" si="29">IF(P136=0,"99",P136)</f>
        <v>99</v>
      </c>
      <c r="R136" s="57">
        <f t="shared" ref="R136:R199" si="30" xml:space="preserve"> IF(AND(ISNUMBER(M136)),RANK(M136,$M$7:$M$606,0)+SUMPRODUCT(($M$7:$M$606=M136)*($O$7:$O$606&lt;O136))+SUMPRODUCT(($M$7:$M$606=M136)*($O$7:$O$606=O136)*($N$7:$N$606&gt;N136))+SUMPRODUCT(($M$7:$M$606=M136)*($O$7:$O$606=O136)*($N$7:$N$606=N136)*($A$7:$A$606&lt;A136)),"DQ")</f>
        <v>130</v>
      </c>
      <c r="S136" s="57" t="str">
        <f t="shared" ref="S136:S199" si="31" xml:space="preserve"> IF(AND(Q136&gt;0,ISNUMBER(Q136)),RANK(Q136,$Q$7:$Q$606,1)+SUMPRODUCT(($Q$7:$Q$606=Q136)*($M$7:$M$606&gt;M136))+SUMPRODUCT(($Q$7:$Q$606=Q136)*($M$7:$M$606=M136)*($N$7:$N$606&gt;N136))+SUMPRODUCT(($Q$7:$Q$606=Q136)*($M$7:$M$606=M136)*($N$7:$N$606=N136)*($A$7:$A$606&lt;A136)),"DQ")</f>
        <v>DQ</v>
      </c>
      <c r="U136" s="57">
        <f>'Factory Gun'!B156</f>
        <v>0</v>
      </c>
      <c r="V136" s="57">
        <f>'Factory Gun'!G156</f>
        <v>0</v>
      </c>
      <c r="W136" s="57">
        <f>'Factory Gun'!H156</f>
        <v>0</v>
      </c>
      <c r="X136" s="171">
        <f>'Factory Gun'!I156</f>
        <v>0</v>
      </c>
      <c r="Y136" s="57">
        <f t="shared" ref="Y136:Y199" si="32">IF(ISNUMBER(X136),SUM(X136),"99")</f>
        <v>0</v>
      </c>
      <c r="Z136" s="57" t="str">
        <f t="shared" ref="Z136:Z199" si="33">IF(Y136=0,"99",Y136)</f>
        <v>99</v>
      </c>
      <c r="AA136" s="57">
        <f t="shared" ref="AA136:AA156" si="34" xml:space="preserve"> IF(AND(ISNUMBER(V136)),RANK(V136,$V$7:$V$606,0)+SUMPRODUCT(($V$7:$V$606=V136)*($X$7:$X$606&lt;X136))+SUMPRODUCT(($V$7:$V$606=V136)*($X$7:$X$606=X136)*($W$7:$W$606&gt;W136))+SUMPRODUCT(($V$7:$V$606=V136)*($X$7:$X$606=X136)*($W$7:$W$606=W136)*($A$7:$A$606&lt;A136)),"DQ")</f>
        <v>130</v>
      </c>
      <c r="AB136" s="57" t="str">
        <f t="shared" ref="AB136:AB156" si="35" xml:space="preserve"> IF(AND(Z136&gt;0,ISNUMBER(Z136)),RANK(Z136,$Z$7:$Z$606,1)+SUMPRODUCT(($Z$7:$Z$606=Z136)*($V$7:$V$606&gt;V136))+SUMPRODUCT(($Z$7:$Z$606=Z136)*($V$7:$V$606=V136)*($W$7:$W$606&gt;W136))+SUMPRODUCT(($Z$7:$Z$606=Z136)*($V$7:$V$606=V136)*($W$7:$W$606=W136)*($A$7:$A$606&lt;A136)),"DQ")</f>
        <v>DQ</v>
      </c>
    </row>
    <row r="137" spans="1:28" x14ac:dyDescent="0.35">
      <c r="A137" s="57">
        <v>131</v>
      </c>
      <c r="B137" s="58" t="s">
        <v>153</v>
      </c>
      <c r="C137" s="57" t="str">
        <f>IF('Competitor List'!J136="Y",'Competitor List'!B136," ")</f>
        <v xml:space="preserve"> </v>
      </c>
      <c r="D137" s="57">
        <f>'LIGHT GUN'!G157</f>
        <v>0</v>
      </c>
      <c r="E137" s="57">
        <f>'LIGHT GUN'!H157</f>
        <v>0</v>
      </c>
      <c r="F137" s="171">
        <f>'LIGHT GUN'!I157</f>
        <v>0</v>
      </c>
      <c r="G137" s="57">
        <f t="shared" si="24"/>
        <v>0</v>
      </c>
      <c r="H137" s="57" t="str">
        <f t="shared" si="25"/>
        <v>99</v>
      </c>
      <c r="I137" s="57">
        <f t="shared" si="26"/>
        <v>131</v>
      </c>
      <c r="J137" s="57" t="str">
        <f t="shared" si="27"/>
        <v>DQ</v>
      </c>
      <c r="L137" s="57" t="str">
        <f>IF('Competitor List'!K136="Y",'Competitor List'!C136," ")</f>
        <v xml:space="preserve"> </v>
      </c>
      <c r="M137" s="57">
        <f>'HEAVY GUN'!G157</f>
        <v>0</v>
      </c>
      <c r="N137" s="57">
        <f>'HEAVY GUN'!H157</f>
        <v>0</v>
      </c>
      <c r="O137" s="171">
        <f>'HEAVY GUN'!I157</f>
        <v>0</v>
      </c>
      <c r="P137" s="57">
        <f t="shared" si="28"/>
        <v>0</v>
      </c>
      <c r="Q137" s="57" t="str">
        <f t="shared" si="29"/>
        <v>99</v>
      </c>
      <c r="R137" s="57">
        <f t="shared" si="30"/>
        <v>131</v>
      </c>
      <c r="S137" s="57" t="str">
        <f t="shared" si="31"/>
        <v>DQ</v>
      </c>
      <c r="U137" s="57">
        <f>'Factory Gun'!B157</f>
        <v>0</v>
      </c>
      <c r="V137" s="57">
        <f>'Factory Gun'!G157</f>
        <v>0</v>
      </c>
      <c r="W137" s="57">
        <f>'Factory Gun'!H157</f>
        <v>0</v>
      </c>
      <c r="X137" s="171">
        <f>'Factory Gun'!I157</f>
        <v>0</v>
      </c>
      <c r="Y137" s="57">
        <f t="shared" si="32"/>
        <v>0</v>
      </c>
      <c r="Z137" s="57" t="str">
        <f t="shared" si="33"/>
        <v>99</v>
      </c>
      <c r="AA137" s="57">
        <f t="shared" si="34"/>
        <v>131</v>
      </c>
      <c r="AB137" s="57" t="str">
        <f t="shared" si="35"/>
        <v>DQ</v>
      </c>
    </row>
    <row r="138" spans="1:28" x14ac:dyDescent="0.35">
      <c r="A138" s="57">
        <v>132</v>
      </c>
      <c r="B138" s="58" t="s">
        <v>153</v>
      </c>
      <c r="C138" s="57" t="str">
        <f>IF('Competitor List'!J137="Y",'Competitor List'!B137," ")</f>
        <v xml:space="preserve"> </v>
      </c>
      <c r="D138" s="57">
        <f>'LIGHT GUN'!G158</f>
        <v>0</v>
      </c>
      <c r="E138" s="57">
        <f>'LIGHT GUN'!H158</f>
        <v>0</v>
      </c>
      <c r="F138" s="171">
        <f>'LIGHT GUN'!I158</f>
        <v>0</v>
      </c>
      <c r="G138" s="57">
        <f t="shared" si="24"/>
        <v>0</v>
      </c>
      <c r="H138" s="57" t="str">
        <f t="shared" si="25"/>
        <v>99</v>
      </c>
      <c r="I138" s="57">
        <f t="shared" si="26"/>
        <v>132</v>
      </c>
      <c r="J138" s="57" t="str">
        <f t="shared" si="27"/>
        <v>DQ</v>
      </c>
      <c r="L138" s="57" t="str">
        <f>IF('Competitor List'!K137="Y",'Competitor List'!C137," ")</f>
        <v xml:space="preserve"> </v>
      </c>
      <c r="M138" s="57">
        <f>'HEAVY GUN'!G158</f>
        <v>0</v>
      </c>
      <c r="N138" s="57">
        <f>'HEAVY GUN'!H158</f>
        <v>0</v>
      </c>
      <c r="O138" s="171">
        <f>'HEAVY GUN'!I158</f>
        <v>0</v>
      </c>
      <c r="P138" s="57">
        <f t="shared" si="28"/>
        <v>0</v>
      </c>
      <c r="Q138" s="57" t="str">
        <f t="shared" si="29"/>
        <v>99</v>
      </c>
      <c r="R138" s="57">
        <f t="shared" si="30"/>
        <v>132</v>
      </c>
      <c r="S138" s="57" t="str">
        <f t="shared" si="31"/>
        <v>DQ</v>
      </c>
      <c r="U138" s="57">
        <f>'Factory Gun'!B158</f>
        <v>0</v>
      </c>
      <c r="V138" s="57">
        <f>'Factory Gun'!G158</f>
        <v>0</v>
      </c>
      <c r="W138" s="57">
        <f>'Factory Gun'!H158</f>
        <v>0</v>
      </c>
      <c r="X138" s="171">
        <f>'Factory Gun'!I158</f>
        <v>0</v>
      </c>
      <c r="Y138" s="57">
        <f t="shared" si="32"/>
        <v>0</v>
      </c>
      <c r="Z138" s="57" t="str">
        <f t="shared" si="33"/>
        <v>99</v>
      </c>
      <c r="AA138" s="57">
        <f t="shared" si="34"/>
        <v>132</v>
      </c>
      <c r="AB138" s="57" t="str">
        <f t="shared" si="35"/>
        <v>DQ</v>
      </c>
    </row>
    <row r="139" spans="1:28" x14ac:dyDescent="0.35">
      <c r="A139" s="57">
        <v>133</v>
      </c>
      <c r="B139" s="58" t="s">
        <v>153</v>
      </c>
      <c r="C139" s="57" t="str">
        <f>IF('Competitor List'!J138="Y",'Competitor List'!B138," ")</f>
        <v xml:space="preserve"> </v>
      </c>
      <c r="D139" s="57">
        <f>'LIGHT GUN'!G159</f>
        <v>0</v>
      </c>
      <c r="E139" s="57">
        <f>'LIGHT GUN'!H159</f>
        <v>0</v>
      </c>
      <c r="F139" s="171">
        <f>'LIGHT GUN'!I159</f>
        <v>0</v>
      </c>
      <c r="G139" s="57">
        <f t="shared" si="24"/>
        <v>0</v>
      </c>
      <c r="H139" s="57" t="str">
        <f t="shared" si="25"/>
        <v>99</v>
      </c>
      <c r="I139" s="57">
        <f t="shared" si="26"/>
        <v>133</v>
      </c>
      <c r="J139" s="57" t="str">
        <f t="shared" si="27"/>
        <v>DQ</v>
      </c>
      <c r="L139" s="57" t="str">
        <f>IF('Competitor List'!K138="Y",'Competitor List'!C138," ")</f>
        <v xml:space="preserve"> </v>
      </c>
      <c r="M139" s="57">
        <f>'HEAVY GUN'!G159</f>
        <v>0</v>
      </c>
      <c r="N139" s="57">
        <f>'HEAVY GUN'!H159</f>
        <v>0</v>
      </c>
      <c r="O139" s="171">
        <f>'HEAVY GUN'!I159</f>
        <v>0</v>
      </c>
      <c r="P139" s="57">
        <f t="shared" si="28"/>
        <v>0</v>
      </c>
      <c r="Q139" s="57" t="str">
        <f t="shared" si="29"/>
        <v>99</v>
      </c>
      <c r="R139" s="57">
        <f t="shared" si="30"/>
        <v>133</v>
      </c>
      <c r="S139" s="57" t="str">
        <f t="shared" si="31"/>
        <v>DQ</v>
      </c>
      <c r="U139" s="57">
        <f>'Factory Gun'!B159</f>
        <v>0</v>
      </c>
      <c r="V139" s="57">
        <f>'Factory Gun'!G159</f>
        <v>0</v>
      </c>
      <c r="W139" s="57">
        <f>'Factory Gun'!H159</f>
        <v>0</v>
      </c>
      <c r="X139" s="171">
        <f>'Factory Gun'!I159</f>
        <v>0</v>
      </c>
      <c r="Y139" s="57">
        <f t="shared" si="32"/>
        <v>0</v>
      </c>
      <c r="Z139" s="57" t="str">
        <f t="shared" si="33"/>
        <v>99</v>
      </c>
      <c r="AA139" s="57">
        <f t="shared" si="34"/>
        <v>133</v>
      </c>
      <c r="AB139" s="57" t="str">
        <f t="shared" si="35"/>
        <v>DQ</v>
      </c>
    </row>
    <row r="140" spans="1:28" x14ac:dyDescent="0.35">
      <c r="A140" s="57">
        <v>134</v>
      </c>
      <c r="B140" s="58" t="s">
        <v>153</v>
      </c>
      <c r="C140" s="57" t="str">
        <f>IF('Competitor List'!J139="Y",'Competitor List'!B139," ")</f>
        <v xml:space="preserve"> </v>
      </c>
      <c r="D140" s="57">
        <f>'LIGHT GUN'!G160</f>
        <v>0</v>
      </c>
      <c r="E140" s="57">
        <f>'LIGHT GUN'!H160</f>
        <v>0</v>
      </c>
      <c r="F140" s="171">
        <f>'LIGHT GUN'!I160</f>
        <v>0</v>
      </c>
      <c r="G140" s="57">
        <f t="shared" si="24"/>
        <v>0</v>
      </c>
      <c r="H140" s="57" t="str">
        <f t="shared" si="25"/>
        <v>99</v>
      </c>
      <c r="I140" s="57">
        <f t="shared" si="26"/>
        <v>134</v>
      </c>
      <c r="J140" s="57" t="str">
        <f t="shared" si="27"/>
        <v>DQ</v>
      </c>
      <c r="L140" s="57" t="str">
        <f>IF('Competitor List'!K139="Y",'Competitor List'!C139," ")</f>
        <v xml:space="preserve"> </v>
      </c>
      <c r="M140" s="57">
        <f>'HEAVY GUN'!G160</f>
        <v>0</v>
      </c>
      <c r="N140" s="57">
        <f>'HEAVY GUN'!H160</f>
        <v>0</v>
      </c>
      <c r="O140" s="171">
        <f>'HEAVY GUN'!I160</f>
        <v>0</v>
      </c>
      <c r="P140" s="57">
        <f t="shared" si="28"/>
        <v>0</v>
      </c>
      <c r="Q140" s="57" t="str">
        <f t="shared" si="29"/>
        <v>99</v>
      </c>
      <c r="R140" s="57">
        <f t="shared" si="30"/>
        <v>134</v>
      </c>
      <c r="S140" s="57" t="str">
        <f t="shared" si="31"/>
        <v>DQ</v>
      </c>
      <c r="U140" s="57">
        <f>'Factory Gun'!B160</f>
        <v>0</v>
      </c>
      <c r="V140" s="57">
        <f>'Factory Gun'!G160</f>
        <v>0</v>
      </c>
      <c r="W140" s="57">
        <f>'Factory Gun'!H160</f>
        <v>0</v>
      </c>
      <c r="X140" s="171">
        <f>'Factory Gun'!I160</f>
        <v>0</v>
      </c>
      <c r="Y140" s="57">
        <f t="shared" si="32"/>
        <v>0</v>
      </c>
      <c r="Z140" s="57" t="str">
        <f t="shared" si="33"/>
        <v>99</v>
      </c>
      <c r="AA140" s="57">
        <f t="shared" si="34"/>
        <v>134</v>
      </c>
      <c r="AB140" s="57" t="str">
        <f t="shared" si="35"/>
        <v>DQ</v>
      </c>
    </row>
    <row r="141" spans="1:28" x14ac:dyDescent="0.35">
      <c r="A141" s="57">
        <v>135</v>
      </c>
      <c r="B141" s="58" t="s">
        <v>153</v>
      </c>
      <c r="C141" s="57" t="str">
        <f>IF('Competitor List'!J140="Y",'Competitor List'!B140," ")</f>
        <v xml:space="preserve"> </v>
      </c>
      <c r="D141" s="57">
        <f>'LIGHT GUN'!G161</f>
        <v>0</v>
      </c>
      <c r="E141" s="57">
        <f>'LIGHT GUN'!H161</f>
        <v>0</v>
      </c>
      <c r="F141" s="171">
        <f>'LIGHT GUN'!I161</f>
        <v>0</v>
      </c>
      <c r="G141" s="57">
        <f t="shared" si="24"/>
        <v>0</v>
      </c>
      <c r="H141" s="57" t="str">
        <f t="shared" si="25"/>
        <v>99</v>
      </c>
      <c r="I141" s="57">
        <f t="shared" si="26"/>
        <v>135</v>
      </c>
      <c r="J141" s="57" t="str">
        <f t="shared" si="27"/>
        <v>DQ</v>
      </c>
      <c r="L141" s="57" t="str">
        <f>IF('Competitor List'!K140="Y",'Competitor List'!C140," ")</f>
        <v xml:space="preserve"> </v>
      </c>
      <c r="M141" s="57">
        <f>'HEAVY GUN'!G161</f>
        <v>0</v>
      </c>
      <c r="N141" s="57">
        <f>'HEAVY GUN'!H161</f>
        <v>0</v>
      </c>
      <c r="O141" s="171">
        <f>'HEAVY GUN'!I161</f>
        <v>0</v>
      </c>
      <c r="P141" s="57">
        <f t="shared" si="28"/>
        <v>0</v>
      </c>
      <c r="Q141" s="57" t="str">
        <f t="shared" si="29"/>
        <v>99</v>
      </c>
      <c r="R141" s="57">
        <f t="shared" si="30"/>
        <v>135</v>
      </c>
      <c r="S141" s="57" t="str">
        <f t="shared" si="31"/>
        <v>DQ</v>
      </c>
      <c r="U141" s="57">
        <f>'Factory Gun'!B161</f>
        <v>0</v>
      </c>
      <c r="V141" s="57">
        <f>'Factory Gun'!G161</f>
        <v>0</v>
      </c>
      <c r="W141" s="57">
        <f>'Factory Gun'!H161</f>
        <v>0</v>
      </c>
      <c r="X141" s="171">
        <f>'Factory Gun'!I161</f>
        <v>0</v>
      </c>
      <c r="Y141" s="57">
        <f t="shared" si="32"/>
        <v>0</v>
      </c>
      <c r="Z141" s="57" t="str">
        <f t="shared" si="33"/>
        <v>99</v>
      </c>
      <c r="AA141" s="57">
        <f t="shared" si="34"/>
        <v>135</v>
      </c>
      <c r="AB141" s="57" t="str">
        <f t="shared" si="35"/>
        <v>DQ</v>
      </c>
    </row>
    <row r="142" spans="1:28" x14ac:dyDescent="0.35">
      <c r="A142" s="57">
        <v>136</v>
      </c>
      <c r="B142" s="58" t="s">
        <v>153</v>
      </c>
      <c r="C142" s="57" t="str">
        <f>IF('Competitor List'!J141="Y",'Competitor List'!B141," ")</f>
        <v xml:space="preserve"> </v>
      </c>
      <c r="D142" s="57">
        <f>'LIGHT GUN'!G162</f>
        <v>0</v>
      </c>
      <c r="E142" s="57">
        <f>'LIGHT GUN'!H162</f>
        <v>0</v>
      </c>
      <c r="F142" s="171">
        <f>'LIGHT GUN'!I162</f>
        <v>0</v>
      </c>
      <c r="G142" s="57">
        <f t="shared" si="24"/>
        <v>0</v>
      </c>
      <c r="H142" s="57" t="str">
        <f t="shared" si="25"/>
        <v>99</v>
      </c>
      <c r="I142" s="57">
        <f t="shared" si="26"/>
        <v>136</v>
      </c>
      <c r="J142" s="57" t="str">
        <f t="shared" si="27"/>
        <v>DQ</v>
      </c>
      <c r="L142" s="57" t="str">
        <f>IF('Competitor List'!K141="Y",'Competitor List'!C141," ")</f>
        <v xml:space="preserve"> </v>
      </c>
      <c r="M142" s="57">
        <f>'HEAVY GUN'!G162</f>
        <v>0</v>
      </c>
      <c r="N142" s="57">
        <f>'HEAVY GUN'!H162</f>
        <v>0</v>
      </c>
      <c r="O142" s="171">
        <f>'HEAVY GUN'!I162</f>
        <v>0</v>
      </c>
      <c r="P142" s="57">
        <f t="shared" si="28"/>
        <v>0</v>
      </c>
      <c r="Q142" s="57" t="str">
        <f t="shared" si="29"/>
        <v>99</v>
      </c>
      <c r="R142" s="57">
        <f t="shared" si="30"/>
        <v>136</v>
      </c>
      <c r="S142" s="57" t="str">
        <f t="shared" si="31"/>
        <v>DQ</v>
      </c>
      <c r="U142" s="57">
        <f>'Factory Gun'!B162</f>
        <v>0</v>
      </c>
      <c r="V142" s="57">
        <f>'Factory Gun'!G162</f>
        <v>0</v>
      </c>
      <c r="W142" s="57">
        <f>'Factory Gun'!H162</f>
        <v>0</v>
      </c>
      <c r="X142" s="171">
        <f>'Factory Gun'!I162</f>
        <v>0</v>
      </c>
      <c r="Y142" s="57">
        <f t="shared" si="32"/>
        <v>0</v>
      </c>
      <c r="Z142" s="57" t="str">
        <f t="shared" si="33"/>
        <v>99</v>
      </c>
      <c r="AA142" s="57">
        <f t="shared" si="34"/>
        <v>136</v>
      </c>
      <c r="AB142" s="57" t="str">
        <f t="shared" si="35"/>
        <v>DQ</v>
      </c>
    </row>
    <row r="143" spans="1:28" x14ac:dyDescent="0.35">
      <c r="A143" s="57">
        <v>137</v>
      </c>
      <c r="B143" s="58" t="s">
        <v>153</v>
      </c>
      <c r="C143" s="57" t="str">
        <f>IF('Competitor List'!J142="Y",'Competitor List'!B142," ")</f>
        <v xml:space="preserve"> </v>
      </c>
      <c r="D143" s="57">
        <f>'LIGHT GUN'!G163</f>
        <v>0</v>
      </c>
      <c r="E143" s="57">
        <f>'LIGHT GUN'!H163</f>
        <v>0</v>
      </c>
      <c r="F143" s="171">
        <f>'LIGHT GUN'!I163</f>
        <v>0</v>
      </c>
      <c r="G143" s="57">
        <f t="shared" si="24"/>
        <v>0</v>
      </c>
      <c r="H143" s="57" t="str">
        <f t="shared" si="25"/>
        <v>99</v>
      </c>
      <c r="I143" s="57">
        <f t="shared" si="26"/>
        <v>137</v>
      </c>
      <c r="J143" s="57" t="str">
        <f t="shared" si="27"/>
        <v>DQ</v>
      </c>
      <c r="L143" s="57" t="str">
        <f>IF('Competitor List'!K142="Y",'Competitor List'!C142," ")</f>
        <v xml:space="preserve"> </v>
      </c>
      <c r="M143" s="57">
        <f>'HEAVY GUN'!G163</f>
        <v>0</v>
      </c>
      <c r="N143" s="57">
        <f>'HEAVY GUN'!H163</f>
        <v>0</v>
      </c>
      <c r="O143" s="171">
        <f>'HEAVY GUN'!I163</f>
        <v>0</v>
      </c>
      <c r="P143" s="57">
        <f t="shared" si="28"/>
        <v>0</v>
      </c>
      <c r="Q143" s="57" t="str">
        <f t="shared" si="29"/>
        <v>99</v>
      </c>
      <c r="R143" s="57">
        <f t="shared" si="30"/>
        <v>137</v>
      </c>
      <c r="S143" s="57" t="str">
        <f t="shared" si="31"/>
        <v>DQ</v>
      </c>
      <c r="U143" s="57">
        <f>'Factory Gun'!B163</f>
        <v>0</v>
      </c>
      <c r="V143" s="57">
        <f>'Factory Gun'!G163</f>
        <v>0</v>
      </c>
      <c r="W143" s="57">
        <f>'Factory Gun'!H163</f>
        <v>0</v>
      </c>
      <c r="X143" s="171">
        <f>'Factory Gun'!I163</f>
        <v>0</v>
      </c>
      <c r="Y143" s="57">
        <f t="shared" si="32"/>
        <v>0</v>
      </c>
      <c r="Z143" s="57" t="str">
        <f t="shared" si="33"/>
        <v>99</v>
      </c>
      <c r="AA143" s="57">
        <f t="shared" si="34"/>
        <v>137</v>
      </c>
      <c r="AB143" s="57" t="str">
        <f t="shared" si="35"/>
        <v>DQ</v>
      </c>
    </row>
    <row r="144" spans="1:28" x14ac:dyDescent="0.35">
      <c r="A144" s="57">
        <v>138</v>
      </c>
      <c r="B144" s="58" t="s">
        <v>153</v>
      </c>
      <c r="C144" s="57" t="str">
        <f>IF('Competitor List'!J143="Y",'Competitor List'!B143," ")</f>
        <v xml:space="preserve"> </v>
      </c>
      <c r="D144" s="57">
        <f>'LIGHT GUN'!G164</f>
        <v>0</v>
      </c>
      <c r="E144" s="57">
        <f>'LIGHT GUN'!H164</f>
        <v>0</v>
      </c>
      <c r="F144" s="171">
        <f>'LIGHT GUN'!I164</f>
        <v>0</v>
      </c>
      <c r="G144" s="57">
        <f t="shared" si="24"/>
        <v>0</v>
      </c>
      <c r="H144" s="57" t="str">
        <f t="shared" si="25"/>
        <v>99</v>
      </c>
      <c r="I144" s="57">
        <f t="shared" si="26"/>
        <v>138</v>
      </c>
      <c r="J144" s="57" t="str">
        <f t="shared" si="27"/>
        <v>DQ</v>
      </c>
      <c r="L144" s="57" t="str">
        <f>IF('Competitor List'!K143="Y",'Competitor List'!C143," ")</f>
        <v xml:space="preserve"> </v>
      </c>
      <c r="M144" s="57">
        <f>'HEAVY GUN'!G164</f>
        <v>0</v>
      </c>
      <c r="N144" s="57">
        <f>'HEAVY GUN'!H164</f>
        <v>0</v>
      </c>
      <c r="O144" s="171">
        <f>'HEAVY GUN'!I164</f>
        <v>0</v>
      </c>
      <c r="P144" s="57">
        <f t="shared" si="28"/>
        <v>0</v>
      </c>
      <c r="Q144" s="57" t="str">
        <f t="shared" si="29"/>
        <v>99</v>
      </c>
      <c r="R144" s="57">
        <f t="shared" si="30"/>
        <v>138</v>
      </c>
      <c r="S144" s="57" t="str">
        <f t="shared" si="31"/>
        <v>DQ</v>
      </c>
      <c r="U144" s="57">
        <f>'Factory Gun'!B164</f>
        <v>0</v>
      </c>
      <c r="V144" s="57">
        <f>'Factory Gun'!G164</f>
        <v>0</v>
      </c>
      <c r="W144" s="57">
        <f>'Factory Gun'!H164</f>
        <v>0</v>
      </c>
      <c r="X144" s="171">
        <f>'Factory Gun'!I164</f>
        <v>0</v>
      </c>
      <c r="Y144" s="57">
        <f t="shared" si="32"/>
        <v>0</v>
      </c>
      <c r="Z144" s="57" t="str">
        <f t="shared" si="33"/>
        <v>99</v>
      </c>
      <c r="AA144" s="57">
        <f t="shared" si="34"/>
        <v>138</v>
      </c>
      <c r="AB144" s="57" t="str">
        <f t="shared" si="35"/>
        <v>DQ</v>
      </c>
    </row>
    <row r="145" spans="1:28" x14ac:dyDescent="0.35">
      <c r="A145" s="57">
        <v>139</v>
      </c>
      <c r="B145" s="58" t="s">
        <v>153</v>
      </c>
      <c r="C145" s="57" t="str">
        <f>IF('Competitor List'!J144="Y",'Competitor List'!B144," ")</f>
        <v xml:space="preserve"> </v>
      </c>
      <c r="D145" s="57">
        <f>'LIGHT GUN'!G165</f>
        <v>0</v>
      </c>
      <c r="E145" s="57">
        <f>'LIGHT GUN'!H165</f>
        <v>0</v>
      </c>
      <c r="F145" s="171">
        <f>'LIGHT GUN'!I165</f>
        <v>0</v>
      </c>
      <c r="G145" s="57">
        <f t="shared" si="24"/>
        <v>0</v>
      </c>
      <c r="H145" s="57" t="str">
        <f t="shared" si="25"/>
        <v>99</v>
      </c>
      <c r="I145" s="57">
        <f t="shared" si="26"/>
        <v>139</v>
      </c>
      <c r="J145" s="57" t="str">
        <f t="shared" si="27"/>
        <v>DQ</v>
      </c>
      <c r="L145" s="57" t="str">
        <f>IF('Competitor List'!K144="Y",'Competitor List'!C144," ")</f>
        <v xml:space="preserve"> </v>
      </c>
      <c r="M145" s="57">
        <f>'HEAVY GUN'!G165</f>
        <v>0</v>
      </c>
      <c r="N145" s="57">
        <f>'HEAVY GUN'!H165</f>
        <v>0</v>
      </c>
      <c r="O145" s="171">
        <f>'HEAVY GUN'!I165</f>
        <v>0</v>
      </c>
      <c r="P145" s="57">
        <f t="shared" si="28"/>
        <v>0</v>
      </c>
      <c r="Q145" s="57" t="str">
        <f t="shared" si="29"/>
        <v>99</v>
      </c>
      <c r="R145" s="57">
        <f t="shared" si="30"/>
        <v>139</v>
      </c>
      <c r="S145" s="57" t="str">
        <f t="shared" si="31"/>
        <v>DQ</v>
      </c>
      <c r="U145" s="57">
        <f>'Factory Gun'!B165</f>
        <v>0</v>
      </c>
      <c r="V145" s="57">
        <f>'Factory Gun'!G165</f>
        <v>0</v>
      </c>
      <c r="W145" s="57">
        <f>'Factory Gun'!H165</f>
        <v>0</v>
      </c>
      <c r="X145" s="171">
        <f>'Factory Gun'!I165</f>
        <v>0</v>
      </c>
      <c r="Y145" s="57">
        <f t="shared" si="32"/>
        <v>0</v>
      </c>
      <c r="Z145" s="57" t="str">
        <f t="shared" si="33"/>
        <v>99</v>
      </c>
      <c r="AA145" s="57">
        <f t="shared" si="34"/>
        <v>139</v>
      </c>
      <c r="AB145" s="57" t="str">
        <f t="shared" si="35"/>
        <v>DQ</v>
      </c>
    </row>
    <row r="146" spans="1:28" x14ac:dyDescent="0.35">
      <c r="A146" s="57">
        <v>140</v>
      </c>
      <c r="B146" s="58" t="s">
        <v>153</v>
      </c>
      <c r="C146" s="57" t="str">
        <f>IF('Competitor List'!J145="Y",'Competitor List'!B145," ")</f>
        <v xml:space="preserve"> </v>
      </c>
      <c r="D146" s="57">
        <f>'LIGHT GUN'!G166</f>
        <v>0</v>
      </c>
      <c r="E146" s="57">
        <f>'LIGHT GUN'!H166</f>
        <v>0</v>
      </c>
      <c r="F146" s="171">
        <f>'LIGHT GUN'!I166</f>
        <v>0</v>
      </c>
      <c r="G146" s="57">
        <f t="shared" si="24"/>
        <v>0</v>
      </c>
      <c r="H146" s="57" t="str">
        <f t="shared" si="25"/>
        <v>99</v>
      </c>
      <c r="I146" s="57">
        <f t="shared" si="26"/>
        <v>140</v>
      </c>
      <c r="J146" s="57" t="str">
        <f t="shared" si="27"/>
        <v>DQ</v>
      </c>
      <c r="L146" s="57" t="str">
        <f>IF('Competitor List'!K145="Y",'Competitor List'!C145," ")</f>
        <v xml:space="preserve"> </v>
      </c>
      <c r="M146" s="57">
        <f>'HEAVY GUN'!G166</f>
        <v>0</v>
      </c>
      <c r="N146" s="57">
        <f>'HEAVY GUN'!H166</f>
        <v>0</v>
      </c>
      <c r="O146" s="171">
        <f>'HEAVY GUN'!I166</f>
        <v>0</v>
      </c>
      <c r="P146" s="57">
        <f t="shared" si="28"/>
        <v>0</v>
      </c>
      <c r="Q146" s="57" t="str">
        <f t="shared" si="29"/>
        <v>99</v>
      </c>
      <c r="R146" s="57">
        <f t="shared" si="30"/>
        <v>140</v>
      </c>
      <c r="S146" s="57" t="str">
        <f t="shared" si="31"/>
        <v>DQ</v>
      </c>
      <c r="U146" s="57">
        <f>'Factory Gun'!B166</f>
        <v>0</v>
      </c>
      <c r="V146" s="57">
        <f>'Factory Gun'!G166</f>
        <v>0</v>
      </c>
      <c r="W146" s="57">
        <f>'Factory Gun'!H166</f>
        <v>0</v>
      </c>
      <c r="X146" s="171">
        <f>'Factory Gun'!I166</f>
        <v>0</v>
      </c>
      <c r="Y146" s="57">
        <f t="shared" si="32"/>
        <v>0</v>
      </c>
      <c r="Z146" s="57" t="str">
        <f t="shared" si="33"/>
        <v>99</v>
      </c>
      <c r="AA146" s="57">
        <f t="shared" si="34"/>
        <v>140</v>
      </c>
      <c r="AB146" s="57" t="str">
        <f t="shared" si="35"/>
        <v>DQ</v>
      </c>
    </row>
    <row r="147" spans="1:28" x14ac:dyDescent="0.35">
      <c r="A147" s="57">
        <v>141</v>
      </c>
      <c r="B147" s="58" t="s">
        <v>153</v>
      </c>
      <c r="C147" s="57" t="str">
        <f>IF('Competitor List'!J146="Y",'Competitor List'!B146," ")</f>
        <v xml:space="preserve"> </v>
      </c>
      <c r="D147" s="57">
        <f>'LIGHT GUN'!G167</f>
        <v>0</v>
      </c>
      <c r="E147" s="57">
        <f>'LIGHT GUN'!H167</f>
        <v>0</v>
      </c>
      <c r="F147" s="171">
        <f>'LIGHT GUN'!I167</f>
        <v>0</v>
      </c>
      <c r="G147" s="57">
        <f t="shared" si="24"/>
        <v>0</v>
      </c>
      <c r="H147" s="57" t="str">
        <f t="shared" si="25"/>
        <v>99</v>
      </c>
      <c r="I147" s="57">
        <f t="shared" si="26"/>
        <v>141</v>
      </c>
      <c r="J147" s="57" t="str">
        <f t="shared" si="27"/>
        <v>DQ</v>
      </c>
      <c r="L147" s="57" t="str">
        <f>IF('Competitor List'!K146="Y",'Competitor List'!C146," ")</f>
        <v xml:space="preserve"> </v>
      </c>
      <c r="M147" s="57">
        <f>'HEAVY GUN'!G167</f>
        <v>0</v>
      </c>
      <c r="N147" s="57">
        <f>'HEAVY GUN'!H167</f>
        <v>0</v>
      </c>
      <c r="O147" s="171">
        <f>'HEAVY GUN'!I167</f>
        <v>0</v>
      </c>
      <c r="P147" s="57">
        <f t="shared" si="28"/>
        <v>0</v>
      </c>
      <c r="Q147" s="57" t="str">
        <f t="shared" si="29"/>
        <v>99</v>
      </c>
      <c r="R147" s="57">
        <f t="shared" si="30"/>
        <v>141</v>
      </c>
      <c r="S147" s="57" t="str">
        <f t="shared" si="31"/>
        <v>DQ</v>
      </c>
      <c r="U147" s="57">
        <f>'Factory Gun'!B167</f>
        <v>0</v>
      </c>
      <c r="V147" s="57">
        <f>'Factory Gun'!G167</f>
        <v>0</v>
      </c>
      <c r="W147" s="57">
        <f>'Factory Gun'!H167</f>
        <v>0</v>
      </c>
      <c r="X147" s="171">
        <f>'Factory Gun'!I167</f>
        <v>0</v>
      </c>
      <c r="Y147" s="57">
        <f t="shared" si="32"/>
        <v>0</v>
      </c>
      <c r="Z147" s="57" t="str">
        <f t="shared" si="33"/>
        <v>99</v>
      </c>
      <c r="AA147" s="57">
        <f t="shared" si="34"/>
        <v>141</v>
      </c>
      <c r="AB147" s="57" t="str">
        <f t="shared" si="35"/>
        <v>DQ</v>
      </c>
    </row>
    <row r="148" spans="1:28" x14ac:dyDescent="0.35">
      <c r="A148" s="57">
        <v>142</v>
      </c>
      <c r="B148" s="58" t="s">
        <v>153</v>
      </c>
      <c r="C148" s="57" t="str">
        <f>IF('Competitor List'!J147="Y",'Competitor List'!B147," ")</f>
        <v xml:space="preserve"> </v>
      </c>
      <c r="D148" s="57">
        <f>'LIGHT GUN'!G168</f>
        <v>0</v>
      </c>
      <c r="E148" s="57">
        <f>'LIGHT GUN'!H168</f>
        <v>0</v>
      </c>
      <c r="F148" s="171">
        <f>'LIGHT GUN'!I168</f>
        <v>0</v>
      </c>
      <c r="G148" s="57">
        <f t="shared" si="24"/>
        <v>0</v>
      </c>
      <c r="H148" s="57" t="str">
        <f t="shared" si="25"/>
        <v>99</v>
      </c>
      <c r="I148" s="57">
        <f t="shared" si="26"/>
        <v>142</v>
      </c>
      <c r="J148" s="57" t="str">
        <f t="shared" si="27"/>
        <v>DQ</v>
      </c>
      <c r="L148" s="57" t="str">
        <f>IF('Competitor List'!K147="Y",'Competitor List'!C147," ")</f>
        <v xml:space="preserve"> </v>
      </c>
      <c r="M148" s="57">
        <f>'HEAVY GUN'!G168</f>
        <v>0</v>
      </c>
      <c r="N148" s="57">
        <f>'HEAVY GUN'!H168</f>
        <v>0</v>
      </c>
      <c r="O148" s="171">
        <f>'HEAVY GUN'!I168</f>
        <v>0</v>
      </c>
      <c r="P148" s="57">
        <f t="shared" si="28"/>
        <v>0</v>
      </c>
      <c r="Q148" s="57" t="str">
        <f t="shared" si="29"/>
        <v>99</v>
      </c>
      <c r="R148" s="57">
        <f t="shared" si="30"/>
        <v>142</v>
      </c>
      <c r="S148" s="57" t="str">
        <f t="shared" si="31"/>
        <v>DQ</v>
      </c>
      <c r="U148" s="57">
        <f>'Factory Gun'!B168</f>
        <v>0</v>
      </c>
      <c r="V148" s="57">
        <f>'Factory Gun'!G168</f>
        <v>0</v>
      </c>
      <c r="W148" s="57">
        <f>'Factory Gun'!H168</f>
        <v>0</v>
      </c>
      <c r="X148" s="171">
        <f>'Factory Gun'!I168</f>
        <v>0</v>
      </c>
      <c r="Y148" s="57">
        <f t="shared" si="32"/>
        <v>0</v>
      </c>
      <c r="Z148" s="57" t="str">
        <f t="shared" si="33"/>
        <v>99</v>
      </c>
      <c r="AA148" s="57">
        <f t="shared" si="34"/>
        <v>142</v>
      </c>
      <c r="AB148" s="57" t="str">
        <f t="shared" si="35"/>
        <v>DQ</v>
      </c>
    </row>
    <row r="149" spans="1:28" x14ac:dyDescent="0.35">
      <c r="A149" s="57">
        <v>143</v>
      </c>
      <c r="B149" s="58" t="s">
        <v>153</v>
      </c>
      <c r="C149" s="57" t="str">
        <f>IF('Competitor List'!J148="Y",'Competitor List'!B148," ")</f>
        <v xml:space="preserve"> </v>
      </c>
      <c r="D149" s="57">
        <f>'LIGHT GUN'!G169</f>
        <v>0</v>
      </c>
      <c r="E149" s="57">
        <f>'LIGHT GUN'!H169</f>
        <v>0</v>
      </c>
      <c r="F149" s="171">
        <f>'LIGHT GUN'!I169</f>
        <v>0</v>
      </c>
      <c r="G149" s="57">
        <f t="shared" si="24"/>
        <v>0</v>
      </c>
      <c r="H149" s="57" t="str">
        <f t="shared" si="25"/>
        <v>99</v>
      </c>
      <c r="I149" s="57">
        <f t="shared" si="26"/>
        <v>143</v>
      </c>
      <c r="J149" s="57" t="str">
        <f t="shared" si="27"/>
        <v>DQ</v>
      </c>
      <c r="L149" s="57" t="str">
        <f>IF('Competitor List'!K148="Y",'Competitor List'!C148," ")</f>
        <v xml:space="preserve"> </v>
      </c>
      <c r="M149" s="57">
        <f>'HEAVY GUN'!G169</f>
        <v>0</v>
      </c>
      <c r="N149" s="57">
        <f>'HEAVY GUN'!H169</f>
        <v>0</v>
      </c>
      <c r="O149" s="171">
        <f>'HEAVY GUN'!I169</f>
        <v>0</v>
      </c>
      <c r="P149" s="57">
        <f t="shared" si="28"/>
        <v>0</v>
      </c>
      <c r="Q149" s="57" t="str">
        <f t="shared" si="29"/>
        <v>99</v>
      </c>
      <c r="R149" s="57">
        <f t="shared" si="30"/>
        <v>143</v>
      </c>
      <c r="S149" s="57" t="str">
        <f t="shared" si="31"/>
        <v>DQ</v>
      </c>
      <c r="U149" s="57">
        <f>'Factory Gun'!B169</f>
        <v>0</v>
      </c>
      <c r="V149" s="57">
        <f>'Factory Gun'!G169</f>
        <v>0</v>
      </c>
      <c r="W149" s="57">
        <f>'Factory Gun'!H169</f>
        <v>0</v>
      </c>
      <c r="X149" s="171">
        <f>'Factory Gun'!I169</f>
        <v>0</v>
      </c>
      <c r="Y149" s="57">
        <f t="shared" si="32"/>
        <v>0</v>
      </c>
      <c r="Z149" s="57" t="str">
        <f t="shared" si="33"/>
        <v>99</v>
      </c>
      <c r="AA149" s="57">
        <f t="shared" si="34"/>
        <v>143</v>
      </c>
      <c r="AB149" s="57" t="str">
        <f t="shared" si="35"/>
        <v>DQ</v>
      </c>
    </row>
    <row r="150" spans="1:28" x14ac:dyDescent="0.35">
      <c r="A150" s="57">
        <v>144</v>
      </c>
      <c r="B150" s="58" t="s">
        <v>153</v>
      </c>
      <c r="C150" s="57" t="str">
        <f>IF('Competitor List'!J149="Y",'Competitor List'!B149," ")</f>
        <v xml:space="preserve"> </v>
      </c>
      <c r="D150" s="57">
        <f>'LIGHT GUN'!G170</f>
        <v>0</v>
      </c>
      <c r="E150" s="57">
        <f>'LIGHT GUN'!H170</f>
        <v>0</v>
      </c>
      <c r="F150" s="171">
        <f>'LIGHT GUN'!I170</f>
        <v>0</v>
      </c>
      <c r="G150" s="57">
        <f t="shared" si="24"/>
        <v>0</v>
      </c>
      <c r="H150" s="57" t="str">
        <f t="shared" si="25"/>
        <v>99</v>
      </c>
      <c r="I150" s="57">
        <f t="shared" si="26"/>
        <v>144</v>
      </c>
      <c r="J150" s="57" t="str">
        <f t="shared" si="27"/>
        <v>DQ</v>
      </c>
      <c r="L150" s="57" t="str">
        <f>IF('Competitor List'!K149="Y",'Competitor List'!C149," ")</f>
        <v xml:space="preserve"> </v>
      </c>
      <c r="M150" s="57">
        <f>'HEAVY GUN'!G170</f>
        <v>0</v>
      </c>
      <c r="N150" s="57">
        <f>'HEAVY GUN'!H170</f>
        <v>0</v>
      </c>
      <c r="O150" s="171">
        <f>'HEAVY GUN'!I170</f>
        <v>0</v>
      </c>
      <c r="P150" s="57">
        <f t="shared" si="28"/>
        <v>0</v>
      </c>
      <c r="Q150" s="57" t="str">
        <f t="shared" si="29"/>
        <v>99</v>
      </c>
      <c r="R150" s="57">
        <f t="shared" si="30"/>
        <v>144</v>
      </c>
      <c r="S150" s="57" t="str">
        <f t="shared" si="31"/>
        <v>DQ</v>
      </c>
      <c r="U150" s="57">
        <f>'Factory Gun'!B170</f>
        <v>0</v>
      </c>
      <c r="V150" s="57">
        <f>'Factory Gun'!G170</f>
        <v>0</v>
      </c>
      <c r="W150" s="57">
        <f>'Factory Gun'!H170</f>
        <v>0</v>
      </c>
      <c r="X150" s="171">
        <f>'Factory Gun'!I170</f>
        <v>0</v>
      </c>
      <c r="Y150" s="57">
        <f t="shared" si="32"/>
        <v>0</v>
      </c>
      <c r="Z150" s="57" t="str">
        <f t="shared" si="33"/>
        <v>99</v>
      </c>
      <c r="AA150" s="57">
        <f t="shared" si="34"/>
        <v>144</v>
      </c>
      <c r="AB150" s="57" t="str">
        <f t="shared" si="35"/>
        <v>DQ</v>
      </c>
    </row>
    <row r="151" spans="1:28" x14ac:dyDescent="0.35">
      <c r="A151" s="57">
        <v>145</v>
      </c>
      <c r="B151" s="58" t="s">
        <v>153</v>
      </c>
      <c r="C151" s="57" t="str">
        <f>IF('Competitor List'!J150="Y",'Competitor List'!B150," ")</f>
        <v xml:space="preserve"> </v>
      </c>
      <c r="D151" s="57">
        <f>'LIGHT GUN'!G171</f>
        <v>0</v>
      </c>
      <c r="E151" s="57">
        <f>'LIGHT GUN'!H171</f>
        <v>0</v>
      </c>
      <c r="F151" s="171">
        <f>'LIGHT GUN'!I171</f>
        <v>0</v>
      </c>
      <c r="G151" s="57">
        <f t="shared" si="24"/>
        <v>0</v>
      </c>
      <c r="H151" s="57" t="str">
        <f t="shared" si="25"/>
        <v>99</v>
      </c>
      <c r="I151" s="57">
        <f t="shared" si="26"/>
        <v>145</v>
      </c>
      <c r="J151" s="57" t="str">
        <f t="shared" si="27"/>
        <v>DQ</v>
      </c>
      <c r="L151" s="57" t="str">
        <f>IF('Competitor List'!K150="Y",'Competitor List'!C150," ")</f>
        <v xml:space="preserve"> </v>
      </c>
      <c r="M151" s="57">
        <f>'HEAVY GUN'!G171</f>
        <v>0</v>
      </c>
      <c r="N151" s="57">
        <f>'HEAVY GUN'!H171</f>
        <v>0</v>
      </c>
      <c r="O151" s="171">
        <f>'HEAVY GUN'!I171</f>
        <v>0</v>
      </c>
      <c r="P151" s="57">
        <f t="shared" si="28"/>
        <v>0</v>
      </c>
      <c r="Q151" s="57" t="str">
        <f t="shared" si="29"/>
        <v>99</v>
      </c>
      <c r="R151" s="57">
        <f t="shared" si="30"/>
        <v>145</v>
      </c>
      <c r="S151" s="57" t="str">
        <f t="shared" si="31"/>
        <v>DQ</v>
      </c>
      <c r="U151" s="57">
        <f>'Factory Gun'!B171</f>
        <v>0</v>
      </c>
      <c r="V151" s="57">
        <f>'Factory Gun'!G171</f>
        <v>0</v>
      </c>
      <c r="W151" s="57">
        <f>'Factory Gun'!H171</f>
        <v>0</v>
      </c>
      <c r="X151" s="171">
        <f>'Factory Gun'!I171</f>
        <v>0</v>
      </c>
      <c r="Y151" s="57">
        <f t="shared" si="32"/>
        <v>0</v>
      </c>
      <c r="Z151" s="57" t="str">
        <f t="shared" si="33"/>
        <v>99</v>
      </c>
      <c r="AA151" s="57">
        <f t="shared" si="34"/>
        <v>145</v>
      </c>
      <c r="AB151" s="57" t="str">
        <f t="shared" si="35"/>
        <v>DQ</v>
      </c>
    </row>
    <row r="152" spans="1:28" x14ac:dyDescent="0.35">
      <c r="A152" s="57">
        <v>146</v>
      </c>
      <c r="B152" s="58" t="s">
        <v>153</v>
      </c>
      <c r="C152" s="57" t="str">
        <f>IF('Competitor List'!J151="Y",'Competitor List'!B151," ")</f>
        <v xml:space="preserve"> </v>
      </c>
      <c r="D152" s="57">
        <f>'LIGHT GUN'!G172</f>
        <v>0</v>
      </c>
      <c r="E152" s="57">
        <f>'LIGHT GUN'!H172</f>
        <v>0</v>
      </c>
      <c r="F152" s="171">
        <f>'LIGHT GUN'!I172</f>
        <v>0</v>
      </c>
      <c r="G152" s="57">
        <f t="shared" si="24"/>
        <v>0</v>
      </c>
      <c r="H152" s="57" t="str">
        <f t="shared" si="25"/>
        <v>99</v>
      </c>
      <c r="I152" s="57">
        <f t="shared" si="26"/>
        <v>146</v>
      </c>
      <c r="J152" s="57" t="str">
        <f t="shared" si="27"/>
        <v>DQ</v>
      </c>
      <c r="L152" s="57" t="str">
        <f>IF('Competitor List'!K151="Y",'Competitor List'!C151," ")</f>
        <v xml:space="preserve"> </v>
      </c>
      <c r="M152" s="57">
        <f>'HEAVY GUN'!G172</f>
        <v>0</v>
      </c>
      <c r="N152" s="57">
        <f>'HEAVY GUN'!H172</f>
        <v>0</v>
      </c>
      <c r="O152" s="171">
        <f>'HEAVY GUN'!I172</f>
        <v>0</v>
      </c>
      <c r="P152" s="57">
        <f t="shared" si="28"/>
        <v>0</v>
      </c>
      <c r="Q152" s="57" t="str">
        <f t="shared" si="29"/>
        <v>99</v>
      </c>
      <c r="R152" s="57">
        <f t="shared" si="30"/>
        <v>146</v>
      </c>
      <c r="S152" s="57" t="str">
        <f t="shared" si="31"/>
        <v>DQ</v>
      </c>
      <c r="U152" s="57">
        <f>'Factory Gun'!B172</f>
        <v>0</v>
      </c>
      <c r="V152" s="57">
        <f>'Factory Gun'!G172</f>
        <v>0</v>
      </c>
      <c r="W152" s="57">
        <f>'Factory Gun'!H172</f>
        <v>0</v>
      </c>
      <c r="X152" s="171">
        <f>'Factory Gun'!I172</f>
        <v>0</v>
      </c>
      <c r="Y152" s="57">
        <f t="shared" si="32"/>
        <v>0</v>
      </c>
      <c r="Z152" s="57" t="str">
        <f t="shared" si="33"/>
        <v>99</v>
      </c>
      <c r="AA152" s="57">
        <f t="shared" si="34"/>
        <v>146</v>
      </c>
      <c r="AB152" s="57" t="str">
        <f t="shared" si="35"/>
        <v>DQ</v>
      </c>
    </row>
    <row r="153" spans="1:28" x14ac:dyDescent="0.35">
      <c r="A153" s="57">
        <v>147</v>
      </c>
      <c r="B153" s="58" t="s">
        <v>153</v>
      </c>
      <c r="C153" s="57" t="str">
        <f>IF('Competitor List'!J152="Y",'Competitor List'!B152," ")</f>
        <v xml:space="preserve"> </v>
      </c>
      <c r="D153" s="57">
        <f>'LIGHT GUN'!G173</f>
        <v>0</v>
      </c>
      <c r="E153" s="57">
        <f>'LIGHT GUN'!H173</f>
        <v>0</v>
      </c>
      <c r="F153" s="171">
        <f>'LIGHT GUN'!I173</f>
        <v>0</v>
      </c>
      <c r="G153" s="57">
        <f t="shared" si="24"/>
        <v>0</v>
      </c>
      <c r="H153" s="57" t="str">
        <f t="shared" si="25"/>
        <v>99</v>
      </c>
      <c r="I153" s="57">
        <f t="shared" si="26"/>
        <v>147</v>
      </c>
      <c r="J153" s="57" t="str">
        <f t="shared" si="27"/>
        <v>DQ</v>
      </c>
      <c r="L153" s="57" t="str">
        <f>IF('Competitor List'!K152="Y",'Competitor List'!C152," ")</f>
        <v xml:space="preserve"> </v>
      </c>
      <c r="M153" s="57">
        <f>'HEAVY GUN'!G173</f>
        <v>0</v>
      </c>
      <c r="N153" s="57">
        <f>'HEAVY GUN'!H173</f>
        <v>0</v>
      </c>
      <c r="O153" s="171">
        <f>'HEAVY GUN'!I173</f>
        <v>0</v>
      </c>
      <c r="P153" s="57">
        <f t="shared" si="28"/>
        <v>0</v>
      </c>
      <c r="Q153" s="57" t="str">
        <f t="shared" si="29"/>
        <v>99</v>
      </c>
      <c r="R153" s="57">
        <f t="shared" si="30"/>
        <v>147</v>
      </c>
      <c r="S153" s="57" t="str">
        <f t="shared" si="31"/>
        <v>DQ</v>
      </c>
      <c r="U153" s="57">
        <f>'Factory Gun'!B173</f>
        <v>0</v>
      </c>
      <c r="V153" s="57">
        <f>'Factory Gun'!G173</f>
        <v>0</v>
      </c>
      <c r="W153" s="57">
        <f>'Factory Gun'!H173</f>
        <v>0</v>
      </c>
      <c r="X153" s="171">
        <f>'Factory Gun'!I173</f>
        <v>0</v>
      </c>
      <c r="Y153" s="57">
        <f t="shared" si="32"/>
        <v>0</v>
      </c>
      <c r="Z153" s="57" t="str">
        <f t="shared" si="33"/>
        <v>99</v>
      </c>
      <c r="AA153" s="57">
        <f t="shared" si="34"/>
        <v>147</v>
      </c>
      <c r="AB153" s="57" t="str">
        <f t="shared" si="35"/>
        <v>DQ</v>
      </c>
    </row>
    <row r="154" spans="1:28" x14ac:dyDescent="0.35">
      <c r="A154" s="57">
        <v>148</v>
      </c>
      <c r="B154" s="58" t="s">
        <v>153</v>
      </c>
      <c r="C154" s="57" t="str">
        <f>IF('Competitor List'!J153="Y",'Competitor List'!B153," ")</f>
        <v xml:space="preserve"> </v>
      </c>
      <c r="D154" s="57">
        <f>'LIGHT GUN'!G174</f>
        <v>0</v>
      </c>
      <c r="E154" s="57">
        <f>'LIGHT GUN'!H174</f>
        <v>0</v>
      </c>
      <c r="F154" s="171">
        <f>'LIGHT GUN'!I174</f>
        <v>0</v>
      </c>
      <c r="G154" s="57">
        <f t="shared" si="24"/>
        <v>0</v>
      </c>
      <c r="H154" s="57" t="str">
        <f t="shared" si="25"/>
        <v>99</v>
      </c>
      <c r="I154" s="57">
        <f t="shared" si="26"/>
        <v>148</v>
      </c>
      <c r="J154" s="57" t="str">
        <f t="shared" si="27"/>
        <v>DQ</v>
      </c>
      <c r="L154" s="57" t="str">
        <f>IF('Competitor List'!K153="Y",'Competitor List'!C153," ")</f>
        <v xml:space="preserve"> </v>
      </c>
      <c r="M154" s="57">
        <f>'HEAVY GUN'!G174</f>
        <v>0</v>
      </c>
      <c r="N154" s="57">
        <f>'HEAVY GUN'!H174</f>
        <v>0</v>
      </c>
      <c r="O154" s="171">
        <f>'HEAVY GUN'!I174</f>
        <v>0</v>
      </c>
      <c r="P154" s="57">
        <f t="shared" si="28"/>
        <v>0</v>
      </c>
      <c r="Q154" s="57" t="str">
        <f t="shared" si="29"/>
        <v>99</v>
      </c>
      <c r="R154" s="57">
        <f t="shared" si="30"/>
        <v>148</v>
      </c>
      <c r="S154" s="57" t="str">
        <f t="shared" si="31"/>
        <v>DQ</v>
      </c>
      <c r="U154" s="57">
        <f>'Factory Gun'!B174</f>
        <v>0</v>
      </c>
      <c r="V154" s="57">
        <f>'Factory Gun'!G174</f>
        <v>0</v>
      </c>
      <c r="W154" s="57">
        <f>'Factory Gun'!H174</f>
        <v>0</v>
      </c>
      <c r="X154" s="171">
        <f>'Factory Gun'!I174</f>
        <v>0</v>
      </c>
      <c r="Y154" s="57">
        <f t="shared" si="32"/>
        <v>0</v>
      </c>
      <c r="Z154" s="57" t="str">
        <f t="shared" si="33"/>
        <v>99</v>
      </c>
      <c r="AA154" s="57">
        <f t="shared" si="34"/>
        <v>148</v>
      </c>
      <c r="AB154" s="57" t="str">
        <f t="shared" si="35"/>
        <v>DQ</v>
      </c>
    </row>
    <row r="155" spans="1:28" x14ac:dyDescent="0.35">
      <c r="A155" s="57">
        <v>149</v>
      </c>
      <c r="B155" s="58" t="s">
        <v>153</v>
      </c>
      <c r="C155" s="57" t="str">
        <f>IF('Competitor List'!J154="Y",'Competitor List'!B154," ")</f>
        <v xml:space="preserve"> </v>
      </c>
      <c r="D155" s="57">
        <f>'LIGHT GUN'!G175</f>
        <v>0</v>
      </c>
      <c r="E155" s="57">
        <f>'LIGHT GUN'!H175</f>
        <v>0</v>
      </c>
      <c r="F155" s="171">
        <f>'LIGHT GUN'!I175</f>
        <v>0</v>
      </c>
      <c r="G155" s="57">
        <f t="shared" si="24"/>
        <v>0</v>
      </c>
      <c r="H155" s="57" t="str">
        <f t="shared" si="25"/>
        <v>99</v>
      </c>
      <c r="I155" s="57">
        <f t="shared" si="26"/>
        <v>149</v>
      </c>
      <c r="J155" s="57" t="str">
        <f t="shared" si="27"/>
        <v>DQ</v>
      </c>
      <c r="L155" s="57" t="str">
        <f>IF('Competitor List'!K154="Y",'Competitor List'!C154," ")</f>
        <v xml:space="preserve"> </v>
      </c>
      <c r="M155" s="57">
        <f>'HEAVY GUN'!G175</f>
        <v>0</v>
      </c>
      <c r="N155" s="57">
        <f>'HEAVY GUN'!H175</f>
        <v>0</v>
      </c>
      <c r="O155" s="171">
        <f>'HEAVY GUN'!I175</f>
        <v>0</v>
      </c>
      <c r="P155" s="57">
        <f t="shared" si="28"/>
        <v>0</v>
      </c>
      <c r="Q155" s="57" t="str">
        <f t="shared" si="29"/>
        <v>99</v>
      </c>
      <c r="R155" s="57">
        <f t="shared" si="30"/>
        <v>149</v>
      </c>
      <c r="S155" s="57" t="str">
        <f t="shared" si="31"/>
        <v>DQ</v>
      </c>
      <c r="U155" s="57">
        <f>'Factory Gun'!B175</f>
        <v>0</v>
      </c>
      <c r="V155" s="57">
        <f>'Factory Gun'!G175</f>
        <v>0</v>
      </c>
      <c r="W155" s="57">
        <f>'Factory Gun'!H175</f>
        <v>0</v>
      </c>
      <c r="X155" s="171">
        <f>'Factory Gun'!I175</f>
        <v>0</v>
      </c>
      <c r="Y155" s="57">
        <f t="shared" si="32"/>
        <v>0</v>
      </c>
      <c r="Z155" s="57" t="str">
        <f t="shared" si="33"/>
        <v>99</v>
      </c>
      <c r="AA155" s="57">
        <f t="shared" si="34"/>
        <v>149</v>
      </c>
      <c r="AB155" s="57" t="str">
        <f t="shared" si="35"/>
        <v>DQ</v>
      </c>
    </row>
    <row r="156" spans="1:28" x14ac:dyDescent="0.35">
      <c r="A156" s="57">
        <v>150</v>
      </c>
      <c r="B156" s="58" t="s">
        <v>153</v>
      </c>
      <c r="C156" s="57" t="str">
        <f>IF('Competitor List'!J155="Y",'Competitor List'!B155," ")</f>
        <v xml:space="preserve"> </v>
      </c>
      <c r="D156" s="57">
        <f>'LIGHT GUN'!G176</f>
        <v>0</v>
      </c>
      <c r="E156" s="57">
        <f>'LIGHT GUN'!H176</f>
        <v>0</v>
      </c>
      <c r="F156" s="171">
        <f>'LIGHT GUN'!I176</f>
        <v>0</v>
      </c>
      <c r="G156" s="57">
        <f t="shared" si="24"/>
        <v>0</v>
      </c>
      <c r="H156" s="57" t="str">
        <f t="shared" si="25"/>
        <v>99</v>
      </c>
      <c r="I156" s="57">
        <f t="shared" si="26"/>
        <v>150</v>
      </c>
      <c r="J156" s="57" t="str">
        <f t="shared" si="27"/>
        <v>DQ</v>
      </c>
      <c r="L156" s="57" t="str">
        <f>IF('Competitor List'!K155="Y",'Competitor List'!C155," ")</f>
        <v xml:space="preserve"> </v>
      </c>
      <c r="M156" s="57">
        <f>'HEAVY GUN'!G176</f>
        <v>0</v>
      </c>
      <c r="N156" s="57">
        <f>'HEAVY GUN'!H176</f>
        <v>0</v>
      </c>
      <c r="O156" s="171">
        <f>'HEAVY GUN'!I176</f>
        <v>0</v>
      </c>
      <c r="P156" s="57">
        <f t="shared" si="28"/>
        <v>0</v>
      </c>
      <c r="Q156" s="57" t="str">
        <f t="shared" si="29"/>
        <v>99</v>
      </c>
      <c r="R156" s="57">
        <f t="shared" si="30"/>
        <v>150</v>
      </c>
      <c r="S156" s="57" t="str">
        <f t="shared" si="31"/>
        <v>DQ</v>
      </c>
      <c r="U156" s="57">
        <f>'Factory Gun'!B176</f>
        <v>0</v>
      </c>
      <c r="V156" s="57">
        <f>'Factory Gun'!G176</f>
        <v>0</v>
      </c>
      <c r="W156" s="57">
        <f>'Factory Gun'!H176</f>
        <v>0</v>
      </c>
      <c r="X156" s="171">
        <f>'Factory Gun'!I176</f>
        <v>0</v>
      </c>
      <c r="Y156" s="57">
        <f t="shared" si="32"/>
        <v>0</v>
      </c>
      <c r="Z156" s="57" t="str">
        <f t="shared" si="33"/>
        <v>99</v>
      </c>
      <c r="AA156" s="57">
        <f t="shared" si="34"/>
        <v>150</v>
      </c>
      <c r="AB156" s="57" t="str">
        <f t="shared" si="35"/>
        <v>DQ</v>
      </c>
    </row>
    <row r="157" spans="1:28" x14ac:dyDescent="0.35">
      <c r="A157" s="57">
        <v>151</v>
      </c>
      <c r="B157" s="57" t="s">
        <v>154</v>
      </c>
      <c r="C157" s="57" t="str">
        <f>IF('Competitor List'!J6="Y",'Competitor List'!B6," ")</f>
        <v>Shooter1</v>
      </c>
      <c r="D157" s="57">
        <f>'LIGHT GUN'!J27</f>
        <v>0</v>
      </c>
      <c r="E157" s="57">
        <f>'LIGHT GUN'!K27</f>
        <v>0</v>
      </c>
      <c r="F157" s="171">
        <f>'LIGHT GUN'!L27</f>
        <v>0</v>
      </c>
      <c r="G157" s="57">
        <f t="shared" si="24"/>
        <v>0</v>
      </c>
      <c r="H157" s="57" t="str">
        <f t="shared" si="25"/>
        <v>99</v>
      </c>
      <c r="I157" s="57">
        <f t="shared" si="26"/>
        <v>151</v>
      </c>
      <c r="J157" s="57" t="str">
        <f t="shared" si="27"/>
        <v>DQ</v>
      </c>
      <c r="L157" s="57" t="str">
        <f>IF('Competitor List'!K6="Y",'Competitor List'!C6," ")</f>
        <v>Shooter1</v>
      </c>
      <c r="M157" s="57">
        <f>'HEAVY GUN'!J27</f>
        <v>0</v>
      </c>
      <c r="N157" s="57">
        <f>'HEAVY GUN'!K27</f>
        <v>0</v>
      </c>
      <c r="O157" s="171">
        <f>'HEAVY GUN'!L27</f>
        <v>0</v>
      </c>
      <c r="P157" s="57">
        <f t="shared" si="28"/>
        <v>0</v>
      </c>
      <c r="Q157" s="57" t="str">
        <f t="shared" si="29"/>
        <v>99</v>
      </c>
      <c r="R157" s="57">
        <f t="shared" si="30"/>
        <v>151</v>
      </c>
      <c r="S157" s="57" t="str">
        <f t="shared" si="31"/>
        <v>DQ</v>
      </c>
      <c r="U157" s="57">
        <f>'Factory Gun'!B27</f>
        <v>0</v>
      </c>
      <c r="V157" s="57">
        <f>'Factory Gun'!J27</f>
        <v>0</v>
      </c>
      <c r="W157" s="57">
        <f>'Factory Gun'!K27</f>
        <v>0</v>
      </c>
      <c r="X157" s="171">
        <f>'Factory Gun'!L27</f>
        <v>0</v>
      </c>
      <c r="Y157" s="57">
        <f t="shared" si="32"/>
        <v>0</v>
      </c>
      <c r="Z157" s="57" t="str">
        <f t="shared" si="33"/>
        <v>99</v>
      </c>
      <c r="AA157" s="57">
        <f xml:space="preserve"> IF(AND(ISNUMBER(V157)),RANK(V157,$V$7:$V$606,0)+SUMPRODUCT(($V$7:$V$606=V157)*($X$7:$X$606&lt;X157))+SUMPRODUCT(($V$7:$V$606=V157)*($X$7:$X$606=X157)*($W$7:$W$606&gt;W157))+SUMPRODUCT(($V$7:$V$606=V157)*($X$7:$X$606=X157)*($W$7:$W$606=W157)*($A$7:$A$606&lt;A157)),"DQ")</f>
        <v>151</v>
      </c>
      <c r="AB157" s="57" t="str">
        <f xml:space="preserve"> IF(AND(Z157&gt;0,ISNUMBER(Z157)),RANK(Z157,$Z$7:$Z$606,1)+SUMPRODUCT(($Z$7:$Z$606=Z157)*($V$7:$V$606&gt;V157))+SUMPRODUCT(($Z$7:$Z$606=Z157)*($V$7:$V$606=V157)*($W$7:$W$606&gt;W157))+SUMPRODUCT(($Z$7:$Z$606=Z157)*($V$7:$V$606=V157)*($W$7:$W$606=W157)*($A$7:$A$606&lt;A157)),"DQ")</f>
        <v>DQ</v>
      </c>
    </row>
    <row r="158" spans="1:28" x14ac:dyDescent="0.35">
      <c r="A158" s="57">
        <v>152</v>
      </c>
      <c r="B158" s="57" t="s">
        <v>154</v>
      </c>
      <c r="C158" s="57" t="str">
        <f>IF('Competitor List'!J7="Y",'Competitor List'!B7," ")</f>
        <v xml:space="preserve"> </v>
      </c>
      <c r="D158" s="57">
        <f>'LIGHT GUN'!J28</f>
        <v>0</v>
      </c>
      <c r="E158" s="57">
        <f>'LIGHT GUN'!K28</f>
        <v>0</v>
      </c>
      <c r="F158" s="171">
        <f>'LIGHT GUN'!L28</f>
        <v>0</v>
      </c>
      <c r="G158" s="57">
        <f t="shared" si="24"/>
        <v>0</v>
      </c>
      <c r="H158" s="57" t="str">
        <f t="shared" si="25"/>
        <v>99</v>
      </c>
      <c r="I158" s="57">
        <f t="shared" si="26"/>
        <v>152</v>
      </c>
      <c r="J158" s="57" t="str">
        <f t="shared" si="27"/>
        <v>DQ</v>
      </c>
      <c r="L158" s="57" t="str">
        <f>IF('Competitor List'!K7="Y",'Competitor List'!C7," ")</f>
        <v xml:space="preserve"> </v>
      </c>
      <c r="M158" s="57">
        <f>'HEAVY GUN'!J28</f>
        <v>0</v>
      </c>
      <c r="N158" s="57">
        <f>'HEAVY GUN'!K28</f>
        <v>0</v>
      </c>
      <c r="O158" s="171">
        <f>'HEAVY GUN'!L28</f>
        <v>0</v>
      </c>
      <c r="P158" s="57">
        <f t="shared" si="28"/>
        <v>0</v>
      </c>
      <c r="Q158" s="57" t="str">
        <f t="shared" si="29"/>
        <v>99</v>
      </c>
      <c r="R158" s="57">
        <f t="shared" si="30"/>
        <v>152</v>
      </c>
      <c r="S158" s="57" t="str">
        <f t="shared" si="31"/>
        <v>DQ</v>
      </c>
      <c r="U158" s="57">
        <f>'Factory Gun'!B28</f>
        <v>0</v>
      </c>
      <c r="V158" s="57">
        <f>'Factory Gun'!J28</f>
        <v>0</v>
      </c>
      <c r="W158" s="57">
        <f>'Factory Gun'!K28</f>
        <v>0</v>
      </c>
      <c r="X158" s="171">
        <f>'Factory Gun'!L28</f>
        <v>0</v>
      </c>
      <c r="Y158" s="57">
        <f t="shared" si="32"/>
        <v>0</v>
      </c>
      <c r="Z158" s="57" t="str">
        <f t="shared" si="33"/>
        <v>99</v>
      </c>
      <c r="AA158" s="57">
        <f t="shared" ref="AA158:AA221" si="36" xml:space="preserve"> IF(AND(ISNUMBER(V158)),RANK(V158,$V$7:$V$606,0)+SUMPRODUCT(($V$7:$V$606=V158)*($X$7:$X$606&lt;X158))+SUMPRODUCT(($V$7:$V$606=V158)*($X$7:$X$606=X158)*($W$7:$W$606&gt;W158))+SUMPRODUCT(($V$7:$V$606=V158)*($X$7:$X$606=X158)*($W$7:$W$606=W158)*($A$7:$A$606&lt;A158)),"DQ")</f>
        <v>152</v>
      </c>
      <c r="AB158" s="57" t="str">
        <f t="shared" ref="AB158:AB221" si="37" xml:space="preserve"> IF(AND(Z158&gt;0,ISNUMBER(Z158)),RANK(Z158,$Z$7:$Z$606,1)+SUMPRODUCT(($Z$7:$Z$606=Z158)*($V$7:$V$606&gt;V158))+SUMPRODUCT(($Z$7:$Z$606=Z158)*($V$7:$V$606=V158)*($W$7:$W$606&gt;W158))+SUMPRODUCT(($Z$7:$Z$606=Z158)*($V$7:$V$606=V158)*($W$7:$W$606=W158)*($A$7:$A$606&lt;A158)),"DQ")</f>
        <v>DQ</v>
      </c>
    </row>
    <row r="159" spans="1:28" x14ac:dyDescent="0.35">
      <c r="A159" s="57">
        <v>153</v>
      </c>
      <c r="B159" s="57" t="s">
        <v>154</v>
      </c>
      <c r="C159" s="57" t="str">
        <f>IF('Competitor List'!J8="Y",'Competitor List'!B8," ")</f>
        <v>Shooter3</v>
      </c>
      <c r="D159" s="57">
        <f>'LIGHT GUN'!J29</f>
        <v>0</v>
      </c>
      <c r="E159" s="57">
        <f>'LIGHT GUN'!K29</f>
        <v>0</v>
      </c>
      <c r="F159" s="171">
        <f>'LIGHT GUN'!L29</f>
        <v>0</v>
      </c>
      <c r="G159" s="57">
        <f t="shared" si="24"/>
        <v>0</v>
      </c>
      <c r="H159" s="57" t="str">
        <f t="shared" si="25"/>
        <v>99</v>
      </c>
      <c r="I159" s="57">
        <f t="shared" si="26"/>
        <v>153</v>
      </c>
      <c r="J159" s="57" t="str">
        <f t="shared" si="27"/>
        <v>DQ</v>
      </c>
      <c r="L159" s="57" t="str">
        <f>IF('Competitor List'!K8="Y",'Competitor List'!C8," ")</f>
        <v>Shooter3</v>
      </c>
      <c r="M159" s="57">
        <f>'HEAVY GUN'!J29</f>
        <v>0</v>
      </c>
      <c r="N159" s="57">
        <f>'HEAVY GUN'!K29</f>
        <v>0</v>
      </c>
      <c r="O159" s="171">
        <f>'HEAVY GUN'!L29</f>
        <v>0</v>
      </c>
      <c r="P159" s="57">
        <f t="shared" si="28"/>
        <v>0</v>
      </c>
      <c r="Q159" s="57" t="str">
        <f t="shared" si="29"/>
        <v>99</v>
      </c>
      <c r="R159" s="57">
        <f t="shared" si="30"/>
        <v>153</v>
      </c>
      <c r="S159" s="57" t="str">
        <f t="shared" si="31"/>
        <v>DQ</v>
      </c>
      <c r="U159" s="57">
        <f>'Factory Gun'!B29</f>
        <v>0</v>
      </c>
      <c r="V159" s="57">
        <f>'Factory Gun'!J29</f>
        <v>0</v>
      </c>
      <c r="W159" s="57">
        <f>'Factory Gun'!K29</f>
        <v>0</v>
      </c>
      <c r="X159" s="171">
        <f>'Factory Gun'!L29</f>
        <v>0</v>
      </c>
      <c r="Y159" s="57">
        <f t="shared" si="32"/>
        <v>0</v>
      </c>
      <c r="Z159" s="57" t="str">
        <f t="shared" si="33"/>
        <v>99</v>
      </c>
      <c r="AA159" s="57">
        <f t="shared" si="36"/>
        <v>153</v>
      </c>
      <c r="AB159" s="57" t="str">
        <f t="shared" si="37"/>
        <v>DQ</v>
      </c>
    </row>
    <row r="160" spans="1:28" x14ac:dyDescent="0.35">
      <c r="A160" s="57">
        <v>154</v>
      </c>
      <c r="B160" s="57" t="s">
        <v>154</v>
      </c>
      <c r="C160" s="57" t="str">
        <f>IF('Competitor List'!J9="Y",'Competitor List'!B9," ")</f>
        <v xml:space="preserve"> </v>
      </c>
      <c r="D160" s="57">
        <f>'LIGHT GUN'!J30</f>
        <v>0</v>
      </c>
      <c r="E160" s="57">
        <f>'LIGHT GUN'!K30</f>
        <v>0</v>
      </c>
      <c r="F160" s="171">
        <f>'LIGHT GUN'!L30</f>
        <v>0</v>
      </c>
      <c r="G160" s="57">
        <f t="shared" si="24"/>
        <v>0</v>
      </c>
      <c r="H160" s="57" t="str">
        <f t="shared" si="25"/>
        <v>99</v>
      </c>
      <c r="I160" s="57">
        <f t="shared" si="26"/>
        <v>154</v>
      </c>
      <c r="J160" s="57" t="str">
        <f t="shared" si="27"/>
        <v>DQ</v>
      </c>
      <c r="L160" s="57" t="str">
        <f>IF('Competitor List'!K9="Y",'Competitor List'!C9," ")</f>
        <v xml:space="preserve"> </v>
      </c>
      <c r="M160" s="57">
        <f>'HEAVY GUN'!J30</f>
        <v>0</v>
      </c>
      <c r="N160" s="57">
        <f>'HEAVY GUN'!K30</f>
        <v>0</v>
      </c>
      <c r="O160" s="171">
        <f>'HEAVY GUN'!L30</f>
        <v>0</v>
      </c>
      <c r="P160" s="57">
        <f t="shared" si="28"/>
        <v>0</v>
      </c>
      <c r="Q160" s="57" t="str">
        <f t="shared" si="29"/>
        <v>99</v>
      </c>
      <c r="R160" s="57">
        <f t="shared" si="30"/>
        <v>154</v>
      </c>
      <c r="S160" s="57" t="str">
        <f t="shared" si="31"/>
        <v>DQ</v>
      </c>
      <c r="U160" s="57">
        <f>'Factory Gun'!B30</f>
        <v>0</v>
      </c>
      <c r="V160" s="57">
        <f>'Factory Gun'!J30</f>
        <v>0</v>
      </c>
      <c r="W160" s="57">
        <f>'Factory Gun'!K30</f>
        <v>0</v>
      </c>
      <c r="X160" s="171">
        <f>'Factory Gun'!L30</f>
        <v>0</v>
      </c>
      <c r="Y160" s="57">
        <f t="shared" si="32"/>
        <v>0</v>
      </c>
      <c r="Z160" s="57" t="str">
        <f t="shared" si="33"/>
        <v>99</v>
      </c>
      <c r="AA160" s="57">
        <f t="shared" si="36"/>
        <v>154</v>
      </c>
      <c r="AB160" s="57" t="str">
        <f t="shared" si="37"/>
        <v>DQ</v>
      </c>
    </row>
    <row r="161" spans="1:28" x14ac:dyDescent="0.35">
      <c r="A161" s="57">
        <v>155</v>
      </c>
      <c r="B161" s="57" t="s">
        <v>154</v>
      </c>
      <c r="C161" s="57" t="str">
        <f>IF('Competitor List'!J10="Y",'Competitor List'!B10," ")</f>
        <v xml:space="preserve"> </v>
      </c>
      <c r="D161" s="57">
        <f>'LIGHT GUN'!J31</f>
        <v>0</v>
      </c>
      <c r="E161" s="57">
        <f>'LIGHT GUN'!K31</f>
        <v>0</v>
      </c>
      <c r="F161" s="171">
        <f>'LIGHT GUN'!L31</f>
        <v>0</v>
      </c>
      <c r="G161" s="57">
        <f t="shared" si="24"/>
        <v>0</v>
      </c>
      <c r="H161" s="57" t="str">
        <f t="shared" si="25"/>
        <v>99</v>
      </c>
      <c r="I161" s="57">
        <f t="shared" si="26"/>
        <v>155</v>
      </c>
      <c r="J161" s="57" t="str">
        <f t="shared" si="27"/>
        <v>DQ</v>
      </c>
      <c r="L161" s="57" t="str">
        <f>IF('Competitor List'!K10="Y",'Competitor List'!C10," ")</f>
        <v xml:space="preserve"> </v>
      </c>
      <c r="M161" s="57">
        <f>'HEAVY GUN'!J31</f>
        <v>0</v>
      </c>
      <c r="N161" s="57">
        <f>'HEAVY GUN'!K31</f>
        <v>0</v>
      </c>
      <c r="O161" s="171">
        <f>'HEAVY GUN'!L31</f>
        <v>0</v>
      </c>
      <c r="P161" s="57">
        <f t="shared" si="28"/>
        <v>0</v>
      </c>
      <c r="Q161" s="57" t="str">
        <f t="shared" si="29"/>
        <v>99</v>
      </c>
      <c r="R161" s="57">
        <f t="shared" si="30"/>
        <v>155</v>
      </c>
      <c r="S161" s="57" t="str">
        <f t="shared" si="31"/>
        <v>DQ</v>
      </c>
      <c r="U161" s="57">
        <f>'Factory Gun'!B31</f>
        <v>0</v>
      </c>
      <c r="V161" s="57">
        <f>'Factory Gun'!J31</f>
        <v>0</v>
      </c>
      <c r="W161" s="57">
        <f>'Factory Gun'!K31</f>
        <v>0</v>
      </c>
      <c r="X161" s="171">
        <f>'Factory Gun'!L31</f>
        <v>0</v>
      </c>
      <c r="Y161" s="57">
        <f t="shared" si="32"/>
        <v>0</v>
      </c>
      <c r="Z161" s="57" t="str">
        <f t="shared" si="33"/>
        <v>99</v>
      </c>
      <c r="AA161" s="57">
        <f t="shared" si="36"/>
        <v>155</v>
      </c>
      <c r="AB161" s="57" t="str">
        <f t="shared" si="37"/>
        <v>DQ</v>
      </c>
    </row>
    <row r="162" spans="1:28" x14ac:dyDescent="0.35">
      <c r="A162" s="57">
        <v>156</v>
      </c>
      <c r="B162" s="57" t="s">
        <v>154</v>
      </c>
      <c r="C162" s="57" t="str">
        <f>IF('Competitor List'!J11="Y",'Competitor List'!B11," ")</f>
        <v xml:space="preserve"> </v>
      </c>
      <c r="D162" s="57">
        <f>'LIGHT GUN'!J32</f>
        <v>0</v>
      </c>
      <c r="E162" s="57">
        <f>'LIGHT GUN'!K32</f>
        <v>0</v>
      </c>
      <c r="F162" s="171">
        <f>'LIGHT GUN'!L32</f>
        <v>0</v>
      </c>
      <c r="G162" s="57">
        <f t="shared" si="24"/>
        <v>0</v>
      </c>
      <c r="H162" s="57" t="str">
        <f t="shared" si="25"/>
        <v>99</v>
      </c>
      <c r="I162" s="57">
        <f t="shared" si="26"/>
        <v>156</v>
      </c>
      <c r="J162" s="57" t="str">
        <f t="shared" si="27"/>
        <v>DQ</v>
      </c>
      <c r="L162" s="57" t="str">
        <f>IF('Competitor List'!K11="Y",'Competitor List'!C11," ")</f>
        <v xml:space="preserve"> </v>
      </c>
      <c r="M162" s="57">
        <f>'HEAVY GUN'!J32</f>
        <v>0</v>
      </c>
      <c r="N162" s="57">
        <f>'HEAVY GUN'!K32</f>
        <v>0</v>
      </c>
      <c r="O162" s="171">
        <f>'HEAVY GUN'!L32</f>
        <v>0</v>
      </c>
      <c r="P162" s="57">
        <f t="shared" si="28"/>
        <v>0</v>
      </c>
      <c r="Q162" s="57" t="str">
        <f t="shared" si="29"/>
        <v>99</v>
      </c>
      <c r="R162" s="57">
        <f t="shared" si="30"/>
        <v>156</v>
      </c>
      <c r="S162" s="57" t="str">
        <f t="shared" si="31"/>
        <v>DQ</v>
      </c>
      <c r="U162" s="57">
        <f>'Factory Gun'!B32</f>
        <v>0</v>
      </c>
      <c r="V162" s="57">
        <f>'Factory Gun'!J32</f>
        <v>0</v>
      </c>
      <c r="W162" s="57">
        <f>'Factory Gun'!K32</f>
        <v>0</v>
      </c>
      <c r="X162" s="171">
        <f>'Factory Gun'!L32</f>
        <v>0</v>
      </c>
      <c r="Y162" s="57">
        <f t="shared" si="32"/>
        <v>0</v>
      </c>
      <c r="Z162" s="57" t="str">
        <f t="shared" si="33"/>
        <v>99</v>
      </c>
      <c r="AA162" s="57">
        <f t="shared" si="36"/>
        <v>156</v>
      </c>
      <c r="AB162" s="57" t="str">
        <f t="shared" si="37"/>
        <v>DQ</v>
      </c>
    </row>
    <row r="163" spans="1:28" x14ac:dyDescent="0.35">
      <c r="A163" s="57">
        <v>157</v>
      </c>
      <c r="B163" s="57" t="s">
        <v>154</v>
      </c>
      <c r="C163" s="57" t="str">
        <f>IF('Competitor List'!J12="Y",'Competitor List'!B12," ")</f>
        <v xml:space="preserve"> </v>
      </c>
      <c r="D163" s="57">
        <f>'LIGHT GUN'!J33</f>
        <v>0</v>
      </c>
      <c r="E163" s="57">
        <f>'LIGHT GUN'!K33</f>
        <v>0</v>
      </c>
      <c r="F163" s="171">
        <f>'LIGHT GUN'!L33</f>
        <v>0</v>
      </c>
      <c r="G163" s="57">
        <f t="shared" si="24"/>
        <v>0</v>
      </c>
      <c r="H163" s="57" t="str">
        <f t="shared" si="25"/>
        <v>99</v>
      </c>
      <c r="I163" s="57">
        <f t="shared" si="26"/>
        <v>157</v>
      </c>
      <c r="J163" s="57" t="str">
        <f t="shared" si="27"/>
        <v>DQ</v>
      </c>
      <c r="L163" s="57" t="str">
        <f>IF('Competitor List'!K12="Y",'Competitor List'!C12," ")</f>
        <v xml:space="preserve"> </v>
      </c>
      <c r="M163" s="57">
        <f>'HEAVY GUN'!J33</f>
        <v>0</v>
      </c>
      <c r="N163" s="57">
        <f>'HEAVY GUN'!K33</f>
        <v>0</v>
      </c>
      <c r="O163" s="171">
        <f>'HEAVY GUN'!L33</f>
        <v>0</v>
      </c>
      <c r="P163" s="57">
        <f t="shared" si="28"/>
        <v>0</v>
      </c>
      <c r="Q163" s="57" t="str">
        <f t="shared" si="29"/>
        <v>99</v>
      </c>
      <c r="R163" s="57">
        <f t="shared" si="30"/>
        <v>157</v>
      </c>
      <c r="S163" s="57" t="str">
        <f t="shared" si="31"/>
        <v>DQ</v>
      </c>
      <c r="U163" s="57">
        <f>'Factory Gun'!B33</f>
        <v>0</v>
      </c>
      <c r="V163" s="57">
        <f>'Factory Gun'!J33</f>
        <v>0</v>
      </c>
      <c r="W163" s="57">
        <f>'Factory Gun'!K33</f>
        <v>0</v>
      </c>
      <c r="X163" s="171">
        <f>'Factory Gun'!L33</f>
        <v>0</v>
      </c>
      <c r="Y163" s="57">
        <f t="shared" si="32"/>
        <v>0</v>
      </c>
      <c r="Z163" s="57" t="str">
        <f t="shared" si="33"/>
        <v>99</v>
      </c>
      <c r="AA163" s="57">
        <f t="shared" si="36"/>
        <v>157</v>
      </c>
      <c r="AB163" s="57" t="str">
        <f t="shared" si="37"/>
        <v>DQ</v>
      </c>
    </row>
    <row r="164" spans="1:28" x14ac:dyDescent="0.35">
      <c r="A164" s="57">
        <v>158</v>
      </c>
      <c r="B164" s="57" t="s">
        <v>154</v>
      </c>
      <c r="C164" s="57" t="str">
        <f>IF('Competitor List'!J13="Y",'Competitor List'!B13," ")</f>
        <v xml:space="preserve"> </v>
      </c>
      <c r="D164" s="57">
        <f>'LIGHT GUN'!J34</f>
        <v>0</v>
      </c>
      <c r="E164" s="57">
        <f>'LIGHT GUN'!K34</f>
        <v>0</v>
      </c>
      <c r="F164" s="171">
        <f>'LIGHT GUN'!L34</f>
        <v>0</v>
      </c>
      <c r="G164" s="57">
        <f t="shared" si="24"/>
        <v>0</v>
      </c>
      <c r="H164" s="57" t="str">
        <f t="shared" si="25"/>
        <v>99</v>
      </c>
      <c r="I164" s="57">
        <f t="shared" si="26"/>
        <v>158</v>
      </c>
      <c r="J164" s="57" t="str">
        <f t="shared" si="27"/>
        <v>DQ</v>
      </c>
      <c r="L164" s="57" t="str">
        <f>IF('Competitor List'!K13="Y",'Competitor List'!C13," ")</f>
        <v xml:space="preserve"> </v>
      </c>
      <c r="M164" s="57">
        <f>'HEAVY GUN'!J34</f>
        <v>0</v>
      </c>
      <c r="N164" s="57">
        <f>'HEAVY GUN'!K34</f>
        <v>0</v>
      </c>
      <c r="O164" s="171">
        <f>'HEAVY GUN'!L34</f>
        <v>0</v>
      </c>
      <c r="P164" s="57">
        <f t="shared" si="28"/>
        <v>0</v>
      </c>
      <c r="Q164" s="57" t="str">
        <f t="shared" si="29"/>
        <v>99</v>
      </c>
      <c r="R164" s="57">
        <f t="shared" si="30"/>
        <v>158</v>
      </c>
      <c r="S164" s="57" t="str">
        <f t="shared" si="31"/>
        <v>DQ</v>
      </c>
      <c r="U164" s="57">
        <f>'Factory Gun'!B34</f>
        <v>0</v>
      </c>
      <c r="V164" s="57">
        <f>'Factory Gun'!J34</f>
        <v>0</v>
      </c>
      <c r="W164" s="57">
        <f>'Factory Gun'!K34</f>
        <v>0</v>
      </c>
      <c r="X164" s="171">
        <f>'Factory Gun'!L34</f>
        <v>0</v>
      </c>
      <c r="Y164" s="57">
        <f t="shared" si="32"/>
        <v>0</v>
      </c>
      <c r="Z164" s="57" t="str">
        <f t="shared" si="33"/>
        <v>99</v>
      </c>
      <c r="AA164" s="57">
        <f t="shared" si="36"/>
        <v>158</v>
      </c>
      <c r="AB164" s="57" t="str">
        <f t="shared" si="37"/>
        <v>DQ</v>
      </c>
    </row>
    <row r="165" spans="1:28" x14ac:dyDescent="0.35">
      <c r="A165" s="57">
        <v>159</v>
      </c>
      <c r="B165" s="57" t="s">
        <v>154</v>
      </c>
      <c r="C165" s="57" t="str">
        <f>IF('Competitor List'!J14="Y",'Competitor List'!B14," ")</f>
        <v xml:space="preserve"> </v>
      </c>
      <c r="D165" s="57">
        <f>'LIGHT GUN'!J35</f>
        <v>0</v>
      </c>
      <c r="E165" s="57">
        <f>'LIGHT GUN'!K35</f>
        <v>0</v>
      </c>
      <c r="F165" s="171">
        <f>'LIGHT GUN'!L35</f>
        <v>0</v>
      </c>
      <c r="G165" s="57">
        <f t="shared" si="24"/>
        <v>0</v>
      </c>
      <c r="H165" s="57" t="str">
        <f t="shared" si="25"/>
        <v>99</v>
      </c>
      <c r="I165" s="57">
        <f t="shared" si="26"/>
        <v>159</v>
      </c>
      <c r="J165" s="57" t="str">
        <f t="shared" si="27"/>
        <v>DQ</v>
      </c>
      <c r="L165" s="57" t="str">
        <f>IF('Competitor List'!K14="Y",'Competitor List'!C14," ")</f>
        <v xml:space="preserve"> </v>
      </c>
      <c r="M165" s="57">
        <f>'HEAVY GUN'!J35</f>
        <v>0</v>
      </c>
      <c r="N165" s="57">
        <f>'HEAVY GUN'!K35</f>
        <v>0</v>
      </c>
      <c r="O165" s="171">
        <f>'HEAVY GUN'!L35</f>
        <v>0</v>
      </c>
      <c r="P165" s="57">
        <f t="shared" si="28"/>
        <v>0</v>
      </c>
      <c r="Q165" s="57" t="str">
        <f t="shared" si="29"/>
        <v>99</v>
      </c>
      <c r="R165" s="57">
        <f t="shared" si="30"/>
        <v>159</v>
      </c>
      <c r="S165" s="57" t="str">
        <f t="shared" si="31"/>
        <v>DQ</v>
      </c>
      <c r="U165" s="57">
        <f>'Factory Gun'!B35</f>
        <v>0</v>
      </c>
      <c r="V165" s="57">
        <f>'Factory Gun'!J35</f>
        <v>0</v>
      </c>
      <c r="W165" s="57">
        <f>'Factory Gun'!K35</f>
        <v>0</v>
      </c>
      <c r="X165" s="171">
        <f>'Factory Gun'!L35</f>
        <v>0</v>
      </c>
      <c r="Y165" s="57">
        <f t="shared" si="32"/>
        <v>0</v>
      </c>
      <c r="Z165" s="57" t="str">
        <f t="shared" si="33"/>
        <v>99</v>
      </c>
      <c r="AA165" s="57">
        <f t="shared" si="36"/>
        <v>159</v>
      </c>
      <c r="AB165" s="57" t="str">
        <f t="shared" si="37"/>
        <v>DQ</v>
      </c>
    </row>
    <row r="166" spans="1:28" x14ac:dyDescent="0.35">
      <c r="A166" s="57">
        <v>160</v>
      </c>
      <c r="B166" s="57" t="s">
        <v>154</v>
      </c>
      <c r="C166" s="57" t="str">
        <f>IF('Competitor List'!J15="Y",'Competitor List'!B15," ")</f>
        <v xml:space="preserve"> </v>
      </c>
      <c r="D166" s="57">
        <f>'LIGHT GUN'!J36</f>
        <v>0</v>
      </c>
      <c r="E166" s="57">
        <f>'LIGHT GUN'!K36</f>
        <v>0</v>
      </c>
      <c r="F166" s="171">
        <f>'LIGHT GUN'!L36</f>
        <v>0</v>
      </c>
      <c r="G166" s="57">
        <f t="shared" si="24"/>
        <v>0</v>
      </c>
      <c r="H166" s="57" t="str">
        <f t="shared" si="25"/>
        <v>99</v>
      </c>
      <c r="I166" s="57">
        <f t="shared" si="26"/>
        <v>160</v>
      </c>
      <c r="J166" s="57" t="str">
        <f t="shared" si="27"/>
        <v>DQ</v>
      </c>
      <c r="L166" s="57" t="str">
        <f>IF('Competitor List'!K15="Y",'Competitor List'!C15," ")</f>
        <v xml:space="preserve"> </v>
      </c>
      <c r="M166" s="57">
        <f>'HEAVY GUN'!J36</f>
        <v>0</v>
      </c>
      <c r="N166" s="57">
        <f>'HEAVY GUN'!K36</f>
        <v>0</v>
      </c>
      <c r="O166" s="171">
        <f>'HEAVY GUN'!L36</f>
        <v>0</v>
      </c>
      <c r="P166" s="57">
        <f t="shared" si="28"/>
        <v>0</v>
      </c>
      <c r="Q166" s="57" t="str">
        <f t="shared" si="29"/>
        <v>99</v>
      </c>
      <c r="R166" s="57">
        <f t="shared" si="30"/>
        <v>160</v>
      </c>
      <c r="S166" s="57" t="str">
        <f t="shared" si="31"/>
        <v>DQ</v>
      </c>
      <c r="U166" s="57">
        <f>'Factory Gun'!B36</f>
        <v>0</v>
      </c>
      <c r="V166" s="57">
        <f>'Factory Gun'!J36</f>
        <v>0</v>
      </c>
      <c r="W166" s="57">
        <f>'Factory Gun'!K36</f>
        <v>0</v>
      </c>
      <c r="X166" s="171">
        <f>'Factory Gun'!L36</f>
        <v>0</v>
      </c>
      <c r="Y166" s="57">
        <f t="shared" si="32"/>
        <v>0</v>
      </c>
      <c r="Z166" s="57" t="str">
        <f t="shared" si="33"/>
        <v>99</v>
      </c>
      <c r="AA166" s="57">
        <f t="shared" si="36"/>
        <v>160</v>
      </c>
      <c r="AB166" s="57" t="str">
        <f t="shared" si="37"/>
        <v>DQ</v>
      </c>
    </row>
    <row r="167" spans="1:28" x14ac:dyDescent="0.35">
      <c r="A167" s="57">
        <v>161</v>
      </c>
      <c r="B167" s="57" t="s">
        <v>154</v>
      </c>
      <c r="C167" s="57" t="str">
        <f>IF('Competitor List'!J16="Y",'Competitor List'!B16," ")</f>
        <v xml:space="preserve"> </v>
      </c>
      <c r="D167" s="57">
        <f>'LIGHT GUN'!J37</f>
        <v>0</v>
      </c>
      <c r="E167" s="57">
        <f>'LIGHT GUN'!K37</f>
        <v>0</v>
      </c>
      <c r="F167" s="171">
        <f>'LIGHT GUN'!L37</f>
        <v>0</v>
      </c>
      <c r="G167" s="57">
        <f t="shared" si="24"/>
        <v>0</v>
      </c>
      <c r="H167" s="57" t="str">
        <f t="shared" si="25"/>
        <v>99</v>
      </c>
      <c r="I167" s="57">
        <f t="shared" si="26"/>
        <v>161</v>
      </c>
      <c r="J167" s="57" t="str">
        <f t="shared" si="27"/>
        <v>DQ</v>
      </c>
      <c r="L167" s="57" t="str">
        <f>IF('Competitor List'!K16="Y",'Competitor List'!C16," ")</f>
        <v xml:space="preserve"> </v>
      </c>
      <c r="M167" s="57">
        <f>'HEAVY GUN'!J37</f>
        <v>0</v>
      </c>
      <c r="N167" s="57">
        <f>'HEAVY GUN'!K37</f>
        <v>0</v>
      </c>
      <c r="O167" s="171">
        <f>'HEAVY GUN'!L37</f>
        <v>0</v>
      </c>
      <c r="P167" s="57">
        <f t="shared" si="28"/>
        <v>0</v>
      </c>
      <c r="Q167" s="57" t="str">
        <f t="shared" si="29"/>
        <v>99</v>
      </c>
      <c r="R167" s="57">
        <f t="shared" si="30"/>
        <v>161</v>
      </c>
      <c r="S167" s="57" t="str">
        <f t="shared" si="31"/>
        <v>DQ</v>
      </c>
      <c r="U167" s="57">
        <f>'Factory Gun'!B37</f>
        <v>0</v>
      </c>
      <c r="V167" s="57">
        <f>'Factory Gun'!J37</f>
        <v>0</v>
      </c>
      <c r="W167" s="57">
        <f>'Factory Gun'!K37</f>
        <v>0</v>
      </c>
      <c r="X167" s="171">
        <f>'Factory Gun'!L37</f>
        <v>0</v>
      </c>
      <c r="Y167" s="57">
        <f t="shared" si="32"/>
        <v>0</v>
      </c>
      <c r="Z167" s="57" t="str">
        <f t="shared" si="33"/>
        <v>99</v>
      </c>
      <c r="AA167" s="57">
        <f t="shared" si="36"/>
        <v>161</v>
      </c>
      <c r="AB167" s="57" t="str">
        <f t="shared" si="37"/>
        <v>DQ</v>
      </c>
    </row>
    <row r="168" spans="1:28" x14ac:dyDescent="0.35">
      <c r="A168" s="57">
        <v>162</v>
      </c>
      <c r="B168" s="57" t="s">
        <v>154</v>
      </c>
      <c r="C168" s="57" t="str">
        <f>IF('Competitor List'!J17="Y",'Competitor List'!B17," ")</f>
        <v xml:space="preserve"> </v>
      </c>
      <c r="D168" s="57">
        <f>'LIGHT GUN'!J38</f>
        <v>0</v>
      </c>
      <c r="E168" s="57">
        <f>'LIGHT GUN'!K38</f>
        <v>0</v>
      </c>
      <c r="F168" s="171">
        <f>'LIGHT GUN'!L38</f>
        <v>0</v>
      </c>
      <c r="G168" s="57">
        <f t="shared" si="24"/>
        <v>0</v>
      </c>
      <c r="H168" s="57" t="str">
        <f t="shared" si="25"/>
        <v>99</v>
      </c>
      <c r="I168" s="57">
        <f t="shared" si="26"/>
        <v>162</v>
      </c>
      <c r="J168" s="57" t="str">
        <f t="shared" si="27"/>
        <v>DQ</v>
      </c>
      <c r="L168" s="57" t="str">
        <f>IF('Competitor List'!K17="Y",'Competitor List'!C17," ")</f>
        <v xml:space="preserve"> </v>
      </c>
      <c r="M168" s="57">
        <f>'HEAVY GUN'!J38</f>
        <v>0</v>
      </c>
      <c r="N168" s="57">
        <f>'HEAVY GUN'!K38</f>
        <v>0</v>
      </c>
      <c r="O168" s="171">
        <f>'HEAVY GUN'!L38</f>
        <v>0</v>
      </c>
      <c r="P168" s="57">
        <f t="shared" si="28"/>
        <v>0</v>
      </c>
      <c r="Q168" s="57" t="str">
        <f t="shared" si="29"/>
        <v>99</v>
      </c>
      <c r="R168" s="57">
        <f t="shared" si="30"/>
        <v>162</v>
      </c>
      <c r="S168" s="57" t="str">
        <f t="shared" si="31"/>
        <v>DQ</v>
      </c>
      <c r="U168" s="57">
        <f>'Factory Gun'!B38</f>
        <v>0</v>
      </c>
      <c r="V168" s="57">
        <f>'Factory Gun'!J38</f>
        <v>0</v>
      </c>
      <c r="W168" s="57">
        <f>'Factory Gun'!K38</f>
        <v>0</v>
      </c>
      <c r="X168" s="171">
        <f>'Factory Gun'!L38</f>
        <v>0</v>
      </c>
      <c r="Y168" s="57">
        <f t="shared" si="32"/>
        <v>0</v>
      </c>
      <c r="Z168" s="57" t="str">
        <f t="shared" si="33"/>
        <v>99</v>
      </c>
      <c r="AA168" s="57">
        <f t="shared" si="36"/>
        <v>162</v>
      </c>
      <c r="AB168" s="57" t="str">
        <f t="shared" si="37"/>
        <v>DQ</v>
      </c>
    </row>
    <row r="169" spans="1:28" x14ac:dyDescent="0.35">
      <c r="A169" s="57">
        <v>163</v>
      </c>
      <c r="B169" s="57" t="s">
        <v>154</v>
      </c>
      <c r="C169" s="57" t="str">
        <f>IF('Competitor List'!J18="Y",'Competitor List'!B18," ")</f>
        <v xml:space="preserve"> </v>
      </c>
      <c r="D169" s="57">
        <f>'LIGHT GUN'!J39</f>
        <v>0</v>
      </c>
      <c r="E169" s="57">
        <f>'LIGHT GUN'!K39</f>
        <v>0</v>
      </c>
      <c r="F169" s="171">
        <f>'LIGHT GUN'!L39</f>
        <v>0</v>
      </c>
      <c r="G169" s="57">
        <f t="shared" si="24"/>
        <v>0</v>
      </c>
      <c r="H169" s="57" t="str">
        <f t="shared" si="25"/>
        <v>99</v>
      </c>
      <c r="I169" s="57">
        <f t="shared" si="26"/>
        <v>163</v>
      </c>
      <c r="J169" s="57" t="str">
        <f t="shared" si="27"/>
        <v>DQ</v>
      </c>
      <c r="L169" s="57" t="str">
        <f>IF('Competitor List'!K18="Y",'Competitor List'!C18," ")</f>
        <v xml:space="preserve"> </v>
      </c>
      <c r="M169" s="57">
        <f>'HEAVY GUN'!J39</f>
        <v>0</v>
      </c>
      <c r="N169" s="57">
        <f>'HEAVY GUN'!K39</f>
        <v>0</v>
      </c>
      <c r="O169" s="171">
        <f>'HEAVY GUN'!L39</f>
        <v>0</v>
      </c>
      <c r="P169" s="57">
        <f t="shared" si="28"/>
        <v>0</v>
      </c>
      <c r="Q169" s="57" t="str">
        <f t="shared" si="29"/>
        <v>99</v>
      </c>
      <c r="R169" s="57">
        <f t="shared" si="30"/>
        <v>163</v>
      </c>
      <c r="S169" s="57" t="str">
        <f t="shared" si="31"/>
        <v>DQ</v>
      </c>
      <c r="U169" s="57">
        <f>'Factory Gun'!B39</f>
        <v>0</v>
      </c>
      <c r="V169" s="57">
        <f>'Factory Gun'!J39</f>
        <v>0</v>
      </c>
      <c r="W169" s="57">
        <f>'Factory Gun'!K39</f>
        <v>0</v>
      </c>
      <c r="X169" s="171">
        <f>'Factory Gun'!L39</f>
        <v>0</v>
      </c>
      <c r="Y169" s="57">
        <f t="shared" si="32"/>
        <v>0</v>
      </c>
      <c r="Z169" s="57" t="str">
        <f t="shared" si="33"/>
        <v>99</v>
      </c>
      <c r="AA169" s="57">
        <f t="shared" si="36"/>
        <v>163</v>
      </c>
      <c r="AB169" s="57" t="str">
        <f t="shared" si="37"/>
        <v>DQ</v>
      </c>
    </row>
    <row r="170" spans="1:28" x14ac:dyDescent="0.35">
      <c r="A170" s="57">
        <v>164</v>
      </c>
      <c r="B170" s="57" t="s">
        <v>154</v>
      </c>
      <c r="C170" s="57" t="str">
        <f>IF('Competitor List'!J19="Y",'Competitor List'!B19," ")</f>
        <v xml:space="preserve"> </v>
      </c>
      <c r="D170" s="57">
        <f>'LIGHT GUN'!J40</f>
        <v>0</v>
      </c>
      <c r="E170" s="57">
        <f>'LIGHT GUN'!K40</f>
        <v>0</v>
      </c>
      <c r="F170" s="171">
        <f>'LIGHT GUN'!L40</f>
        <v>0</v>
      </c>
      <c r="G170" s="57">
        <f t="shared" si="24"/>
        <v>0</v>
      </c>
      <c r="H170" s="57" t="str">
        <f t="shared" si="25"/>
        <v>99</v>
      </c>
      <c r="I170" s="57">
        <f t="shared" si="26"/>
        <v>164</v>
      </c>
      <c r="J170" s="57" t="str">
        <f t="shared" si="27"/>
        <v>DQ</v>
      </c>
      <c r="L170" s="57" t="str">
        <f>IF('Competitor List'!K19="Y",'Competitor List'!C19," ")</f>
        <v xml:space="preserve"> </v>
      </c>
      <c r="M170" s="57">
        <f>'HEAVY GUN'!J40</f>
        <v>0</v>
      </c>
      <c r="N170" s="57">
        <f>'HEAVY GUN'!K40</f>
        <v>0</v>
      </c>
      <c r="O170" s="171">
        <f>'HEAVY GUN'!L40</f>
        <v>0</v>
      </c>
      <c r="P170" s="57">
        <f t="shared" si="28"/>
        <v>0</v>
      </c>
      <c r="Q170" s="57" t="str">
        <f t="shared" si="29"/>
        <v>99</v>
      </c>
      <c r="R170" s="57">
        <f t="shared" si="30"/>
        <v>164</v>
      </c>
      <c r="S170" s="57" t="str">
        <f t="shared" si="31"/>
        <v>DQ</v>
      </c>
      <c r="U170" s="57">
        <f>'Factory Gun'!B40</f>
        <v>0</v>
      </c>
      <c r="V170" s="57">
        <f>'Factory Gun'!J40</f>
        <v>0</v>
      </c>
      <c r="W170" s="57">
        <f>'Factory Gun'!K40</f>
        <v>0</v>
      </c>
      <c r="X170" s="171">
        <f>'Factory Gun'!L40</f>
        <v>0</v>
      </c>
      <c r="Y170" s="57">
        <f t="shared" si="32"/>
        <v>0</v>
      </c>
      <c r="Z170" s="57" t="str">
        <f t="shared" si="33"/>
        <v>99</v>
      </c>
      <c r="AA170" s="57">
        <f t="shared" si="36"/>
        <v>164</v>
      </c>
      <c r="AB170" s="57" t="str">
        <f t="shared" si="37"/>
        <v>DQ</v>
      </c>
    </row>
    <row r="171" spans="1:28" x14ac:dyDescent="0.35">
      <c r="A171" s="57">
        <v>165</v>
      </c>
      <c r="B171" s="57" t="s">
        <v>154</v>
      </c>
      <c r="C171" s="57" t="str">
        <f>IF('Competitor List'!J20="Y",'Competitor List'!B20," ")</f>
        <v xml:space="preserve"> </v>
      </c>
      <c r="D171" s="57">
        <f>'LIGHT GUN'!J41</f>
        <v>0</v>
      </c>
      <c r="E171" s="57">
        <f>'LIGHT GUN'!K41</f>
        <v>0</v>
      </c>
      <c r="F171" s="171">
        <f>'LIGHT GUN'!L41</f>
        <v>0</v>
      </c>
      <c r="G171" s="57">
        <f t="shared" si="24"/>
        <v>0</v>
      </c>
      <c r="H171" s="57" t="str">
        <f t="shared" si="25"/>
        <v>99</v>
      </c>
      <c r="I171" s="57">
        <f t="shared" si="26"/>
        <v>165</v>
      </c>
      <c r="J171" s="57" t="str">
        <f t="shared" si="27"/>
        <v>DQ</v>
      </c>
      <c r="L171" s="57" t="str">
        <f>IF('Competitor List'!K20="Y",'Competitor List'!C20," ")</f>
        <v xml:space="preserve"> </v>
      </c>
      <c r="M171" s="57">
        <f>'HEAVY GUN'!J41</f>
        <v>0</v>
      </c>
      <c r="N171" s="57">
        <f>'HEAVY GUN'!K41</f>
        <v>0</v>
      </c>
      <c r="O171" s="171">
        <f>'HEAVY GUN'!L41</f>
        <v>0</v>
      </c>
      <c r="P171" s="57">
        <f t="shared" si="28"/>
        <v>0</v>
      </c>
      <c r="Q171" s="57" t="str">
        <f t="shared" si="29"/>
        <v>99</v>
      </c>
      <c r="R171" s="57">
        <f t="shared" si="30"/>
        <v>165</v>
      </c>
      <c r="S171" s="57" t="str">
        <f t="shared" si="31"/>
        <v>DQ</v>
      </c>
      <c r="U171" s="57">
        <f>'Factory Gun'!B41</f>
        <v>0</v>
      </c>
      <c r="V171" s="57">
        <f>'Factory Gun'!J41</f>
        <v>0</v>
      </c>
      <c r="W171" s="57">
        <f>'Factory Gun'!K41</f>
        <v>0</v>
      </c>
      <c r="X171" s="171">
        <f>'Factory Gun'!L41</f>
        <v>0</v>
      </c>
      <c r="Y171" s="57">
        <f t="shared" si="32"/>
        <v>0</v>
      </c>
      <c r="Z171" s="57" t="str">
        <f t="shared" si="33"/>
        <v>99</v>
      </c>
      <c r="AA171" s="57">
        <f t="shared" si="36"/>
        <v>165</v>
      </c>
      <c r="AB171" s="57" t="str">
        <f t="shared" si="37"/>
        <v>DQ</v>
      </c>
    </row>
    <row r="172" spans="1:28" x14ac:dyDescent="0.35">
      <c r="A172" s="57">
        <v>166</v>
      </c>
      <c r="B172" s="57" t="s">
        <v>154</v>
      </c>
      <c r="C172" s="57" t="str">
        <f>IF('Competitor List'!J21="Y",'Competitor List'!B21," ")</f>
        <v xml:space="preserve"> </v>
      </c>
      <c r="D172" s="57">
        <f>'LIGHT GUN'!J42</f>
        <v>0</v>
      </c>
      <c r="E172" s="57">
        <f>'LIGHT GUN'!K42</f>
        <v>0</v>
      </c>
      <c r="F172" s="171">
        <f>'LIGHT GUN'!L42</f>
        <v>0</v>
      </c>
      <c r="G172" s="57">
        <f t="shared" si="24"/>
        <v>0</v>
      </c>
      <c r="H172" s="57" t="str">
        <f t="shared" si="25"/>
        <v>99</v>
      </c>
      <c r="I172" s="57">
        <f t="shared" si="26"/>
        <v>166</v>
      </c>
      <c r="J172" s="57" t="str">
        <f t="shared" si="27"/>
        <v>DQ</v>
      </c>
      <c r="L172" s="57" t="str">
        <f>IF('Competitor List'!K21="Y",'Competitor List'!C21," ")</f>
        <v xml:space="preserve"> </v>
      </c>
      <c r="M172" s="57">
        <f>'HEAVY GUN'!J42</f>
        <v>0</v>
      </c>
      <c r="N172" s="57">
        <f>'HEAVY GUN'!K42</f>
        <v>0</v>
      </c>
      <c r="O172" s="171">
        <f>'HEAVY GUN'!L42</f>
        <v>0</v>
      </c>
      <c r="P172" s="57">
        <f t="shared" si="28"/>
        <v>0</v>
      </c>
      <c r="Q172" s="57" t="str">
        <f t="shared" si="29"/>
        <v>99</v>
      </c>
      <c r="R172" s="57">
        <f t="shared" si="30"/>
        <v>166</v>
      </c>
      <c r="S172" s="57" t="str">
        <f t="shared" si="31"/>
        <v>DQ</v>
      </c>
      <c r="U172" s="57">
        <f>'Factory Gun'!B42</f>
        <v>0</v>
      </c>
      <c r="V172" s="57">
        <f>'Factory Gun'!J42</f>
        <v>0</v>
      </c>
      <c r="W172" s="57">
        <f>'Factory Gun'!K42</f>
        <v>0</v>
      </c>
      <c r="X172" s="171">
        <f>'Factory Gun'!L42</f>
        <v>0</v>
      </c>
      <c r="Y172" s="57">
        <f t="shared" si="32"/>
        <v>0</v>
      </c>
      <c r="Z172" s="57" t="str">
        <f t="shared" si="33"/>
        <v>99</v>
      </c>
      <c r="AA172" s="57">
        <f t="shared" si="36"/>
        <v>166</v>
      </c>
      <c r="AB172" s="57" t="str">
        <f t="shared" si="37"/>
        <v>DQ</v>
      </c>
    </row>
    <row r="173" spans="1:28" x14ac:dyDescent="0.35">
      <c r="A173" s="57">
        <v>167</v>
      </c>
      <c r="B173" s="57" t="s">
        <v>154</v>
      </c>
      <c r="C173" s="57" t="str">
        <f>IF('Competitor List'!J22="Y",'Competitor List'!B22," ")</f>
        <v xml:space="preserve"> </v>
      </c>
      <c r="D173" s="57">
        <f>'LIGHT GUN'!J43</f>
        <v>0</v>
      </c>
      <c r="E173" s="57">
        <f>'LIGHT GUN'!K43</f>
        <v>0</v>
      </c>
      <c r="F173" s="171">
        <f>'LIGHT GUN'!L43</f>
        <v>0</v>
      </c>
      <c r="G173" s="57">
        <f t="shared" si="24"/>
        <v>0</v>
      </c>
      <c r="H173" s="57" t="str">
        <f t="shared" si="25"/>
        <v>99</v>
      </c>
      <c r="I173" s="57">
        <f t="shared" si="26"/>
        <v>167</v>
      </c>
      <c r="J173" s="57" t="str">
        <f t="shared" si="27"/>
        <v>DQ</v>
      </c>
      <c r="L173" s="57" t="str">
        <f>IF('Competitor List'!K22="Y",'Competitor List'!C22," ")</f>
        <v xml:space="preserve"> </v>
      </c>
      <c r="M173" s="57">
        <f>'HEAVY GUN'!J43</f>
        <v>0</v>
      </c>
      <c r="N173" s="57">
        <f>'HEAVY GUN'!K43</f>
        <v>0</v>
      </c>
      <c r="O173" s="171">
        <f>'HEAVY GUN'!L43</f>
        <v>0</v>
      </c>
      <c r="P173" s="57">
        <f t="shared" si="28"/>
        <v>0</v>
      </c>
      <c r="Q173" s="57" t="str">
        <f t="shared" si="29"/>
        <v>99</v>
      </c>
      <c r="R173" s="57">
        <f t="shared" si="30"/>
        <v>167</v>
      </c>
      <c r="S173" s="57" t="str">
        <f t="shared" si="31"/>
        <v>DQ</v>
      </c>
      <c r="U173" s="57">
        <f>'Factory Gun'!B43</f>
        <v>0</v>
      </c>
      <c r="V173" s="57">
        <f>'Factory Gun'!J43</f>
        <v>0</v>
      </c>
      <c r="W173" s="57">
        <f>'Factory Gun'!K43</f>
        <v>0</v>
      </c>
      <c r="X173" s="171">
        <f>'Factory Gun'!L43</f>
        <v>0</v>
      </c>
      <c r="Y173" s="57">
        <f t="shared" si="32"/>
        <v>0</v>
      </c>
      <c r="Z173" s="57" t="str">
        <f t="shared" si="33"/>
        <v>99</v>
      </c>
      <c r="AA173" s="57">
        <f t="shared" si="36"/>
        <v>167</v>
      </c>
      <c r="AB173" s="57" t="str">
        <f t="shared" si="37"/>
        <v>DQ</v>
      </c>
    </row>
    <row r="174" spans="1:28" x14ac:dyDescent="0.35">
      <c r="A174" s="57">
        <v>168</v>
      </c>
      <c r="B174" s="57" t="s">
        <v>154</v>
      </c>
      <c r="C174" s="57" t="str">
        <f>IF('Competitor List'!J23="Y",'Competitor List'!B23," ")</f>
        <v xml:space="preserve"> </v>
      </c>
      <c r="D174" s="57">
        <f>'LIGHT GUN'!J44</f>
        <v>0</v>
      </c>
      <c r="E174" s="57">
        <f>'LIGHT GUN'!K44</f>
        <v>0</v>
      </c>
      <c r="F174" s="171">
        <f>'LIGHT GUN'!L44</f>
        <v>0</v>
      </c>
      <c r="G174" s="57">
        <f t="shared" si="24"/>
        <v>0</v>
      </c>
      <c r="H174" s="57" t="str">
        <f t="shared" si="25"/>
        <v>99</v>
      </c>
      <c r="I174" s="57">
        <f t="shared" si="26"/>
        <v>168</v>
      </c>
      <c r="J174" s="57" t="str">
        <f t="shared" si="27"/>
        <v>DQ</v>
      </c>
      <c r="L174" s="57" t="str">
        <f>IF('Competitor List'!K23="Y",'Competitor List'!C23," ")</f>
        <v xml:space="preserve"> </v>
      </c>
      <c r="M174" s="57">
        <f>'HEAVY GUN'!J44</f>
        <v>0</v>
      </c>
      <c r="N174" s="57">
        <f>'HEAVY GUN'!K44</f>
        <v>0</v>
      </c>
      <c r="O174" s="171">
        <f>'HEAVY GUN'!L44</f>
        <v>0</v>
      </c>
      <c r="P174" s="57">
        <f t="shared" si="28"/>
        <v>0</v>
      </c>
      <c r="Q174" s="57" t="str">
        <f t="shared" si="29"/>
        <v>99</v>
      </c>
      <c r="R174" s="57">
        <f t="shared" si="30"/>
        <v>168</v>
      </c>
      <c r="S174" s="57" t="str">
        <f t="shared" si="31"/>
        <v>DQ</v>
      </c>
      <c r="U174" s="57">
        <f>'Factory Gun'!B44</f>
        <v>0</v>
      </c>
      <c r="V174" s="57">
        <f>'Factory Gun'!J44</f>
        <v>0</v>
      </c>
      <c r="W174" s="57">
        <f>'Factory Gun'!K44</f>
        <v>0</v>
      </c>
      <c r="X174" s="171">
        <f>'Factory Gun'!L44</f>
        <v>0</v>
      </c>
      <c r="Y174" s="57">
        <f t="shared" si="32"/>
        <v>0</v>
      </c>
      <c r="Z174" s="57" t="str">
        <f t="shared" si="33"/>
        <v>99</v>
      </c>
      <c r="AA174" s="57">
        <f t="shared" si="36"/>
        <v>168</v>
      </c>
      <c r="AB174" s="57" t="str">
        <f t="shared" si="37"/>
        <v>DQ</v>
      </c>
    </row>
    <row r="175" spans="1:28" x14ac:dyDescent="0.35">
      <c r="A175" s="57">
        <v>169</v>
      </c>
      <c r="B175" s="57" t="s">
        <v>154</v>
      </c>
      <c r="C175" s="57" t="str">
        <f>IF('Competitor List'!J24="Y",'Competitor List'!B24," ")</f>
        <v xml:space="preserve"> </v>
      </c>
      <c r="D175" s="57">
        <f>'LIGHT GUN'!J45</f>
        <v>0</v>
      </c>
      <c r="E175" s="57">
        <f>'LIGHT GUN'!K45</f>
        <v>0</v>
      </c>
      <c r="F175" s="171">
        <f>'LIGHT GUN'!L45</f>
        <v>0</v>
      </c>
      <c r="G175" s="57">
        <f t="shared" si="24"/>
        <v>0</v>
      </c>
      <c r="H175" s="57" t="str">
        <f t="shared" si="25"/>
        <v>99</v>
      </c>
      <c r="I175" s="57">
        <f t="shared" si="26"/>
        <v>169</v>
      </c>
      <c r="J175" s="57" t="str">
        <f t="shared" si="27"/>
        <v>DQ</v>
      </c>
      <c r="L175" s="57" t="str">
        <f>IF('Competitor List'!K24="Y",'Competitor List'!C24," ")</f>
        <v xml:space="preserve"> </v>
      </c>
      <c r="M175" s="57">
        <f>'HEAVY GUN'!J45</f>
        <v>0</v>
      </c>
      <c r="N175" s="57">
        <f>'HEAVY GUN'!K45</f>
        <v>0</v>
      </c>
      <c r="O175" s="171">
        <f>'HEAVY GUN'!L45</f>
        <v>0</v>
      </c>
      <c r="P175" s="57">
        <f t="shared" si="28"/>
        <v>0</v>
      </c>
      <c r="Q175" s="57" t="str">
        <f t="shared" si="29"/>
        <v>99</v>
      </c>
      <c r="R175" s="57">
        <f t="shared" si="30"/>
        <v>169</v>
      </c>
      <c r="S175" s="57" t="str">
        <f t="shared" si="31"/>
        <v>DQ</v>
      </c>
      <c r="U175" s="57">
        <f>'Factory Gun'!B45</f>
        <v>0</v>
      </c>
      <c r="V175" s="57">
        <f>'Factory Gun'!J45</f>
        <v>0</v>
      </c>
      <c r="W175" s="57">
        <f>'Factory Gun'!K45</f>
        <v>0</v>
      </c>
      <c r="X175" s="171">
        <f>'Factory Gun'!L45</f>
        <v>0</v>
      </c>
      <c r="Y175" s="57">
        <f t="shared" si="32"/>
        <v>0</v>
      </c>
      <c r="Z175" s="57" t="str">
        <f t="shared" si="33"/>
        <v>99</v>
      </c>
      <c r="AA175" s="57">
        <f t="shared" si="36"/>
        <v>169</v>
      </c>
      <c r="AB175" s="57" t="str">
        <f t="shared" si="37"/>
        <v>DQ</v>
      </c>
    </row>
    <row r="176" spans="1:28" x14ac:dyDescent="0.35">
      <c r="A176" s="57">
        <v>170</v>
      </c>
      <c r="B176" s="57" t="s">
        <v>154</v>
      </c>
      <c r="C176" s="57" t="str">
        <f>IF('Competitor List'!J25="Y",'Competitor List'!B25," ")</f>
        <v xml:space="preserve"> </v>
      </c>
      <c r="D176" s="57">
        <f>'LIGHT GUN'!J46</f>
        <v>0</v>
      </c>
      <c r="E176" s="57">
        <f>'LIGHT GUN'!K46</f>
        <v>0</v>
      </c>
      <c r="F176" s="171">
        <f>'LIGHT GUN'!L46</f>
        <v>0</v>
      </c>
      <c r="G176" s="57">
        <f t="shared" si="24"/>
        <v>0</v>
      </c>
      <c r="H176" s="57" t="str">
        <f t="shared" si="25"/>
        <v>99</v>
      </c>
      <c r="I176" s="57">
        <f t="shared" si="26"/>
        <v>170</v>
      </c>
      <c r="J176" s="57" t="str">
        <f t="shared" si="27"/>
        <v>DQ</v>
      </c>
      <c r="L176" s="57" t="str">
        <f>IF('Competitor List'!K25="Y",'Competitor List'!C25," ")</f>
        <v xml:space="preserve"> </v>
      </c>
      <c r="M176" s="57">
        <f>'HEAVY GUN'!J46</f>
        <v>0</v>
      </c>
      <c r="N176" s="57">
        <f>'HEAVY GUN'!K46</f>
        <v>0</v>
      </c>
      <c r="O176" s="171">
        <f>'HEAVY GUN'!L46</f>
        <v>0</v>
      </c>
      <c r="P176" s="57">
        <f t="shared" si="28"/>
        <v>0</v>
      </c>
      <c r="Q176" s="57" t="str">
        <f t="shared" si="29"/>
        <v>99</v>
      </c>
      <c r="R176" s="57">
        <f t="shared" si="30"/>
        <v>170</v>
      </c>
      <c r="S176" s="57" t="str">
        <f t="shared" si="31"/>
        <v>DQ</v>
      </c>
      <c r="U176" s="57">
        <f>'Factory Gun'!B46</f>
        <v>0</v>
      </c>
      <c r="V176" s="57">
        <f>'Factory Gun'!J46</f>
        <v>0</v>
      </c>
      <c r="W176" s="57">
        <f>'Factory Gun'!K46</f>
        <v>0</v>
      </c>
      <c r="X176" s="171">
        <f>'Factory Gun'!L46</f>
        <v>0</v>
      </c>
      <c r="Y176" s="57">
        <f t="shared" si="32"/>
        <v>0</v>
      </c>
      <c r="Z176" s="57" t="str">
        <f t="shared" si="33"/>
        <v>99</v>
      </c>
      <c r="AA176" s="57">
        <f t="shared" si="36"/>
        <v>170</v>
      </c>
      <c r="AB176" s="57" t="str">
        <f t="shared" si="37"/>
        <v>DQ</v>
      </c>
    </row>
    <row r="177" spans="1:28" x14ac:dyDescent="0.35">
      <c r="A177" s="57">
        <v>171</v>
      </c>
      <c r="B177" s="57" t="s">
        <v>154</v>
      </c>
      <c r="C177" s="57" t="str">
        <f>IF('Competitor List'!J26="Y",'Competitor List'!B26," ")</f>
        <v xml:space="preserve"> </v>
      </c>
      <c r="D177" s="57">
        <f>'LIGHT GUN'!J47</f>
        <v>0</v>
      </c>
      <c r="E177" s="57">
        <f>'LIGHT GUN'!K47</f>
        <v>0</v>
      </c>
      <c r="F177" s="171">
        <f>'LIGHT GUN'!L47</f>
        <v>0</v>
      </c>
      <c r="G177" s="57">
        <f t="shared" si="24"/>
        <v>0</v>
      </c>
      <c r="H177" s="57" t="str">
        <f t="shared" si="25"/>
        <v>99</v>
      </c>
      <c r="I177" s="57">
        <f t="shared" si="26"/>
        <v>171</v>
      </c>
      <c r="J177" s="57" t="str">
        <f t="shared" si="27"/>
        <v>DQ</v>
      </c>
      <c r="L177" s="57" t="str">
        <f>IF('Competitor List'!K26="Y",'Competitor List'!C26," ")</f>
        <v xml:space="preserve"> </v>
      </c>
      <c r="M177" s="57">
        <f>'HEAVY GUN'!J47</f>
        <v>0</v>
      </c>
      <c r="N177" s="57">
        <f>'HEAVY GUN'!K47</f>
        <v>0</v>
      </c>
      <c r="O177" s="171">
        <f>'HEAVY GUN'!L47</f>
        <v>0</v>
      </c>
      <c r="P177" s="57">
        <f t="shared" si="28"/>
        <v>0</v>
      </c>
      <c r="Q177" s="57" t="str">
        <f t="shared" si="29"/>
        <v>99</v>
      </c>
      <c r="R177" s="57">
        <f t="shared" si="30"/>
        <v>171</v>
      </c>
      <c r="S177" s="57" t="str">
        <f t="shared" si="31"/>
        <v>DQ</v>
      </c>
      <c r="U177" s="57">
        <f>'Factory Gun'!B47</f>
        <v>0</v>
      </c>
      <c r="V177" s="57">
        <f>'Factory Gun'!J47</f>
        <v>0</v>
      </c>
      <c r="W177" s="57">
        <f>'Factory Gun'!K47</f>
        <v>0</v>
      </c>
      <c r="X177" s="171">
        <f>'Factory Gun'!L47</f>
        <v>0</v>
      </c>
      <c r="Y177" s="57">
        <f t="shared" si="32"/>
        <v>0</v>
      </c>
      <c r="Z177" s="57" t="str">
        <f t="shared" si="33"/>
        <v>99</v>
      </c>
      <c r="AA177" s="57">
        <f t="shared" si="36"/>
        <v>171</v>
      </c>
      <c r="AB177" s="57" t="str">
        <f t="shared" si="37"/>
        <v>DQ</v>
      </c>
    </row>
    <row r="178" spans="1:28" x14ac:dyDescent="0.35">
      <c r="A178" s="57">
        <v>172</v>
      </c>
      <c r="B178" s="57" t="s">
        <v>154</v>
      </c>
      <c r="C178" s="57" t="str">
        <f>IF('Competitor List'!J27="Y",'Competitor List'!B27," ")</f>
        <v xml:space="preserve"> </v>
      </c>
      <c r="D178" s="57">
        <f>'LIGHT GUN'!J48</f>
        <v>0</v>
      </c>
      <c r="E178" s="57">
        <f>'LIGHT GUN'!K48</f>
        <v>0</v>
      </c>
      <c r="F178" s="171">
        <f>'LIGHT GUN'!L48</f>
        <v>0</v>
      </c>
      <c r="G178" s="57">
        <f t="shared" si="24"/>
        <v>0</v>
      </c>
      <c r="H178" s="57" t="str">
        <f t="shared" si="25"/>
        <v>99</v>
      </c>
      <c r="I178" s="57">
        <f t="shared" si="26"/>
        <v>172</v>
      </c>
      <c r="J178" s="57" t="str">
        <f t="shared" si="27"/>
        <v>DQ</v>
      </c>
      <c r="L178" s="57" t="str">
        <f>IF('Competitor List'!K27="Y",'Competitor List'!C27," ")</f>
        <v xml:space="preserve"> </v>
      </c>
      <c r="M178" s="57">
        <f>'HEAVY GUN'!J48</f>
        <v>0</v>
      </c>
      <c r="N178" s="57">
        <f>'HEAVY GUN'!K48</f>
        <v>0</v>
      </c>
      <c r="O178" s="171">
        <f>'HEAVY GUN'!L48</f>
        <v>0</v>
      </c>
      <c r="P178" s="57">
        <f t="shared" si="28"/>
        <v>0</v>
      </c>
      <c r="Q178" s="57" t="str">
        <f t="shared" si="29"/>
        <v>99</v>
      </c>
      <c r="R178" s="57">
        <f t="shared" si="30"/>
        <v>172</v>
      </c>
      <c r="S178" s="57" t="str">
        <f t="shared" si="31"/>
        <v>DQ</v>
      </c>
      <c r="U178" s="57">
        <f>'Factory Gun'!B48</f>
        <v>0</v>
      </c>
      <c r="V178" s="57">
        <f>'Factory Gun'!J48</f>
        <v>0</v>
      </c>
      <c r="W178" s="57">
        <f>'Factory Gun'!K48</f>
        <v>0</v>
      </c>
      <c r="X178" s="171">
        <f>'Factory Gun'!L48</f>
        <v>0</v>
      </c>
      <c r="Y178" s="57">
        <f t="shared" si="32"/>
        <v>0</v>
      </c>
      <c r="Z178" s="57" t="str">
        <f t="shared" si="33"/>
        <v>99</v>
      </c>
      <c r="AA178" s="57">
        <f t="shared" si="36"/>
        <v>172</v>
      </c>
      <c r="AB178" s="57" t="str">
        <f t="shared" si="37"/>
        <v>DQ</v>
      </c>
    </row>
    <row r="179" spans="1:28" x14ac:dyDescent="0.35">
      <c r="A179" s="57">
        <v>173</v>
      </c>
      <c r="B179" s="57" t="s">
        <v>154</v>
      </c>
      <c r="C179" s="57" t="str">
        <f>IF('Competitor List'!J28="Y",'Competitor List'!B28," ")</f>
        <v xml:space="preserve"> </v>
      </c>
      <c r="D179" s="57">
        <f>'LIGHT GUN'!J49</f>
        <v>0</v>
      </c>
      <c r="E179" s="57">
        <f>'LIGHT GUN'!K49</f>
        <v>0</v>
      </c>
      <c r="F179" s="171">
        <f>'LIGHT GUN'!L49</f>
        <v>0</v>
      </c>
      <c r="G179" s="57">
        <f t="shared" si="24"/>
        <v>0</v>
      </c>
      <c r="H179" s="57" t="str">
        <f t="shared" si="25"/>
        <v>99</v>
      </c>
      <c r="I179" s="57">
        <f t="shared" si="26"/>
        <v>173</v>
      </c>
      <c r="J179" s="57" t="str">
        <f t="shared" si="27"/>
        <v>DQ</v>
      </c>
      <c r="L179" s="57" t="str">
        <f>IF('Competitor List'!K28="Y",'Competitor List'!C28," ")</f>
        <v xml:space="preserve"> </v>
      </c>
      <c r="M179" s="57">
        <f>'HEAVY GUN'!J49</f>
        <v>0</v>
      </c>
      <c r="N179" s="57">
        <f>'HEAVY GUN'!K49</f>
        <v>0</v>
      </c>
      <c r="O179" s="171">
        <f>'HEAVY GUN'!L49</f>
        <v>0</v>
      </c>
      <c r="P179" s="57">
        <f t="shared" si="28"/>
        <v>0</v>
      </c>
      <c r="Q179" s="57" t="str">
        <f t="shared" si="29"/>
        <v>99</v>
      </c>
      <c r="R179" s="57">
        <f t="shared" si="30"/>
        <v>173</v>
      </c>
      <c r="S179" s="57" t="str">
        <f t="shared" si="31"/>
        <v>DQ</v>
      </c>
      <c r="U179" s="57">
        <f>'Factory Gun'!B49</f>
        <v>0</v>
      </c>
      <c r="V179" s="57">
        <f>'Factory Gun'!J49</f>
        <v>0</v>
      </c>
      <c r="W179" s="57">
        <f>'Factory Gun'!K49</f>
        <v>0</v>
      </c>
      <c r="X179" s="171">
        <f>'Factory Gun'!L49</f>
        <v>0</v>
      </c>
      <c r="Y179" s="57">
        <f t="shared" si="32"/>
        <v>0</v>
      </c>
      <c r="Z179" s="57" t="str">
        <f t="shared" si="33"/>
        <v>99</v>
      </c>
      <c r="AA179" s="57">
        <f t="shared" si="36"/>
        <v>173</v>
      </c>
      <c r="AB179" s="57" t="str">
        <f t="shared" si="37"/>
        <v>DQ</v>
      </c>
    </row>
    <row r="180" spans="1:28" x14ac:dyDescent="0.35">
      <c r="A180" s="57">
        <v>174</v>
      </c>
      <c r="B180" s="57" t="s">
        <v>154</v>
      </c>
      <c r="C180" s="57" t="str">
        <f>IF('Competitor List'!J29="Y",'Competitor List'!B29," ")</f>
        <v xml:space="preserve"> </v>
      </c>
      <c r="D180" s="57">
        <f>'LIGHT GUN'!J50</f>
        <v>0</v>
      </c>
      <c r="E180" s="57">
        <f>'LIGHT GUN'!K50</f>
        <v>0</v>
      </c>
      <c r="F180" s="171">
        <f>'LIGHT GUN'!L50</f>
        <v>0</v>
      </c>
      <c r="G180" s="57">
        <f t="shared" si="24"/>
        <v>0</v>
      </c>
      <c r="H180" s="57" t="str">
        <f t="shared" si="25"/>
        <v>99</v>
      </c>
      <c r="I180" s="57">
        <f t="shared" si="26"/>
        <v>174</v>
      </c>
      <c r="J180" s="57" t="str">
        <f t="shared" si="27"/>
        <v>DQ</v>
      </c>
      <c r="L180" s="57" t="str">
        <f>IF('Competitor List'!K29="Y",'Competitor List'!C29," ")</f>
        <v xml:space="preserve"> </v>
      </c>
      <c r="M180" s="57">
        <f>'HEAVY GUN'!J50</f>
        <v>0</v>
      </c>
      <c r="N180" s="57">
        <f>'HEAVY GUN'!K50</f>
        <v>0</v>
      </c>
      <c r="O180" s="171">
        <f>'HEAVY GUN'!L50</f>
        <v>0</v>
      </c>
      <c r="P180" s="57">
        <f t="shared" si="28"/>
        <v>0</v>
      </c>
      <c r="Q180" s="57" t="str">
        <f t="shared" si="29"/>
        <v>99</v>
      </c>
      <c r="R180" s="57">
        <f t="shared" si="30"/>
        <v>174</v>
      </c>
      <c r="S180" s="57" t="str">
        <f t="shared" si="31"/>
        <v>DQ</v>
      </c>
      <c r="U180" s="57">
        <f>'Factory Gun'!B50</f>
        <v>0</v>
      </c>
      <c r="V180" s="57">
        <f>'Factory Gun'!J50</f>
        <v>0</v>
      </c>
      <c r="W180" s="57">
        <f>'Factory Gun'!K50</f>
        <v>0</v>
      </c>
      <c r="X180" s="171">
        <f>'Factory Gun'!L50</f>
        <v>0</v>
      </c>
      <c r="Y180" s="57">
        <f t="shared" si="32"/>
        <v>0</v>
      </c>
      <c r="Z180" s="57" t="str">
        <f t="shared" si="33"/>
        <v>99</v>
      </c>
      <c r="AA180" s="57">
        <f t="shared" si="36"/>
        <v>174</v>
      </c>
      <c r="AB180" s="57" t="str">
        <f t="shared" si="37"/>
        <v>DQ</v>
      </c>
    </row>
    <row r="181" spans="1:28" x14ac:dyDescent="0.35">
      <c r="A181" s="57">
        <v>175</v>
      </c>
      <c r="B181" s="57" t="s">
        <v>154</v>
      </c>
      <c r="C181" s="57" t="str">
        <f>IF('Competitor List'!J30="Y",'Competitor List'!B30," ")</f>
        <v xml:space="preserve"> </v>
      </c>
      <c r="D181" s="57">
        <f>'LIGHT GUN'!J51</f>
        <v>0</v>
      </c>
      <c r="E181" s="57">
        <f>'LIGHT GUN'!K51</f>
        <v>0</v>
      </c>
      <c r="F181" s="171">
        <f>'LIGHT GUN'!L51</f>
        <v>0</v>
      </c>
      <c r="G181" s="57">
        <f t="shared" si="24"/>
        <v>0</v>
      </c>
      <c r="H181" s="57" t="str">
        <f t="shared" si="25"/>
        <v>99</v>
      </c>
      <c r="I181" s="57">
        <f t="shared" si="26"/>
        <v>175</v>
      </c>
      <c r="J181" s="57" t="str">
        <f t="shared" si="27"/>
        <v>DQ</v>
      </c>
      <c r="L181" s="57" t="str">
        <f>IF('Competitor List'!K30="Y",'Competitor List'!C30," ")</f>
        <v xml:space="preserve"> </v>
      </c>
      <c r="M181" s="57">
        <f>'HEAVY GUN'!J51</f>
        <v>0</v>
      </c>
      <c r="N181" s="57">
        <f>'HEAVY GUN'!K51</f>
        <v>0</v>
      </c>
      <c r="O181" s="171">
        <f>'HEAVY GUN'!L51</f>
        <v>0</v>
      </c>
      <c r="P181" s="57">
        <f t="shared" si="28"/>
        <v>0</v>
      </c>
      <c r="Q181" s="57" t="str">
        <f t="shared" si="29"/>
        <v>99</v>
      </c>
      <c r="R181" s="57">
        <f t="shared" si="30"/>
        <v>175</v>
      </c>
      <c r="S181" s="57" t="str">
        <f t="shared" si="31"/>
        <v>DQ</v>
      </c>
      <c r="U181" s="57">
        <f>'Factory Gun'!B51</f>
        <v>0</v>
      </c>
      <c r="V181" s="57">
        <f>'Factory Gun'!J51</f>
        <v>0</v>
      </c>
      <c r="W181" s="57">
        <f>'Factory Gun'!K51</f>
        <v>0</v>
      </c>
      <c r="X181" s="171">
        <f>'Factory Gun'!L51</f>
        <v>0</v>
      </c>
      <c r="Y181" s="57">
        <f t="shared" si="32"/>
        <v>0</v>
      </c>
      <c r="Z181" s="57" t="str">
        <f t="shared" si="33"/>
        <v>99</v>
      </c>
      <c r="AA181" s="57">
        <f t="shared" si="36"/>
        <v>175</v>
      </c>
      <c r="AB181" s="57" t="str">
        <f t="shared" si="37"/>
        <v>DQ</v>
      </c>
    </row>
    <row r="182" spans="1:28" x14ac:dyDescent="0.35">
      <c r="A182" s="57">
        <v>176</v>
      </c>
      <c r="B182" s="57" t="s">
        <v>154</v>
      </c>
      <c r="C182" s="57" t="str">
        <f>IF('Competitor List'!J31="Y",'Competitor List'!B31," ")</f>
        <v xml:space="preserve"> </v>
      </c>
      <c r="D182" s="57">
        <f>'LIGHT GUN'!J52</f>
        <v>0</v>
      </c>
      <c r="E182" s="57">
        <f>'LIGHT GUN'!K52</f>
        <v>0</v>
      </c>
      <c r="F182" s="171">
        <f>'LIGHT GUN'!L52</f>
        <v>0</v>
      </c>
      <c r="G182" s="57">
        <f t="shared" si="24"/>
        <v>0</v>
      </c>
      <c r="H182" s="57" t="str">
        <f t="shared" si="25"/>
        <v>99</v>
      </c>
      <c r="I182" s="57">
        <f t="shared" si="26"/>
        <v>176</v>
      </c>
      <c r="J182" s="57" t="str">
        <f t="shared" si="27"/>
        <v>DQ</v>
      </c>
      <c r="L182" s="57" t="str">
        <f>IF('Competitor List'!K31="Y",'Competitor List'!C31," ")</f>
        <v xml:space="preserve"> </v>
      </c>
      <c r="M182" s="57">
        <f>'HEAVY GUN'!J52</f>
        <v>0</v>
      </c>
      <c r="N182" s="57">
        <f>'HEAVY GUN'!K52</f>
        <v>0</v>
      </c>
      <c r="O182" s="171">
        <f>'HEAVY GUN'!L52</f>
        <v>0</v>
      </c>
      <c r="P182" s="57">
        <f t="shared" si="28"/>
        <v>0</v>
      </c>
      <c r="Q182" s="57" t="str">
        <f t="shared" si="29"/>
        <v>99</v>
      </c>
      <c r="R182" s="57">
        <f t="shared" si="30"/>
        <v>176</v>
      </c>
      <c r="S182" s="57" t="str">
        <f t="shared" si="31"/>
        <v>DQ</v>
      </c>
      <c r="U182" s="57">
        <f>'Factory Gun'!B52</f>
        <v>0</v>
      </c>
      <c r="V182" s="57">
        <f>'Factory Gun'!J52</f>
        <v>0</v>
      </c>
      <c r="W182" s="57">
        <f>'Factory Gun'!K52</f>
        <v>0</v>
      </c>
      <c r="X182" s="171">
        <f>'Factory Gun'!L52</f>
        <v>0</v>
      </c>
      <c r="Y182" s="57">
        <f t="shared" si="32"/>
        <v>0</v>
      </c>
      <c r="Z182" s="57" t="str">
        <f t="shared" si="33"/>
        <v>99</v>
      </c>
      <c r="AA182" s="57">
        <f t="shared" si="36"/>
        <v>176</v>
      </c>
      <c r="AB182" s="57" t="str">
        <f t="shared" si="37"/>
        <v>DQ</v>
      </c>
    </row>
    <row r="183" spans="1:28" x14ac:dyDescent="0.35">
      <c r="A183" s="57">
        <v>177</v>
      </c>
      <c r="B183" s="57" t="s">
        <v>154</v>
      </c>
      <c r="C183" s="57" t="str">
        <f>IF('Competitor List'!J32="Y",'Competitor List'!B32," ")</f>
        <v xml:space="preserve"> </v>
      </c>
      <c r="D183" s="57">
        <f>'LIGHT GUN'!J53</f>
        <v>0</v>
      </c>
      <c r="E183" s="57">
        <f>'LIGHT GUN'!K53</f>
        <v>0</v>
      </c>
      <c r="F183" s="171">
        <f>'LIGHT GUN'!L53</f>
        <v>0</v>
      </c>
      <c r="G183" s="57">
        <f t="shared" si="24"/>
        <v>0</v>
      </c>
      <c r="H183" s="57" t="str">
        <f t="shared" si="25"/>
        <v>99</v>
      </c>
      <c r="I183" s="57">
        <f t="shared" si="26"/>
        <v>177</v>
      </c>
      <c r="J183" s="57" t="str">
        <f t="shared" si="27"/>
        <v>DQ</v>
      </c>
      <c r="L183" s="57" t="str">
        <f>IF('Competitor List'!K32="Y",'Competitor List'!C32," ")</f>
        <v xml:space="preserve"> </v>
      </c>
      <c r="M183" s="57">
        <f>'HEAVY GUN'!J53</f>
        <v>0</v>
      </c>
      <c r="N183" s="57">
        <f>'HEAVY GUN'!K53</f>
        <v>0</v>
      </c>
      <c r="O183" s="171">
        <f>'HEAVY GUN'!L53</f>
        <v>0</v>
      </c>
      <c r="P183" s="57">
        <f t="shared" si="28"/>
        <v>0</v>
      </c>
      <c r="Q183" s="57" t="str">
        <f t="shared" si="29"/>
        <v>99</v>
      </c>
      <c r="R183" s="57">
        <f t="shared" si="30"/>
        <v>177</v>
      </c>
      <c r="S183" s="57" t="str">
        <f t="shared" si="31"/>
        <v>DQ</v>
      </c>
      <c r="U183" s="57">
        <f>'Factory Gun'!B53</f>
        <v>0</v>
      </c>
      <c r="V183" s="57">
        <f>'Factory Gun'!J53</f>
        <v>0</v>
      </c>
      <c r="W183" s="57">
        <f>'Factory Gun'!K53</f>
        <v>0</v>
      </c>
      <c r="X183" s="171">
        <f>'Factory Gun'!L53</f>
        <v>0</v>
      </c>
      <c r="Y183" s="57">
        <f t="shared" si="32"/>
        <v>0</v>
      </c>
      <c r="Z183" s="57" t="str">
        <f t="shared" si="33"/>
        <v>99</v>
      </c>
      <c r="AA183" s="57">
        <f t="shared" si="36"/>
        <v>177</v>
      </c>
      <c r="AB183" s="57" t="str">
        <f t="shared" si="37"/>
        <v>DQ</v>
      </c>
    </row>
    <row r="184" spans="1:28" x14ac:dyDescent="0.35">
      <c r="A184" s="57">
        <v>178</v>
      </c>
      <c r="B184" s="57" t="s">
        <v>154</v>
      </c>
      <c r="C184" s="57" t="str">
        <f>IF('Competitor List'!J33="Y",'Competitor List'!B33," ")</f>
        <v xml:space="preserve"> </v>
      </c>
      <c r="D184" s="57">
        <f>'LIGHT GUN'!J54</f>
        <v>0</v>
      </c>
      <c r="E184" s="57">
        <f>'LIGHT GUN'!K54</f>
        <v>0</v>
      </c>
      <c r="F184" s="171">
        <f>'LIGHT GUN'!L54</f>
        <v>0</v>
      </c>
      <c r="G184" s="57">
        <f t="shared" si="24"/>
        <v>0</v>
      </c>
      <c r="H184" s="57" t="str">
        <f t="shared" si="25"/>
        <v>99</v>
      </c>
      <c r="I184" s="57">
        <f t="shared" si="26"/>
        <v>178</v>
      </c>
      <c r="J184" s="57" t="str">
        <f t="shared" si="27"/>
        <v>DQ</v>
      </c>
      <c r="L184" s="57" t="str">
        <f>IF('Competitor List'!K33="Y",'Competitor List'!C33," ")</f>
        <v xml:space="preserve"> </v>
      </c>
      <c r="M184" s="57">
        <f>'HEAVY GUN'!J54</f>
        <v>0</v>
      </c>
      <c r="N184" s="57">
        <f>'HEAVY GUN'!K54</f>
        <v>0</v>
      </c>
      <c r="O184" s="171">
        <f>'HEAVY GUN'!L54</f>
        <v>0</v>
      </c>
      <c r="P184" s="57">
        <f t="shared" si="28"/>
        <v>0</v>
      </c>
      <c r="Q184" s="57" t="str">
        <f t="shared" si="29"/>
        <v>99</v>
      </c>
      <c r="R184" s="57">
        <f t="shared" si="30"/>
        <v>178</v>
      </c>
      <c r="S184" s="57" t="str">
        <f t="shared" si="31"/>
        <v>DQ</v>
      </c>
      <c r="U184" s="57">
        <f>'Factory Gun'!B54</f>
        <v>0</v>
      </c>
      <c r="V184" s="57">
        <f>'Factory Gun'!J54</f>
        <v>0</v>
      </c>
      <c r="W184" s="57">
        <f>'Factory Gun'!K54</f>
        <v>0</v>
      </c>
      <c r="X184" s="171">
        <f>'Factory Gun'!L54</f>
        <v>0</v>
      </c>
      <c r="Y184" s="57">
        <f t="shared" si="32"/>
        <v>0</v>
      </c>
      <c r="Z184" s="57" t="str">
        <f t="shared" si="33"/>
        <v>99</v>
      </c>
      <c r="AA184" s="57">
        <f t="shared" si="36"/>
        <v>178</v>
      </c>
      <c r="AB184" s="57" t="str">
        <f t="shared" si="37"/>
        <v>DQ</v>
      </c>
    </row>
    <row r="185" spans="1:28" x14ac:dyDescent="0.35">
      <c r="A185" s="57">
        <v>179</v>
      </c>
      <c r="B185" s="57" t="s">
        <v>154</v>
      </c>
      <c r="C185" s="57" t="str">
        <f>IF('Competitor List'!J34="Y",'Competitor List'!B34," ")</f>
        <v xml:space="preserve"> </v>
      </c>
      <c r="D185" s="57">
        <f>'LIGHT GUN'!J55</f>
        <v>0</v>
      </c>
      <c r="E185" s="57">
        <f>'LIGHT GUN'!K55</f>
        <v>0</v>
      </c>
      <c r="F185" s="171">
        <f>'LIGHT GUN'!L55</f>
        <v>0</v>
      </c>
      <c r="G185" s="57">
        <f t="shared" si="24"/>
        <v>0</v>
      </c>
      <c r="H185" s="57" t="str">
        <f t="shared" si="25"/>
        <v>99</v>
      </c>
      <c r="I185" s="57">
        <f t="shared" si="26"/>
        <v>179</v>
      </c>
      <c r="J185" s="57" t="str">
        <f t="shared" si="27"/>
        <v>DQ</v>
      </c>
      <c r="L185" s="57" t="str">
        <f>IF('Competitor List'!K34="Y",'Competitor List'!C34," ")</f>
        <v xml:space="preserve"> </v>
      </c>
      <c r="M185" s="57">
        <f>'HEAVY GUN'!J55</f>
        <v>0</v>
      </c>
      <c r="N185" s="57">
        <f>'HEAVY GUN'!K55</f>
        <v>0</v>
      </c>
      <c r="O185" s="171">
        <f>'HEAVY GUN'!L55</f>
        <v>0</v>
      </c>
      <c r="P185" s="57">
        <f t="shared" si="28"/>
        <v>0</v>
      </c>
      <c r="Q185" s="57" t="str">
        <f t="shared" si="29"/>
        <v>99</v>
      </c>
      <c r="R185" s="57">
        <f t="shared" si="30"/>
        <v>179</v>
      </c>
      <c r="S185" s="57" t="str">
        <f t="shared" si="31"/>
        <v>DQ</v>
      </c>
      <c r="U185" s="57">
        <f>'Factory Gun'!B55</f>
        <v>0</v>
      </c>
      <c r="V185" s="57">
        <f>'Factory Gun'!J55</f>
        <v>0</v>
      </c>
      <c r="W185" s="57">
        <f>'Factory Gun'!K55</f>
        <v>0</v>
      </c>
      <c r="X185" s="171">
        <f>'Factory Gun'!L55</f>
        <v>0</v>
      </c>
      <c r="Y185" s="57">
        <f t="shared" si="32"/>
        <v>0</v>
      </c>
      <c r="Z185" s="57" t="str">
        <f t="shared" si="33"/>
        <v>99</v>
      </c>
      <c r="AA185" s="57">
        <f t="shared" si="36"/>
        <v>179</v>
      </c>
      <c r="AB185" s="57" t="str">
        <f t="shared" si="37"/>
        <v>DQ</v>
      </c>
    </row>
    <row r="186" spans="1:28" x14ac:dyDescent="0.35">
      <c r="A186" s="57">
        <v>180</v>
      </c>
      <c r="B186" s="57" t="s">
        <v>154</v>
      </c>
      <c r="C186" s="57" t="str">
        <f>IF('Competitor List'!J35="Y",'Competitor List'!B35," ")</f>
        <v xml:space="preserve"> </v>
      </c>
      <c r="D186" s="57">
        <f>'LIGHT GUN'!J56</f>
        <v>0</v>
      </c>
      <c r="E186" s="57">
        <f>'LIGHT GUN'!K56</f>
        <v>0</v>
      </c>
      <c r="F186" s="171">
        <f>'LIGHT GUN'!L56</f>
        <v>0</v>
      </c>
      <c r="G186" s="57">
        <f t="shared" si="24"/>
        <v>0</v>
      </c>
      <c r="H186" s="57" t="str">
        <f t="shared" si="25"/>
        <v>99</v>
      </c>
      <c r="I186" s="57">
        <f t="shared" si="26"/>
        <v>180</v>
      </c>
      <c r="J186" s="57" t="str">
        <f t="shared" si="27"/>
        <v>DQ</v>
      </c>
      <c r="L186" s="57" t="str">
        <f>IF('Competitor List'!K35="Y",'Competitor List'!C35," ")</f>
        <v xml:space="preserve"> </v>
      </c>
      <c r="M186" s="57">
        <f>'HEAVY GUN'!J56</f>
        <v>0</v>
      </c>
      <c r="N186" s="57">
        <f>'HEAVY GUN'!K56</f>
        <v>0</v>
      </c>
      <c r="O186" s="171">
        <f>'HEAVY GUN'!L56</f>
        <v>0</v>
      </c>
      <c r="P186" s="57">
        <f t="shared" si="28"/>
        <v>0</v>
      </c>
      <c r="Q186" s="57" t="str">
        <f t="shared" si="29"/>
        <v>99</v>
      </c>
      <c r="R186" s="57">
        <f t="shared" si="30"/>
        <v>180</v>
      </c>
      <c r="S186" s="57" t="str">
        <f t="shared" si="31"/>
        <v>DQ</v>
      </c>
      <c r="U186" s="57">
        <f>'Factory Gun'!B56</f>
        <v>0</v>
      </c>
      <c r="V186" s="57">
        <f>'Factory Gun'!J56</f>
        <v>0</v>
      </c>
      <c r="W186" s="57">
        <f>'Factory Gun'!K56</f>
        <v>0</v>
      </c>
      <c r="X186" s="171">
        <f>'Factory Gun'!L56</f>
        <v>0</v>
      </c>
      <c r="Y186" s="57">
        <f t="shared" si="32"/>
        <v>0</v>
      </c>
      <c r="Z186" s="57" t="str">
        <f t="shared" si="33"/>
        <v>99</v>
      </c>
      <c r="AA186" s="57">
        <f t="shared" si="36"/>
        <v>180</v>
      </c>
      <c r="AB186" s="57" t="str">
        <f t="shared" si="37"/>
        <v>DQ</v>
      </c>
    </row>
    <row r="187" spans="1:28" x14ac:dyDescent="0.35">
      <c r="A187" s="57">
        <v>181</v>
      </c>
      <c r="B187" s="57" t="s">
        <v>154</v>
      </c>
      <c r="C187" s="57" t="str">
        <f>IF('Competitor List'!J36="Y",'Competitor List'!B36," ")</f>
        <v xml:space="preserve"> </v>
      </c>
      <c r="D187" s="57">
        <f>'LIGHT GUN'!J57</f>
        <v>0</v>
      </c>
      <c r="E187" s="57">
        <f>'LIGHT GUN'!K57</f>
        <v>0</v>
      </c>
      <c r="F187" s="171">
        <f>'LIGHT GUN'!L57</f>
        <v>0</v>
      </c>
      <c r="G187" s="57">
        <f t="shared" si="24"/>
        <v>0</v>
      </c>
      <c r="H187" s="57" t="str">
        <f t="shared" si="25"/>
        <v>99</v>
      </c>
      <c r="I187" s="57">
        <f t="shared" si="26"/>
        <v>181</v>
      </c>
      <c r="J187" s="57" t="str">
        <f t="shared" si="27"/>
        <v>DQ</v>
      </c>
      <c r="L187" s="57" t="str">
        <f>IF('Competitor List'!K36="Y",'Competitor List'!C36," ")</f>
        <v xml:space="preserve"> </v>
      </c>
      <c r="M187" s="57">
        <f>'HEAVY GUN'!J57</f>
        <v>0</v>
      </c>
      <c r="N187" s="57">
        <f>'HEAVY GUN'!K57</f>
        <v>0</v>
      </c>
      <c r="O187" s="171">
        <f>'HEAVY GUN'!L57</f>
        <v>0</v>
      </c>
      <c r="P187" s="57">
        <f t="shared" si="28"/>
        <v>0</v>
      </c>
      <c r="Q187" s="57" t="str">
        <f t="shared" si="29"/>
        <v>99</v>
      </c>
      <c r="R187" s="57">
        <f t="shared" si="30"/>
        <v>181</v>
      </c>
      <c r="S187" s="57" t="str">
        <f t="shared" si="31"/>
        <v>DQ</v>
      </c>
      <c r="U187" s="57">
        <f>'Factory Gun'!B57</f>
        <v>0</v>
      </c>
      <c r="V187" s="57">
        <f>'Factory Gun'!J57</f>
        <v>0</v>
      </c>
      <c r="W187" s="57">
        <f>'Factory Gun'!K57</f>
        <v>0</v>
      </c>
      <c r="X187" s="171">
        <f>'Factory Gun'!L57</f>
        <v>0</v>
      </c>
      <c r="Y187" s="57">
        <f t="shared" si="32"/>
        <v>0</v>
      </c>
      <c r="Z187" s="57" t="str">
        <f t="shared" si="33"/>
        <v>99</v>
      </c>
      <c r="AA187" s="57">
        <f t="shared" si="36"/>
        <v>181</v>
      </c>
      <c r="AB187" s="57" t="str">
        <f t="shared" si="37"/>
        <v>DQ</v>
      </c>
    </row>
    <row r="188" spans="1:28" x14ac:dyDescent="0.35">
      <c r="A188" s="57">
        <v>182</v>
      </c>
      <c r="B188" s="57" t="s">
        <v>154</v>
      </c>
      <c r="C188" s="57" t="str">
        <f>IF('Competitor List'!J37="Y",'Competitor List'!B37," ")</f>
        <v xml:space="preserve"> </v>
      </c>
      <c r="D188" s="57">
        <f>'LIGHT GUN'!J58</f>
        <v>0</v>
      </c>
      <c r="E188" s="57">
        <f>'LIGHT GUN'!K58</f>
        <v>0</v>
      </c>
      <c r="F188" s="171">
        <f>'LIGHT GUN'!L58</f>
        <v>0</v>
      </c>
      <c r="G188" s="57">
        <f t="shared" si="24"/>
        <v>0</v>
      </c>
      <c r="H188" s="57" t="str">
        <f t="shared" si="25"/>
        <v>99</v>
      </c>
      <c r="I188" s="57">
        <f t="shared" si="26"/>
        <v>182</v>
      </c>
      <c r="J188" s="57" t="str">
        <f t="shared" si="27"/>
        <v>DQ</v>
      </c>
      <c r="L188" s="57" t="str">
        <f>IF('Competitor List'!K37="Y",'Competitor List'!C37," ")</f>
        <v xml:space="preserve"> </v>
      </c>
      <c r="M188" s="57">
        <f>'HEAVY GUN'!J58</f>
        <v>0</v>
      </c>
      <c r="N188" s="57">
        <f>'HEAVY GUN'!K58</f>
        <v>0</v>
      </c>
      <c r="O188" s="171">
        <f>'HEAVY GUN'!L58</f>
        <v>0</v>
      </c>
      <c r="P188" s="57">
        <f t="shared" si="28"/>
        <v>0</v>
      </c>
      <c r="Q188" s="57" t="str">
        <f t="shared" si="29"/>
        <v>99</v>
      </c>
      <c r="R188" s="57">
        <f t="shared" si="30"/>
        <v>182</v>
      </c>
      <c r="S188" s="57" t="str">
        <f t="shared" si="31"/>
        <v>DQ</v>
      </c>
      <c r="U188" s="57">
        <f>'Factory Gun'!B58</f>
        <v>0</v>
      </c>
      <c r="V188" s="57">
        <f>'Factory Gun'!J58</f>
        <v>0</v>
      </c>
      <c r="W188" s="57">
        <f>'Factory Gun'!K58</f>
        <v>0</v>
      </c>
      <c r="X188" s="171">
        <f>'Factory Gun'!L58</f>
        <v>0</v>
      </c>
      <c r="Y188" s="57">
        <f t="shared" si="32"/>
        <v>0</v>
      </c>
      <c r="Z188" s="57" t="str">
        <f t="shared" si="33"/>
        <v>99</v>
      </c>
      <c r="AA188" s="57">
        <f t="shared" si="36"/>
        <v>182</v>
      </c>
      <c r="AB188" s="57" t="str">
        <f t="shared" si="37"/>
        <v>DQ</v>
      </c>
    </row>
    <row r="189" spans="1:28" x14ac:dyDescent="0.35">
      <c r="A189" s="57">
        <v>183</v>
      </c>
      <c r="B189" s="57" t="s">
        <v>154</v>
      </c>
      <c r="C189" s="57" t="str">
        <f>IF('Competitor List'!J38="Y",'Competitor List'!B38," ")</f>
        <v xml:space="preserve"> </v>
      </c>
      <c r="D189" s="57">
        <f>'LIGHT GUN'!J59</f>
        <v>0</v>
      </c>
      <c r="E189" s="57">
        <f>'LIGHT GUN'!K59</f>
        <v>0</v>
      </c>
      <c r="F189" s="171">
        <f>'LIGHT GUN'!L59</f>
        <v>0</v>
      </c>
      <c r="G189" s="57">
        <f t="shared" si="24"/>
        <v>0</v>
      </c>
      <c r="H189" s="57" t="str">
        <f t="shared" si="25"/>
        <v>99</v>
      </c>
      <c r="I189" s="57">
        <f t="shared" si="26"/>
        <v>183</v>
      </c>
      <c r="J189" s="57" t="str">
        <f t="shared" si="27"/>
        <v>DQ</v>
      </c>
      <c r="L189" s="57" t="str">
        <f>IF('Competitor List'!K38="Y",'Competitor List'!C38," ")</f>
        <v xml:space="preserve"> </v>
      </c>
      <c r="M189" s="57">
        <f>'HEAVY GUN'!J59</f>
        <v>0</v>
      </c>
      <c r="N189" s="57">
        <f>'HEAVY GUN'!K59</f>
        <v>0</v>
      </c>
      <c r="O189" s="171">
        <f>'HEAVY GUN'!L59</f>
        <v>0</v>
      </c>
      <c r="P189" s="57">
        <f t="shared" si="28"/>
        <v>0</v>
      </c>
      <c r="Q189" s="57" t="str">
        <f t="shared" si="29"/>
        <v>99</v>
      </c>
      <c r="R189" s="57">
        <f t="shared" si="30"/>
        <v>183</v>
      </c>
      <c r="S189" s="57" t="str">
        <f t="shared" si="31"/>
        <v>DQ</v>
      </c>
      <c r="U189" s="57">
        <f>'Factory Gun'!B59</f>
        <v>0</v>
      </c>
      <c r="V189" s="57">
        <f>'Factory Gun'!J59</f>
        <v>0</v>
      </c>
      <c r="W189" s="57">
        <f>'Factory Gun'!K59</f>
        <v>0</v>
      </c>
      <c r="X189" s="171">
        <f>'Factory Gun'!L59</f>
        <v>0</v>
      </c>
      <c r="Y189" s="57">
        <f t="shared" si="32"/>
        <v>0</v>
      </c>
      <c r="Z189" s="57" t="str">
        <f t="shared" si="33"/>
        <v>99</v>
      </c>
      <c r="AA189" s="57">
        <f t="shared" si="36"/>
        <v>183</v>
      </c>
      <c r="AB189" s="57" t="str">
        <f t="shared" si="37"/>
        <v>DQ</v>
      </c>
    </row>
    <row r="190" spans="1:28" x14ac:dyDescent="0.35">
      <c r="A190" s="57">
        <v>184</v>
      </c>
      <c r="B190" s="57" t="s">
        <v>154</v>
      </c>
      <c r="C190" s="57" t="str">
        <f>IF('Competitor List'!J39="Y",'Competitor List'!B39," ")</f>
        <v xml:space="preserve"> </v>
      </c>
      <c r="D190" s="57">
        <f>'LIGHT GUN'!J60</f>
        <v>0</v>
      </c>
      <c r="E190" s="57">
        <f>'LIGHT GUN'!K60</f>
        <v>0</v>
      </c>
      <c r="F190" s="171">
        <f>'LIGHT GUN'!L60</f>
        <v>0</v>
      </c>
      <c r="G190" s="57">
        <f t="shared" si="24"/>
        <v>0</v>
      </c>
      <c r="H190" s="57" t="str">
        <f t="shared" si="25"/>
        <v>99</v>
      </c>
      <c r="I190" s="57">
        <f t="shared" si="26"/>
        <v>184</v>
      </c>
      <c r="J190" s="57" t="str">
        <f t="shared" si="27"/>
        <v>DQ</v>
      </c>
      <c r="L190" s="57" t="str">
        <f>IF('Competitor List'!K39="Y",'Competitor List'!C39," ")</f>
        <v xml:space="preserve"> </v>
      </c>
      <c r="M190" s="57">
        <f>'HEAVY GUN'!J60</f>
        <v>0</v>
      </c>
      <c r="N190" s="57">
        <f>'HEAVY GUN'!K60</f>
        <v>0</v>
      </c>
      <c r="O190" s="171">
        <f>'HEAVY GUN'!L60</f>
        <v>0</v>
      </c>
      <c r="P190" s="57">
        <f t="shared" si="28"/>
        <v>0</v>
      </c>
      <c r="Q190" s="57" t="str">
        <f t="shared" si="29"/>
        <v>99</v>
      </c>
      <c r="R190" s="57">
        <f t="shared" si="30"/>
        <v>184</v>
      </c>
      <c r="S190" s="57" t="str">
        <f t="shared" si="31"/>
        <v>DQ</v>
      </c>
      <c r="U190" s="57">
        <f>'Factory Gun'!B60</f>
        <v>0</v>
      </c>
      <c r="V190" s="57">
        <f>'Factory Gun'!J60</f>
        <v>0</v>
      </c>
      <c r="W190" s="57">
        <f>'Factory Gun'!K60</f>
        <v>0</v>
      </c>
      <c r="X190" s="171">
        <f>'Factory Gun'!L60</f>
        <v>0</v>
      </c>
      <c r="Y190" s="57">
        <f t="shared" si="32"/>
        <v>0</v>
      </c>
      <c r="Z190" s="57" t="str">
        <f t="shared" si="33"/>
        <v>99</v>
      </c>
      <c r="AA190" s="57">
        <f t="shared" si="36"/>
        <v>184</v>
      </c>
      <c r="AB190" s="57" t="str">
        <f t="shared" si="37"/>
        <v>DQ</v>
      </c>
    </row>
    <row r="191" spans="1:28" x14ac:dyDescent="0.35">
      <c r="A191" s="57">
        <v>185</v>
      </c>
      <c r="B191" s="57" t="s">
        <v>154</v>
      </c>
      <c r="C191" s="57" t="str">
        <f>IF('Competitor List'!J40="Y",'Competitor List'!B40," ")</f>
        <v xml:space="preserve"> </v>
      </c>
      <c r="D191" s="57">
        <f>'LIGHT GUN'!J61</f>
        <v>0</v>
      </c>
      <c r="E191" s="57">
        <f>'LIGHT GUN'!K61</f>
        <v>0</v>
      </c>
      <c r="F191" s="171">
        <f>'LIGHT GUN'!L61</f>
        <v>0</v>
      </c>
      <c r="G191" s="57">
        <f t="shared" si="24"/>
        <v>0</v>
      </c>
      <c r="H191" s="57" t="str">
        <f t="shared" si="25"/>
        <v>99</v>
      </c>
      <c r="I191" s="57">
        <f t="shared" si="26"/>
        <v>185</v>
      </c>
      <c r="J191" s="57" t="str">
        <f t="shared" si="27"/>
        <v>DQ</v>
      </c>
      <c r="L191" s="57" t="str">
        <f>IF('Competitor List'!K40="Y",'Competitor List'!C40," ")</f>
        <v xml:space="preserve"> </v>
      </c>
      <c r="M191" s="57">
        <f>'HEAVY GUN'!J61</f>
        <v>0</v>
      </c>
      <c r="N191" s="57">
        <f>'HEAVY GUN'!K61</f>
        <v>0</v>
      </c>
      <c r="O191" s="171">
        <f>'HEAVY GUN'!L61</f>
        <v>0</v>
      </c>
      <c r="P191" s="57">
        <f t="shared" si="28"/>
        <v>0</v>
      </c>
      <c r="Q191" s="57" t="str">
        <f t="shared" si="29"/>
        <v>99</v>
      </c>
      <c r="R191" s="57">
        <f t="shared" si="30"/>
        <v>185</v>
      </c>
      <c r="S191" s="57" t="str">
        <f t="shared" si="31"/>
        <v>DQ</v>
      </c>
      <c r="U191" s="57">
        <f>'Factory Gun'!B61</f>
        <v>0</v>
      </c>
      <c r="V191" s="57">
        <f>'Factory Gun'!J61</f>
        <v>0</v>
      </c>
      <c r="W191" s="57">
        <f>'Factory Gun'!K61</f>
        <v>0</v>
      </c>
      <c r="X191" s="171">
        <f>'Factory Gun'!L61</f>
        <v>0</v>
      </c>
      <c r="Y191" s="57">
        <f t="shared" si="32"/>
        <v>0</v>
      </c>
      <c r="Z191" s="57" t="str">
        <f t="shared" si="33"/>
        <v>99</v>
      </c>
      <c r="AA191" s="57">
        <f t="shared" si="36"/>
        <v>185</v>
      </c>
      <c r="AB191" s="57" t="str">
        <f t="shared" si="37"/>
        <v>DQ</v>
      </c>
    </row>
    <row r="192" spans="1:28" x14ac:dyDescent="0.35">
      <c r="A192" s="57">
        <v>186</v>
      </c>
      <c r="B192" s="57" t="s">
        <v>154</v>
      </c>
      <c r="C192" s="57" t="str">
        <f>IF('Competitor List'!J41="Y",'Competitor List'!B41," ")</f>
        <v xml:space="preserve"> </v>
      </c>
      <c r="D192" s="57">
        <f>'LIGHT GUN'!J62</f>
        <v>0</v>
      </c>
      <c r="E192" s="57">
        <f>'LIGHT GUN'!K62</f>
        <v>0</v>
      </c>
      <c r="F192" s="171">
        <f>'LIGHT GUN'!L62</f>
        <v>0</v>
      </c>
      <c r="G192" s="57">
        <f t="shared" si="24"/>
        <v>0</v>
      </c>
      <c r="H192" s="57" t="str">
        <f t="shared" si="25"/>
        <v>99</v>
      </c>
      <c r="I192" s="57">
        <f t="shared" si="26"/>
        <v>186</v>
      </c>
      <c r="J192" s="57" t="str">
        <f t="shared" si="27"/>
        <v>DQ</v>
      </c>
      <c r="L192" s="57" t="str">
        <f>IF('Competitor List'!K41="Y",'Competitor List'!C41," ")</f>
        <v xml:space="preserve"> </v>
      </c>
      <c r="M192" s="57">
        <f>'HEAVY GUN'!J62</f>
        <v>0</v>
      </c>
      <c r="N192" s="57">
        <f>'HEAVY GUN'!K62</f>
        <v>0</v>
      </c>
      <c r="O192" s="171">
        <f>'HEAVY GUN'!L62</f>
        <v>0</v>
      </c>
      <c r="P192" s="57">
        <f t="shared" si="28"/>
        <v>0</v>
      </c>
      <c r="Q192" s="57" t="str">
        <f t="shared" si="29"/>
        <v>99</v>
      </c>
      <c r="R192" s="57">
        <f t="shared" si="30"/>
        <v>186</v>
      </c>
      <c r="S192" s="57" t="str">
        <f t="shared" si="31"/>
        <v>DQ</v>
      </c>
      <c r="U192" s="57">
        <f>'Factory Gun'!B62</f>
        <v>0</v>
      </c>
      <c r="V192" s="57">
        <f>'Factory Gun'!J62</f>
        <v>0</v>
      </c>
      <c r="W192" s="57">
        <f>'Factory Gun'!K62</f>
        <v>0</v>
      </c>
      <c r="X192" s="171">
        <f>'Factory Gun'!L62</f>
        <v>0</v>
      </c>
      <c r="Y192" s="57">
        <f t="shared" si="32"/>
        <v>0</v>
      </c>
      <c r="Z192" s="57" t="str">
        <f t="shared" si="33"/>
        <v>99</v>
      </c>
      <c r="AA192" s="57">
        <f t="shared" si="36"/>
        <v>186</v>
      </c>
      <c r="AB192" s="57" t="str">
        <f t="shared" si="37"/>
        <v>DQ</v>
      </c>
    </row>
    <row r="193" spans="1:28" x14ac:dyDescent="0.35">
      <c r="A193" s="57">
        <v>187</v>
      </c>
      <c r="B193" s="57" t="s">
        <v>154</v>
      </c>
      <c r="C193" s="57" t="str">
        <f>IF('Competitor List'!J42="Y",'Competitor List'!B42," ")</f>
        <v xml:space="preserve"> </v>
      </c>
      <c r="D193" s="57">
        <f>'LIGHT GUN'!J63</f>
        <v>0</v>
      </c>
      <c r="E193" s="57">
        <f>'LIGHT GUN'!K63</f>
        <v>0</v>
      </c>
      <c r="F193" s="171">
        <f>'LIGHT GUN'!L63</f>
        <v>0</v>
      </c>
      <c r="G193" s="57">
        <f t="shared" si="24"/>
        <v>0</v>
      </c>
      <c r="H193" s="57" t="str">
        <f t="shared" si="25"/>
        <v>99</v>
      </c>
      <c r="I193" s="57">
        <f t="shared" si="26"/>
        <v>187</v>
      </c>
      <c r="J193" s="57" t="str">
        <f t="shared" si="27"/>
        <v>DQ</v>
      </c>
      <c r="L193" s="57" t="str">
        <f>IF('Competitor List'!K42="Y",'Competitor List'!C42," ")</f>
        <v xml:space="preserve"> </v>
      </c>
      <c r="M193" s="57">
        <f>'HEAVY GUN'!J63</f>
        <v>0</v>
      </c>
      <c r="N193" s="57">
        <f>'HEAVY GUN'!K63</f>
        <v>0</v>
      </c>
      <c r="O193" s="171">
        <f>'HEAVY GUN'!L63</f>
        <v>0</v>
      </c>
      <c r="P193" s="57">
        <f t="shared" si="28"/>
        <v>0</v>
      </c>
      <c r="Q193" s="57" t="str">
        <f t="shared" si="29"/>
        <v>99</v>
      </c>
      <c r="R193" s="57">
        <f t="shared" si="30"/>
        <v>187</v>
      </c>
      <c r="S193" s="57" t="str">
        <f t="shared" si="31"/>
        <v>DQ</v>
      </c>
      <c r="U193" s="57">
        <f>'Factory Gun'!B63</f>
        <v>0</v>
      </c>
      <c r="V193" s="57">
        <f>'Factory Gun'!J63</f>
        <v>0</v>
      </c>
      <c r="W193" s="57">
        <f>'Factory Gun'!K63</f>
        <v>0</v>
      </c>
      <c r="X193" s="171">
        <f>'Factory Gun'!L63</f>
        <v>0</v>
      </c>
      <c r="Y193" s="57">
        <f t="shared" si="32"/>
        <v>0</v>
      </c>
      <c r="Z193" s="57" t="str">
        <f t="shared" si="33"/>
        <v>99</v>
      </c>
      <c r="AA193" s="57">
        <f t="shared" si="36"/>
        <v>187</v>
      </c>
      <c r="AB193" s="57" t="str">
        <f t="shared" si="37"/>
        <v>DQ</v>
      </c>
    </row>
    <row r="194" spans="1:28" x14ac:dyDescent="0.35">
      <c r="A194" s="57">
        <v>188</v>
      </c>
      <c r="B194" s="57" t="s">
        <v>154</v>
      </c>
      <c r="C194" s="57" t="str">
        <f>IF('Competitor List'!J43="Y",'Competitor List'!B43," ")</f>
        <v xml:space="preserve"> </v>
      </c>
      <c r="D194" s="57">
        <f>'LIGHT GUN'!J64</f>
        <v>0</v>
      </c>
      <c r="E194" s="57">
        <f>'LIGHT GUN'!K64</f>
        <v>0</v>
      </c>
      <c r="F194" s="171">
        <f>'LIGHT GUN'!L64</f>
        <v>0</v>
      </c>
      <c r="G194" s="57">
        <f t="shared" si="24"/>
        <v>0</v>
      </c>
      <c r="H194" s="57" t="str">
        <f t="shared" si="25"/>
        <v>99</v>
      </c>
      <c r="I194" s="57">
        <f t="shared" si="26"/>
        <v>188</v>
      </c>
      <c r="J194" s="57" t="str">
        <f t="shared" si="27"/>
        <v>DQ</v>
      </c>
      <c r="L194" s="57" t="str">
        <f>IF('Competitor List'!K43="Y",'Competitor List'!C43," ")</f>
        <v xml:space="preserve"> </v>
      </c>
      <c r="M194" s="57">
        <f>'HEAVY GUN'!J64</f>
        <v>0</v>
      </c>
      <c r="N194" s="57">
        <f>'HEAVY GUN'!K64</f>
        <v>0</v>
      </c>
      <c r="O194" s="171">
        <f>'HEAVY GUN'!L64</f>
        <v>0</v>
      </c>
      <c r="P194" s="57">
        <f t="shared" si="28"/>
        <v>0</v>
      </c>
      <c r="Q194" s="57" t="str">
        <f t="shared" si="29"/>
        <v>99</v>
      </c>
      <c r="R194" s="57">
        <f t="shared" si="30"/>
        <v>188</v>
      </c>
      <c r="S194" s="57" t="str">
        <f t="shared" si="31"/>
        <v>DQ</v>
      </c>
      <c r="U194" s="57">
        <f>'Factory Gun'!B64</f>
        <v>0</v>
      </c>
      <c r="V194" s="57">
        <f>'Factory Gun'!J64</f>
        <v>0</v>
      </c>
      <c r="W194" s="57">
        <f>'Factory Gun'!K64</f>
        <v>0</v>
      </c>
      <c r="X194" s="171">
        <f>'Factory Gun'!L64</f>
        <v>0</v>
      </c>
      <c r="Y194" s="57">
        <f t="shared" si="32"/>
        <v>0</v>
      </c>
      <c r="Z194" s="57" t="str">
        <f t="shared" si="33"/>
        <v>99</v>
      </c>
      <c r="AA194" s="57">
        <f t="shared" si="36"/>
        <v>188</v>
      </c>
      <c r="AB194" s="57" t="str">
        <f t="shared" si="37"/>
        <v>DQ</v>
      </c>
    </row>
    <row r="195" spans="1:28" x14ac:dyDescent="0.35">
      <c r="A195" s="57">
        <v>189</v>
      </c>
      <c r="B195" s="57" t="s">
        <v>154</v>
      </c>
      <c r="C195" s="57" t="str">
        <f>IF('Competitor List'!J44="Y",'Competitor List'!B44," ")</f>
        <v xml:space="preserve"> </v>
      </c>
      <c r="D195" s="57">
        <f>'LIGHT GUN'!J65</f>
        <v>0</v>
      </c>
      <c r="E195" s="57">
        <f>'LIGHT GUN'!K65</f>
        <v>0</v>
      </c>
      <c r="F195" s="171">
        <f>'LIGHT GUN'!L65</f>
        <v>0</v>
      </c>
      <c r="G195" s="57">
        <f t="shared" si="24"/>
        <v>0</v>
      </c>
      <c r="H195" s="57" t="str">
        <f t="shared" si="25"/>
        <v>99</v>
      </c>
      <c r="I195" s="57">
        <f t="shared" si="26"/>
        <v>189</v>
      </c>
      <c r="J195" s="57" t="str">
        <f t="shared" si="27"/>
        <v>DQ</v>
      </c>
      <c r="L195" s="57" t="str">
        <f>IF('Competitor List'!K44="Y",'Competitor List'!C44," ")</f>
        <v xml:space="preserve"> </v>
      </c>
      <c r="M195" s="57">
        <f>'HEAVY GUN'!J65</f>
        <v>0</v>
      </c>
      <c r="N195" s="57">
        <f>'HEAVY GUN'!K65</f>
        <v>0</v>
      </c>
      <c r="O195" s="171">
        <f>'HEAVY GUN'!L65</f>
        <v>0</v>
      </c>
      <c r="P195" s="57">
        <f t="shared" si="28"/>
        <v>0</v>
      </c>
      <c r="Q195" s="57" t="str">
        <f t="shared" si="29"/>
        <v>99</v>
      </c>
      <c r="R195" s="57">
        <f t="shared" si="30"/>
        <v>189</v>
      </c>
      <c r="S195" s="57" t="str">
        <f t="shared" si="31"/>
        <v>DQ</v>
      </c>
      <c r="U195" s="57">
        <f>'Factory Gun'!B65</f>
        <v>0</v>
      </c>
      <c r="V195" s="57">
        <f>'Factory Gun'!J65</f>
        <v>0</v>
      </c>
      <c r="W195" s="57">
        <f>'Factory Gun'!K65</f>
        <v>0</v>
      </c>
      <c r="X195" s="171">
        <f>'Factory Gun'!L65</f>
        <v>0</v>
      </c>
      <c r="Y195" s="57">
        <f t="shared" si="32"/>
        <v>0</v>
      </c>
      <c r="Z195" s="57" t="str">
        <f t="shared" si="33"/>
        <v>99</v>
      </c>
      <c r="AA195" s="57">
        <f t="shared" si="36"/>
        <v>189</v>
      </c>
      <c r="AB195" s="57" t="str">
        <f t="shared" si="37"/>
        <v>DQ</v>
      </c>
    </row>
    <row r="196" spans="1:28" x14ac:dyDescent="0.35">
      <c r="A196" s="57">
        <v>190</v>
      </c>
      <c r="B196" s="57" t="s">
        <v>154</v>
      </c>
      <c r="C196" s="57" t="str">
        <f>IF('Competitor List'!J45="Y",'Competitor List'!B45," ")</f>
        <v xml:space="preserve"> </v>
      </c>
      <c r="D196" s="57">
        <f>'LIGHT GUN'!J66</f>
        <v>0</v>
      </c>
      <c r="E196" s="57">
        <f>'LIGHT GUN'!K66</f>
        <v>0</v>
      </c>
      <c r="F196" s="171">
        <f>'LIGHT GUN'!L66</f>
        <v>0</v>
      </c>
      <c r="G196" s="57">
        <f t="shared" si="24"/>
        <v>0</v>
      </c>
      <c r="H196" s="57" t="str">
        <f t="shared" si="25"/>
        <v>99</v>
      </c>
      <c r="I196" s="57">
        <f t="shared" si="26"/>
        <v>190</v>
      </c>
      <c r="J196" s="57" t="str">
        <f t="shared" si="27"/>
        <v>DQ</v>
      </c>
      <c r="L196" s="57" t="str">
        <f>IF('Competitor List'!K45="Y",'Competitor List'!C45," ")</f>
        <v xml:space="preserve"> </v>
      </c>
      <c r="M196" s="57">
        <f>'HEAVY GUN'!J66</f>
        <v>0</v>
      </c>
      <c r="N196" s="57">
        <f>'HEAVY GUN'!K66</f>
        <v>0</v>
      </c>
      <c r="O196" s="171">
        <f>'HEAVY GUN'!L66</f>
        <v>0</v>
      </c>
      <c r="P196" s="57">
        <f t="shared" si="28"/>
        <v>0</v>
      </c>
      <c r="Q196" s="57" t="str">
        <f t="shared" si="29"/>
        <v>99</v>
      </c>
      <c r="R196" s="57">
        <f t="shared" si="30"/>
        <v>190</v>
      </c>
      <c r="S196" s="57" t="str">
        <f t="shared" si="31"/>
        <v>DQ</v>
      </c>
      <c r="U196" s="57">
        <f>'Factory Gun'!B66</f>
        <v>0</v>
      </c>
      <c r="V196" s="57">
        <f>'Factory Gun'!J66</f>
        <v>0</v>
      </c>
      <c r="W196" s="57">
        <f>'Factory Gun'!K66</f>
        <v>0</v>
      </c>
      <c r="X196" s="171">
        <f>'Factory Gun'!L66</f>
        <v>0</v>
      </c>
      <c r="Y196" s="57">
        <f t="shared" si="32"/>
        <v>0</v>
      </c>
      <c r="Z196" s="57" t="str">
        <f t="shared" si="33"/>
        <v>99</v>
      </c>
      <c r="AA196" s="57">
        <f t="shared" si="36"/>
        <v>190</v>
      </c>
      <c r="AB196" s="57" t="str">
        <f t="shared" si="37"/>
        <v>DQ</v>
      </c>
    </row>
    <row r="197" spans="1:28" x14ac:dyDescent="0.35">
      <c r="A197" s="57">
        <v>191</v>
      </c>
      <c r="B197" s="57" t="s">
        <v>154</v>
      </c>
      <c r="C197" s="57" t="str">
        <f>IF('Competitor List'!J46="Y",'Competitor List'!B46," ")</f>
        <v xml:space="preserve"> </v>
      </c>
      <c r="D197" s="57">
        <f>'LIGHT GUN'!J67</f>
        <v>0</v>
      </c>
      <c r="E197" s="57">
        <f>'LIGHT GUN'!K67</f>
        <v>0</v>
      </c>
      <c r="F197" s="171">
        <f>'LIGHT GUN'!L67</f>
        <v>0</v>
      </c>
      <c r="G197" s="57">
        <f t="shared" si="24"/>
        <v>0</v>
      </c>
      <c r="H197" s="57" t="str">
        <f t="shared" si="25"/>
        <v>99</v>
      </c>
      <c r="I197" s="57">
        <f t="shared" si="26"/>
        <v>191</v>
      </c>
      <c r="J197" s="57" t="str">
        <f t="shared" si="27"/>
        <v>DQ</v>
      </c>
      <c r="L197" s="57" t="str">
        <f>IF('Competitor List'!K46="Y",'Competitor List'!C46," ")</f>
        <v xml:space="preserve"> </v>
      </c>
      <c r="M197" s="57">
        <f>'HEAVY GUN'!J67</f>
        <v>0</v>
      </c>
      <c r="N197" s="57">
        <f>'HEAVY GUN'!K67</f>
        <v>0</v>
      </c>
      <c r="O197" s="171">
        <f>'HEAVY GUN'!L67</f>
        <v>0</v>
      </c>
      <c r="P197" s="57">
        <f t="shared" si="28"/>
        <v>0</v>
      </c>
      <c r="Q197" s="57" t="str">
        <f t="shared" si="29"/>
        <v>99</v>
      </c>
      <c r="R197" s="57">
        <f t="shared" si="30"/>
        <v>191</v>
      </c>
      <c r="S197" s="57" t="str">
        <f t="shared" si="31"/>
        <v>DQ</v>
      </c>
      <c r="U197" s="57">
        <f>'Factory Gun'!B67</f>
        <v>0</v>
      </c>
      <c r="V197" s="57">
        <f>'Factory Gun'!J67</f>
        <v>0</v>
      </c>
      <c r="W197" s="57">
        <f>'Factory Gun'!K67</f>
        <v>0</v>
      </c>
      <c r="X197" s="171">
        <f>'Factory Gun'!L67</f>
        <v>0</v>
      </c>
      <c r="Y197" s="57">
        <f t="shared" si="32"/>
        <v>0</v>
      </c>
      <c r="Z197" s="57" t="str">
        <f t="shared" si="33"/>
        <v>99</v>
      </c>
      <c r="AA197" s="57">
        <f t="shared" si="36"/>
        <v>191</v>
      </c>
      <c r="AB197" s="57" t="str">
        <f t="shared" si="37"/>
        <v>DQ</v>
      </c>
    </row>
    <row r="198" spans="1:28" x14ac:dyDescent="0.35">
      <c r="A198" s="57">
        <v>192</v>
      </c>
      <c r="B198" s="57" t="s">
        <v>154</v>
      </c>
      <c r="C198" s="57" t="str">
        <f>IF('Competitor List'!J47="Y",'Competitor List'!B47," ")</f>
        <v xml:space="preserve"> </v>
      </c>
      <c r="D198" s="57">
        <f>'LIGHT GUN'!J68</f>
        <v>0</v>
      </c>
      <c r="E198" s="57">
        <f>'LIGHT GUN'!K68</f>
        <v>0</v>
      </c>
      <c r="F198" s="171">
        <f>'LIGHT GUN'!L68</f>
        <v>0</v>
      </c>
      <c r="G198" s="57">
        <f t="shared" si="24"/>
        <v>0</v>
      </c>
      <c r="H198" s="57" t="str">
        <f t="shared" si="25"/>
        <v>99</v>
      </c>
      <c r="I198" s="57">
        <f t="shared" si="26"/>
        <v>192</v>
      </c>
      <c r="J198" s="57" t="str">
        <f t="shared" si="27"/>
        <v>DQ</v>
      </c>
      <c r="L198" s="57" t="str">
        <f>IF('Competitor List'!K47="Y",'Competitor List'!C47," ")</f>
        <v xml:space="preserve"> </v>
      </c>
      <c r="M198" s="57">
        <f>'HEAVY GUN'!J68</f>
        <v>0</v>
      </c>
      <c r="N198" s="57">
        <f>'HEAVY GUN'!K68</f>
        <v>0</v>
      </c>
      <c r="O198" s="171">
        <f>'HEAVY GUN'!L68</f>
        <v>0</v>
      </c>
      <c r="P198" s="57">
        <f t="shared" si="28"/>
        <v>0</v>
      </c>
      <c r="Q198" s="57" t="str">
        <f t="shared" si="29"/>
        <v>99</v>
      </c>
      <c r="R198" s="57">
        <f t="shared" si="30"/>
        <v>192</v>
      </c>
      <c r="S198" s="57" t="str">
        <f t="shared" si="31"/>
        <v>DQ</v>
      </c>
      <c r="U198" s="57">
        <f>'Factory Gun'!B68</f>
        <v>0</v>
      </c>
      <c r="V198" s="57">
        <f>'Factory Gun'!J68</f>
        <v>0</v>
      </c>
      <c r="W198" s="57">
        <f>'Factory Gun'!K68</f>
        <v>0</v>
      </c>
      <c r="X198" s="171">
        <f>'Factory Gun'!L68</f>
        <v>0</v>
      </c>
      <c r="Y198" s="57">
        <f t="shared" si="32"/>
        <v>0</v>
      </c>
      <c r="Z198" s="57" t="str">
        <f t="shared" si="33"/>
        <v>99</v>
      </c>
      <c r="AA198" s="57">
        <f t="shared" si="36"/>
        <v>192</v>
      </c>
      <c r="AB198" s="57" t="str">
        <f t="shared" si="37"/>
        <v>DQ</v>
      </c>
    </row>
    <row r="199" spans="1:28" x14ac:dyDescent="0.35">
      <c r="A199" s="57">
        <v>193</v>
      </c>
      <c r="B199" s="57" t="s">
        <v>154</v>
      </c>
      <c r="C199" s="57" t="str">
        <f>IF('Competitor List'!J48="Y",'Competitor List'!B48," ")</f>
        <v xml:space="preserve"> </v>
      </c>
      <c r="D199" s="57">
        <f>'LIGHT GUN'!J69</f>
        <v>0</v>
      </c>
      <c r="E199" s="57">
        <f>'LIGHT GUN'!K69</f>
        <v>0</v>
      </c>
      <c r="F199" s="171">
        <f>'LIGHT GUN'!L69</f>
        <v>0</v>
      </c>
      <c r="G199" s="57">
        <f t="shared" si="24"/>
        <v>0</v>
      </c>
      <c r="H199" s="57" t="str">
        <f t="shared" si="25"/>
        <v>99</v>
      </c>
      <c r="I199" s="57">
        <f t="shared" si="26"/>
        <v>193</v>
      </c>
      <c r="J199" s="57" t="str">
        <f t="shared" si="27"/>
        <v>DQ</v>
      </c>
      <c r="L199" s="57" t="str">
        <f>IF('Competitor List'!K48="Y",'Competitor List'!C48," ")</f>
        <v xml:space="preserve"> </v>
      </c>
      <c r="M199" s="57">
        <f>'HEAVY GUN'!J69</f>
        <v>0</v>
      </c>
      <c r="N199" s="57">
        <f>'HEAVY GUN'!K69</f>
        <v>0</v>
      </c>
      <c r="O199" s="171">
        <f>'HEAVY GUN'!L69</f>
        <v>0</v>
      </c>
      <c r="P199" s="57">
        <f t="shared" si="28"/>
        <v>0</v>
      </c>
      <c r="Q199" s="57" t="str">
        <f t="shared" si="29"/>
        <v>99</v>
      </c>
      <c r="R199" s="57">
        <f t="shared" si="30"/>
        <v>193</v>
      </c>
      <c r="S199" s="57" t="str">
        <f t="shared" si="31"/>
        <v>DQ</v>
      </c>
      <c r="U199" s="57">
        <f>'Factory Gun'!B69</f>
        <v>0</v>
      </c>
      <c r="V199" s="57">
        <f>'Factory Gun'!J69</f>
        <v>0</v>
      </c>
      <c r="W199" s="57">
        <f>'Factory Gun'!K69</f>
        <v>0</v>
      </c>
      <c r="X199" s="171">
        <f>'Factory Gun'!L69</f>
        <v>0</v>
      </c>
      <c r="Y199" s="57">
        <f t="shared" si="32"/>
        <v>0</v>
      </c>
      <c r="Z199" s="57" t="str">
        <f t="shared" si="33"/>
        <v>99</v>
      </c>
      <c r="AA199" s="57">
        <f t="shared" si="36"/>
        <v>193</v>
      </c>
      <c r="AB199" s="57" t="str">
        <f t="shared" si="37"/>
        <v>DQ</v>
      </c>
    </row>
    <row r="200" spans="1:28" x14ac:dyDescent="0.35">
      <c r="A200" s="57">
        <v>194</v>
      </c>
      <c r="B200" s="57" t="s">
        <v>154</v>
      </c>
      <c r="C200" s="57" t="str">
        <f>IF('Competitor List'!J49="Y",'Competitor List'!B49," ")</f>
        <v xml:space="preserve"> </v>
      </c>
      <c r="D200" s="57">
        <f>'LIGHT GUN'!J70</f>
        <v>0</v>
      </c>
      <c r="E200" s="57">
        <f>'LIGHT GUN'!K70</f>
        <v>0</v>
      </c>
      <c r="F200" s="171">
        <f>'LIGHT GUN'!L70</f>
        <v>0</v>
      </c>
      <c r="G200" s="57">
        <f t="shared" ref="G200:G263" si="38">IF(ISNUMBER(F200),SUM(F200),"99")</f>
        <v>0</v>
      </c>
      <c r="H200" s="57" t="str">
        <f t="shared" ref="H200:H263" si="39">IF(G200=0,"99",G200)</f>
        <v>99</v>
      </c>
      <c r="I200" s="57">
        <f t="shared" ref="I200:I263" si="40" xml:space="preserve"> IF(AND(ISNUMBER(D200)),RANK(D200,$D$7:$D$606,0)+SUMPRODUCT(($D$7:$D$606=D200)*($F$7:$F$606&lt;F200))+SUMPRODUCT(($D$7:$D$606=D200)*($F$7:$F$606=F200)*($E$7:$E$606&gt;E200))+SUMPRODUCT(($D$7:$D$606=D200)*($F$7:$F$606=F200)*($E$7:$E$606=E200)*($A$7:$A$606&lt;A200)),"DQ")</f>
        <v>194</v>
      </c>
      <c r="J200" s="57" t="str">
        <f t="shared" ref="J200:J263" si="41" xml:space="preserve"> IF(AND(ISNUMBER(H200)),RANK(H200,$H$7:$H$606,1)+SUMPRODUCT(($H$7:$H$606=H200)*($D$7:$D$606&gt;D200))+SUMPRODUCT(($H$7:$H$606=H200)*($D$7:$D$606=D200)*($E$7:$E$606&gt;E200))+SUMPRODUCT(($H$7:$H$606=H200)*($D$7:$D$606=D200)*($E$7:$E$606=E200)*($A$7:$A$606&lt;A200)),"DQ")</f>
        <v>DQ</v>
      </c>
      <c r="L200" s="57" t="str">
        <f>IF('Competitor List'!K49="Y",'Competitor List'!C49," ")</f>
        <v xml:space="preserve"> </v>
      </c>
      <c r="M200" s="57">
        <f>'HEAVY GUN'!J70</f>
        <v>0</v>
      </c>
      <c r="N200" s="57">
        <f>'HEAVY GUN'!K70</f>
        <v>0</v>
      </c>
      <c r="O200" s="171">
        <f>'HEAVY GUN'!L70</f>
        <v>0</v>
      </c>
      <c r="P200" s="57">
        <f t="shared" ref="P200:P263" si="42">IF(ISNUMBER(O200),SUM(O200),"99")</f>
        <v>0</v>
      </c>
      <c r="Q200" s="57" t="str">
        <f t="shared" ref="Q200:Q263" si="43">IF(P200=0,"99",P200)</f>
        <v>99</v>
      </c>
      <c r="R200" s="57">
        <f t="shared" ref="R200:R263" si="44" xml:space="preserve"> IF(AND(ISNUMBER(M200)),RANK(M200,$M$7:$M$606,0)+SUMPRODUCT(($M$7:$M$606=M200)*($O$7:$O$606&lt;O200))+SUMPRODUCT(($M$7:$M$606=M200)*($O$7:$O$606=O200)*($N$7:$N$606&gt;N200))+SUMPRODUCT(($M$7:$M$606=M200)*($O$7:$O$606=O200)*($N$7:$N$606=N200)*($A$7:$A$606&lt;A200)),"DQ")</f>
        <v>194</v>
      </c>
      <c r="S200" s="57" t="str">
        <f t="shared" ref="S200:S263" si="45" xml:space="preserve"> IF(AND(Q200&gt;0,ISNUMBER(Q200)),RANK(Q200,$Q$7:$Q$606,1)+SUMPRODUCT(($Q$7:$Q$606=Q200)*($M$7:$M$606&gt;M200))+SUMPRODUCT(($Q$7:$Q$606=Q200)*($M$7:$M$606=M200)*($N$7:$N$606&gt;N200))+SUMPRODUCT(($Q$7:$Q$606=Q200)*($M$7:$M$606=M200)*($N$7:$N$606=N200)*($A$7:$A$606&lt;A200)),"DQ")</f>
        <v>DQ</v>
      </c>
      <c r="U200" s="57">
        <f>'Factory Gun'!B70</f>
        <v>0</v>
      </c>
      <c r="V200" s="57">
        <f>'Factory Gun'!J70</f>
        <v>0</v>
      </c>
      <c r="W200" s="57">
        <f>'Factory Gun'!K70</f>
        <v>0</v>
      </c>
      <c r="X200" s="171">
        <f>'Factory Gun'!L70</f>
        <v>0</v>
      </c>
      <c r="Y200" s="57">
        <f t="shared" ref="Y200:Y263" si="46">IF(ISNUMBER(X200),SUM(X200),"99")</f>
        <v>0</v>
      </c>
      <c r="Z200" s="57" t="str">
        <f t="shared" ref="Z200:Z263" si="47">IF(Y200=0,"99",Y200)</f>
        <v>99</v>
      </c>
      <c r="AA200" s="57">
        <f t="shared" si="36"/>
        <v>194</v>
      </c>
      <c r="AB200" s="57" t="str">
        <f t="shared" si="37"/>
        <v>DQ</v>
      </c>
    </row>
    <row r="201" spans="1:28" x14ac:dyDescent="0.35">
      <c r="A201" s="57">
        <v>195</v>
      </c>
      <c r="B201" s="57" t="s">
        <v>154</v>
      </c>
      <c r="C201" s="57" t="str">
        <f>IF('Competitor List'!J50="Y",'Competitor List'!B50," ")</f>
        <v xml:space="preserve"> </v>
      </c>
      <c r="D201" s="57">
        <f>'LIGHT GUN'!J71</f>
        <v>0</v>
      </c>
      <c r="E201" s="57">
        <f>'LIGHT GUN'!K71</f>
        <v>0</v>
      </c>
      <c r="F201" s="171">
        <f>'LIGHT GUN'!L71</f>
        <v>0</v>
      </c>
      <c r="G201" s="57">
        <f t="shared" si="38"/>
        <v>0</v>
      </c>
      <c r="H201" s="57" t="str">
        <f t="shared" si="39"/>
        <v>99</v>
      </c>
      <c r="I201" s="57">
        <f t="shared" si="40"/>
        <v>195</v>
      </c>
      <c r="J201" s="57" t="str">
        <f t="shared" si="41"/>
        <v>DQ</v>
      </c>
      <c r="L201" s="57" t="str">
        <f>IF('Competitor List'!K50="Y",'Competitor List'!C50," ")</f>
        <v xml:space="preserve"> </v>
      </c>
      <c r="M201" s="57">
        <f>'HEAVY GUN'!J71</f>
        <v>0</v>
      </c>
      <c r="N201" s="57">
        <f>'HEAVY GUN'!K71</f>
        <v>0</v>
      </c>
      <c r="O201" s="171">
        <f>'HEAVY GUN'!L71</f>
        <v>0</v>
      </c>
      <c r="P201" s="57">
        <f t="shared" si="42"/>
        <v>0</v>
      </c>
      <c r="Q201" s="57" t="str">
        <f t="shared" si="43"/>
        <v>99</v>
      </c>
      <c r="R201" s="57">
        <f t="shared" si="44"/>
        <v>195</v>
      </c>
      <c r="S201" s="57" t="str">
        <f t="shared" si="45"/>
        <v>DQ</v>
      </c>
      <c r="U201" s="57">
        <f>'Factory Gun'!B71</f>
        <v>0</v>
      </c>
      <c r="V201" s="57">
        <f>'Factory Gun'!J71</f>
        <v>0</v>
      </c>
      <c r="W201" s="57">
        <f>'Factory Gun'!K71</f>
        <v>0</v>
      </c>
      <c r="X201" s="171">
        <f>'Factory Gun'!L71</f>
        <v>0</v>
      </c>
      <c r="Y201" s="57">
        <f t="shared" si="46"/>
        <v>0</v>
      </c>
      <c r="Z201" s="57" t="str">
        <f t="shared" si="47"/>
        <v>99</v>
      </c>
      <c r="AA201" s="57">
        <f t="shared" si="36"/>
        <v>195</v>
      </c>
      <c r="AB201" s="57" t="str">
        <f t="shared" si="37"/>
        <v>DQ</v>
      </c>
    </row>
    <row r="202" spans="1:28" x14ac:dyDescent="0.35">
      <c r="A202" s="57">
        <v>196</v>
      </c>
      <c r="B202" s="57" t="s">
        <v>154</v>
      </c>
      <c r="C202" s="57" t="str">
        <f>IF('Competitor List'!J51="Y",'Competitor List'!B51," ")</f>
        <v xml:space="preserve"> </v>
      </c>
      <c r="D202" s="57">
        <f>'LIGHT GUN'!J72</f>
        <v>0</v>
      </c>
      <c r="E202" s="57">
        <f>'LIGHT GUN'!K72</f>
        <v>0</v>
      </c>
      <c r="F202" s="171">
        <f>'LIGHT GUN'!L72</f>
        <v>0</v>
      </c>
      <c r="G202" s="57">
        <f t="shared" si="38"/>
        <v>0</v>
      </c>
      <c r="H202" s="57" t="str">
        <f t="shared" si="39"/>
        <v>99</v>
      </c>
      <c r="I202" s="57">
        <f t="shared" si="40"/>
        <v>196</v>
      </c>
      <c r="J202" s="57" t="str">
        <f t="shared" si="41"/>
        <v>DQ</v>
      </c>
      <c r="L202" s="57" t="str">
        <f>IF('Competitor List'!K51="Y",'Competitor List'!C51," ")</f>
        <v xml:space="preserve"> </v>
      </c>
      <c r="M202" s="57">
        <f>'HEAVY GUN'!J72</f>
        <v>0</v>
      </c>
      <c r="N202" s="57">
        <f>'HEAVY GUN'!K72</f>
        <v>0</v>
      </c>
      <c r="O202" s="171">
        <f>'HEAVY GUN'!L72</f>
        <v>0</v>
      </c>
      <c r="P202" s="57">
        <f t="shared" si="42"/>
        <v>0</v>
      </c>
      <c r="Q202" s="57" t="str">
        <f t="shared" si="43"/>
        <v>99</v>
      </c>
      <c r="R202" s="57">
        <f t="shared" si="44"/>
        <v>196</v>
      </c>
      <c r="S202" s="57" t="str">
        <f t="shared" si="45"/>
        <v>DQ</v>
      </c>
      <c r="U202" s="57">
        <f>'Factory Gun'!B72</f>
        <v>0</v>
      </c>
      <c r="V202" s="57">
        <f>'Factory Gun'!J72</f>
        <v>0</v>
      </c>
      <c r="W202" s="57">
        <f>'Factory Gun'!K72</f>
        <v>0</v>
      </c>
      <c r="X202" s="171">
        <f>'Factory Gun'!L72</f>
        <v>0</v>
      </c>
      <c r="Y202" s="57">
        <f t="shared" si="46"/>
        <v>0</v>
      </c>
      <c r="Z202" s="57" t="str">
        <f t="shared" si="47"/>
        <v>99</v>
      </c>
      <c r="AA202" s="57">
        <f t="shared" si="36"/>
        <v>196</v>
      </c>
      <c r="AB202" s="57" t="str">
        <f t="shared" si="37"/>
        <v>DQ</v>
      </c>
    </row>
    <row r="203" spans="1:28" x14ac:dyDescent="0.35">
      <c r="A203" s="57">
        <v>197</v>
      </c>
      <c r="B203" s="57" t="s">
        <v>154</v>
      </c>
      <c r="C203" s="57" t="str">
        <f>IF('Competitor List'!J52="Y",'Competitor List'!B52," ")</f>
        <v xml:space="preserve"> </v>
      </c>
      <c r="D203" s="57">
        <f>'LIGHT GUN'!J73</f>
        <v>0</v>
      </c>
      <c r="E203" s="57">
        <f>'LIGHT GUN'!K73</f>
        <v>0</v>
      </c>
      <c r="F203" s="171">
        <f>'LIGHT GUN'!L73</f>
        <v>0</v>
      </c>
      <c r="G203" s="57">
        <f t="shared" si="38"/>
        <v>0</v>
      </c>
      <c r="H203" s="57" t="str">
        <f t="shared" si="39"/>
        <v>99</v>
      </c>
      <c r="I203" s="57">
        <f t="shared" si="40"/>
        <v>197</v>
      </c>
      <c r="J203" s="57" t="str">
        <f t="shared" si="41"/>
        <v>DQ</v>
      </c>
      <c r="L203" s="57" t="str">
        <f>IF('Competitor List'!K52="Y",'Competitor List'!C52," ")</f>
        <v xml:space="preserve"> </v>
      </c>
      <c r="M203" s="57">
        <f>'HEAVY GUN'!J73</f>
        <v>0</v>
      </c>
      <c r="N203" s="57">
        <f>'HEAVY GUN'!K73</f>
        <v>0</v>
      </c>
      <c r="O203" s="171">
        <f>'HEAVY GUN'!L73</f>
        <v>0</v>
      </c>
      <c r="P203" s="57">
        <f t="shared" si="42"/>
        <v>0</v>
      </c>
      <c r="Q203" s="57" t="str">
        <f t="shared" si="43"/>
        <v>99</v>
      </c>
      <c r="R203" s="57">
        <f t="shared" si="44"/>
        <v>197</v>
      </c>
      <c r="S203" s="57" t="str">
        <f t="shared" si="45"/>
        <v>DQ</v>
      </c>
      <c r="U203" s="57">
        <f>'Factory Gun'!B73</f>
        <v>0</v>
      </c>
      <c r="V203" s="57">
        <f>'Factory Gun'!J73</f>
        <v>0</v>
      </c>
      <c r="W203" s="57">
        <f>'Factory Gun'!K73</f>
        <v>0</v>
      </c>
      <c r="X203" s="171">
        <f>'Factory Gun'!L73</f>
        <v>0</v>
      </c>
      <c r="Y203" s="57">
        <f t="shared" si="46"/>
        <v>0</v>
      </c>
      <c r="Z203" s="57" t="str">
        <f t="shared" si="47"/>
        <v>99</v>
      </c>
      <c r="AA203" s="57">
        <f t="shared" si="36"/>
        <v>197</v>
      </c>
      <c r="AB203" s="57" t="str">
        <f t="shared" si="37"/>
        <v>DQ</v>
      </c>
    </row>
    <row r="204" spans="1:28" x14ac:dyDescent="0.35">
      <c r="A204" s="57">
        <v>198</v>
      </c>
      <c r="B204" s="57" t="s">
        <v>154</v>
      </c>
      <c r="C204" s="57" t="str">
        <f>IF('Competitor List'!J53="Y",'Competitor List'!B53," ")</f>
        <v xml:space="preserve"> </v>
      </c>
      <c r="D204" s="57">
        <f>'LIGHT GUN'!J74</f>
        <v>0</v>
      </c>
      <c r="E204" s="57">
        <f>'LIGHT GUN'!K74</f>
        <v>0</v>
      </c>
      <c r="F204" s="171">
        <f>'LIGHT GUN'!L74</f>
        <v>0</v>
      </c>
      <c r="G204" s="57">
        <f t="shared" si="38"/>
        <v>0</v>
      </c>
      <c r="H204" s="57" t="str">
        <f t="shared" si="39"/>
        <v>99</v>
      </c>
      <c r="I204" s="57">
        <f t="shared" si="40"/>
        <v>198</v>
      </c>
      <c r="J204" s="57" t="str">
        <f t="shared" si="41"/>
        <v>DQ</v>
      </c>
      <c r="L204" s="57" t="str">
        <f>IF('Competitor List'!K53="Y",'Competitor List'!C53," ")</f>
        <v xml:space="preserve"> </v>
      </c>
      <c r="M204" s="57">
        <f>'HEAVY GUN'!J74</f>
        <v>0</v>
      </c>
      <c r="N204" s="57">
        <f>'HEAVY GUN'!K74</f>
        <v>0</v>
      </c>
      <c r="O204" s="171">
        <f>'HEAVY GUN'!L74</f>
        <v>0</v>
      </c>
      <c r="P204" s="57">
        <f t="shared" si="42"/>
        <v>0</v>
      </c>
      <c r="Q204" s="57" t="str">
        <f t="shared" si="43"/>
        <v>99</v>
      </c>
      <c r="R204" s="57">
        <f t="shared" si="44"/>
        <v>198</v>
      </c>
      <c r="S204" s="57" t="str">
        <f t="shared" si="45"/>
        <v>DQ</v>
      </c>
      <c r="U204" s="57">
        <f>'Factory Gun'!B74</f>
        <v>0</v>
      </c>
      <c r="V204" s="57">
        <f>'Factory Gun'!J74</f>
        <v>0</v>
      </c>
      <c r="W204" s="57">
        <f>'Factory Gun'!K74</f>
        <v>0</v>
      </c>
      <c r="X204" s="171">
        <f>'Factory Gun'!L74</f>
        <v>0</v>
      </c>
      <c r="Y204" s="57">
        <f t="shared" si="46"/>
        <v>0</v>
      </c>
      <c r="Z204" s="57" t="str">
        <f t="shared" si="47"/>
        <v>99</v>
      </c>
      <c r="AA204" s="57">
        <f t="shared" si="36"/>
        <v>198</v>
      </c>
      <c r="AB204" s="57" t="str">
        <f t="shared" si="37"/>
        <v>DQ</v>
      </c>
    </row>
    <row r="205" spans="1:28" x14ac:dyDescent="0.35">
      <c r="A205" s="57">
        <v>199</v>
      </c>
      <c r="B205" s="57" t="s">
        <v>154</v>
      </c>
      <c r="C205" s="57" t="str">
        <f>IF('Competitor List'!J54="Y",'Competitor List'!B54," ")</f>
        <v xml:space="preserve"> </v>
      </c>
      <c r="D205" s="57">
        <f>'LIGHT GUN'!J75</f>
        <v>0</v>
      </c>
      <c r="E205" s="57">
        <f>'LIGHT GUN'!K75</f>
        <v>0</v>
      </c>
      <c r="F205" s="171">
        <f>'LIGHT GUN'!L75</f>
        <v>0</v>
      </c>
      <c r="G205" s="57">
        <f t="shared" si="38"/>
        <v>0</v>
      </c>
      <c r="H205" s="57" t="str">
        <f t="shared" si="39"/>
        <v>99</v>
      </c>
      <c r="I205" s="57">
        <f t="shared" si="40"/>
        <v>199</v>
      </c>
      <c r="J205" s="57" t="str">
        <f t="shared" si="41"/>
        <v>DQ</v>
      </c>
      <c r="L205" s="57" t="str">
        <f>IF('Competitor List'!K54="Y",'Competitor List'!C54," ")</f>
        <v xml:space="preserve"> </v>
      </c>
      <c r="M205" s="57">
        <f>'HEAVY GUN'!J75</f>
        <v>0</v>
      </c>
      <c r="N205" s="57">
        <f>'HEAVY GUN'!K75</f>
        <v>0</v>
      </c>
      <c r="O205" s="171">
        <f>'HEAVY GUN'!L75</f>
        <v>0</v>
      </c>
      <c r="P205" s="57">
        <f t="shared" si="42"/>
        <v>0</v>
      </c>
      <c r="Q205" s="57" t="str">
        <f t="shared" si="43"/>
        <v>99</v>
      </c>
      <c r="R205" s="57">
        <f t="shared" si="44"/>
        <v>199</v>
      </c>
      <c r="S205" s="57" t="str">
        <f t="shared" si="45"/>
        <v>DQ</v>
      </c>
      <c r="U205" s="57">
        <f>'Factory Gun'!B75</f>
        <v>0</v>
      </c>
      <c r="V205" s="57">
        <f>'Factory Gun'!J75</f>
        <v>0</v>
      </c>
      <c r="W205" s="57">
        <f>'Factory Gun'!K75</f>
        <v>0</v>
      </c>
      <c r="X205" s="171">
        <f>'Factory Gun'!L75</f>
        <v>0</v>
      </c>
      <c r="Y205" s="57">
        <f t="shared" si="46"/>
        <v>0</v>
      </c>
      <c r="Z205" s="57" t="str">
        <f t="shared" si="47"/>
        <v>99</v>
      </c>
      <c r="AA205" s="57">
        <f t="shared" si="36"/>
        <v>199</v>
      </c>
      <c r="AB205" s="57" t="str">
        <f t="shared" si="37"/>
        <v>DQ</v>
      </c>
    </row>
    <row r="206" spans="1:28" x14ac:dyDescent="0.35">
      <c r="A206" s="57">
        <v>200</v>
      </c>
      <c r="B206" s="57" t="s">
        <v>154</v>
      </c>
      <c r="C206" s="57" t="str">
        <f>IF('Competitor List'!J55="Y",'Competitor List'!B55," ")</f>
        <v xml:space="preserve"> </v>
      </c>
      <c r="D206" s="57">
        <f>'LIGHT GUN'!J76</f>
        <v>0</v>
      </c>
      <c r="E206" s="57">
        <f>'LIGHT GUN'!K76</f>
        <v>0</v>
      </c>
      <c r="F206" s="171">
        <f>'LIGHT GUN'!L76</f>
        <v>0</v>
      </c>
      <c r="G206" s="57">
        <f t="shared" si="38"/>
        <v>0</v>
      </c>
      <c r="H206" s="57" t="str">
        <f t="shared" si="39"/>
        <v>99</v>
      </c>
      <c r="I206" s="57">
        <f t="shared" si="40"/>
        <v>200</v>
      </c>
      <c r="J206" s="57" t="str">
        <f t="shared" si="41"/>
        <v>DQ</v>
      </c>
      <c r="L206" s="57" t="str">
        <f>IF('Competitor List'!K55="Y",'Competitor List'!C55," ")</f>
        <v xml:space="preserve"> </v>
      </c>
      <c r="M206" s="57">
        <f>'HEAVY GUN'!J76</f>
        <v>0</v>
      </c>
      <c r="N206" s="57">
        <f>'HEAVY GUN'!K76</f>
        <v>0</v>
      </c>
      <c r="O206" s="171">
        <f>'HEAVY GUN'!L76</f>
        <v>0</v>
      </c>
      <c r="P206" s="57">
        <f t="shared" si="42"/>
        <v>0</v>
      </c>
      <c r="Q206" s="57" t="str">
        <f t="shared" si="43"/>
        <v>99</v>
      </c>
      <c r="R206" s="57">
        <f t="shared" si="44"/>
        <v>200</v>
      </c>
      <c r="S206" s="57" t="str">
        <f t="shared" si="45"/>
        <v>DQ</v>
      </c>
      <c r="U206" s="57">
        <f>'Factory Gun'!B76</f>
        <v>0</v>
      </c>
      <c r="V206" s="57">
        <f>'Factory Gun'!J76</f>
        <v>0</v>
      </c>
      <c r="W206" s="57">
        <f>'Factory Gun'!K76</f>
        <v>0</v>
      </c>
      <c r="X206" s="171">
        <f>'Factory Gun'!L76</f>
        <v>0</v>
      </c>
      <c r="Y206" s="57">
        <f t="shared" si="46"/>
        <v>0</v>
      </c>
      <c r="Z206" s="57" t="str">
        <f t="shared" si="47"/>
        <v>99</v>
      </c>
      <c r="AA206" s="57">
        <f t="shared" si="36"/>
        <v>200</v>
      </c>
      <c r="AB206" s="57" t="str">
        <f t="shared" si="37"/>
        <v>DQ</v>
      </c>
    </row>
    <row r="207" spans="1:28" x14ac:dyDescent="0.35">
      <c r="A207" s="57">
        <v>201</v>
      </c>
      <c r="B207" s="57" t="s">
        <v>154</v>
      </c>
      <c r="C207" s="57" t="str">
        <f>IF('Competitor List'!J56="Y",'Competitor List'!B56," ")</f>
        <v xml:space="preserve"> </v>
      </c>
      <c r="D207" s="57">
        <f>'LIGHT GUN'!J77</f>
        <v>0</v>
      </c>
      <c r="E207" s="57">
        <f>'LIGHT GUN'!K77</f>
        <v>0</v>
      </c>
      <c r="F207" s="171">
        <f>'LIGHT GUN'!L77</f>
        <v>0</v>
      </c>
      <c r="G207" s="57">
        <f t="shared" si="38"/>
        <v>0</v>
      </c>
      <c r="H207" s="57" t="str">
        <f t="shared" si="39"/>
        <v>99</v>
      </c>
      <c r="I207" s="57">
        <f t="shared" si="40"/>
        <v>201</v>
      </c>
      <c r="J207" s="57" t="str">
        <f t="shared" si="41"/>
        <v>DQ</v>
      </c>
      <c r="L207" s="57" t="str">
        <f>IF('Competitor List'!K56="Y",'Competitor List'!C56," ")</f>
        <v xml:space="preserve"> </v>
      </c>
      <c r="M207" s="57">
        <f>'HEAVY GUN'!J77</f>
        <v>0</v>
      </c>
      <c r="N207" s="57">
        <f>'HEAVY GUN'!K77</f>
        <v>0</v>
      </c>
      <c r="O207" s="171">
        <f>'HEAVY GUN'!L77</f>
        <v>0</v>
      </c>
      <c r="P207" s="57">
        <f t="shared" si="42"/>
        <v>0</v>
      </c>
      <c r="Q207" s="57" t="str">
        <f t="shared" si="43"/>
        <v>99</v>
      </c>
      <c r="R207" s="57">
        <f t="shared" si="44"/>
        <v>201</v>
      </c>
      <c r="S207" s="57" t="str">
        <f t="shared" si="45"/>
        <v>DQ</v>
      </c>
      <c r="U207" s="57">
        <f>'Factory Gun'!B77</f>
        <v>0</v>
      </c>
      <c r="V207" s="57">
        <f>'Factory Gun'!J77</f>
        <v>0</v>
      </c>
      <c r="W207" s="57">
        <f>'Factory Gun'!K77</f>
        <v>0</v>
      </c>
      <c r="X207" s="171">
        <f>'Factory Gun'!L77</f>
        <v>0</v>
      </c>
      <c r="Y207" s="57">
        <f t="shared" si="46"/>
        <v>0</v>
      </c>
      <c r="Z207" s="57" t="str">
        <f t="shared" si="47"/>
        <v>99</v>
      </c>
      <c r="AA207" s="57">
        <f t="shared" si="36"/>
        <v>201</v>
      </c>
      <c r="AB207" s="57" t="str">
        <f t="shared" si="37"/>
        <v>DQ</v>
      </c>
    </row>
    <row r="208" spans="1:28" x14ac:dyDescent="0.35">
      <c r="A208" s="57">
        <v>202</v>
      </c>
      <c r="B208" s="57" t="s">
        <v>154</v>
      </c>
      <c r="C208" s="57" t="str">
        <f>IF('Competitor List'!J57="Y",'Competitor List'!B57," ")</f>
        <v xml:space="preserve"> </v>
      </c>
      <c r="D208" s="57">
        <f>'LIGHT GUN'!J78</f>
        <v>0</v>
      </c>
      <c r="E208" s="57">
        <f>'LIGHT GUN'!K78</f>
        <v>0</v>
      </c>
      <c r="F208" s="171">
        <f>'LIGHT GUN'!L78</f>
        <v>0</v>
      </c>
      <c r="G208" s="57">
        <f t="shared" si="38"/>
        <v>0</v>
      </c>
      <c r="H208" s="57" t="str">
        <f t="shared" si="39"/>
        <v>99</v>
      </c>
      <c r="I208" s="57">
        <f t="shared" si="40"/>
        <v>202</v>
      </c>
      <c r="J208" s="57" t="str">
        <f t="shared" si="41"/>
        <v>DQ</v>
      </c>
      <c r="L208" s="57" t="str">
        <f>IF('Competitor List'!K57="Y",'Competitor List'!C57," ")</f>
        <v xml:space="preserve"> </v>
      </c>
      <c r="M208" s="57">
        <f>'HEAVY GUN'!J78</f>
        <v>0</v>
      </c>
      <c r="N208" s="57">
        <f>'HEAVY GUN'!K78</f>
        <v>0</v>
      </c>
      <c r="O208" s="171">
        <f>'HEAVY GUN'!L78</f>
        <v>0</v>
      </c>
      <c r="P208" s="57">
        <f t="shared" si="42"/>
        <v>0</v>
      </c>
      <c r="Q208" s="57" t="str">
        <f t="shared" si="43"/>
        <v>99</v>
      </c>
      <c r="R208" s="57">
        <f t="shared" si="44"/>
        <v>202</v>
      </c>
      <c r="S208" s="57" t="str">
        <f t="shared" si="45"/>
        <v>DQ</v>
      </c>
      <c r="U208" s="57">
        <f>'Factory Gun'!B78</f>
        <v>0</v>
      </c>
      <c r="V208" s="57">
        <f>'Factory Gun'!J78</f>
        <v>0</v>
      </c>
      <c r="W208" s="57">
        <f>'Factory Gun'!K78</f>
        <v>0</v>
      </c>
      <c r="X208" s="171">
        <f>'Factory Gun'!L78</f>
        <v>0</v>
      </c>
      <c r="Y208" s="57">
        <f t="shared" si="46"/>
        <v>0</v>
      </c>
      <c r="Z208" s="57" t="str">
        <f t="shared" si="47"/>
        <v>99</v>
      </c>
      <c r="AA208" s="57">
        <f t="shared" si="36"/>
        <v>202</v>
      </c>
      <c r="AB208" s="57" t="str">
        <f t="shared" si="37"/>
        <v>DQ</v>
      </c>
    </row>
    <row r="209" spans="1:28" x14ac:dyDescent="0.35">
      <c r="A209" s="57">
        <v>203</v>
      </c>
      <c r="B209" s="57" t="s">
        <v>154</v>
      </c>
      <c r="C209" s="57" t="str">
        <f>IF('Competitor List'!J58="Y",'Competitor List'!B58," ")</f>
        <v xml:space="preserve"> </v>
      </c>
      <c r="D209" s="57">
        <f>'LIGHT GUN'!J79</f>
        <v>0</v>
      </c>
      <c r="E209" s="57">
        <f>'LIGHT GUN'!K79</f>
        <v>0</v>
      </c>
      <c r="F209" s="171">
        <f>'LIGHT GUN'!L79</f>
        <v>0</v>
      </c>
      <c r="G209" s="57">
        <f t="shared" si="38"/>
        <v>0</v>
      </c>
      <c r="H209" s="57" t="str">
        <f t="shared" si="39"/>
        <v>99</v>
      </c>
      <c r="I209" s="57">
        <f t="shared" si="40"/>
        <v>203</v>
      </c>
      <c r="J209" s="57" t="str">
        <f t="shared" si="41"/>
        <v>DQ</v>
      </c>
      <c r="L209" s="57" t="str">
        <f>IF('Competitor List'!K58="Y",'Competitor List'!C58," ")</f>
        <v xml:space="preserve"> </v>
      </c>
      <c r="M209" s="57">
        <f>'HEAVY GUN'!J79</f>
        <v>0</v>
      </c>
      <c r="N209" s="57">
        <f>'HEAVY GUN'!K79</f>
        <v>0</v>
      </c>
      <c r="O209" s="171">
        <f>'HEAVY GUN'!L79</f>
        <v>0</v>
      </c>
      <c r="P209" s="57">
        <f t="shared" si="42"/>
        <v>0</v>
      </c>
      <c r="Q209" s="57" t="str">
        <f t="shared" si="43"/>
        <v>99</v>
      </c>
      <c r="R209" s="57">
        <f t="shared" si="44"/>
        <v>203</v>
      </c>
      <c r="S209" s="57" t="str">
        <f t="shared" si="45"/>
        <v>DQ</v>
      </c>
      <c r="U209" s="57">
        <f>'Factory Gun'!B79</f>
        <v>0</v>
      </c>
      <c r="V209" s="57">
        <f>'Factory Gun'!J79</f>
        <v>0</v>
      </c>
      <c r="W209" s="57">
        <f>'Factory Gun'!K79</f>
        <v>0</v>
      </c>
      <c r="X209" s="171">
        <f>'Factory Gun'!L79</f>
        <v>0</v>
      </c>
      <c r="Y209" s="57">
        <f t="shared" si="46"/>
        <v>0</v>
      </c>
      <c r="Z209" s="57" t="str">
        <f t="shared" si="47"/>
        <v>99</v>
      </c>
      <c r="AA209" s="57">
        <f t="shared" si="36"/>
        <v>203</v>
      </c>
      <c r="AB209" s="57" t="str">
        <f t="shared" si="37"/>
        <v>DQ</v>
      </c>
    </row>
    <row r="210" spans="1:28" x14ac:dyDescent="0.35">
      <c r="A210" s="57">
        <v>204</v>
      </c>
      <c r="B210" s="57" t="s">
        <v>154</v>
      </c>
      <c r="C210" s="57" t="str">
        <f>IF('Competitor List'!J59="Y",'Competitor List'!B59," ")</f>
        <v xml:space="preserve"> </v>
      </c>
      <c r="D210" s="57">
        <f>'LIGHT GUN'!J80</f>
        <v>0</v>
      </c>
      <c r="E210" s="57">
        <f>'LIGHT GUN'!K80</f>
        <v>0</v>
      </c>
      <c r="F210" s="171">
        <f>'LIGHT GUN'!L80</f>
        <v>0</v>
      </c>
      <c r="G210" s="57">
        <f t="shared" si="38"/>
        <v>0</v>
      </c>
      <c r="H210" s="57" t="str">
        <f t="shared" si="39"/>
        <v>99</v>
      </c>
      <c r="I210" s="57">
        <f t="shared" si="40"/>
        <v>204</v>
      </c>
      <c r="J210" s="57" t="str">
        <f t="shared" si="41"/>
        <v>DQ</v>
      </c>
      <c r="L210" s="57" t="str">
        <f>IF('Competitor List'!K59="Y",'Competitor List'!C59," ")</f>
        <v xml:space="preserve"> </v>
      </c>
      <c r="M210" s="57">
        <f>'HEAVY GUN'!J80</f>
        <v>0</v>
      </c>
      <c r="N210" s="57">
        <f>'HEAVY GUN'!K80</f>
        <v>0</v>
      </c>
      <c r="O210" s="171">
        <f>'HEAVY GUN'!L80</f>
        <v>0</v>
      </c>
      <c r="P210" s="57">
        <f t="shared" si="42"/>
        <v>0</v>
      </c>
      <c r="Q210" s="57" t="str">
        <f t="shared" si="43"/>
        <v>99</v>
      </c>
      <c r="R210" s="57">
        <f t="shared" si="44"/>
        <v>204</v>
      </c>
      <c r="S210" s="57" t="str">
        <f t="shared" si="45"/>
        <v>DQ</v>
      </c>
      <c r="U210" s="57">
        <f>'Factory Gun'!B80</f>
        <v>0</v>
      </c>
      <c r="V210" s="57">
        <f>'Factory Gun'!J80</f>
        <v>0</v>
      </c>
      <c r="W210" s="57">
        <f>'Factory Gun'!K80</f>
        <v>0</v>
      </c>
      <c r="X210" s="171">
        <f>'Factory Gun'!L80</f>
        <v>0</v>
      </c>
      <c r="Y210" s="57">
        <f t="shared" si="46"/>
        <v>0</v>
      </c>
      <c r="Z210" s="57" t="str">
        <f t="shared" si="47"/>
        <v>99</v>
      </c>
      <c r="AA210" s="57">
        <f t="shared" si="36"/>
        <v>204</v>
      </c>
      <c r="AB210" s="57" t="str">
        <f t="shared" si="37"/>
        <v>DQ</v>
      </c>
    </row>
    <row r="211" spans="1:28" x14ac:dyDescent="0.35">
      <c r="A211" s="57">
        <v>205</v>
      </c>
      <c r="B211" s="57" t="s">
        <v>154</v>
      </c>
      <c r="C211" s="57" t="str">
        <f>IF('Competitor List'!J60="Y",'Competitor List'!B60," ")</f>
        <v xml:space="preserve"> </v>
      </c>
      <c r="D211" s="57">
        <f>'LIGHT GUN'!J81</f>
        <v>0</v>
      </c>
      <c r="E211" s="57">
        <f>'LIGHT GUN'!K81</f>
        <v>0</v>
      </c>
      <c r="F211" s="171">
        <f>'LIGHT GUN'!L81</f>
        <v>0</v>
      </c>
      <c r="G211" s="57">
        <f t="shared" si="38"/>
        <v>0</v>
      </c>
      <c r="H211" s="57" t="str">
        <f t="shared" si="39"/>
        <v>99</v>
      </c>
      <c r="I211" s="57">
        <f t="shared" si="40"/>
        <v>205</v>
      </c>
      <c r="J211" s="57" t="str">
        <f t="shared" si="41"/>
        <v>DQ</v>
      </c>
      <c r="L211" s="57" t="str">
        <f>IF('Competitor List'!K60="Y",'Competitor List'!C60," ")</f>
        <v xml:space="preserve"> </v>
      </c>
      <c r="M211" s="57">
        <f>'HEAVY GUN'!J81</f>
        <v>0</v>
      </c>
      <c r="N211" s="57">
        <f>'HEAVY GUN'!K81</f>
        <v>0</v>
      </c>
      <c r="O211" s="171">
        <f>'HEAVY GUN'!L81</f>
        <v>0</v>
      </c>
      <c r="P211" s="57">
        <f t="shared" si="42"/>
        <v>0</v>
      </c>
      <c r="Q211" s="57" t="str">
        <f t="shared" si="43"/>
        <v>99</v>
      </c>
      <c r="R211" s="57">
        <f t="shared" si="44"/>
        <v>205</v>
      </c>
      <c r="S211" s="57" t="str">
        <f t="shared" si="45"/>
        <v>DQ</v>
      </c>
      <c r="U211" s="57">
        <f>'Factory Gun'!B81</f>
        <v>0</v>
      </c>
      <c r="V211" s="57">
        <f>'Factory Gun'!J81</f>
        <v>0</v>
      </c>
      <c r="W211" s="57">
        <f>'Factory Gun'!K81</f>
        <v>0</v>
      </c>
      <c r="X211" s="171">
        <f>'Factory Gun'!L81</f>
        <v>0</v>
      </c>
      <c r="Y211" s="57">
        <f t="shared" si="46"/>
        <v>0</v>
      </c>
      <c r="Z211" s="57" t="str">
        <f t="shared" si="47"/>
        <v>99</v>
      </c>
      <c r="AA211" s="57">
        <f t="shared" si="36"/>
        <v>205</v>
      </c>
      <c r="AB211" s="57" t="str">
        <f t="shared" si="37"/>
        <v>DQ</v>
      </c>
    </row>
    <row r="212" spans="1:28" x14ac:dyDescent="0.35">
      <c r="A212" s="57">
        <v>206</v>
      </c>
      <c r="B212" s="57" t="s">
        <v>154</v>
      </c>
      <c r="C212" s="57" t="str">
        <f>IF('Competitor List'!J61="Y",'Competitor List'!B61," ")</f>
        <v xml:space="preserve"> </v>
      </c>
      <c r="D212" s="57">
        <f>'LIGHT GUN'!J82</f>
        <v>0</v>
      </c>
      <c r="E212" s="57">
        <f>'LIGHT GUN'!K82</f>
        <v>0</v>
      </c>
      <c r="F212" s="171">
        <f>'LIGHT GUN'!L82</f>
        <v>0</v>
      </c>
      <c r="G212" s="57">
        <f t="shared" si="38"/>
        <v>0</v>
      </c>
      <c r="H212" s="57" t="str">
        <f t="shared" si="39"/>
        <v>99</v>
      </c>
      <c r="I212" s="57">
        <f t="shared" si="40"/>
        <v>206</v>
      </c>
      <c r="J212" s="57" t="str">
        <f t="shared" si="41"/>
        <v>DQ</v>
      </c>
      <c r="L212" s="57" t="str">
        <f>IF('Competitor List'!K61="Y",'Competitor List'!C61," ")</f>
        <v xml:space="preserve"> </v>
      </c>
      <c r="M212" s="57">
        <f>'HEAVY GUN'!J82</f>
        <v>0</v>
      </c>
      <c r="N212" s="57">
        <f>'HEAVY GUN'!K82</f>
        <v>0</v>
      </c>
      <c r="O212" s="171">
        <f>'HEAVY GUN'!L82</f>
        <v>0</v>
      </c>
      <c r="P212" s="57">
        <f t="shared" si="42"/>
        <v>0</v>
      </c>
      <c r="Q212" s="57" t="str">
        <f t="shared" si="43"/>
        <v>99</v>
      </c>
      <c r="R212" s="57">
        <f t="shared" si="44"/>
        <v>206</v>
      </c>
      <c r="S212" s="57" t="str">
        <f t="shared" si="45"/>
        <v>DQ</v>
      </c>
      <c r="U212" s="57">
        <f>'Factory Gun'!B82</f>
        <v>0</v>
      </c>
      <c r="V212" s="57">
        <f>'Factory Gun'!J82</f>
        <v>0</v>
      </c>
      <c r="W212" s="57">
        <f>'Factory Gun'!K82</f>
        <v>0</v>
      </c>
      <c r="X212" s="171">
        <f>'Factory Gun'!L82</f>
        <v>0</v>
      </c>
      <c r="Y212" s="57">
        <f t="shared" si="46"/>
        <v>0</v>
      </c>
      <c r="Z212" s="57" t="str">
        <f t="shared" si="47"/>
        <v>99</v>
      </c>
      <c r="AA212" s="57">
        <f t="shared" si="36"/>
        <v>206</v>
      </c>
      <c r="AB212" s="57" t="str">
        <f t="shared" si="37"/>
        <v>DQ</v>
      </c>
    </row>
    <row r="213" spans="1:28" x14ac:dyDescent="0.35">
      <c r="A213" s="57">
        <v>207</v>
      </c>
      <c r="B213" s="57" t="s">
        <v>154</v>
      </c>
      <c r="C213" s="57" t="str">
        <f>IF('Competitor List'!J62="Y",'Competitor List'!B62," ")</f>
        <v xml:space="preserve"> </v>
      </c>
      <c r="D213" s="57">
        <f>'LIGHT GUN'!J83</f>
        <v>0</v>
      </c>
      <c r="E213" s="57">
        <f>'LIGHT GUN'!K83</f>
        <v>0</v>
      </c>
      <c r="F213" s="171">
        <f>'LIGHT GUN'!L83</f>
        <v>0</v>
      </c>
      <c r="G213" s="57">
        <f t="shared" si="38"/>
        <v>0</v>
      </c>
      <c r="H213" s="57" t="str">
        <f t="shared" si="39"/>
        <v>99</v>
      </c>
      <c r="I213" s="57">
        <f t="shared" si="40"/>
        <v>207</v>
      </c>
      <c r="J213" s="57" t="str">
        <f t="shared" si="41"/>
        <v>DQ</v>
      </c>
      <c r="L213" s="57" t="str">
        <f>IF('Competitor List'!K62="Y",'Competitor List'!C62," ")</f>
        <v xml:space="preserve"> </v>
      </c>
      <c r="M213" s="57">
        <f>'HEAVY GUN'!J83</f>
        <v>0</v>
      </c>
      <c r="N213" s="57">
        <f>'HEAVY GUN'!K83</f>
        <v>0</v>
      </c>
      <c r="O213" s="171">
        <f>'HEAVY GUN'!L83</f>
        <v>0</v>
      </c>
      <c r="P213" s="57">
        <f t="shared" si="42"/>
        <v>0</v>
      </c>
      <c r="Q213" s="57" t="str">
        <f t="shared" si="43"/>
        <v>99</v>
      </c>
      <c r="R213" s="57">
        <f t="shared" si="44"/>
        <v>207</v>
      </c>
      <c r="S213" s="57" t="str">
        <f t="shared" si="45"/>
        <v>DQ</v>
      </c>
      <c r="U213" s="57">
        <f>'Factory Gun'!B83</f>
        <v>0</v>
      </c>
      <c r="V213" s="57">
        <f>'Factory Gun'!J83</f>
        <v>0</v>
      </c>
      <c r="W213" s="57">
        <f>'Factory Gun'!K83</f>
        <v>0</v>
      </c>
      <c r="X213" s="171">
        <f>'Factory Gun'!L83</f>
        <v>0</v>
      </c>
      <c r="Y213" s="57">
        <f t="shared" si="46"/>
        <v>0</v>
      </c>
      <c r="Z213" s="57" t="str">
        <f t="shared" si="47"/>
        <v>99</v>
      </c>
      <c r="AA213" s="57">
        <f t="shared" si="36"/>
        <v>207</v>
      </c>
      <c r="AB213" s="57" t="str">
        <f t="shared" si="37"/>
        <v>DQ</v>
      </c>
    </row>
    <row r="214" spans="1:28" x14ac:dyDescent="0.35">
      <c r="A214" s="57">
        <v>208</v>
      </c>
      <c r="B214" s="57" t="s">
        <v>154</v>
      </c>
      <c r="C214" s="57" t="str">
        <f>IF('Competitor List'!J63="Y",'Competitor List'!B63," ")</f>
        <v xml:space="preserve"> </v>
      </c>
      <c r="D214" s="57">
        <f>'LIGHT GUN'!J84</f>
        <v>0</v>
      </c>
      <c r="E214" s="57">
        <f>'LIGHT GUN'!K84</f>
        <v>0</v>
      </c>
      <c r="F214" s="171">
        <f>'LIGHT GUN'!L84</f>
        <v>0</v>
      </c>
      <c r="G214" s="57">
        <f t="shared" si="38"/>
        <v>0</v>
      </c>
      <c r="H214" s="57" t="str">
        <f t="shared" si="39"/>
        <v>99</v>
      </c>
      <c r="I214" s="57">
        <f t="shared" si="40"/>
        <v>208</v>
      </c>
      <c r="J214" s="57" t="str">
        <f t="shared" si="41"/>
        <v>DQ</v>
      </c>
      <c r="L214" s="57" t="str">
        <f>IF('Competitor List'!K63="Y",'Competitor List'!C63," ")</f>
        <v xml:space="preserve"> </v>
      </c>
      <c r="M214" s="57">
        <f>'HEAVY GUN'!J84</f>
        <v>0</v>
      </c>
      <c r="N214" s="57">
        <f>'HEAVY GUN'!K84</f>
        <v>0</v>
      </c>
      <c r="O214" s="171">
        <f>'HEAVY GUN'!L84</f>
        <v>0</v>
      </c>
      <c r="P214" s="57">
        <f t="shared" si="42"/>
        <v>0</v>
      </c>
      <c r="Q214" s="57" t="str">
        <f t="shared" si="43"/>
        <v>99</v>
      </c>
      <c r="R214" s="57">
        <f t="shared" si="44"/>
        <v>208</v>
      </c>
      <c r="S214" s="57" t="str">
        <f t="shared" si="45"/>
        <v>DQ</v>
      </c>
      <c r="U214" s="57">
        <f>'Factory Gun'!B84</f>
        <v>0</v>
      </c>
      <c r="V214" s="57">
        <f>'Factory Gun'!J84</f>
        <v>0</v>
      </c>
      <c r="W214" s="57">
        <f>'Factory Gun'!K84</f>
        <v>0</v>
      </c>
      <c r="X214" s="171">
        <f>'Factory Gun'!L84</f>
        <v>0</v>
      </c>
      <c r="Y214" s="57">
        <f t="shared" si="46"/>
        <v>0</v>
      </c>
      <c r="Z214" s="57" t="str">
        <f t="shared" si="47"/>
        <v>99</v>
      </c>
      <c r="AA214" s="57">
        <f t="shared" si="36"/>
        <v>208</v>
      </c>
      <c r="AB214" s="57" t="str">
        <f t="shared" si="37"/>
        <v>DQ</v>
      </c>
    </row>
    <row r="215" spans="1:28" x14ac:dyDescent="0.35">
      <c r="A215" s="57">
        <v>209</v>
      </c>
      <c r="B215" s="57" t="s">
        <v>154</v>
      </c>
      <c r="C215" s="57" t="str">
        <f>IF('Competitor List'!J64="Y",'Competitor List'!B64," ")</f>
        <v xml:space="preserve"> </v>
      </c>
      <c r="D215" s="57">
        <f>'LIGHT GUN'!J85</f>
        <v>0</v>
      </c>
      <c r="E215" s="57">
        <f>'LIGHT GUN'!K85</f>
        <v>0</v>
      </c>
      <c r="F215" s="171">
        <f>'LIGHT GUN'!L85</f>
        <v>0</v>
      </c>
      <c r="G215" s="57">
        <f t="shared" si="38"/>
        <v>0</v>
      </c>
      <c r="H215" s="57" t="str">
        <f t="shared" si="39"/>
        <v>99</v>
      </c>
      <c r="I215" s="57">
        <f t="shared" si="40"/>
        <v>209</v>
      </c>
      <c r="J215" s="57" t="str">
        <f t="shared" si="41"/>
        <v>DQ</v>
      </c>
      <c r="L215" s="57" t="str">
        <f>IF('Competitor List'!K64="Y",'Competitor List'!C64," ")</f>
        <v xml:space="preserve"> </v>
      </c>
      <c r="M215" s="57">
        <f>'HEAVY GUN'!J85</f>
        <v>0</v>
      </c>
      <c r="N215" s="57">
        <f>'HEAVY GUN'!K85</f>
        <v>0</v>
      </c>
      <c r="O215" s="171">
        <f>'HEAVY GUN'!L85</f>
        <v>0</v>
      </c>
      <c r="P215" s="57">
        <f t="shared" si="42"/>
        <v>0</v>
      </c>
      <c r="Q215" s="57" t="str">
        <f t="shared" si="43"/>
        <v>99</v>
      </c>
      <c r="R215" s="57">
        <f t="shared" si="44"/>
        <v>209</v>
      </c>
      <c r="S215" s="57" t="str">
        <f t="shared" si="45"/>
        <v>DQ</v>
      </c>
      <c r="U215" s="57">
        <f>'Factory Gun'!B85</f>
        <v>0</v>
      </c>
      <c r="V215" s="57">
        <f>'Factory Gun'!J85</f>
        <v>0</v>
      </c>
      <c r="W215" s="57">
        <f>'Factory Gun'!K85</f>
        <v>0</v>
      </c>
      <c r="X215" s="171">
        <f>'Factory Gun'!L85</f>
        <v>0</v>
      </c>
      <c r="Y215" s="57">
        <f t="shared" si="46"/>
        <v>0</v>
      </c>
      <c r="Z215" s="57" t="str">
        <f t="shared" si="47"/>
        <v>99</v>
      </c>
      <c r="AA215" s="57">
        <f t="shared" si="36"/>
        <v>209</v>
      </c>
      <c r="AB215" s="57" t="str">
        <f t="shared" si="37"/>
        <v>DQ</v>
      </c>
    </row>
    <row r="216" spans="1:28" x14ac:dyDescent="0.35">
      <c r="A216" s="57">
        <v>210</v>
      </c>
      <c r="B216" s="57" t="s">
        <v>154</v>
      </c>
      <c r="C216" s="57" t="str">
        <f>IF('Competitor List'!J65="Y",'Competitor List'!B65," ")</f>
        <v xml:space="preserve"> </v>
      </c>
      <c r="D216" s="57">
        <f>'LIGHT GUN'!J86</f>
        <v>0</v>
      </c>
      <c r="E216" s="57">
        <f>'LIGHT GUN'!K86</f>
        <v>0</v>
      </c>
      <c r="F216" s="171">
        <f>'LIGHT GUN'!L86</f>
        <v>0</v>
      </c>
      <c r="G216" s="57">
        <f t="shared" si="38"/>
        <v>0</v>
      </c>
      <c r="H216" s="57" t="str">
        <f t="shared" si="39"/>
        <v>99</v>
      </c>
      <c r="I216" s="57">
        <f t="shared" si="40"/>
        <v>210</v>
      </c>
      <c r="J216" s="57" t="str">
        <f t="shared" si="41"/>
        <v>DQ</v>
      </c>
      <c r="L216" s="57" t="str">
        <f>IF('Competitor List'!K65="Y",'Competitor List'!C65," ")</f>
        <v xml:space="preserve"> </v>
      </c>
      <c r="M216" s="57">
        <f>'HEAVY GUN'!J86</f>
        <v>0</v>
      </c>
      <c r="N216" s="57">
        <f>'HEAVY GUN'!K86</f>
        <v>0</v>
      </c>
      <c r="O216" s="171">
        <f>'HEAVY GUN'!L86</f>
        <v>0</v>
      </c>
      <c r="P216" s="57">
        <f t="shared" si="42"/>
        <v>0</v>
      </c>
      <c r="Q216" s="57" t="str">
        <f t="shared" si="43"/>
        <v>99</v>
      </c>
      <c r="R216" s="57">
        <f t="shared" si="44"/>
        <v>210</v>
      </c>
      <c r="S216" s="57" t="str">
        <f t="shared" si="45"/>
        <v>DQ</v>
      </c>
      <c r="U216" s="57">
        <f>'Factory Gun'!B86</f>
        <v>0</v>
      </c>
      <c r="V216" s="57">
        <f>'Factory Gun'!J86</f>
        <v>0</v>
      </c>
      <c r="W216" s="57">
        <f>'Factory Gun'!K86</f>
        <v>0</v>
      </c>
      <c r="X216" s="171">
        <f>'Factory Gun'!L86</f>
        <v>0</v>
      </c>
      <c r="Y216" s="57">
        <f t="shared" si="46"/>
        <v>0</v>
      </c>
      <c r="Z216" s="57" t="str">
        <f t="shared" si="47"/>
        <v>99</v>
      </c>
      <c r="AA216" s="57">
        <f t="shared" si="36"/>
        <v>210</v>
      </c>
      <c r="AB216" s="57" t="str">
        <f t="shared" si="37"/>
        <v>DQ</v>
      </c>
    </row>
    <row r="217" spans="1:28" x14ac:dyDescent="0.35">
      <c r="A217" s="57">
        <v>211</v>
      </c>
      <c r="B217" s="57" t="s">
        <v>154</v>
      </c>
      <c r="C217" s="57" t="str">
        <f>IF('Competitor List'!J66="Y",'Competitor List'!B66," ")</f>
        <v xml:space="preserve"> </v>
      </c>
      <c r="D217" s="57">
        <f>'LIGHT GUN'!J87</f>
        <v>0</v>
      </c>
      <c r="E217" s="57">
        <f>'LIGHT GUN'!K87</f>
        <v>0</v>
      </c>
      <c r="F217" s="171">
        <f>'LIGHT GUN'!L87</f>
        <v>0</v>
      </c>
      <c r="G217" s="57">
        <f t="shared" si="38"/>
        <v>0</v>
      </c>
      <c r="H217" s="57" t="str">
        <f t="shared" si="39"/>
        <v>99</v>
      </c>
      <c r="I217" s="57">
        <f t="shared" si="40"/>
        <v>211</v>
      </c>
      <c r="J217" s="57" t="str">
        <f t="shared" si="41"/>
        <v>DQ</v>
      </c>
      <c r="L217" s="57" t="str">
        <f>IF('Competitor List'!K66="Y",'Competitor List'!C66," ")</f>
        <v xml:space="preserve"> </v>
      </c>
      <c r="M217" s="57">
        <f>'HEAVY GUN'!J87</f>
        <v>0</v>
      </c>
      <c r="N217" s="57">
        <f>'HEAVY GUN'!K87</f>
        <v>0</v>
      </c>
      <c r="O217" s="171">
        <f>'HEAVY GUN'!L87</f>
        <v>0</v>
      </c>
      <c r="P217" s="57">
        <f t="shared" si="42"/>
        <v>0</v>
      </c>
      <c r="Q217" s="57" t="str">
        <f t="shared" si="43"/>
        <v>99</v>
      </c>
      <c r="R217" s="57">
        <f t="shared" si="44"/>
        <v>211</v>
      </c>
      <c r="S217" s="57" t="str">
        <f t="shared" si="45"/>
        <v>DQ</v>
      </c>
      <c r="U217" s="57">
        <f>'Factory Gun'!B87</f>
        <v>0</v>
      </c>
      <c r="V217" s="57">
        <f>'Factory Gun'!J87</f>
        <v>0</v>
      </c>
      <c r="W217" s="57">
        <f>'Factory Gun'!K87</f>
        <v>0</v>
      </c>
      <c r="X217" s="171">
        <f>'Factory Gun'!L87</f>
        <v>0</v>
      </c>
      <c r="Y217" s="57">
        <f t="shared" si="46"/>
        <v>0</v>
      </c>
      <c r="Z217" s="57" t="str">
        <f t="shared" si="47"/>
        <v>99</v>
      </c>
      <c r="AA217" s="57">
        <f t="shared" si="36"/>
        <v>211</v>
      </c>
      <c r="AB217" s="57" t="str">
        <f t="shared" si="37"/>
        <v>DQ</v>
      </c>
    </row>
    <row r="218" spans="1:28" x14ac:dyDescent="0.35">
      <c r="A218" s="57">
        <v>212</v>
      </c>
      <c r="B218" s="57" t="s">
        <v>154</v>
      </c>
      <c r="C218" s="57" t="str">
        <f>IF('Competitor List'!J67="Y",'Competitor List'!B67," ")</f>
        <v xml:space="preserve"> </v>
      </c>
      <c r="D218" s="57">
        <f>'LIGHT GUN'!J88</f>
        <v>0</v>
      </c>
      <c r="E218" s="57">
        <f>'LIGHT GUN'!K88</f>
        <v>0</v>
      </c>
      <c r="F218" s="171">
        <f>'LIGHT GUN'!L88</f>
        <v>0</v>
      </c>
      <c r="G218" s="57">
        <f t="shared" si="38"/>
        <v>0</v>
      </c>
      <c r="H218" s="57" t="str">
        <f t="shared" si="39"/>
        <v>99</v>
      </c>
      <c r="I218" s="57">
        <f t="shared" si="40"/>
        <v>212</v>
      </c>
      <c r="J218" s="57" t="str">
        <f t="shared" si="41"/>
        <v>DQ</v>
      </c>
      <c r="L218" s="57" t="str">
        <f>IF('Competitor List'!K67="Y",'Competitor List'!C67," ")</f>
        <v xml:space="preserve"> </v>
      </c>
      <c r="M218" s="57">
        <f>'HEAVY GUN'!J88</f>
        <v>0</v>
      </c>
      <c r="N218" s="57">
        <f>'HEAVY GUN'!K88</f>
        <v>0</v>
      </c>
      <c r="O218" s="171">
        <f>'HEAVY GUN'!L88</f>
        <v>0</v>
      </c>
      <c r="P218" s="57">
        <f t="shared" si="42"/>
        <v>0</v>
      </c>
      <c r="Q218" s="57" t="str">
        <f t="shared" si="43"/>
        <v>99</v>
      </c>
      <c r="R218" s="57">
        <f t="shared" si="44"/>
        <v>212</v>
      </c>
      <c r="S218" s="57" t="str">
        <f t="shared" si="45"/>
        <v>DQ</v>
      </c>
      <c r="U218" s="57">
        <f>'Factory Gun'!B88</f>
        <v>0</v>
      </c>
      <c r="V218" s="57">
        <f>'Factory Gun'!J88</f>
        <v>0</v>
      </c>
      <c r="W218" s="57">
        <f>'Factory Gun'!K88</f>
        <v>0</v>
      </c>
      <c r="X218" s="171">
        <f>'Factory Gun'!L88</f>
        <v>0</v>
      </c>
      <c r="Y218" s="57">
        <f t="shared" si="46"/>
        <v>0</v>
      </c>
      <c r="Z218" s="57" t="str">
        <f t="shared" si="47"/>
        <v>99</v>
      </c>
      <c r="AA218" s="57">
        <f t="shared" si="36"/>
        <v>212</v>
      </c>
      <c r="AB218" s="57" t="str">
        <f t="shared" si="37"/>
        <v>DQ</v>
      </c>
    </row>
    <row r="219" spans="1:28" x14ac:dyDescent="0.35">
      <c r="A219" s="57">
        <v>213</v>
      </c>
      <c r="B219" s="57" t="s">
        <v>154</v>
      </c>
      <c r="C219" s="57" t="str">
        <f>IF('Competitor List'!J68="Y",'Competitor List'!B68," ")</f>
        <v xml:space="preserve"> </v>
      </c>
      <c r="D219" s="57">
        <f>'LIGHT GUN'!J89</f>
        <v>0</v>
      </c>
      <c r="E219" s="57">
        <f>'LIGHT GUN'!K89</f>
        <v>0</v>
      </c>
      <c r="F219" s="171">
        <f>'LIGHT GUN'!L89</f>
        <v>0</v>
      </c>
      <c r="G219" s="57">
        <f t="shared" si="38"/>
        <v>0</v>
      </c>
      <c r="H219" s="57" t="str">
        <f t="shared" si="39"/>
        <v>99</v>
      </c>
      <c r="I219" s="57">
        <f t="shared" si="40"/>
        <v>213</v>
      </c>
      <c r="J219" s="57" t="str">
        <f t="shared" si="41"/>
        <v>DQ</v>
      </c>
      <c r="L219" s="57" t="str">
        <f>IF('Competitor List'!K68="Y",'Competitor List'!C68," ")</f>
        <v xml:space="preserve"> </v>
      </c>
      <c r="M219" s="57">
        <f>'HEAVY GUN'!J89</f>
        <v>0</v>
      </c>
      <c r="N219" s="57">
        <f>'HEAVY GUN'!K89</f>
        <v>0</v>
      </c>
      <c r="O219" s="171">
        <f>'HEAVY GUN'!L89</f>
        <v>0</v>
      </c>
      <c r="P219" s="57">
        <f t="shared" si="42"/>
        <v>0</v>
      </c>
      <c r="Q219" s="57" t="str">
        <f t="shared" si="43"/>
        <v>99</v>
      </c>
      <c r="R219" s="57">
        <f t="shared" si="44"/>
        <v>213</v>
      </c>
      <c r="S219" s="57" t="str">
        <f t="shared" si="45"/>
        <v>DQ</v>
      </c>
      <c r="U219" s="57">
        <f>'Factory Gun'!B89</f>
        <v>0</v>
      </c>
      <c r="V219" s="57">
        <f>'Factory Gun'!J89</f>
        <v>0</v>
      </c>
      <c r="W219" s="57">
        <f>'Factory Gun'!K89</f>
        <v>0</v>
      </c>
      <c r="X219" s="171">
        <f>'Factory Gun'!L89</f>
        <v>0</v>
      </c>
      <c r="Y219" s="57">
        <f t="shared" si="46"/>
        <v>0</v>
      </c>
      <c r="Z219" s="57" t="str">
        <f t="shared" si="47"/>
        <v>99</v>
      </c>
      <c r="AA219" s="57">
        <f t="shared" si="36"/>
        <v>213</v>
      </c>
      <c r="AB219" s="57" t="str">
        <f t="shared" si="37"/>
        <v>DQ</v>
      </c>
    </row>
    <row r="220" spans="1:28" x14ac:dyDescent="0.35">
      <c r="A220" s="57">
        <v>214</v>
      </c>
      <c r="B220" s="57" t="s">
        <v>154</v>
      </c>
      <c r="C220" s="57" t="str">
        <f>IF('Competitor List'!J69="Y",'Competitor List'!B69," ")</f>
        <v xml:space="preserve"> </v>
      </c>
      <c r="D220" s="57">
        <f>'LIGHT GUN'!J90</f>
        <v>0</v>
      </c>
      <c r="E220" s="57">
        <f>'LIGHT GUN'!K90</f>
        <v>0</v>
      </c>
      <c r="F220" s="171">
        <f>'LIGHT GUN'!L90</f>
        <v>0</v>
      </c>
      <c r="G220" s="57">
        <f t="shared" si="38"/>
        <v>0</v>
      </c>
      <c r="H220" s="57" t="str">
        <f t="shared" si="39"/>
        <v>99</v>
      </c>
      <c r="I220" s="57">
        <f t="shared" si="40"/>
        <v>214</v>
      </c>
      <c r="J220" s="57" t="str">
        <f t="shared" si="41"/>
        <v>DQ</v>
      </c>
      <c r="L220" s="57" t="str">
        <f>IF('Competitor List'!K69="Y",'Competitor List'!C69," ")</f>
        <v xml:space="preserve"> </v>
      </c>
      <c r="M220" s="57">
        <f>'HEAVY GUN'!J90</f>
        <v>0</v>
      </c>
      <c r="N220" s="57">
        <f>'HEAVY GUN'!K90</f>
        <v>0</v>
      </c>
      <c r="O220" s="171">
        <f>'HEAVY GUN'!L90</f>
        <v>0</v>
      </c>
      <c r="P220" s="57">
        <f t="shared" si="42"/>
        <v>0</v>
      </c>
      <c r="Q220" s="57" t="str">
        <f t="shared" si="43"/>
        <v>99</v>
      </c>
      <c r="R220" s="57">
        <f t="shared" si="44"/>
        <v>214</v>
      </c>
      <c r="S220" s="57" t="str">
        <f t="shared" si="45"/>
        <v>DQ</v>
      </c>
      <c r="U220" s="57">
        <f>'Factory Gun'!B90</f>
        <v>0</v>
      </c>
      <c r="V220" s="57">
        <f>'Factory Gun'!J90</f>
        <v>0</v>
      </c>
      <c r="W220" s="57">
        <f>'Factory Gun'!K90</f>
        <v>0</v>
      </c>
      <c r="X220" s="171">
        <f>'Factory Gun'!L90</f>
        <v>0</v>
      </c>
      <c r="Y220" s="57">
        <f t="shared" si="46"/>
        <v>0</v>
      </c>
      <c r="Z220" s="57" t="str">
        <f t="shared" si="47"/>
        <v>99</v>
      </c>
      <c r="AA220" s="57">
        <f t="shared" si="36"/>
        <v>214</v>
      </c>
      <c r="AB220" s="57" t="str">
        <f t="shared" si="37"/>
        <v>DQ</v>
      </c>
    </row>
    <row r="221" spans="1:28" x14ac:dyDescent="0.35">
      <c r="A221" s="57">
        <v>215</v>
      </c>
      <c r="B221" s="57" t="s">
        <v>154</v>
      </c>
      <c r="C221" s="57" t="str">
        <f>IF('Competitor List'!J70="Y",'Competitor List'!B70," ")</f>
        <v xml:space="preserve"> </v>
      </c>
      <c r="D221" s="57">
        <f>'LIGHT GUN'!J91</f>
        <v>0</v>
      </c>
      <c r="E221" s="57">
        <f>'LIGHT GUN'!K91</f>
        <v>0</v>
      </c>
      <c r="F221" s="171">
        <f>'LIGHT GUN'!L91</f>
        <v>0</v>
      </c>
      <c r="G221" s="57">
        <f t="shared" si="38"/>
        <v>0</v>
      </c>
      <c r="H221" s="57" t="str">
        <f t="shared" si="39"/>
        <v>99</v>
      </c>
      <c r="I221" s="57">
        <f t="shared" si="40"/>
        <v>215</v>
      </c>
      <c r="J221" s="57" t="str">
        <f t="shared" si="41"/>
        <v>DQ</v>
      </c>
      <c r="L221" s="57" t="str">
        <f>IF('Competitor List'!K70="Y",'Competitor List'!C70," ")</f>
        <v xml:space="preserve"> </v>
      </c>
      <c r="M221" s="57">
        <f>'HEAVY GUN'!J91</f>
        <v>0</v>
      </c>
      <c r="N221" s="57">
        <f>'HEAVY GUN'!K91</f>
        <v>0</v>
      </c>
      <c r="O221" s="171">
        <f>'HEAVY GUN'!L91</f>
        <v>0</v>
      </c>
      <c r="P221" s="57">
        <f t="shared" si="42"/>
        <v>0</v>
      </c>
      <c r="Q221" s="57" t="str">
        <f t="shared" si="43"/>
        <v>99</v>
      </c>
      <c r="R221" s="57">
        <f t="shared" si="44"/>
        <v>215</v>
      </c>
      <c r="S221" s="57" t="str">
        <f t="shared" si="45"/>
        <v>DQ</v>
      </c>
      <c r="U221" s="57">
        <f>'Factory Gun'!B91</f>
        <v>0</v>
      </c>
      <c r="V221" s="57">
        <f>'Factory Gun'!J91</f>
        <v>0</v>
      </c>
      <c r="W221" s="57">
        <f>'Factory Gun'!K91</f>
        <v>0</v>
      </c>
      <c r="X221" s="171">
        <f>'Factory Gun'!L91</f>
        <v>0</v>
      </c>
      <c r="Y221" s="57">
        <f t="shared" si="46"/>
        <v>0</v>
      </c>
      <c r="Z221" s="57" t="str">
        <f t="shared" si="47"/>
        <v>99</v>
      </c>
      <c r="AA221" s="57">
        <f t="shared" si="36"/>
        <v>215</v>
      </c>
      <c r="AB221" s="57" t="str">
        <f t="shared" si="37"/>
        <v>DQ</v>
      </c>
    </row>
    <row r="222" spans="1:28" x14ac:dyDescent="0.35">
      <c r="A222" s="57">
        <v>216</v>
      </c>
      <c r="B222" s="57" t="s">
        <v>154</v>
      </c>
      <c r="C222" s="57" t="str">
        <f>IF('Competitor List'!J71="Y",'Competitor List'!B71," ")</f>
        <v xml:space="preserve"> </v>
      </c>
      <c r="D222" s="57">
        <f>'LIGHT GUN'!J92</f>
        <v>0</v>
      </c>
      <c r="E222" s="57">
        <f>'LIGHT GUN'!K92</f>
        <v>0</v>
      </c>
      <c r="F222" s="171">
        <f>'LIGHT GUN'!L92</f>
        <v>0</v>
      </c>
      <c r="G222" s="57">
        <f t="shared" si="38"/>
        <v>0</v>
      </c>
      <c r="H222" s="57" t="str">
        <f t="shared" si="39"/>
        <v>99</v>
      </c>
      <c r="I222" s="57">
        <f t="shared" si="40"/>
        <v>216</v>
      </c>
      <c r="J222" s="57" t="str">
        <f t="shared" si="41"/>
        <v>DQ</v>
      </c>
      <c r="L222" s="57" t="str">
        <f>IF('Competitor List'!K71="Y",'Competitor List'!C71," ")</f>
        <v xml:space="preserve"> </v>
      </c>
      <c r="M222" s="57">
        <f>'HEAVY GUN'!J92</f>
        <v>0</v>
      </c>
      <c r="N222" s="57">
        <f>'HEAVY GUN'!K92</f>
        <v>0</v>
      </c>
      <c r="O222" s="171">
        <f>'HEAVY GUN'!L92</f>
        <v>0</v>
      </c>
      <c r="P222" s="57">
        <f t="shared" si="42"/>
        <v>0</v>
      </c>
      <c r="Q222" s="57" t="str">
        <f t="shared" si="43"/>
        <v>99</v>
      </c>
      <c r="R222" s="57">
        <f t="shared" si="44"/>
        <v>216</v>
      </c>
      <c r="S222" s="57" t="str">
        <f t="shared" si="45"/>
        <v>DQ</v>
      </c>
      <c r="U222" s="57">
        <f>'Factory Gun'!B92</f>
        <v>0</v>
      </c>
      <c r="V222" s="57">
        <f>'Factory Gun'!J92</f>
        <v>0</v>
      </c>
      <c r="W222" s="57">
        <f>'Factory Gun'!K92</f>
        <v>0</v>
      </c>
      <c r="X222" s="171">
        <f>'Factory Gun'!L92</f>
        <v>0</v>
      </c>
      <c r="Y222" s="57">
        <f t="shared" si="46"/>
        <v>0</v>
      </c>
      <c r="Z222" s="57" t="str">
        <f t="shared" si="47"/>
        <v>99</v>
      </c>
      <c r="AA222" s="57">
        <f t="shared" ref="AA222:AA285" si="48" xml:space="preserve"> IF(AND(ISNUMBER(V222)),RANK(V222,$V$7:$V$606,0)+SUMPRODUCT(($V$7:$V$606=V222)*($X$7:$X$606&lt;X222))+SUMPRODUCT(($V$7:$V$606=V222)*($X$7:$X$606=X222)*($W$7:$W$606&gt;W222))+SUMPRODUCT(($V$7:$V$606=V222)*($X$7:$X$606=X222)*($W$7:$W$606=W222)*($A$7:$A$606&lt;A222)),"DQ")</f>
        <v>216</v>
      </c>
      <c r="AB222" s="57" t="str">
        <f t="shared" ref="AB222:AB285" si="49" xml:space="preserve"> IF(AND(Z222&gt;0,ISNUMBER(Z222)),RANK(Z222,$Z$7:$Z$606,1)+SUMPRODUCT(($Z$7:$Z$606=Z222)*($V$7:$V$606&gt;V222))+SUMPRODUCT(($Z$7:$Z$606=Z222)*($V$7:$V$606=V222)*($W$7:$W$606&gt;W222))+SUMPRODUCT(($Z$7:$Z$606=Z222)*($V$7:$V$606=V222)*($W$7:$W$606=W222)*($A$7:$A$606&lt;A222)),"DQ")</f>
        <v>DQ</v>
      </c>
    </row>
    <row r="223" spans="1:28" x14ac:dyDescent="0.35">
      <c r="A223" s="57">
        <v>217</v>
      </c>
      <c r="B223" s="57" t="s">
        <v>154</v>
      </c>
      <c r="C223" s="57" t="str">
        <f>IF('Competitor List'!J72="Y",'Competitor List'!B72," ")</f>
        <v xml:space="preserve"> </v>
      </c>
      <c r="D223" s="57">
        <f>'LIGHT GUN'!J93</f>
        <v>0</v>
      </c>
      <c r="E223" s="57">
        <f>'LIGHT GUN'!K93</f>
        <v>0</v>
      </c>
      <c r="F223" s="171">
        <f>'LIGHT GUN'!L93</f>
        <v>0</v>
      </c>
      <c r="G223" s="57">
        <f t="shared" si="38"/>
        <v>0</v>
      </c>
      <c r="H223" s="57" t="str">
        <f t="shared" si="39"/>
        <v>99</v>
      </c>
      <c r="I223" s="57">
        <f t="shared" si="40"/>
        <v>217</v>
      </c>
      <c r="J223" s="57" t="str">
        <f t="shared" si="41"/>
        <v>DQ</v>
      </c>
      <c r="L223" s="57" t="str">
        <f>IF('Competitor List'!K72="Y",'Competitor List'!C72," ")</f>
        <v xml:space="preserve"> </v>
      </c>
      <c r="M223" s="57">
        <f>'HEAVY GUN'!J93</f>
        <v>0</v>
      </c>
      <c r="N223" s="57">
        <f>'HEAVY GUN'!K93</f>
        <v>0</v>
      </c>
      <c r="O223" s="171">
        <f>'HEAVY GUN'!L93</f>
        <v>0</v>
      </c>
      <c r="P223" s="57">
        <f t="shared" si="42"/>
        <v>0</v>
      </c>
      <c r="Q223" s="57" t="str">
        <f t="shared" si="43"/>
        <v>99</v>
      </c>
      <c r="R223" s="57">
        <f t="shared" si="44"/>
        <v>217</v>
      </c>
      <c r="S223" s="57" t="str">
        <f t="shared" si="45"/>
        <v>DQ</v>
      </c>
      <c r="U223" s="57">
        <f>'Factory Gun'!B93</f>
        <v>0</v>
      </c>
      <c r="V223" s="57">
        <f>'Factory Gun'!J93</f>
        <v>0</v>
      </c>
      <c r="W223" s="57">
        <f>'Factory Gun'!K93</f>
        <v>0</v>
      </c>
      <c r="X223" s="171">
        <f>'Factory Gun'!L93</f>
        <v>0</v>
      </c>
      <c r="Y223" s="57">
        <f t="shared" si="46"/>
        <v>0</v>
      </c>
      <c r="Z223" s="57" t="str">
        <f t="shared" si="47"/>
        <v>99</v>
      </c>
      <c r="AA223" s="57">
        <f t="shared" si="48"/>
        <v>217</v>
      </c>
      <c r="AB223" s="57" t="str">
        <f t="shared" si="49"/>
        <v>DQ</v>
      </c>
    </row>
    <row r="224" spans="1:28" x14ac:dyDescent="0.35">
      <c r="A224" s="57">
        <v>218</v>
      </c>
      <c r="B224" s="57" t="s">
        <v>154</v>
      </c>
      <c r="C224" s="57" t="str">
        <f>IF('Competitor List'!J73="Y",'Competitor List'!B73," ")</f>
        <v xml:space="preserve"> </v>
      </c>
      <c r="D224" s="57">
        <f>'LIGHT GUN'!J94</f>
        <v>0</v>
      </c>
      <c r="E224" s="57">
        <f>'LIGHT GUN'!K94</f>
        <v>0</v>
      </c>
      <c r="F224" s="171">
        <f>'LIGHT GUN'!L94</f>
        <v>0</v>
      </c>
      <c r="G224" s="57">
        <f t="shared" si="38"/>
        <v>0</v>
      </c>
      <c r="H224" s="57" t="str">
        <f t="shared" si="39"/>
        <v>99</v>
      </c>
      <c r="I224" s="57">
        <f t="shared" si="40"/>
        <v>218</v>
      </c>
      <c r="J224" s="57" t="str">
        <f t="shared" si="41"/>
        <v>DQ</v>
      </c>
      <c r="L224" s="57" t="str">
        <f>IF('Competitor List'!K73="Y",'Competitor List'!C73," ")</f>
        <v xml:space="preserve"> </v>
      </c>
      <c r="M224" s="57">
        <f>'HEAVY GUN'!J94</f>
        <v>0</v>
      </c>
      <c r="N224" s="57">
        <f>'HEAVY GUN'!K94</f>
        <v>0</v>
      </c>
      <c r="O224" s="171">
        <f>'HEAVY GUN'!L94</f>
        <v>0</v>
      </c>
      <c r="P224" s="57">
        <f t="shared" si="42"/>
        <v>0</v>
      </c>
      <c r="Q224" s="57" t="str">
        <f t="shared" si="43"/>
        <v>99</v>
      </c>
      <c r="R224" s="57">
        <f t="shared" si="44"/>
        <v>218</v>
      </c>
      <c r="S224" s="57" t="str">
        <f t="shared" si="45"/>
        <v>DQ</v>
      </c>
      <c r="U224" s="57">
        <f>'Factory Gun'!B94</f>
        <v>0</v>
      </c>
      <c r="V224" s="57">
        <f>'Factory Gun'!J94</f>
        <v>0</v>
      </c>
      <c r="W224" s="57">
        <f>'Factory Gun'!K94</f>
        <v>0</v>
      </c>
      <c r="X224" s="171">
        <f>'Factory Gun'!L94</f>
        <v>0</v>
      </c>
      <c r="Y224" s="57">
        <f t="shared" si="46"/>
        <v>0</v>
      </c>
      <c r="Z224" s="57" t="str">
        <f t="shared" si="47"/>
        <v>99</v>
      </c>
      <c r="AA224" s="57">
        <f t="shared" si="48"/>
        <v>218</v>
      </c>
      <c r="AB224" s="57" t="str">
        <f t="shared" si="49"/>
        <v>DQ</v>
      </c>
    </row>
    <row r="225" spans="1:28" x14ac:dyDescent="0.35">
      <c r="A225" s="57">
        <v>219</v>
      </c>
      <c r="B225" s="57" t="s">
        <v>154</v>
      </c>
      <c r="C225" s="57" t="str">
        <f>IF('Competitor List'!J74="Y",'Competitor List'!B74," ")</f>
        <v xml:space="preserve"> </v>
      </c>
      <c r="D225" s="57">
        <f>'LIGHT GUN'!J95</f>
        <v>0</v>
      </c>
      <c r="E225" s="57">
        <f>'LIGHT GUN'!K95</f>
        <v>0</v>
      </c>
      <c r="F225" s="171">
        <f>'LIGHT GUN'!L95</f>
        <v>0</v>
      </c>
      <c r="G225" s="57">
        <f t="shared" si="38"/>
        <v>0</v>
      </c>
      <c r="H225" s="57" t="str">
        <f t="shared" si="39"/>
        <v>99</v>
      </c>
      <c r="I225" s="57">
        <f t="shared" si="40"/>
        <v>219</v>
      </c>
      <c r="J225" s="57" t="str">
        <f t="shared" si="41"/>
        <v>DQ</v>
      </c>
      <c r="L225" s="57" t="str">
        <f>IF('Competitor List'!K74="Y",'Competitor List'!C74," ")</f>
        <v xml:space="preserve"> </v>
      </c>
      <c r="M225" s="57">
        <f>'HEAVY GUN'!J95</f>
        <v>0</v>
      </c>
      <c r="N225" s="57">
        <f>'HEAVY GUN'!K95</f>
        <v>0</v>
      </c>
      <c r="O225" s="171">
        <f>'HEAVY GUN'!L95</f>
        <v>0</v>
      </c>
      <c r="P225" s="57">
        <f t="shared" si="42"/>
        <v>0</v>
      </c>
      <c r="Q225" s="57" t="str">
        <f t="shared" si="43"/>
        <v>99</v>
      </c>
      <c r="R225" s="57">
        <f t="shared" si="44"/>
        <v>219</v>
      </c>
      <c r="S225" s="57" t="str">
        <f t="shared" si="45"/>
        <v>DQ</v>
      </c>
      <c r="U225" s="57">
        <f>'Factory Gun'!B95</f>
        <v>0</v>
      </c>
      <c r="V225" s="57">
        <f>'Factory Gun'!J95</f>
        <v>0</v>
      </c>
      <c r="W225" s="57">
        <f>'Factory Gun'!K95</f>
        <v>0</v>
      </c>
      <c r="X225" s="171">
        <f>'Factory Gun'!L95</f>
        <v>0</v>
      </c>
      <c r="Y225" s="57">
        <f t="shared" si="46"/>
        <v>0</v>
      </c>
      <c r="Z225" s="57" t="str">
        <f t="shared" si="47"/>
        <v>99</v>
      </c>
      <c r="AA225" s="57">
        <f t="shared" si="48"/>
        <v>219</v>
      </c>
      <c r="AB225" s="57" t="str">
        <f t="shared" si="49"/>
        <v>DQ</v>
      </c>
    </row>
    <row r="226" spans="1:28" x14ac:dyDescent="0.35">
      <c r="A226" s="57">
        <v>220</v>
      </c>
      <c r="B226" s="57" t="s">
        <v>154</v>
      </c>
      <c r="C226" s="57" t="str">
        <f>IF('Competitor List'!J75="Y",'Competitor List'!B75," ")</f>
        <v xml:space="preserve"> </v>
      </c>
      <c r="D226" s="57">
        <f>'LIGHT GUN'!J96</f>
        <v>0</v>
      </c>
      <c r="E226" s="57">
        <f>'LIGHT GUN'!K96</f>
        <v>0</v>
      </c>
      <c r="F226" s="171">
        <f>'LIGHT GUN'!L96</f>
        <v>0</v>
      </c>
      <c r="G226" s="57">
        <f t="shared" si="38"/>
        <v>0</v>
      </c>
      <c r="H226" s="57" t="str">
        <f t="shared" si="39"/>
        <v>99</v>
      </c>
      <c r="I226" s="57">
        <f t="shared" si="40"/>
        <v>220</v>
      </c>
      <c r="J226" s="57" t="str">
        <f t="shared" si="41"/>
        <v>DQ</v>
      </c>
      <c r="L226" s="57" t="str">
        <f>IF('Competitor List'!K75="Y",'Competitor List'!C75," ")</f>
        <v xml:space="preserve"> </v>
      </c>
      <c r="M226" s="57">
        <f>'HEAVY GUN'!J96</f>
        <v>0</v>
      </c>
      <c r="N226" s="57">
        <f>'HEAVY GUN'!K96</f>
        <v>0</v>
      </c>
      <c r="O226" s="171">
        <f>'HEAVY GUN'!L96</f>
        <v>0</v>
      </c>
      <c r="P226" s="57">
        <f t="shared" si="42"/>
        <v>0</v>
      </c>
      <c r="Q226" s="57" t="str">
        <f t="shared" si="43"/>
        <v>99</v>
      </c>
      <c r="R226" s="57">
        <f t="shared" si="44"/>
        <v>220</v>
      </c>
      <c r="S226" s="57" t="str">
        <f t="shared" si="45"/>
        <v>DQ</v>
      </c>
      <c r="U226" s="57">
        <f>'Factory Gun'!B96</f>
        <v>0</v>
      </c>
      <c r="V226" s="57">
        <f>'Factory Gun'!J96</f>
        <v>0</v>
      </c>
      <c r="W226" s="57">
        <f>'Factory Gun'!K96</f>
        <v>0</v>
      </c>
      <c r="X226" s="171">
        <f>'Factory Gun'!L96</f>
        <v>0</v>
      </c>
      <c r="Y226" s="57">
        <f t="shared" si="46"/>
        <v>0</v>
      </c>
      <c r="Z226" s="57" t="str">
        <f t="shared" si="47"/>
        <v>99</v>
      </c>
      <c r="AA226" s="57">
        <f t="shared" si="48"/>
        <v>220</v>
      </c>
      <c r="AB226" s="57" t="str">
        <f t="shared" si="49"/>
        <v>DQ</v>
      </c>
    </row>
    <row r="227" spans="1:28" x14ac:dyDescent="0.35">
      <c r="A227" s="57">
        <v>221</v>
      </c>
      <c r="B227" s="57" t="s">
        <v>154</v>
      </c>
      <c r="C227" s="57" t="str">
        <f>IF('Competitor List'!J76="Y",'Competitor List'!B76," ")</f>
        <v xml:space="preserve"> </v>
      </c>
      <c r="D227" s="57">
        <f>'LIGHT GUN'!J97</f>
        <v>0</v>
      </c>
      <c r="E227" s="57">
        <f>'LIGHT GUN'!K97</f>
        <v>0</v>
      </c>
      <c r="F227" s="171">
        <f>'LIGHT GUN'!L97</f>
        <v>0</v>
      </c>
      <c r="G227" s="57">
        <f t="shared" si="38"/>
        <v>0</v>
      </c>
      <c r="H227" s="57" t="str">
        <f t="shared" si="39"/>
        <v>99</v>
      </c>
      <c r="I227" s="57">
        <f t="shared" si="40"/>
        <v>221</v>
      </c>
      <c r="J227" s="57" t="str">
        <f t="shared" si="41"/>
        <v>DQ</v>
      </c>
      <c r="L227" s="57" t="str">
        <f>IF('Competitor List'!K76="Y",'Competitor List'!C76," ")</f>
        <v xml:space="preserve"> </v>
      </c>
      <c r="M227" s="57">
        <f>'HEAVY GUN'!J97</f>
        <v>0</v>
      </c>
      <c r="N227" s="57">
        <f>'HEAVY GUN'!K97</f>
        <v>0</v>
      </c>
      <c r="O227" s="171">
        <f>'HEAVY GUN'!L97</f>
        <v>0</v>
      </c>
      <c r="P227" s="57">
        <f t="shared" si="42"/>
        <v>0</v>
      </c>
      <c r="Q227" s="57" t="str">
        <f t="shared" si="43"/>
        <v>99</v>
      </c>
      <c r="R227" s="57">
        <f t="shared" si="44"/>
        <v>221</v>
      </c>
      <c r="S227" s="57" t="str">
        <f t="shared" si="45"/>
        <v>DQ</v>
      </c>
      <c r="U227" s="57">
        <f>'Factory Gun'!B97</f>
        <v>0</v>
      </c>
      <c r="V227" s="57">
        <f>'Factory Gun'!J97</f>
        <v>0</v>
      </c>
      <c r="W227" s="57">
        <f>'Factory Gun'!K97</f>
        <v>0</v>
      </c>
      <c r="X227" s="171">
        <f>'Factory Gun'!L97</f>
        <v>0</v>
      </c>
      <c r="Y227" s="57">
        <f t="shared" si="46"/>
        <v>0</v>
      </c>
      <c r="Z227" s="57" t="str">
        <f t="shared" si="47"/>
        <v>99</v>
      </c>
      <c r="AA227" s="57">
        <f t="shared" si="48"/>
        <v>221</v>
      </c>
      <c r="AB227" s="57" t="str">
        <f t="shared" si="49"/>
        <v>DQ</v>
      </c>
    </row>
    <row r="228" spans="1:28" x14ac:dyDescent="0.35">
      <c r="A228" s="57">
        <v>222</v>
      </c>
      <c r="B228" s="57" t="s">
        <v>154</v>
      </c>
      <c r="C228" s="57" t="str">
        <f>IF('Competitor List'!J77="Y",'Competitor List'!B77," ")</f>
        <v xml:space="preserve"> </v>
      </c>
      <c r="D228" s="57">
        <f>'LIGHT GUN'!J98</f>
        <v>0</v>
      </c>
      <c r="E228" s="57">
        <f>'LIGHT GUN'!K98</f>
        <v>0</v>
      </c>
      <c r="F228" s="171">
        <f>'LIGHT GUN'!L98</f>
        <v>0</v>
      </c>
      <c r="G228" s="57">
        <f t="shared" si="38"/>
        <v>0</v>
      </c>
      <c r="H228" s="57" t="str">
        <f t="shared" si="39"/>
        <v>99</v>
      </c>
      <c r="I228" s="57">
        <f t="shared" si="40"/>
        <v>222</v>
      </c>
      <c r="J228" s="57" t="str">
        <f t="shared" si="41"/>
        <v>DQ</v>
      </c>
      <c r="L228" s="57" t="str">
        <f>IF('Competitor List'!K77="Y",'Competitor List'!C77," ")</f>
        <v xml:space="preserve"> </v>
      </c>
      <c r="M228" s="57">
        <f>'HEAVY GUN'!J98</f>
        <v>0</v>
      </c>
      <c r="N228" s="57">
        <f>'HEAVY GUN'!K98</f>
        <v>0</v>
      </c>
      <c r="O228" s="171">
        <f>'HEAVY GUN'!L98</f>
        <v>0</v>
      </c>
      <c r="P228" s="57">
        <f t="shared" si="42"/>
        <v>0</v>
      </c>
      <c r="Q228" s="57" t="str">
        <f t="shared" si="43"/>
        <v>99</v>
      </c>
      <c r="R228" s="57">
        <f t="shared" si="44"/>
        <v>222</v>
      </c>
      <c r="S228" s="57" t="str">
        <f t="shared" si="45"/>
        <v>DQ</v>
      </c>
      <c r="U228" s="57">
        <f>'Factory Gun'!B98</f>
        <v>0</v>
      </c>
      <c r="V228" s="57">
        <f>'Factory Gun'!J98</f>
        <v>0</v>
      </c>
      <c r="W228" s="57">
        <f>'Factory Gun'!K98</f>
        <v>0</v>
      </c>
      <c r="X228" s="171">
        <f>'Factory Gun'!L98</f>
        <v>0</v>
      </c>
      <c r="Y228" s="57">
        <f t="shared" si="46"/>
        <v>0</v>
      </c>
      <c r="Z228" s="57" t="str">
        <f t="shared" si="47"/>
        <v>99</v>
      </c>
      <c r="AA228" s="57">
        <f t="shared" si="48"/>
        <v>222</v>
      </c>
      <c r="AB228" s="57" t="str">
        <f t="shared" si="49"/>
        <v>DQ</v>
      </c>
    </row>
    <row r="229" spans="1:28" x14ac:dyDescent="0.35">
      <c r="A229" s="57">
        <v>223</v>
      </c>
      <c r="B229" s="57" t="s">
        <v>154</v>
      </c>
      <c r="C229" s="57" t="str">
        <f>IF('Competitor List'!J78="Y",'Competitor List'!B78," ")</f>
        <v xml:space="preserve"> </v>
      </c>
      <c r="D229" s="57">
        <f>'LIGHT GUN'!J99</f>
        <v>0</v>
      </c>
      <c r="E229" s="57">
        <f>'LIGHT GUN'!K99</f>
        <v>0</v>
      </c>
      <c r="F229" s="171">
        <f>'LIGHT GUN'!L99</f>
        <v>0</v>
      </c>
      <c r="G229" s="57">
        <f t="shared" si="38"/>
        <v>0</v>
      </c>
      <c r="H229" s="57" t="str">
        <f t="shared" si="39"/>
        <v>99</v>
      </c>
      <c r="I229" s="57">
        <f t="shared" si="40"/>
        <v>223</v>
      </c>
      <c r="J229" s="57" t="str">
        <f t="shared" si="41"/>
        <v>DQ</v>
      </c>
      <c r="L229" s="57" t="str">
        <f>IF('Competitor List'!K78="Y",'Competitor List'!C78," ")</f>
        <v xml:space="preserve"> </v>
      </c>
      <c r="M229" s="57">
        <f>'HEAVY GUN'!J99</f>
        <v>0</v>
      </c>
      <c r="N229" s="57">
        <f>'HEAVY GUN'!K99</f>
        <v>0</v>
      </c>
      <c r="O229" s="171">
        <f>'HEAVY GUN'!L99</f>
        <v>0</v>
      </c>
      <c r="P229" s="57">
        <f t="shared" si="42"/>
        <v>0</v>
      </c>
      <c r="Q229" s="57" t="str">
        <f t="shared" si="43"/>
        <v>99</v>
      </c>
      <c r="R229" s="57">
        <f t="shared" si="44"/>
        <v>223</v>
      </c>
      <c r="S229" s="57" t="str">
        <f t="shared" si="45"/>
        <v>DQ</v>
      </c>
      <c r="U229" s="57">
        <f>'Factory Gun'!B99</f>
        <v>0</v>
      </c>
      <c r="V229" s="57">
        <f>'Factory Gun'!J99</f>
        <v>0</v>
      </c>
      <c r="W229" s="57">
        <f>'Factory Gun'!K99</f>
        <v>0</v>
      </c>
      <c r="X229" s="171">
        <f>'Factory Gun'!L99</f>
        <v>0</v>
      </c>
      <c r="Y229" s="57">
        <f t="shared" si="46"/>
        <v>0</v>
      </c>
      <c r="Z229" s="57" t="str">
        <f t="shared" si="47"/>
        <v>99</v>
      </c>
      <c r="AA229" s="57">
        <f t="shared" si="48"/>
        <v>223</v>
      </c>
      <c r="AB229" s="57" t="str">
        <f t="shared" si="49"/>
        <v>DQ</v>
      </c>
    </row>
    <row r="230" spans="1:28" x14ac:dyDescent="0.35">
      <c r="A230" s="57">
        <v>224</v>
      </c>
      <c r="B230" s="57" t="s">
        <v>154</v>
      </c>
      <c r="C230" s="57" t="str">
        <f>IF('Competitor List'!J79="Y",'Competitor List'!B79," ")</f>
        <v xml:space="preserve"> </v>
      </c>
      <c r="D230" s="57">
        <f>'LIGHT GUN'!J100</f>
        <v>0</v>
      </c>
      <c r="E230" s="57">
        <f>'LIGHT GUN'!K100</f>
        <v>0</v>
      </c>
      <c r="F230" s="171">
        <f>'LIGHT GUN'!L100</f>
        <v>0</v>
      </c>
      <c r="G230" s="57">
        <f t="shared" si="38"/>
        <v>0</v>
      </c>
      <c r="H230" s="57" t="str">
        <f t="shared" si="39"/>
        <v>99</v>
      </c>
      <c r="I230" s="57">
        <f t="shared" si="40"/>
        <v>224</v>
      </c>
      <c r="J230" s="57" t="str">
        <f t="shared" si="41"/>
        <v>DQ</v>
      </c>
      <c r="L230" s="57" t="str">
        <f>IF('Competitor List'!K79="Y",'Competitor List'!C79," ")</f>
        <v xml:space="preserve"> </v>
      </c>
      <c r="M230" s="57">
        <f>'HEAVY GUN'!J100</f>
        <v>0</v>
      </c>
      <c r="N230" s="57">
        <f>'HEAVY GUN'!K100</f>
        <v>0</v>
      </c>
      <c r="O230" s="171">
        <f>'HEAVY GUN'!L100</f>
        <v>0</v>
      </c>
      <c r="P230" s="57">
        <f t="shared" si="42"/>
        <v>0</v>
      </c>
      <c r="Q230" s="57" t="str">
        <f t="shared" si="43"/>
        <v>99</v>
      </c>
      <c r="R230" s="57">
        <f t="shared" si="44"/>
        <v>224</v>
      </c>
      <c r="S230" s="57" t="str">
        <f t="shared" si="45"/>
        <v>DQ</v>
      </c>
      <c r="U230" s="57">
        <f>'Factory Gun'!B100</f>
        <v>0</v>
      </c>
      <c r="V230" s="57">
        <f>'Factory Gun'!J100</f>
        <v>0</v>
      </c>
      <c r="W230" s="57">
        <f>'Factory Gun'!K100</f>
        <v>0</v>
      </c>
      <c r="X230" s="171">
        <f>'Factory Gun'!L100</f>
        <v>0</v>
      </c>
      <c r="Y230" s="57">
        <f t="shared" si="46"/>
        <v>0</v>
      </c>
      <c r="Z230" s="57" t="str">
        <f t="shared" si="47"/>
        <v>99</v>
      </c>
      <c r="AA230" s="57">
        <f t="shared" si="48"/>
        <v>224</v>
      </c>
      <c r="AB230" s="57" t="str">
        <f t="shared" si="49"/>
        <v>DQ</v>
      </c>
    </row>
    <row r="231" spans="1:28" x14ac:dyDescent="0.35">
      <c r="A231" s="57">
        <v>225</v>
      </c>
      <c r="B231" s="57" t="s">
        <v>154</v>
      </c>
      <c r="C231" s="57" t="str">
        <f>IF('Competitor List'!J80="Y",'Competitor List'!B80," ")</f>
        <v xml:space="preserve"> </v>
      </c>
      <c r="D231" s="57">
        <f>'LIGHT GUN'!J101</f>
        <v>0</v>
      </c>
      <c r="E231" s="57">
        <f>'LIGHT GUN'!K101</f>
        <v>0</v>
      </c>
      <c r="F231" s="171">
        <f>'LIGHT GUN'!L101</f>
        <v>0</v>
      </c>
      <c r="G231" s="57">
        <f t="shared" si="38"/>
        <v>0</v>
      </c>
      <c r="H231" s="57" t="str">
        <f t="shared" si="39"/>
        <v>99</v>
      </c>
      <c r="I231" s="57">
        <f t="shared" si="40"/>
        <v>225</v>
      </c>
      <c r="J231" s="57" t="str">
        <f t="shared" si="41"/>
        <v>DQ</v>
      </c>
      <c r="L231" s="57" t="str">
        <f>IF('Competitor List'!K80="Y",'Competitor List'!C80," ")</f>
        <v xml:space="preserve"> </v>
      </c>
      <c r="M231" s="57">
        <f>'HEAVY GUN'!J101</f>
        <v>0</v>
      </c>
      <c r="N231" s="57">
        <f>'HEAVY GUN'!K101</f>
        <v>0</v>
      </c>
      <c r="O231" s="171">
        <f>'HEAVY GUN'!L101</f>
        <v>0</v>
      </c>
      <c r="P231" s="57">
        <f t="shared" si="42"/>
        <v>0</v>
      </c>
      <c r="Q231" s="57" t="str">
        <f t="shared" si="43"/>
        <v>99</v>
      </c>
      <c r="R231" s="57">
        <f t="shared" si="44"/>
        <v>225</v>
      </c>
      <c r="S231" s="57" t="str">
        <f t="shared" si="45"/>
        <v>DQ</v>
      </c>
      <c r="U231" s="57">
        <f>'Factory Gun'!B101</f>
        <v>0</v>
      </c>
      <c r="V231" s="57">
        <f>'Factory Gun'!J101</f>
        <v>0</v>
      </c>
      <c r="W231" s="57">
        <f>'Factory Gun'!K101</f>
        <v>0</v>
      </c>
      <c r="X231" s="171">
        <f>'Factory Gun'!L101</f>
        <v>0</v>
      </c>
      <c r="Y231" s="57">
        <f t="shared" si="46"/>
        <v>0</v>
      </c>
      <c r="Z231" s="57" t="str">
        <f t="shared" si="47"/>
        <v>99</v>
      </c>
      <c r="AA231" s="57">
        <f t="shared" si="48"/>
        <v>225</v>
      </c>
      <c r="AB231" s="57" t="str">
        <f t="shared" si="49"/>
        <v>DQ</v>
      </c>
    </row>
    <row r="232" spans="1:28" x14ac:dyDescent="0.35">
      <c r="A232" s="57">
        <v>226</v>
      </c>
      <c r="B232" s="57" t="s">
        <v>154</v>
      </c>
      <c r="C232" s="57" t="str">
        <f>IF('Competitor List'!J81="Y",'Competitor List'!B81," ")</f>
        <v xml:space="preserve"> </v>
      </c>
      <c r="D232" s="57">
        <f>'LIGHT GUN'!J102</f>
        <v>0</v>
      </c>
      <c r="E232" s="57">
        <f>'LIGHT GUN'!K102</f>
        <v>0</v>
      </c>
      <c r="F232" s="171">
        <f>'LIGHT GUN'!L102</f>
        <v>0</v>
      </c>
      <c r="G232" s="57">
        <f t="shared" si="38"/>
        <v>0</v>
      </c>
      <c r="H232" s="57" t="str">
        <f t="shared" si="39"/>
        <v>99</v>
      </c>
      <c r="I232" s="57">
        <f t="shared" si="40"/>
        <v>226</v>
      </c>
      <c r="J232" s="57" t="str">
        <f t="shared" si="41"/>
        <v>DQ</v>
      </c>
      <c r="L232" s="57" t="str">
        <f>IF('Competitor List'!K81="Y",'Competitor List'!C81," ")</f>
        <v xml:space="preserve"> </v>
      </c>
      <c r="M232" s="57">
        <f>'HEAVY GUN'!J102</f>
        <v>0</v>
      </c>
      <c r="N232" s="57">
        <f>'HEAVY GUN'!K102</f>
        <v>0</v>
      </c>
      <c r="O232" s="171">
        <f>'HEAVY GUN'!L102</f>
        <v>0</v>
      </c>
      <c r="P232" s="57">
        <f t="shared" si="42"/>
        <v>0</v>
      </c>
      <c r="Q232" s="57" t="str">
        <f t="shared" si="43"/>
        <v>99</v>
      </c>
      <c r="R232" s="57">
        <f t="shared" si="44"/>
        <v>226</v>
      </c>
      <c r="S232" s="57" t="str">
        <f t="shared" si="45"/>
        <v>DQ</v>
      </c>
      <c r="U232" s="57">
        <f>'Factory Gun'!B102</f>
        <v>0</v>
      </c>
      <c r="V232" s="57">
        <f>'Factory Gun'!J102</f>
        <v>0</v>
      </c>
      <c r="W232" s="57">
        <f>'Factory Gun'!K102</f>
        <v>0</v>
      </c>
      <c r="X232" s="171">
        <f>'Factory Gun'!L102</f>
        <v>0</v>
      </c>
      <c r="Y232" s="57">
        <f t="shared" si="46"/>
        <v>0</v>
      </c>
      <c r="Z232" s="57" t="str">
        <f t="shared" si="47"/>
        <v>99</v>
      </c>
      <c r="AA232" s="57">
        <f t="shared" si="48"/>
        <v>226</v>
      </c>
      <c r="AB232" s="57" t="str">
        <f t="shared" si="49"/>
        <v>DQ</v>
      </c>
    </row>
    <row r="233" spans="1:28" x14ac:dyDescent="0.35">
      <c r="A233" s="57">
        <v>227</v>
      </c>
      <c r="B233" s="57" t="s">
        <v>154</v>
      </c>
      <c r="C233" s="57" t="str">
        <f>IF('Competitor List'!J82="Y",'Competitor List'!B82," ")</f>
        <v xml:space="preserve"> </v>
      </c>
      <c r="D233" s="57">
        <f>'LIGHT GUN'!J103</f>
        <v>0</v>
      </c>
      <c r="E233" s="57">
        <f>'LIGHT GUN'!K103</f>
        <v>0</v>
      </c>
      <c r="F233" s="171">
        <f>'LIGHT GUN'!L103</f>
        <v>0</v>
      </c>
      <c r="G233" s="57">
        <f t="shared" si="38"/>
        <v>0</v>
      </c>
      <c r="H233" s="57" t="str">
        <f t="shared" si="39"/>
        <v>99</v>
      </c>
      <c r="I233" s="57">
        <f t="shared" si="40"/>
        <v>227</v>
      </c>
      <c r="J233" s="57" t="str">
        <f t="shared" si="41"/>
        <v>DQ</v>
      </c>
      <c r="L233" s="57" t="str">
        <f>IF('Competitor List'!K82="Y",'Competitor List'!C82," ")</f>
        <v xml:space="preserve"> </v>
      </c>
      <c r="M233" s="57">
        <f>'HEAVY GUN'!J103</f>
        <v>0</v>
      </c>
      <c r="N233" s="57">
        <f>'HEAVY GUN'!K103</f>
        <v>0</v>
      </c>
      <c r="O233" s="171">
        <f>'HEAVY GUN'!L103</f>
        <v>0</v>
      </c>
      <c r="P233" s="57">
        <f t="shared" si="42"/>
        <v>0</v>
      </c>
      <c r="Q233" s="57" t="str">
        <f t="shared" si="43"/>
        <v>99</v>
      </c>
      <c r="R233" s="57">
        <f t="shared" si="44"/>
        <v>227</v>
      </c>
      <c r="S233" s="57" t="str">
        <f t="shared" si="45"/>
        <v>DQ</v>
      </c>
      <c r="U233" s="57">
        <f>'Factory Gun'!B103</f>
        <v>0</v>
      </c>
      <c r="V233" s="57">
        <f>'Factory Gun'!J103</f>
        <v>0</v>
      </c>
      <c r="W233" s="57">
        <f>'Factory Gun'!K103</f>
        <v>0</v>
      </c>
      <c r="X233" s="171">
        <f>'Factory Gun'!L103</f>
        <v>0</v>
      </c>
      <c r="Y233" s="57">
        <f t="shared" si="46"/>
        <v>0</v>
      </c>
      <c r="Z233" s="57" t="str">
        <f t="shared" si="47"/>
        <v>99</v>
      </c>
      <c r="AA233" s="57">
        <f t="shared" si="48"/>
        <v>227</v>
      </c>
      <c r="AB233" s="57" t="str">
        <f t="shared" si="49"/>
        <v>DQ</v>
      </c>
    </row>
    <row r="234" spans="1:28" x14ac:dyDescent="0.35">
      <c r="A234" s="57">
        <v>228</v>
      </c>
      <c r="B234" s="57" t="s">
        <v>154</v>
      </c>
      <c r="C234" s="57" t="str">
        <f>IF('Competitor List'!J83="Y",'Competitor List'!B83," ")</f>
        <v xml:space="preserve"> </v>
      </c>
      <c r="D234" s="57">
        <f>'LIGHT GUN'!J104</f>
        <v>0</v>
      </c>
      <c r="E234" s="57">
        <f>'LIGHT GUN'!K104</f>
        <v>0</v>
      </c>
      <c r="F234" s="171">
        <f>'LIGHT GUN'!L104</f>
        <v>0</v>
      </c>
      <c r="G234" s="57">
        <f t="shared" si="38"/>
        <v>0</v>
      </c>
      <c r="H234" s="57" t="str">
        <f t="shared" si="39"/>
        <v>99</v>
      </c>
      <c r="I234" s="57">
        <f t="shared" si="40"/>
        <v>228</v>
      </c>
      <c r="J234" s="57" t="str">
        <f t="shared" si="41"/>
        <v>DQ</v>
      </c>
      <c r="L234" s="57" t="str">
        <f>IF('Competitor List'!K83="Y",'Competitor List'!C83," ")</f>
        <v xml:space="preserve"> </v>
      </c>
      <c r="M234" s="57">
        <f>'HEAVY GUN'!J104</f>
        <v>0</v>
      </c>
      <c r="N234" s="57">
        <f>'HEAVY GUN'!K104</f>
        <v>0</v>
      </c>
      <c r="O234" s="171">
        <f>'HEAVY GUN'!L104</f>
        <v>0</v>
      </c>
      <c r="P234" s="57">
        <f t="shared" si="42"/>
        <v>0</v>
      </c>
      <c r="Q234" s="57" t="str">
        <f t="shared" si="43"/>
        <v>99</v>
      </c>
      <c r="R234" s="57">
        <f t="shared" si="44"/>
        <v>228</v>
      </c>
      <c r="S234" s="57" t="str">
        <f t="shared" si="45"/>
        <v>DQ</v>
      </c>
      <c r="U234" s="57">
        <f>'Factory Gun'!B104</f>
        <v>0</v>
      </c>
      <c r="V234" s="57">
        <f>'Factory Gun'!J104</f>
        <v>0</v>
      </c>
      <c r="W234" s="57">
        <f>'Factory Gun'!K104</f>
        <v>0</v>
      </c>
      <c r="X234" s="171">
        <f>'Factory Gun'!L104</f>
        <v>0</v>
      </c>
      <c r="Y234" s="57">
        <f t="shared" si="46"/>
        <v>0</v>
      </c>
      <c r="Z234" s="57" t="str">
        <f t="shared" si="47"/>
        <v>99</v>
      </c>
      <c r="AA234" s="57">
        <f t="shared" si="48"/>
        <v>228</v>
      </c>
      <c r="AB234" s="57" t="str">
        <f t="shared" si="49"/>
        <v>DQ</v>
      </c>
    </row>
    <row r="235" spans="1:28" x14ac:dyDescent="0.35">
      <c r="A235" s="57">
        <v>229</v>
      </c>
      <c r="B235" s="57" t="s">
        <v>154</v>
      </c>
      <c r="C235" s="57" t="str">
        <f>IF('Competitor List'!J84="Y",'Competitor List'!B84," ")</f>
        <v xml:space="preserve"> </v>
      </c>
      <c r="D235" s="57">
        <f>'LIGHT GUN'!J105</f>
        <v>0</v>
      </c>
      <c r="E235" s="57">
        <f>'LIGHT GUN'!K105</f>
        <v>0</v>
      </c>
      <c r="F235" s="171">
        <f>'LIGHT GUN'!L105</f>
        <v>0</v>
      </c>
      <c r="G235" s="57">
        <f t="shared" si="38"/>
        <v>0</v>
      </c>
      <c r="H235" s="57" t="str">
        <f t="shared" si="39"/>
        <v>99</v>
      </c>
      <c r="I235" s="57">
        <f t="shared" si="40"/>
        <v>229</v>
      </c>
      <c r="J235" s="57" t="str">
        <f t="shared" si="41"/>
        <v>DQ</v>
      </c>
      <c r="L235" s="57" t="str">
        <f>IF('Competitor List'!K84="Y",'Competitor List'!C84," ")</f>
        <v xml:space="preserve"> </v>
      </c>
      <c r="M235" s="57">
        <f>'HEAVY GUN'!J105</f>
        <v>0</v>
      </c>
      <c r="N235" s="57">
        <f>'HEAVY GUN'!K105</f>
        <v>0</v>
      </c>
      <c r="O235" s="171">
        <f>'HEAVY GUN'!L105</f>
        <v>0</v>
      </c>
      <c r="P235" s="57">
        <f t="shared" si="42"/>
        <v>0</v>
      </c>
      <c r="Q235" s="57" t="str">
        <f t="shared" si="43"/>
        <v>99</v>
      </c>
      <c r="R235" s="57">
        <f t="shared" si="44"/>
        <v>229</v>
      </c>
      <c r="S235" s="57" t="str">
        <f t="shared" si="45"/>
        <v>DQ</v>
      </c>
      <c r="U235" s="57">
        <f>'Factory Gun'!B105</f>
        <v>0</v>
      </c>
      <c r="V235" s="57">
        <f>'Factory Gun'!J105</f>
        <v>0</v>
      </c>
      <c r="W235" s="57">
        <f>'Factory Gun'!K105</f>
        <v>0</v>
      </c>
      <c r="X235" s="171">
        <f>'Factory Gun'!L105</f>
        <v>0</v>
      </c>
      <c r="Y235" s="57">
        <f t="shared" si="46"/>
        <v>0</v>
      </c>
      <c r="Z235" s="57" t="str">
        <f t="shared" si="47"/>
        <v>99</v>
      </c>
      <c r="AA235" s="57">
        <f t="shared" si="48"/>
        <v>229</v>
      </c>
      <c r="AB235" s="57" t="str">
        <f t="shared" si="49"/>
        <v>DQ</v>
      </c>
    </row>
    <row r="236" spans="1:28" x14ac:dyDescent="0.35">
      <c r="A236" s="57">
        <v>230</v>
      </c>
      <c r="B236" s="57" t="s">
        <v>154</v>
      </c>
      <c r="C236" s="57" t="str">
        <f>IF('Competitor List'!J85="Y",'Competitor List'!B85," ")</f>
        <v xml:space="preserve"> </v>
      </c>
      <c r="D236" s="57">
        <f>'LIGHT GUN'!J106</f>
        <v>0</v>
      </c>
      <c r="E236" s="57">
        <f>'LIGHT GUN'!K106</f>
        <v>0</v>
      </c>
      <c r="F236" s="171">
        <f>'LIGHT GUN'!L106</f>
        <v>0</v>
      </c>
      <c r="G236" s="57">
        <f t="shared" si="38"/>
        <v>0</v>
      </c>
      <c r="H236" s="57" t="str">
        <f t="shared" si="39"/>
        <v>99</v>
      </c>
      <c r="I236" s="57">
        <f t="shared" si="40"/>
        <v>230</v>
      </c>
      <c r="J236" s="57" t="str">
        <f t="shared" si="41"/>
        <v>DQ</v>
      </c>
      <c r="L236" s="57" t="str">
        <f>IF('Competitor List'!K85="Y",'Competitor List'!C85," ")</f>
        <v xml:space="preserve"> </v>
      </c>
      <c r="M236" s="57">
        <f>'HEAVY GUN'!J106</f>
        <v>0</v>
      </c>
      <c r="N236" s="57">
        <f>'HEAVY GUN'!K106</f>
        <v>0</v>
      </c>
      <c r="O236" s="171">
        <f>'HEAVY GUN'!L106</f>
        <v>0</v>
      </c>
      <c r="P236" s="57">
        <f t="shared" si="42"/>
        <v>0</v>
      </c>
      <c r="Q236" s="57" t="str">
        <f t="shared" si="43"/>
        <v>99</v>
      </c>
      <c r="R236" s="57">
        <f t="shared" si="44"/>
        <v>230</v>
      </c>
      <c r="S236" s="57" t="str">
        <f t="shared" si="45"/>
        <v>DQ</v>
      </c>
      <c r="U236" s="57">
        <f>'Factory Gun'!B106</f>
        <v>0</v>
      </c>
      <c r="V236" s="57">
        <f>'Factory Gun'!J106</f>
        <v>0</v>
      </c>
      <c r="W236" s="57">
        <f>'Factory Gun'!K106</f>
        <v>0</v>
      </c>
      <c r="X236" s="171">
        <f>'Factory Gun'!L106</f>
        <v>0</v>
      </c>
      <c r="Y236" s="57">
        <f t="shared" si="46"/>
        <v>0</v>
      </c>
      <c r="Z236" s="57" t="str">
        <f t="shared" si="47"/>
        <v>99</v>
      </c>
      <c r="AA236" s="57">
        <f t="shared" si="48"/>
        <v>230</v>
      </c>
      <c r="AB236" s="57" t="str">
        <f t="shared" si="49"/>
        <v>DQ</v>
      </c>
    </row>
    <row r="237" spans="1:28" x14ac:dyDescent="0.35">
      <c r="A237" s="57">
        <v>231</v>
      </c>
      <c r="B237" s="57" t="s">
        <v>154</v>
      </c>
      <c r="C237" s="57" t="str">
        <f>IF('Competitor List'!J86="Y",'Competitor List'!B86," ")</f>
        <v xml:space="preserve"> </v>
      </c>
      <c r="D237" s="57">
        <f>'LIGHT GUN'!J107</f>
        <v>0</v>
      </c>
      <c r="E237" s="57">
        <f>'LIGHT GUN'!K107</f>
        <v>0</v>
      </c>
      <c r="F237" s="171">
        <f>'LIGHT GUN'!L107</f>
        <v>0</v>
      </c>
      <c r="G237" s="57">
        <f t="shared" si="38"/>
        <v>0</v>
      </c>
      <c r="H237" s="57" t="str">
        <f t="shared" si="39"/>
        <v>99</v>
      </c>
      <c r="I237" s="57">
        <f t="shared" si="40"/>
        <v>231</v>
      </c>
      <c r="J237" s="57" t="str">
        <f t="shared" si="41"/>
        <v>DQ</v>
      </c>
      <c r="L237" s="57" t="str">
        <f>IF('Competitor List'!K86="Y",'Competitor List'!C86," ")</f>
        <v xml:space="preserve"> </v>
      </c>
      <c r="M237" s="57">
        <f>'HEAVY GUN'!J107</f>
        <v>0</v>
      </c>
      <c r="N237" s="57">
        <f>'HEAVY GUN'!K107</f>
        <v>0</v>
      </c>
      <c r="O237" s="171">
        <f>'HEAVY GUN'!L107</f>
        <v>0</v>
      </c>
      <c r="P237" s="57">
        <f t="shared" si="42"/>
        <v>0</v>
      </c>
      <c r="Q237" s="57" t="str">
        <f t="shared" si="43"/>
        <v>99</v>
      </c>
      <c r="R237" s="57">
        <f t="shared" si="44"/>
        <v>231</v>
      </c>
      <c r="S237" s="57" t="str">
        <f t="shared" si="45"/>
        <v>DQ</v>
      </c>
      <c r="U237" s="57">
        <f>'Factory Gun'!B107</f>
        <v>0</v>
      </c>
      <c r="V237" s="57">
        <f>'Factory Gun'!J107</f>
        <v>0</v>
      </c>
      <c r="W237" s="57">
        <f>'Factory Gun'!K107</f>
        <v>0</v>
      </c>
      <c r="X237" s="171">
        <f>'Factory Gun'!L107</f>
        <v>0</v>
      </c>
      <c r="Y237" s="57">
        <f t="shared" si="46"/>
        <v>0</v>
      </c>
      <c r="Z237" s="57" t="str">
        <f t="shared" si="47"/>
        <v>99</v>
      </c>
      <c r="AA237" s="57">
        <f t="shared" si="48"/>
        <v>231</v>
      </c>
      <c r="AB237" s="57" t="str">
        <f t="shared" si="49"/>
        <v>DQ</v>
      </c>
    </row>
    <row r="238" spans="1:28" x14ac:dyDescent="0.35">
      <c r="A238" s="57">
        <v>232</v>
      </c>
      <c r="B238" s="57" t="s">
        <v>154</v>
      </c>
      <c r="C238" s="57" t="str">
        <f>IF('Competitor List'!J87="Y",'Competitor List'!B87," ")</f>
        <v xml:space="preserve"> </v>
      </c>
      <c r="D238" s="57">
        <f>'LIGHT GUN'!J108</f>
        <v>0</v>
      </c>
      <c r="E238" s="57">
        <f>'LIGHT GUN'!K108</f>
        <v>0</v>
      </c>
      <c r="F238" s="171">
        <f>'LIGHT GUN'!L108</f>
        <v>0</v>
      </c>
      <c r="G238" s="57">
        <f t="shared" si="38"/>
        <v>0</v>
      </c>
      <c r="H238" s="57" t="str">
        <f t="shared" si="39"/>
        <v>99</v>
      </c>
      <c r="I238" s="57">
        <f t="shared" si="40"/>
        <v>232</v>
      </c>
      <c r="J238" s="57" t="str">
        <f t="shared" si="41"/>
        <v>DQ</v>
      </c>
      <c r="L238" s="57" t="str">
        <f>IF('Competitor List'!K87="Y",'Competitor List'!C87," ")</f>
        <v xml:space="preserve"> </v>
      </c>
      <c r="M238" s="57">
        <f>'HEAVY GUN'!J108</f>
        <v>0</v>
      </c>
      <c r="N238" s="57">
        <f>'HEAVY GUN'!K108</f>
        <v>0</v>
      </c>
      <c r="O238" s="171">
        <f>'HEAVY GUN'!L108</f>
        <v>0</v>
      </c>
      <c r="P238" s="57">
        <f t="shared" si="42"/>
        <v>0</v>
      </c>
      <c r="Q238" s="57" t="str">
        <f t="shared" si="43"/>
        <v>99</v>
      </c>
      <c r="R238" s="57">
        <f t="shared" si="44"/>
        <v>232</v>
      </c>
      <c r="S238" s="57" t="str">
        <f t="shared" si="45"/>
        <v>DQ</v>
      </c>
      <c r="U238" s="57">
        <f>'Factory Gun'!B108</f>
        <v>0</v>
      </c>
      <c r="V238" s="57">
        <f>'Factory Gun'!J108</f>
        <v>0</v>
      </c>
      <c r="W238" s="57">
        <f>'Factory Gun'!K108</f>
        <v>0</v>
      </c>
      <c r="X238" s="171">
        <f>'Factory Gun'!L108</f>
        <v>0</v>
      </c>
      <c r="Y238" s="57">
        <f t="shared" si="46"/>
        <v>0</v>
      </c>
      <c r="Z238" s="57" t="str">
        <f t="shared" si="47"/>
        <v>99</v>
      </c>
      <c r="AA238" s="57">
        <f t="shared" si="48"/>
        <v>232</v>
      </c>
      <c r="AB238" s="57" t="str">
        <f t="shared" si="49"/>
        <v>DQ</v>
      </c>
    </row>
    <row r="239" spans="1:28" x14ac:dyDescent="0.35">
      <c r="A239" s="57">
        <v>233</v>
      </c>
      <c r="B239" s="57" t="s">
        <v>154</v>
      </c>
      <c r="C239" s="57" t="str">
        <f>IF('Competitor List'!J88="Y",'Competitor List'!B88," ")</f>
        <v xml:space="preserve"> </v>
      </c>
      <c r="D239" s="57">
        <f>'LIGHT GUN'!J109</f>
        <v>0</v>
      </c>
      <c r="E239" s="57">
        <f>'LIGHT GUN'!K109</f>
        <v>0</v>
      </c>
      <c r="F239" s="171">
        <f>'LIGHT GUN'!L109</f>
        <v>0</v>
      </c>
      <c r="G239" s="57">
        <f t="shared" si="38"/>
        <v>0</v>
      </c>
      <c r="H239" s="57" t="str">
        <f t="shared" si="39"/>
        <v>99</v>
      </c>
      <c r="I239" s="57">
        <f t="shared" si="40"/>
        <v>233</v>
      </c>
      <c r="J239" s="57" t="str">
        <f t="shared" si="41"/>
        <v>DQ</v>
      </c>
      <c r="L239" s="57" t="str">
        <f>IF('Competitor List'!K88="Y",'Competitor List'!C88," ")</f>
        <v xml:space="preserve"> </v>
      </c>
      <c r="M239" s="57">
        <f>'HEAVY GUN'!J109</f>
        <v>0</v>
      </c>
      <c r="N239" s="57">
        <f>'HEAVY GUN'!K109</f>
        <v>0</v>
      </c>
      <c r="O239" s="171">
        <f>'HEAVY GUN'!L109</f>
        <v>0</v>
      </c>
      <c r="P239" s="57">
        <f t="shared" si="42"/>
        <v>0</v>
      </c>
      <c r="Q239" s="57" t="str">
        <f t="shared" si="43"/>
        <v>99</v>
      </c>
      <c r="R239" s="57">
        <f t="shared" si="44"/>
        <v>233</v>
      </c>
      <c r="S239" s="57" t="str">
        <f t="shared" si="45"/>
        <v>DQ</v>
      </c>
      <c r="U239" s="57">
        <f>'Factory Gun'!B109</f>
        <v>0</v>
      </c>
      <c r="V239" s="57">
        <f>'Factory Gun'!J109</f>
        <v>0</v>
      </c>
      <c r="W239" s="57">
        <f>'Factory Gun'!K109</f>
        <v>0</v>
      </c>
      <c r="X239" s="171">
        <f>'Factory Gun'!L109</f>
        <v>0</v>
      </c>
      <c r="Y239" s="57">
        <f t="shared" si="46"/>
        <v>0</v>
      </c>
      <c r="Z239" s="57" t="str">
        <f t="shared" si="47"/>
        <v>99</v>
      </c>
      <c r="AA239" s="57">
        <f t="shared" si="48"/>
        <v>233</v>
      </c>
      <c r="AB239" s="57" t="str">
        <f t="shared" si="49"/>
        <v>DQ</v>
      </c>
    </row>
    <row r="240" spans="1:28" x14ac:dyDescent="0.35">
      <c r="A240" s="57">
        <v>234</v>
      </c>
      <c r="B240" s="57" t="s">
        <v>154</v>
      </c>
      <c r="C240" s="57" t="str">
        <f>IF('Competitor List'!J89="Y",'Competitor List'!B89," ")</f>
        <v xml:space="preserve"> </v>
      </c>
      <c r="D240" s="57">
        <f>'LIGHT GUN'!J110</f>
        <v>0</v>
      </c>
      <c r="E240" s="57">
        <f>'LIGHT GUN'!K110</f>
        <v>0</v>
      </c>
      <c r="F240" s="171">
        <f>'LIGHT GUN'!L110</f>
        <v>0</v>
      </c>
      <c r="G240" s="57">
        <f t="shared" si="38"/>
        <v>0</v>
      </c>
      <c r="H240" s="57" t="str">
        <f t="shared" si="39"/>
        <v>99</v>
      </c>
      <c r="I240" s="57">
        <f t="shared" si="40"/>
        <v>234</v>
      </c>
      <c r="J240" s="57" t="str">
        <f t="shared" si="41"/>
        <v>DQ</v>
      </c>
      <c r="L240" s="57" t="str">
        <f>IF('Competitor List'!K89="Y",'Competitor List'!C89," ")</f>
        <v xml:space="preserve"> </v>
      </c>
      <c r="M240" s="57">
        <f>'HEAVY GUN'!J110</f>
        <v>0</v>
      </c>
      <c r="N240" s="57">
        <f>'HEAVY GUN'!K110</f>
        <v>0</v>
      </c>
      <c r="O240" s="171">
        <f>'HEAVY GUN'!L110</f>
        <v>0</v>
      </c>
      <c r="P240" s="57">
        <f t="shared" si="42"/>
        <v>0</v>
      </c>
      <c r="Q240" s="57" t="str">
        <f t="shared" si="43"/>
        <v>99</v>
      </c>
      <c r="R240" s="57">
        <f t="shared" si="44"/>
        <v>234</v>
      </c>
      <c r="S240" s="57" t="str">
        <f t="shared" si="45"/>
        <v>DQ</v>
      </c>
      <c r="U240" s="57">
        <f>'Factory Gun'!B110</f>
        <v>0</v>
      </c>
      <c r="V240" s="57">
        <f>'Factory Gun'!J110</f>
        <v>0</v>
      </c>
      <c r="W240" s="57">
        <f>'Factory Gun'!K110</f>
        <v>0</v>
      </c>
      <c r="X240" s="171">
        <f>'Factory Gun'!L110</f>
        <v>0</v>
      </c>
      <c r="Y240" s="57">
        <f t="shared" si="46"/>
        <v>0</v>
      </c>
      <c r="Z240" s="57" t="str">
        <f t="shared" si="47"/>
        <v>99</v>
      </c>
      <c r="AA240" s="57">
        <f t="shared" si="48"/>
        <v>234</v>
      </c>
      <c r="AB240" s="57" t="str">
        <f t="shared" si="49"/>
        <v>DQ</v>
      </c>
    </row>
    <row r="241" spans="1:28" x14ac:dyDescent="0.35">
      <c r="A241" s="57">
        <v>235</v>
      </c>
      <c r="B241" s="57" t="s">
        <v>154</v>
      </c>
      <c r="C241" s="57" t="str">
        <f>IF('Competitor List'!J90="Y",'Competitor List'!B90," ")</f>
        <v xml:space="preserve"> </v>
      </c>
      <c r="D241" s="57">
        <f>'LIGHT GUN'!J111</f>
        <v>0</v>
      </c>
      <c r="E241" s="57">
        <f>'LIGHT GUN'!K111</f>
        <v>0</v>
      </c>
      <c r="F241" s="171">
        <f>'LIGHT GUN'!L111</f>
        <v>0</v>
      </c>
      <c r="G241" s="57">
        <f t="shared" si="38"/>
        <v>0</v>
      </c>
      <c r="H241" s="57" t="str">
        <f t="shared" si="39"/>
        <v>99</v>
      </c>
      <c r="I241" s="57">
        <f t="shared" si="40"/>
        <v>235</v>
      </c>
      <c r="J241" s="57" t="str">
        <f t="shared" si="41"/>
        <v>DQ</v>
      </c>
      <c r="L241" s="57" t="str">
        <f>IF('Competitor List'!K90="Y",'Competitor List'!C90," ")</f>
        <v xml:space="preserve"> </v>
      </c>
      <c r="M241" s="57">
        <f>'HEAVY GUN'!J111</f>
        <v>0</v>
      </c>
      <c r="N241" s="57">
        <f>'HEAVY GUN'!K111</f>
        <v>0</v>
      </c>
      <c r="O241" s="171">
        <f>'HEAVY GUN'!L111</f>
        <v>0</v>
      </c>
      <c r="P241" s="57">
        <f t="shared" si="42"/>
        <v>0</v>
      </c>
      <c r="Q241" s="57" t="str">
        <f t="shared" si="43"/>
        <v>99</v>
      </c>
      <c r="R241" s="57">
        <f t="shared" si="44"/>
        <v>235</v>
      </c>
      <c r="S241" s="57" t="str">
        <f t="shared" si="45"/>
        <v>DQ</v>
      </c>
      <c r="U241" s="57">
        <f>'Factory Gun'!B111</f>
        <v>0</v>
      </c>
      <c r="V241" s="57">
        <f>'Factory Gun'!J111</f>
        <v>0</v>
      </c>
      <c r="W241" s="57">
        <f>'Factory Gun'!K111</f>
        <v>0</v>
      </c>
      <c r="X241" s="171">
        <f>'Factory Gun'!L111</f>
        <v>0</v>
      </c>
      <c r="Y241" s="57">
        <f t="shared" si="46"/>
        <v>0</v>
      </c>
      <c r="Z241" s="57" t="str">
        <f t="shared" si="47"/>
        <v>99</v>
      </c>
      <c r="AA241" s="57">
        <f t="shared" si="48"/>
        <v>235</v>
      </c>
      <c r="AB241" s="57" t="str">
        <f t="shared" si="49"/>
        <v>DQ</v>
      </c>
    </row>
    <row r="242" spans="1:28" x14ac:dyDescent="0.35">
      <c r="A242" s="57">
        <v>236</v>
      </c>
      <c r="B242" s="57" t="s">
        <v>154</v>
      </c>
      <c r="C242" s="57" t="str">
        <f>IF('Competitor List'!J91="Y",'Competitor List'!B91," ")</f>
        <v xml:space="preserve"> </v>
      </c>
      <c r="D242" s="57">
        <f>'LIGHT GUN'!J112</f>
        <v>0</v>
      </c>
      <c r="E242" s="57">
        <f>'LIGHT GUN'!K112</f>
        <v>0</v>
      </c>
      <c r="F242" s="171">
        <f>'LIGHT GUN'!L112</f>
        <v>0</v>
      </c>
      <c r="G242" s="57">
        <f t="shared" si="38"/>
        <v>0</v>
      </c>
      <c r="H242" s="57" t="str">
        <f t="shared" si="39"/>
        <v>99</v>
      </c>
      <c r="I242" s="57">
        <f t="shared" si="40"/>
        <v>236</v>
      </c>
      <c r="J242" s="57" t="str">
        <f t="shared" si="41"/>
        <v>DQ</v>
      </c>
      <c r="L242" s="57" t="str">
        <f>IF('Competitor List'!K91="Y",'Competitor List'!C91," ")</f>
        <v xml:space="preserve"> </v>
      </c>
      <c r="M242" s="57">
        <f>'HEAVY GUN'!J112</f>
        <v>0</v>
      </c>
      <c r="N242" s="57">
        <f>'HEAVY GUN'!K112</f>
        <v>0</v>
      </c>
      <c r="O242" s="171">
        <f>'HEAVY GUN'!L112</f>
        <v>0</v>
      </c>
      <c r="P242" s="57">
        <f t="shared" si="42"/>
        <v>0</v>
      </c>
      <c r="Q242" s="57" t="str">
        <f t="shared" si="43"/>
        <v>99</v>
      </c>
      <c r="R242" s="57">
        <f t="shared" si="44"/>
        <v>236</v>
      </c>
      <c r="S242" s="57" t="str">
        <f t="shared" si="45"/>
        <v>DQ</v>
      </c>
      <c r="U242" s="57">
        <f>'Factory Gun'!B112</f>
        <v>0</v>
      </c>
      <c r="V242" s="57">
        <f>'Factory Gun'!J112</f>
        <v>0</v>
      </c>
      <c r="W242" s="57">
        <f>'Factory Gun'!K112</f>
        <v>0</v>
      </c>
      <c r="X242" s="171">
        <f>'Factory Gun'!L112</f>
        <v>0</v>
      </c>
      <c r="Y242" s="57">
        <f t="shared" si="46"/>
        <v>0</v>
      </c>
      <c r="Z242" s="57" t="str">
        <f t="shared" si="47"/>
        <v>99</v>
      </c>
      <c r="AA242" s="57">
        <f t="shared" si="48"/>
        <v>236</v>
      </c>
      <c r="AB242" s="57" t="str">
        <f t="shared" si="49"/>
        <v>DQ</v>
      </c>
    </row>
    <row r="243" spans="1:28" x14ac:dyDescent="0.35">
      <c r="A243" s="57">
        <v>237</v>
      </c>
      <c r="B243" s="57" t="s">
        <v>154</v>
      </c>
      <c r="C243" s="57" t="str">
        <f>IF('Competitor List'!J92="Y",'Competitor List'!B92," ")</f>
        <v xml:space="preserve"> </v>
      </c>
      <c r="D243" s="57">
        <f>'LIGHT GUN'!J113</f>
        <v>0</v>
      </c>
      <c r="E243" s="57">
        <f>'LIGHT GUN'!K113</f>
        <v>0</v>
      </c>
      <c r="F243" s="171">
        <f>'LIGHT GUN'!L113</f>
        <v>0</v>
      </c>
      <c r="G243" s="57">
        <f t="shared" si="38"/>
        <v>0</v>
      </c>
      <c r="H243" s="57" t="str">
        <f t="shared" si="39"/>
        <v>99</v>
      </c>
      <c r="I243" s="57">
        <f t="shared" si="40"/>
        <v>237</v>
      </c>
      <c r="J243" s="57" t="str">
        <f t="shared" si="41"/>
        <v>DQ</v>
      </c>
      <c r="L243" s="57" t="str">
        <f>IF('Competitor List'!K92="Y",'Competitor List'!C92," ")</f>
        <v xml:space="preserve"> </v>
      </c>
      <c r="M243" s="57">
        <f>'HEAVY GUN'!J113</f>
        <v>0</v>
      </c>
      <c r="N243" s="57">
        <f>'HEAVY GUN'!K113</f>
        <v>0</v>
      </c>
      <c r="O243" s="171">
        <f>'HEAVY GUN'!L113</f>
        <v>0</v>
      </c>
      <c r="P243" s="57">
        <f t="shared" si="42"/>
        <v>0</v>
      </c>
      <c r="Q243" s="57" t="str">
        <f t="shared" si="43"/>
        <v>99</v>
      </c>
      <c r="R243" s="57">
        <f t="shared" si="44"/>
        <v>237</v>
      </c>
      <c r="S243" s="57" t="str">
        <f t="shared" si="45"/>
        <v>DQ</v>
      </c>
      <c r="U243" s="57">
        <f>'Factory Gun'!B113</f>
        <v>0</v>
      </c>
      <c r="V243" s="57">
        <f>'Factory Gun'!J113</f>
        <v>0</v>
      </c>
      <c r="W243" s="57">
        <f>'Factory Gun'!K113</f>
        <v>0</v>
      </c>
      <c r="X243" s="171">
        <f>'Factory Gun'!L113</f>
        <v>0</v>
      </c>
      <c r="Y243" s="57">
        <f t="shared" si="46"/>
        <v>0</v>
      </c>
      <c r="Z243" s="57" t="str">
        <f t="shared" si="47"/>
        <v>99</v>
      </c>
      <c r="AA243" s="57">
        <f t="shared" si="48"/>
        <v>237</v>
      </c>
      <c r="AB243" s="57" t="str">
        <f t="shared" si="49"/>
        <v>DQ</v>
      </c>
    </row>
    <row r="244" spans="1:28" x14ac:dyDescent="0.35">
      <c r="A244" s="57">
        <v>238</v>
      </c>
      <c r="B244" s="57" t="s">
        <v>154</v>
      </c>
      <c r="C244" s="57" t="str">
        <f>IF('Competitor List'!J93="Y",'Competitor List'!B93," ")</f>
        <v xml:space="preserve"> </v>
      </c>
      <c r="D244" s="57">
        <f>'LIGHT GUN'!J114</f>
        <v>0</v>
      </c>
      <c r="E244" s="57">
        <f>'LIGHT GUN'!K114</f>
        <v>0</v>
      </c>
      <c r="F244" s="171">
        <f>'LIGHT GUN'!L114</f>
        <v>0</v>
      </c>
      <c r="G244" s="57">
        <f t="shared" si="38"/>
        <v>0</v>
      </c>
      <c r="H244" s="57" t="str">
        <f t="shared" si="39"/>
        <v>99</v>
      </c>
      <c r="I244" s="57">
        <f t="shared" si="40"/>
        <v>238</v>
      </c>
      <c r="J244" s="57" t="str">
        <f t="shared" si="41"/>
        <v>DQ</v>
      </c>
      <c r="L244" s="57" t="str">
        <f>IF('Competitor List'!K93="Y",'Competitor List'!C93," ")</f>
        <v xml:space="preserve"> </v>
      </c>
      <c r="M244" s="57">
        <f>'HEAVY GUN'!J114</f>
        <v>0</v>
      </c>
      <c r="N244" s="57">
        <f>'HEAVY GUN'!K114</f>
        <v>0</v>
      </c>
      <c r="O244" s="171">
        <f>'HEAVY GUN'!L114</f>
        <v>0</v>
      </c>
      <c r="P244" s="57">
        <f t="shared" si="42"/>
        <v>0</v>
      </c>
      <c r="Q244" s="57" t="str">
        <f t="shared" si="43"/>
        <v>99</v>
      </c>
      <c r="R244" s="57">
        <f t="shared" si="44"/>
        <v>238</v>
      </c>
      <c r="S244" s="57" t="str">
        <f t="shared" si="45"/>
        <v>DQ</v>
      </c>
      <c r="U244" s="57">
        <f>'Factory Gun'!B114</f>
        <v>0</v>
      </c>
      <c r="V244" s="57">
        <f>'Factory Gun'!J114</f>
        <v>0</v>
      </c>
      <c r="W244" s="57">
        <f>'Factory Gun'!K114</f>
        <v>0</v>
      </c>
      <c r="X244" s="171">
        <f>'Factory Gun'!L114</f>
        <v>0</v>
      </c>
      <c r="Y244" s="57">
        <f t="shared" si="46"/>
        <v>0</v>
      </c>
      <c r="Z244" s="57" t="str">
        <f t="shared" si="47"/>
        <v>99</v>
      </c>
      <c r="AA244" s="57">
        <f t="shared" si="48"/>
        <v>238</v>
      </c>
      <c r="AB244" s="57" t="str">
        <f t="shared" si="49"/>
        <v>DQ</v>
      </c>
    </row>
    <row r="245" spans="1:28" x14ac:dyDescent="0.35">
      <c r="A245" s="57">
        <v>239</v>
      </c>
      <c r="B245" s="57" t="s">
        <v>154</v>
      </c>
      <c r="C245" s="57" t="str">
        <f>IF('Competitor List'!J94="Y",'Competitor List'!B94," ")</f>
        <v xml:space="preserve"> </v>
      </c>
      <c r="D245" s="57">
        <f>'LIGHT GUN'!J115</f>
        <v>0</v>
      </c>
      <c r="E245" s="57">
        <f>'LIGHT GUN'!K115</f>
        <v>0</v>
      </c>
      <c r="F245" s="171">
        <f>'LIGHT GUN'!L115</f>
        <v>0</v>
      </c>
      <c r="G245" s="57">
        <f t="shared" si="38"/>
        <v>0</v>
      </c>
      <c r="H245" s="57" t="str">
        <f t="shared" si="39"/>
        <v>99</v>
      </c>
      <c r="I245" s="57">
        <f t="shared" si="40"/>
        <v>239</v>
      </c>
      <c r="J245" s="57" t="str">
        <f t="shared" si="41"/>
        <v>DQ</v>
      </c>
      <c r="L245" s="57" t="str">
        <f>IF('Competitor List'!K94="Y",'Competitor List'!C94," ")</f>
        <v xml:space="preserve"> </v>
      </c>
      <c r="M245" s="57">
        <f>'HEAVY GUN'!J115</f>
        <v>0</v>
      </c>
      <c r="N245" s="57">
        <f>'HEAVY GUN'!K115</f>
        <v>0</v>
      </c>
      <c r="O245" s="171">
        <f>'HEAVY GUN'!L115</f>
        <v>0</v>
      </c>
      <c r="P245" s="57">
        <f t="shared" si="42"/>
        <v>0</v>
      </c>
      <c r="Q245" s="57" t="str">
        <f t="shared" si="43"/>
        <v>99</v>
      </c>
      <c r="R245" s="57">
        <f t="shared" si="44"/>
        <v>239</v>
      </c>
      <c r="S245" s="57" t="str">
        <f t="shared" si="45"/>
        <v>DQ</v>
      </c>
      <c r="U245" s="57">
        <f>'Factory Gun'!B115</f>
        <v>0</v>
      </c>
      <c r="V245" s="57">
        <f>'Factory Gun'!J115</f>
        <v>0</v>
      </c>
      <c r="W245" s="57">
        <f>'Factory Gun'!K115</f>
        <v>0</v>
      </c>
      <c r="X245" s="171">
        <f>'Factory Gun'!L115</f>
        <v>0</v>
      </c>
      <c r="Y245" s="57">
        <f t="shared" si="46"/>
        <v>0</v>
      </c>
      <c r="Z245" s="57" t="str">
        <f t="shared" si="47"/>
        <v>99</v>
      </c>
      <c r="AA245" s="57">
        <f t="shared" si="48"/>
        <v>239</v>
      </c>
      <c r="AB245" s="57" t="str">
        <f t="shared" si="49"/>
        <v>DQ</v>
      </c>
    </row>
    <row r="246" spans="1:28" x14ac:dyDescent="0.35">
      <c r="A246" s="57">
        <v>240</v>
      </c>
      <c r="B246" s="57" t="s">
        <v>154</v>
      </c>
      <c r="C246" s="57" t="str">
        <f>IF('Competitor List'!J95="Y",'Competitor List'!B95," ")</f>
        <v xml:space="preserve"> </v>
      </c>
      <c r="D246" s="57">
        <f>'LIGHT GUN'!J116</f>
        <v>0</v>
      </c>
      <c r="E246" s="57">
        <f>'LIGHT GUN'!K116</f>
        <v>0</v>
      </c>
      <c r="F246" s="171">
        <f>'LIGHT GUN'!L116</f>
        <v>0</v>
      </c>
      <c r="G246" s="57">
        <f t="shared" si="38"/>
        <v>0</v>
      </c>
      <c r="H246" s="57" t="str">
        <f t="shared" si="39"/>
        <v>99</v>
      </c>
      <c r="I246" s="57">
        <f t="shared" si="40"/>
        <v>240</v>
      </c>
      <c r="J246" s="57" t="str">
        <f t="shared" si="41"/>
        <v>DQ</v>
      </c>
      <c r="L246" s="57" t="str">
        <f>IF('Competitor List'!K95="Y",'Competitor List'!C95," ")</f>
        <v xml:space="preserve"> </v>
      </c>
      <c r="M246" s="57">
        <f>'HEAVY GUN'!J116</f>
        <v>0</v>
      </c>
      <c r="N246" s="57">
        <f>'HEAVY GUN'!K116</f>
        <v>0</v>
      </c>
      <c r="O246" s="171">
        <f>'HEAVY GUN'!L116</f>
        <v>0</v>
      </c>
      <c r="P246" s="57">
        <f t="shared" si="42"/>
        <v>0</v>
      </c>
      <c r="Q246" s="57" t="str">
        <f t="shared" si="43"/>
        <v>99</v>
      </c>
      <c r="R246" s="57">
        <f t="shared" si="44"/>
        <v>240</v>
      </c>
      <c r="S246" s="57" t="str">
        <f t="shared" si="45"/>
        <v>DQ</v>
      </c>
      <c r="U246" s="57">
        <f>'Factory Gun'!B116</f>
        <v>0</v>
      </c>
      <c r="V246" s="57">
        <f>'Factory Gun'!J116</f>
        <v>0</v>
      </c>
      <c r="W246" s="57">
        <f>'Factory Gun'!K116</f>
        <v>0</v>
      </c>
      <c r="X246" s="171">
        <f>'Factory Gun'!L116</f>
        <v>0</v>
      </c>
      <c r="Y246" s="57">
        <f t="shared" si="46"/>
        <v>0</v>
      </c>
      <c r="Z246" s="57" t="str">
        <f t="shared" si="47"/>
        <v>99</v>
      </c>
      <c r="AA246" s="57">
        <f t="shared" si="48"/>
        <v>240</v>
      </c>
      <c r="AB246" s="57" t="str">
        <f t="shared" si="49"/>
        <v>DQ</v>
      </c>
    </row>
    <row r="247" spans="1:28" x14ac:dyDescent="0.35">
      <c r="A247" s="57">
        <v>241</v>
      </c>
      <c r="B247" s="57" t="s">
        <v>154</v>
      </c>
      <c r="C247" s="57" t="str">
        <f>IF('Competitor List'!J96="Y",'Competitor List'!B96," ")</f>
        <v xml:space="preserve"> </v>
      </c>
      <c r="D247" s="57">
        <f>'LIGHT GUN'!J117</f>
        <v>0</v>
      </c>
      <c r="E247" s="57">
        <f>'LIGHT GUN'!K117</f>
        <v>0</v>
      </c>
      <c r="F247" s="171">
        <f>'LIGHT GUN'!L117</f>
        <v>0</v>
      </c>
      <c r="G247" s="57">
        <f t="shared" si="38"/>
        <v>0</v>
      </c>
      <c r="H247" s="57" t="str">
        <f t="shared" si="39"/>
        <v>99</v>
      </c>
      <c r="I247" s="57">
        <f t="shared" si="40"/>
        <v>241</v>
      </c>
      <c r="J247" s="57" t="str">
        <f t="shared" si="41"/>
        <v>DQ</v>
      </c>
      <c r="L247" s="57" t="str">
        <f>IF('Competitor List'!K96="Y",'Competitor List'!C96," ")</f>
        <v xml:space="preserve"> </v>
      </c>
      <c r="M247" s="57">
        <f>'HEAVY GUN'!J117</f>
        <v>0</v>
      </c>
      <c r="N247" s="57">
        <f>'HEAVY GUN'!K117</f>
        <v>0</v>
      </c>
      <c r="O247" s="171">
        <f>'HEAVY GUN'!L117</f>
        <v>0</v>
      </c>
      <c r="P247" s="57">
        <f t="shared" si="42"/>
        <v>0</v>
      </c>
      <c r="Q247" s="57" t="str">
        <f t="shared" si="43"/>
        <v>99</v>
      </c>
      <c r="R247" s="57">
        <f t="shared" si="44"/>
        <v>241</v>
      </c>
      <c r="S247" s="57" t="str">
        <f t="shared" si="45"/>
        <v>DQ</v>
      </c>
      <c r="U247" s="57">
        <f>'Factory Gun'!B117</f>
        <v>0</v>
      </c>
      <c r="V247" s="57">
        <f>'Factory Gun'!J117</f>
        <v>0</v>
      </c>
      <c r="W247" s="57">
        <f>'Factory Gun'!K117</f>
        <v>0</v>
      </c>
      <c r="X247" s="171">
        <f>'Factory Gun'!L117</f>
        <v>0</v>
      </c>
      <c r="Y247" s="57">
        <f t="shared" si="46"/>
        <v>0</v>
      </c>
      <c r="Z247" s="57" t="str">
        <f t="shared" si="47"/>
        <v>99</v>
      </c>
      <c r="AA247" s="57">
        <f t="shared" si="48"/>
        <v>241</v>
      </c>
      <c r="AB247" s="57" t="str">
        <f t="shared" si="49"/>
        <v>DQ</v>
      </c>
    </row>
    <row r="248" spans="1:28" x14ac:dyDescent="0.35">
      <c r="A248" s="57">
        <v>242</v>
      </c>
      <c r="B248" s="57" t="s">
        <v>154</v>
      </c>
      <c r="C248" s="57" t="str">
        <f>IF('Competitor List'!J97="Y",'Competitor List'!B97," ")</f>
        <v xml:space="preserve"> </v>
      </c>
      <c r="D248" s="57">
        <f>'LIGHT GUN'!J118</f>
        <v>0</v>
      </c>
      <c r="E248" s="57">
        <f>'LIGHT GUN'!K118</f>
        <v>0</v>
      </c>
      <c r="F248" s="171">
        <f>'LIGHT GUN'!L118</f>
        <v>0</v>
      </c>
      <c r="G248" s="57">
        <f t="shared" si="38"/>
        <v>0</v>
      </c>
      <c r="H248" s="57" t="str">
        <f t="shared" si="39"/>
        <v>99</v>
      </c>
      <c r="I248" s="57">
        <f t="shared" si="40"/>
        <v>242</v>
      </c>
      <c r="J248" s="57" t="str">
        <f t="shared" si="41"/>
        <v>DQ</v>
      </c>
      <c r="L248" s="57" t="str">
        <f>IF('Competitor List'!K97="Y",'Competitor List'!C97," ")</f>
        <v xml:space="preserve"> </v>
      </c>
      <c r="M248" s="57">
        <f>'HEAVY GUN'!J118</f>
        <v>0</v>
      </c>
      <c r="N248" s="57">
        <f>'HEAVY GUN'!K118</f>
        <v>0</v>
      </c>
      <c r="O248" s="171">
        <f>'HEAVY GUN'!L118</f>
        <v>0</v>
      </c>
      <c r="P248" s="57">
        <f t="shared" si="42"/>
        <v>0</v>
      </c>
      <c r="Q248" s="57" t="str">
        <f t="shared" si="43"/>
        <v>99</v>
      </c>
      <c r="R248" s="57">
        <f t="shared" si="44"/>
        <v>242</v>
      </c>
      <c r="S248" s="57" t="str">
        <f t="shared" si="45"/>
        <v>DQ</v>
      </c>
      <c r="U248" s="57">
        <f>'Factory Gun'!B118</f>
        <v>0</v>
      </c>
      <c r="V248" s="57">
        <f>'Factory Gun'!J118</f>
        <v>0</v>
      </c>
      <c r="W248" s="57">
        <f>'Factory Gun'!K118</f>
        <v>0</v>
      </c>
      <c r="X248" s="171">
        <f>'Factory Gun'!L118</f>
        <v>0</v>
      </c>
      <c r="Y248" s="57">
        <f t="shared" si="46"/>
        <v>0</v>
      </c>
      <c r="Z248" s="57" t="str">
        <f t="shared" si="47"/>
        <v>99</v>
      </c>
      <c r="AA248" s="57">
        <f t="shared" si="48"/>
        <v>242</v>
      </c>
      <c r="AB248" s="57" t="str">
        <f t="shared" si="49"/>
        <v>DQ</v>
      </c>
    </row>
    <row r="249" spans="1:28" x14ac:dyDescent="0.35">
      <c r="A249" s="57">
        <v>243</v>
      </c>
      <c r="B249" s="57" t="s">
        <v>154</v>
      </c>
      <c r="C249" s="57" t="str">
        <f>IF('Competitor List'!J98="Y",'Competitor List'!B98," ")</f>
        <v xml:space="preserve"> </v>
      </c>
      <c r="D249" s="57">
        <f>'LIGHT GUN'!J119</f>
        <v>0</v>
      </c>
      <c r="E249" s="57">
        <f>'LIGHT GUN'!K119</f>
        <v>0</v>
      </c>
      <c r="F249" s="171">
        <f>'LIGHT GUN'!L119</f>
        <v>0</v>
      </c>
      <c r="G249" s="57">
        <f t="shared" si="38"/>
        <v>0</v>
      </c>
      <c r="H249" s="57" t="str">
        <f t="shared" si="39"/>
        <v>99</v>
      </c>
      <c r="I249" s="57">
        <f t="shared" si="40"/>
        <v>243</v>
      </c>
      <c r="J249" s="57" t="str">
        <f t="shared" si="41"/>
        <v>DQ</v>
      </c>
      <c r="L249" s="57" t="str">
        <f>IF('Competitor List'!K98="Y",'Competitor List'!C98," ")</f>
        <v xml:space="preserve"> </v>
      </c>
      <c r="M249" s="57">
        <f>'HEAVY GUN'!J119</f>
        <v>0</v>
      </c>
      <c r="N249" s="57">
        <f>'HEAVY GUN'!K119</f>
        <v>0</v>
      </c>
      <c r="O249" s="171">
        <f>'HEAVY GUN'!L119</f>
        <v>0</v>
      </c>
      <c r="P249" s="57">
        <f t="shared" si="42"/>
        <v>0</v>
      </c>
      <c r="Q249" s="57" t="str">
        <f t="shared" si="43"/>
        <v>99</v>
      </c>
      <c r="R249" s="57">
        <f t="shared" si="44"/>
        <v>243</v>
      </c>
      <c r="S249" s="57" t="str">
        <f t="shared" si="45"/>
        <v>DQ</v>
      </c>
      <c r="U249" s="57">
        <f>'Factory Gun'!B119</f>
        <v>0</v>
      </c>
      <c r="V249" s="57">
        <f>'Factory Gun'!J119</f>
        <v>0</v>
      </c>
      <c r="W249" s="57">
        <f>'Factory Gun'!K119</f>
        <v>0</v>
      </c>
      <c r="X249" s="171">
        <f>'Factory Gun'!L119</f>
        <v>0</v>
      </c>
      <c r="Y249" s="57">
        <f t="shared" si="46"/>
        <v>0</v>
      </c>
      <c r="Z249" s="57" t="str">
        <f t="shared" si="47"/>
        <v>99</v>
      </c>
      <c r="AA249" s="57">
        <f t="shared" si="48"/>
        <v>243</v>
      </c>
      <c r="AB249" s="57" t="str">
        <f t="shared" si="49"/>
        <v>DQ</v>
      </c>
    </row>
    <row r="250" spans="1:28" x14ac:dyDescent="0.35">
      <c r="A250" s="57">
        <v>244</v>
      </c>
      <c r="B250" s="57" t="s">
        <v>154</v>
      </c>
      <c r="C250" s="57" t="str">
        <f>IF('Competitor List'!J99="Y",'Competitor List'!B99," ")</f>
        <v xml:space="preserve"> </v>
      </c>
      <c r="D250" s="57">
        <f>'LIGHT GUN'!J120</f>
        <v>0</v>
      </c>
      <c r="E250" s="57">
        <f>'LIGHT GUN'!K120</f>
        <v>0</v>
      </c>
      <c r="F250" s="171">
        <f>'LIGHT GUN'!L120</f>
        <v>0</v>
      </c>
      <c r="G250" s="57">
        <f t="shared" si="38"/>
        <v>0</v>
      </c>
      <c r="H250" s="57" t="str">
        <f t="shared" si="39"/>
        <v>99</v>
      </c>
      <c r="I250" s="57">
        <f t="shared" si="40"/>
        <v>244</v>
      </c>
      <c r="J250" s="57" t="str">
        <f t="shared" si="41"/>
        <v>DQ</v>
      </c>
      <c r="L250" s="57" t="str">
        <f>IF('Competitor List'!K99="Y",'Competitor List'!C99," ")</f>
        <v xml:space="preserve"> </v>
      </c>
      <c r="M250" s="57">
        <f>'HEAVY GUN'!J120</f>
        <v>0</v>
      </c>
      <c r="N250" s="57">
        <f>'HEAVY GUN'!K120</f>
        <v>0</v>
      </c>
      <c r="O250" s="171">
        <f>'HEAVY GUN'!L120</f>
        <v>0</v>
      </c>
      <c r="P250" s="57">
        <f t="shared" si="42"/>
        <v>0</v>
      </c>
      <c r="Q250" s="57" t="str">
        <f t="shared" si="43"/>
        <v>99</v>
      </c>
      <c r="R250" s="57">
        <f t="shared" si="44"/>
        <v>244</v>
      </c>
      <c r="S250" s="57" t="str">
        <f t="shared" si="45"/>
        <v>DQ</v>
      </c>
      <c r="U250" s="57">
        <f>'Factory Gun'!B120</f>
        <v>0</v>
      </c>
      <c r="V250" s="57">
        <f>'Factory Gun'!J120</f>
        <v>0</v>
      </c>
      <c r="W250" s="57">
        <f>'Factory Gun'!K120</f>
        <v>0</v>
      </c>
      <c r="X250" s="171">
        <f>'Factory Gun'!L120</f>
        <v>0</v>
      </c>
      <c r="Y250" s="57">
        <f t="shared" si="46"/>
        <v>0</v>
      </c>
      <c r="Z250" s="57" t="str">
        <f t="shared" si="47"/>
        <v>99</v>
      </c>
      <c r="AA250" s="57">
        <f t="shared" si="48"/>
        <v>244</v>
      </c>
      <c r="AB250" s="57" t="str">
        <f t="shared" si="49"/>
        <v>DQ</v>
      </c>
    </row>
    <row r="251" spans="1:28" x14ac:dyDescent="0.35">
      <c r="A251" s="57">
        <v>245</v>
      </c>
      <c r="B251" s="57" t="s">
        <v>154</v>
      </c>
      <c r="C251" s="57" t="str">
        <f>IF('Competitor List'!J100="Y",'Competitor List'!B100," ")</f>
        <v xml:space="preserve"> </v>
      </c>
      <c r="D251" s="57">
        <f>'LIGHT GUN'!J121</f>
        <v>0</v>
      </c>
      <c r="E251" s="57">
        <f>'LIGHT GUN'!K121</f>
        <v>0</v>
      </c>
      <c r="F251" s="171">
        <f>'LIGHT GUN'!L121</f>
        <v>0</v>
      </c>
      <c r="G251" s="57">
        <f t="shared" si="38"/>
        <v>0</v>
      </c>
      <c r="H251" s="57" t="str">
        <f t="shared" si="39"/>
        <v>99</v>
      </c>
      <c r="I251" s="57">
        <f t="shared" si="40"/>
        <v>245</v>
      </c>
      <c r="J251" s="57" t="str">
        <f t="shared" si="41"/>
        <v>DQ</v>
      </c>
      <c r="L251" s="57" t="str">
        <f>IF('Competitor List'!K100="Y",'Competitor List'!C100," ")</f>
        <v xml:space="preserve"> </v>
      </c>
      <c r="M251" s="57">
        <f>'HEAVY GUN'!J121</f>
        <v>0</v>
      </c>
      <c r="N251" s="57">
        <f>'HEAVY GUN'!K121</f>
        <v>0</v>
      </c>
      <c r="O251" s="171">
        <f>'HEAVY GUN'!L121</f>
        <v>0</v>
      </c>
      <c r="P251" s="57">
        <f t="shared" si="42"/>
        <v>0</v>
      </c>
      <c r="Q251" s="57" t="str">
        <f t="shared" si="43"/>
        <v>99</v>
      </c>
      <c r="R251" s="57">
        <f t="shared" si="44"/>
        <v>245</v>
      </c>
      <c r="S251" s="57" t="str">
        <f t="shared" si="45"/>
        <v>DQ</v>
      </c>
      <c r="U251" s="57">
        <f>'Factory Gun'!B121</f>
        <v>0</v>
      </c>
      <c r="V251" s="57">
        <f>'Factory Gun'!J121</f>
        <v>0</v>
      </c>
      <c r="W251" s="57">
        <f>'Factory Gun'!K121</f>
        <v>0</v>
      </c>
      <c r="X251" s="171">
        <f>'Factory Gun'!L121</f>
        <v>0</v>
      </c>
      <c r="Y251" s="57">
        <f t="shared" si="46"/>
        <v>0</v>
      </c>
      <c r="Z251" s="57" t="str">
        <f t="shared" si="47"/>
        <v>99</v>
      </c>
      <c r="AA251" s="57">
        <f t="shared" si="48"/>
        <v>245</v>
      </c>
      <c r="AB251" s="57" t="str">
        <f t="shared" si="49"/>
        <v>DQ</v>
      </c>
    </row>
    <row r="252" spans="1:28" x14ac:dyDescent="0.35">
      <c r="A252" s="57">
        <v>246</v>
      </c>
      <c r="B252" s="57" t="s">
        <v>154</v>
      </c>
      <c r="C252" s="57" t="str">
        <f>IF('Competitor List'!J101="Y",'Competitor List'!B101," ")</f>
        <v xml:space="preserve"> </v>
      </c>
      <c r="D252" s="57">
        <f>'LIGHT GUN'!J122</f>
        <v>0</v>
      </c>
      <c r="E252" s="57">
        <f>'LIGHT GUN'!K122</f>
        <v>0</v>
      </c>
      <c r="F252" s="171">
        <f>'LIGHT GUN'!L122</f>
        <v>0</v>
      </c>
      <c r="G252" s="57">
        <f t="shared" si="38"/>
        <v>0</v>
      </c>
      <c r="H252" s="57" t="str">
        <f t="shared" si="39"/>
        <v>99</v>
      </c>
      <c r="I252" s="57">
        <f t="shared" si="40"/>
        <v>246</v>
      </c>
      <c r="J252" s="57" t="str">
        <f t="shared" si="41"/>
        <v>DQ</v>
      </c>
      <c r="L252" s="57" t="str">
        <f>IF('Competitor List'!K101="Y",'Competitor List'!C101," ")</f>
        <v xml:space="preserve"> </v>
      </c>
      <c r="M252" s="57">
        <f>'HEAVY GUN'!J122</f>
        <v>0</v>
      </c>
      <c r="N252" s="57">
        <f>'HEAVY GUN'!K122</f>
        <v>0</v>
      </c>
      <c r="O252" s="171">
        <f>'HEAVY GUN'!L122</f>
        <v>0</v>
      </c>
      <c r="P252" s="57">
        <f t="shared" si="42"/>
        <v>0</v>
      </c>
      <c r="Q252" s="57" t="str">
        <f t="shared" si="43"/>
        <v>99</v>
      </c>
      <c r="R252" s="57">
        <f t="shared" si="44"/>
        <v>246</v>
      </c>
      <c r="S252" s="57" t="str">
        <f t="shared" si="45"/>
        <v>DQ</v>
      </c>
      <c r="U252" s="57">
        <f>'Factory Gun'!B122</f>
        <v>0</v>
      </c>
      <c r="V252" s="57">
        <f>'Factory Gun'!J122</f>
        <v>0</v>
      </c>
      <c r="W252" s="57">
        <f>'Factory Gun'!K122</f>
        <v>0</v>
      </c>
      <c r="X252" s="171">
        <f>'Factory Gun'!L122</f>
        <v>0</v>
      </c>
      <c r="Y252" s="57">
        <f t="shared" si="46"/>
        <v>0</v>
      </c>
      <c r="Z252" s="57" t="str">
        <f t="shared" si="47"/>
        <v>99</v>
      </c>
      <c r="AA252" s="57">
        <f t="shared" si="48"/>
        <v>246</v>
      </c>
      <c r="AB252" s="57" t="str">
        <f t="shared" si="49"/>
        <v>DQ</v>
      </c>
    </row>
    <row r="253" spans="1:28" x14ac:dyDescent="0.35">
      <c r="A253" s="57">
        <v>247</v>
      </c>
      <c r="B253" s="57" t="s">
        <v>154</v>
      </c>
      <c r="C253" s="57" t="str">
        <f>IF('Competitor List'!J102="Y",'Competitor List'!B102," ")</f>
        <v xml:space="preserve"> </v>
      </c>
      <c r="D253" s="57">
        <f>'LIGHT GUN'!J123</f>
        <v>0</v>
      </c>
      <c r="E253" s="57">
        <f>'LIGHT GUN'!K123</f>
        <v>0</v>
      </c>
      <c r="F253" s="171">
        <f>'LIGHT GUN'!L123</f>
        <v>0</v>
      </c>
      <c r="G253" s="57">
        <f t="shared" si="38"/>
        <v>0</v>
      </c>
      <c r="H253" s="57" t="str">
        <f t="shared" si="39"/>
        <v>99</v>
      </c>
      <c r="I253" s="57">
        <f t="shared" si="40"/>
        <v>247</v>
      </c>
      <c r="J253" s="57" t="str">
        <f t="shared" si="41"/>
        <v>DQ</v>
      </c>
      <c r="L253" s="57" t="str">
        <f>IF('Competitor List'!K102="Y",'Competitor List'!C102," ")</f>
        <v xml:space="preserve"> </v>
      </c>
      <c r="M253" s="57">
        <f>'HEAVY GUN'!J123</f>
        <v>0</v>
      </c>
      <c r="N253" s="57">
        <f>'HEAVY GUN'!K123</f>
        <v>0</v>
      </c>
      <c r="O253" s="171">
        <f>'HEAVY GUN'!L123</f>
        <v>0</v>
      </c>
      <c r="P253" s="57">
        <f t="shared" si="42"/>
        <v>0</v>
      </c>
      <c r="Q253" s="57" t="str">
        <f t="shared" si="43"/>
        <v>99</v>
      </c>
      <c r="R253" s="57">
        <f t="shared" si="44"/>
        <v>247</v>
      </c>
      <c r="S253" s="57" t="str">
        <f t="shared" si="45"/>
        <v>DQ</v>
      </c>
      <c r="U253" s="57">
        <f>'Factory Gun'!B123</f>
        <v>0</v>
      </c>
      <c r="V253" s="57">
        <f>'Factory Gun'!J123</f>
        <v>0</v>
      </c>
      <c r="W253" s="57">
        <f>'Factory Gun'!K123</f>
        <v>0</v>
      </c>
      <c r="X253" s="171">
        <f>'Factory Gun'!L123</f>
        <v>0</v>
      </c>
      <c r="Y253" s="57">
        <f t="shared" si="46"/>
        <v>0</v>
      </c>
      <c r="Z253" s="57" t="str">
        <f t="shared" si="47"/>
        <v>99</v>
      </c>
      <c r="AA253" s="57">
        <f t="shared" si="48"/>
        <v>247</v>
      </c>
      <c r="AB253" s="57" t="str">
        <f t="shared" si="49"/>
        <v>DQ</v>
      </c>
    </row>
    <row r="254" spans="1:28" x14ac:dyDescent="0.35">
      <c r="A254" s="57">
        <v>248</v>
      </c>
      <c r="B254" s="57" t="s">
        <v>154</v>
      </c>
      <c r="C254" s="57" t="str">
        <f>IF('Competitor List'!J103="Y",'Competitor List'!B103," ")</f>
        <v xml:space="preserve"> </v>
      </c>
      <c r="D254" s="57">
        <f>'LIGHT GUN'!J124</f>
        <v>0</v>
      </c>
      <c r="E254" s="57">
        <f>'LIGHT GUN'!K124</f>
        <v>0</v>
      </c>
      <c r="F254" s="171">
        <f>'LIGHT GUN'!L124</f>
        <v>0</v>
      </c>
      <c r="G254" s="57">
        <f t="shared" si="38"/>
        <v>0</v>
      </c>
      <c r="H254" s="57" t="str">
        <f t="shared" si="39"/>
        <v>99</v>
      </c>
      <c r="I254" s="57">
        <f t="shared" si="40"/>
        <v>248</v>
      </c>
      <c r="J254" s="57" t="str">
        <f t="shared" si="41"/>
        <v>DQ</v>
      </c>
      <c r="L254" s="57" t="str">
        <f>IF('Competitor List'!K103="Y",'Competitor List'!C103," ")</f>
        <v xml:space="preserve"> </v>
      </c>
      <c r="M254" s="57">
        <f>'HEAVY GUN'!J124</f>
        <v>0</v>
      </c>
      <c r="N254" s="57">
        <f>'HEAVY GUN'!K124</f>
        <v>0</v>
      </c>
      <c r="O254" s="171">
        <f>'HEAVY GUN'!L124</f>
        <v>0</v>
      </c>
      <c r="P254" s="57">
        <f t="shared" si="42"/>
        <v>0</v>
      </c>
      <c r="Q254" s="57" t="str">
        <f t="shared" si="43"/>
        <v>99</v>
      </c>
      <c r="R254" s="57">
        <f t="shared" si="44"/>
        <v>248</v>
      </c>
      <c r="S254" s="57" t="str">
        <f t="shared" si="45"/>
        <v>DQ</v>
      </c>
      <c r="U254" s="57">
        <f>'Factory Gun'!B124</f>
        <v>0</v>
      </c>
      <c r="V254" s="57">
        <f>'Factory Gun'!J124</f>
        <v>0</v>
      </c>
      <c r="W254" s="57">
        <f>'Factory Gun'!K124</f>
        <v>0</v>
      </c>
      <c r="X254" s="171">
        <f>'Factory Gun'!L124</f>
        <v>0</v>
      </c>
      <c r="Y254" s="57">
        <f t="shared" si="46"/>
        <v>0</v>
      </c>
      <c r="Z254" s="57" t="str">
        <f t="shared" si="47"/>
        <v>99</v>
      </c>
      <c r="AA254" s="57">
        <f t="shared" si="48"/>
        <v>248</v>
      </c>
      <c r="AB254" s="57" t="str">
        <f t="shared" si="49"/>
        <v>DQ</v>
      </c>
    </row>
    <row r="255" spans="1:28" x14ac:dyDescent="0.35">
      <c r="A255" s="57">
        <v>249</v>
      </c>
      <c r="B255" s="57" t="s">
        <v>154</v>
      </c>
      <c r="C255" s="57" t="str">
        <f>IF('Competitor List'!J104="Y",'Competitor List'!B104," ")</f>
        <v xml:space="preserve"> </v>
      </c>
      <c r="D255" s="57">
        <f>'LIGHT GUN'!J125</f>
        <v>0</v>
      </c>
      <c r="E255" s="57">
        <f>'LIGHT GUN'!K125</f>
        <v>0</v>
      </c>
      <c r="F255" s="171">
        <f>'LIGHT GUN'!L125</f>
        <v>0</v>
      </c>
      <c r="G255" s="57">
        <f t="shared" si="38"/>
        <v>0</v>
      </c>
      <c r="H255" s="57" t="str">
        <f t="shared" si="39"/>
        <v>99</v>
      </c>
      <c r="I255" s="57">
        <f t="shared" si="40"/>
        <v>249</v>
      </c>
      <c r="J255" s="57" t="str">
        <f t="shared" si="41"/>
        <v>DQ</v>
      </c>
      <c r="L255" s="57" t="str">
        <f>IF('Competitor List'!K104="Y",'Competitor List'!C104," ")</f>
        <v xml:space="preserve"> </v>
      </c>
      <c r="M255" s="57">
        <f>'HEAVY GUN'!J125</f>
        <v>0</v>
      </c>
      <c r="N255" s="57">
        <f>'HEAVY GUN'!K125</f>
        <v>0</v>
      </c>
      <c r="O255" s="171">
        <f>'HEAVY GUN'!L125</f>
        <v>0</v>
      </c>
      <c r="P255" s="57">
        <f t="shared" si="42"/>
        <v>0</v>
      </c>
      <c r="Q255" s="57" t="str">
        <f t="shared" si="43"/>
        <v>99</v>
      </c>
      <c r="R255" s="57">
        <f t="shared" si="44"/>
        <v>249</v>
      </c>
      <c r="S255" s="57" t="str">
        <f t="shared" si="45"/>
        <v>DQ</v>
      </c>
      <c r="U255" s="57">
        <f>'Factory Gun'!B125</f>
        <v>0</v>
      </c>
      <c r="V255" s="57">
        <f>'Factory Gun'!J125</f>
        <v>0</v>
      </c>
      <c r="W255" s="57">
        <f>'Factory Gun'!K125</f>
        <v>0</v>
      </c>
      <c r="X255" s="171">
        <f>'Factory Gun'!L125</f>
        <v>0</v>
      </c>
      <c r="Y255" s="57">
        <f t="shared" si="46"/>
        <v>0</v>
      </c>
      <c r="Z255" s="57" t="str">
        <f t="shared" si="47"/>
        <v>99</v>
      </c>
      <c r="AA255" s="57">
        <f t="shared" si="48"/>
        <v>249</v>
      </c>
      <c r="AB255" s="57" t="str">
        <f t="shared" si="49"/>
        <v>DQ</v>
      </c>
    </row>
    <row r="256" spans="1:28" x14ac:dyDescent="0.35">
      <c r="A256" s="57">
        <v>250</v>
      </c>
      <c r="B256" s="57" t="s">
        <v>154</v>
      </c>
      <c r="C256" s="57" t="str">
        <f>IF('Competitor List'!J105="Y",'Competitor List'!B105," ")</f>
        <v xml:space="preserve"> </v>
      </c>
      <c r="D256" s="57">
        <f>'LIGHT GUN'!J126</f>
        <v>0</v>
      </c>
      <c r="E256" s="57">
        <f>'LIGHT GUN'!K126</f>
        <v>0</v>
      </c>
      <c r="F256" s="171">
        <f>'LIGHT GUN'!L126</f>
        <v>0</v>
      </c>
      <c r="G256" s="57">
        <f t="shared" si="38"/>
        <v>0</v>
      </c>
      <c r="H256" s="57" t="str">
        <f t="shared" si="39"/>
        <v>99</v>
      </c>
      <c r="I256" s="57">
        <f t="shared" si="40"/>
        <v>250</v>
      </c>
      <c r="J256" s="57" t="str">
        <f t="shared" si="41"/>
        <v>DQ</v>
      </c>
      <c r="L256" s="57" t="str">
        <f>IF('Competitor List'!K105="Y",'Competitor List'!C105," ")</f>
        <v xml:space="preserve"> </v>
      </c>
      <c r="M256" s="57">
        <f>'HEAVY GUN'!J126</f>
        <v>0</v>
      </c>
      <c r="N256" s="57">
        <f>'HEAVY GUN'!K126</f>
        <v>0</v>
      </c>
      <c r="O256" s="171">
        <f>'HEAVY GUN'!L126</f>
        <v>0</v>
      </c>
      <c r="P256" s="57">
        <f t="shared" si="42"/>
        <v>0</v>
      </c>
      <c r="Q256" s="57" t="str">
        <f t="shared" si="43"/>
        <v>99</v>
      </c>
      <c r="R256" s="57">
        <f t="shared" si="44"/>
        <v>250</v>
      </c>
      <c r="S256" s="57" t="str">
        <f t="shared" si="45"/>
        <v>DQ</v>
      </c>
      <c r="U256" s="57">
        <f>'Factory Gun'!B126</f>
        <v>0</v>
      </c>
      <c r="V256" s="57">
        <f>'Factory Gun'!J126</f>
        <v>0</v>
      </c>
      <c r="W256" s="57">
        <f>'Factory Gun'!K126</f>
        <v>0</v>
      </c>
      <c r="X256" s="171">
        <f>'Factory Gun'!L126</f>
        <v>0</v>
      </c>
      <c r="Y256" s="57">
        <f t="shared" si="46"/>
        <v>0</v>
      </c>
      <c r="Z256" s="57" t="str">
        <f t="shared" si="47"/>
        <v>99</v>
      </c>
      <c r="AA256" s="57">
        <f t="shared" si="48"/>
        <v>250</v>
      </c>
      <c r="AB256" s="57" t="str">
        <f t="shared" si="49"/>
        <v>DQ</v>
      </c>
    </row>
    <row r="257" spans="1:28" x14ac:dyDescent="0.35">
      <c r="A257" s="57">
        <v>251</v>
      </c>
      <c r="B257" s="57" t="s">
        <v>154</v>
      </c>
      <c r="C257" s="57" t="str">
        <f>IF('Competitor List'!J106="Y",'Competitor List'!B106," ")</f>
        <v xml:space="preserve"> </v>
      </c>
      <c r="D257" s="57">
        <f>'LIGHT GUN'!J127</f>
        <v>0</v>
      </c>
      <c r="E257" s="57">
        <f>'LIGHT GUN'!K127</f>
        <v>0</v>
      </c>
      <c r="F257" s="171">
        <f>'LIGHT GUN'!L127</f>
        <v>0</v>
      </c>
      <c r="G257" s="57">
        <f t="shared" si="38"/>
        <v>0</v>
      </c>
      <c r="H257" s="57" t="str">
        <f t="shared" si="39"/>
        <v>99</v>
      </c>
      <c r="I257" s="57">
        <f t="shared" si="40"/>
        <v>251</v>
      </c>
      <c r="J257" s="57" t="str">
        <f t="shared" si="41"/>
        <v>DQ</v>
      </c>
      <c r="L257" s="57" t="str">
        <f>IF('Competitor List'!K106="Y",'Competitor List'!C106," ")</f>
        <v xml:space="preserve"> </v>
      </c>
      <c r="M257" s="57">
        <f>'HEAVY GUN'!J127</f>
        <v>0</v>
      </c>
      <c r="N257" s="57">
        <f>'HEAVY GUN'!K127</f>
        <v>0</v>
      </c>
      <c r="O257" s="171">
        <f>'HEAVY GUN'!L127</f>
        <v>0</v>
      </c>
      <c r="P257" s="57">
        <f t="shared" si="42"/>
        <v>0</v>
      </c>
      <c r="Q257" s="57" t="str">
        <f t="shared" si="43"/>
        <v>99</v>
      </c>
      <c r="R257" s="57">
        <f t="shared" si="44"/>
        <v>251</v>
      </c>
      <c r="S257" s="57" t="str">
        <f t="shared" si="45"/>
        <v>DQ</v>
      </c>
      <c r="U257" s="57">
        <f>'Factory Gun'!B127</f>
        <v>0</v>
      </c>
      <c r="V257" s="57">
        <f>'Factory Gun'!J127</f>
        <v>0</v>
      </c>
      <c r="W257" s="57">
        <f>'Factory Gun'!K127</f>
        <v>0</v>
      </c>
      <c r="X257" s="171">
        <f>'Factory Gun'!L127</f>
        <v>0</v>
      </c>
      <c r="Y257" s="57">
        <f t="shared" si="46"/>
        <v>0</v>
      </c>
      <c r="Z257" s="57" t="str">
        <f t="shared" si="47"/>
        <v>99</v>
      </c>
      <c r="AA257" s="57">
        <f t="shared" si="48"/>
        <v>251</v>
      </c>
      <c r="AB257" s="57" t="str">
        <f t="shared" si="49"/>
        <v>DQ</v>
      </c>
    </row>
    <row r="258" spans="1:28" x14ac:dyDescent="0.35">
      <c r="A258" s="57">
        <v>252</v>
      </c>
      <c r="B258" s="57" t="s">
        <v>154</v>
      </c>
      <c r="C258" s="57" t="str">
        <f>IF('Competitor List'!J107="Y",'Competitor List'!B107," ")</f>
        <v xml:space="preserve"> </v>
      </c>
      <c r="D258" s="57">
        <f>'LIGHT GUN'!J128</f>
        <v>0</v>
      </c>
      <c r="E258" s="57">
        <f>'LIGHT GUN'!K128</f>
        <v>0</v>
      </c>
      <c r="F258" s="171">
        <f>'LIGHT GUN'!L128</f>
        <v>0</v>
      </c>
      <c r="G258" s="57">
        <f t="shared" si="38"/>
        <v>0</v>
      </c>
      <c r="H258" s="57" t="str">
        <f t="shared" si="39"/>
        <v>99</v>
      </c>
      <c r="I258" s="57">
        <f t="shared" si="40"/>
        <v>252</v>
      </c>
      <c r="J258" s="57" t="str">
        <f t="shared" si="41"/>
        <v>DQ</v>
      </c>
      <c r="L258" s="57" t="str">
        <f>IF('Competitor List'!K107="Y",'Competitor List'!C107," ")</f>
        <v xml:space="preserve"> </v>
      </c>
      <c r="M258" s="57">
        <f>'HEAVY GUN'!J128</f>
        <v>0</v>
      </c>
      <c r="N258" s="57">
        <f>'HEAVY GUN'!K128</f>
        <v>0</v>
      </c>
      <c r="O258" s="171">
        <f>'HEAVY GUN'!L128</f>
        <v>0</v>
      </c>
      <c r="P258" s="57">
        <f t="shared" si="42"/>
        <v>0</v>
      </c>
      <c r="Q258" s="57" t="str">
        <f t="shared" si="43"/>
        <v>99</v>
      </c>
      <c r="R258" s="57">
        <f t="shared" si="44"/>
        <v>252</v>
      </c>
      <c r="S258" s="57" t="str">
        <f t="shared" si="45"/>
        <v>DQ</v>
      </c>
      <c r="U258" s="57">
        <f>'Factory Gun'!B128</f>
        <v>0</v>
      </c>
      <c r="V258" s="57">
        <f>'Factory Gun'!J128</f>
        <v>0</v>
      </c>
      <c r="W258" s="57">
        <f>'Factory Gun'!K128</f>
        <v>0</v>
      </c>
      <c r="X258" s="171">
        <f>'Factory Gun'!L128</f>
        <v>0</v>
      </c>
      <c r="Y258" s="57">
        <f t="shared" si="46"/>
        <v>0</v>
      </c>
      <c r="Z258" s="57" t="str">
        <f t="shared" si="47"/>
        <v>99</v>
      </c>
      <c r="AA258" s="57">
        <f t="shared" si="48"/>
        <v>252</v>
      </c>
      <c r="AB258" s="57" t="str">
        <f t="shared" si="49"/>
        <v>DQ</v>
      </c>
    </row>
    <row r="259" spans="1:28" x14ac:dyDescent="0.35">
      <c r="A259" s="57">
        <v>253</v>
      </c>
      <c r="B259" s="57" t="s">
        <v>154</v>
      </c>
      <c r="C259" s="57" t="str">
        <f>IF('Competitor List'!J108="Y",'Competitor List'!B108," ")</f>
        <v xml:space="preserve"> </v>
      </c>
      <c r="D259" s="57">
        <f>'LIGHT GUN'!J129</f>
        <v>0</v>
      </c>
      <c r="E259" s="57">
        <f>'LIGHT GUN'!K129</f>
        <v>0</v>
      </c>
      <c r="F259" s="171">
        <f>'LIGHT GUN'!L129</f>
        <v>0</v>
      </c>
      <c r="G259" s="57">
        <f t="shared" si="38"/>
        <v>0</v>
      </c>
      <c r="H259" s="57" t="str">
        <f t="shared" si="39"/>
        <v>99</v>
      </c>
      <c r="I259" s="57">
        <f t="shared" si="40"/>
        <v>253</v>
      </c>
      <c r="J259" s="57" t="str">
        <f t="shared" si="41"/>
        <v>DQ</v>
      </c>
      <c r="L259" s="57" t="str">
        <f>IF('Competitor List'!K108="Y",'Competitor List'!C108," ")</f>
        <v xml:space="preserve"> </v>
      </c>
      <c r="M259" s="57">
        <f>'HEAVY GUN'!J129</f>
        <v>0</v>
      </c>
      <c r="N259" s="57">
        <f>'HEAVY GUN'!K129</f>
        <v>0</v>
      </c>
      <c r="O259" s="171">
        <f>'HEAVY GUN'!L129</f>
        <v>0</v>
      </c>
      <c r="P259" s="57">
        <f t="shared" si="42"/>
        <v>0</v>
      </c>
      <c r="Q259" s="57" t="str">
        <f t="shared" si="43"/>
        <v>99</v>
      </c>
      <c r="R259" s="57">
        <f t="shared" si="44"/>
        <v>253</v>
      </c>
      <c r="S259" s="57" t="str">
        <f t="shared" si="45"/>
        <v>DQ</v>
      </c>
      <c r="U259" s="57">
        <f>'Factory Gun'!B129</f>
        <v>0</v>
      </c>
      <c r="V259" s="57">
        <f>'Factory Gun'!J129</f>
        <v>0</v>
      </c>
      <c r="W259" s="57">
        <f>'Factory Gun'!K129</f>
        <v>0</v>
      </c>
      <c r="X259" s="171">
        <f>'Factory Gun'!L129</f>
        <v>0</v>
      </c>
      <c r="Y259" s="57">
        <f t="shared" si="46"/>
        <v>0</v>
      </c>
      <c r="Z259" s="57" t="str">
        <f t="shared" si="47"/>
        <v>99</v>
      </c>
      <c r="AA259" s="57">
        <f t="shared" si="48"/>
        <v>253</v>
      </c>
      <c r="AB259" s="57" t="str">
        <f t="shared" si="49"/>
        <v>DQ</v>
      </c>
    </row>
    <row r="260" spans="1:28" x14ac:dyDescent="0.35">
      <c r="A260" s="57">
        <v>254</v>
      </c>
      <c r="B260" s="57" t="s">
        <v>154</v>
      </c>
      <c r="C260" s="57" t="str">
        <f>IF('Competitor List'!J109="Y",'Competitor List'!B109," ")</f>
        <v xml:space="preserve"> </v>
      </c>
      <c r="D260" s="57">
        <f>'LIGHT GUN'!J130</f>
        <v>0</v>
      </c>
      <c r="E260" s="57">
        <f>'LIGHT GUN'!K130</f>
        <v>0</v>
      </c>
      <c r="F260" s="171">
        <f>'LIGHT GUN'!L130</f>
        <v>0</v>
      </c>
      <c r="G260" s="57">
        <f t="shared" si="38"/>
        <v>0</v>
      </c>
      <c r="H260" s="57" t="str">
        <f t="shared" si="39"/>
        <v>99</v>
      </c>
      <c r="I260" s="57">
        <f t="shared" si="40"/>
        <v>254</v>
      </c>
      <c r="J260" s="57" t="str">
        <f t="shared" si="41"/>
        <v>DQ</v>
      </c>
      <c r="L260" s="57" t="str">
        <f>IF('Competitor List'!K109="Y",'Competitor List'!C109," ")</f>
        <v xml:space="preserve"> </v>
      </c>
      <c r="M260" s="57">
        <f>'HEAVY GUN'!J130</f>
        <v>0</v>
      </c>
      <c r="N260" s="57">
        <f>'HEAVY GUN'!K130</f>
        <v>0</v>
      </c>
      <c r="O260" s="171">
        <f>'HEAVY GUN'!L130</f>
        <v>0</v>
      </c>
      <c r="P260" s="57">
        <f t="shared" si="42"/>
        <v>0</v>
      </c>
      <c r="Q260" s="57" t="str">
        <f t="shared" si="43"/>
        <v>99</v>
      </c>
      <c r="R260" s="57">
        <f t="shared" si="44"/>
        <v>254</v>
      </c>
      <c r="S260" s="57" t="str">
        <f t="shared" si="45"/>
        <v>DQ</v>
      </c>
      <c r="U260" s="57">
        <f>'Factory Gun'!B130</f>
        <v>0</v>
      </c>
      <c r="V260" s="57">
        <f>'Factory Gun'!J130</f>
        <v>0</v>
      </c>
      <c r="W260" s="57">
        <f>'Factory Gun'!K130</f>
        <v>0</v>
      </c>
      <c r="X260" s="171">
        <f>'Factory Gun'!L130</f>
        <v>0</v>
      </c>
      <c r="Y260" s="57">
        <f t="shared" si="46"/>
        <v>0</v>
      </c>
      <c r="Z260" s="57" t="str">
        <f t="shared" si="47"/>
        <v>99</v>
      </c>
      <c r="AA260" s="57">
        <f t="shared" si="48"/>
        <v>254</v>
      </c>
      <c r="AB260" s="57" t="str">
        <f t="shared" si="49"/>
        <v>DQ</v>
      </c>
    </row>
    <row r="261" spans="1:28" x14ac:dyDescent="0.35">
      <c r="A261" s="57">
        <v>255</v>
      </c>
      <c r="B261" s="57" t="s">
        <v>154</v>
      </c>
      <c r="C261" s="57" t="str">
        <f>IF('Competitor List'!J110="Y",'Competitor List'!B110," ")</f>
        <v xml:space="preserve"> </v>
      </c>
      <c r="D261" s="57">
        <f>'LIGHT GUN'!J131</f>
        <v>0</v>
      </c>
      <c r="E261" s="57">
        <f>'LIGHT GUN'!K131</f>
        <v>0</v>
      </c>
      <c r="F261" s="171">
        <f>'LIGHT GUN'!L131</f>
        <v>0</v>
      </c>
      <c r="G261" s="57">
        <f t="shared" si="38"/>
        <v>0</v>
      </c>
      <c r="H261" s="57" t="str">
        <f t="shared" si="39"/>
        <v>99</v>
      </c>
      <c r="I261" s="57">
        <f t="shared" si="40"/>
        <v>255</v>
      </c>
      <c r="J261" s="57" t="str">
        <f t="shared" si="41"/>
        <v>DQ</v>
      </c>
      <c r="L261" s="57" t="str">
        <f>IF('Competitor List'!K110="Y",'Competitor List'!C110," ")</f>
        <v xml:space="preserve"> </v>
      </c>
      <c r="M261" s="57">
        <f>'HEAVY GUN'!J131</f>
        <v>0</v>
      </c>
      <c r="N261" s="57">
        <f>'HEAVY GUN'!K131</f>
        <v>0</v>
      </c>
      <c r="O261" s="171">
        <f>'HEAVY GUN'!L131</f>
        <v>0</v>
      </c>
      <c r="P261" s="57">
        <f t="shared" si="42"/>
        <v>0</v>
      </c>
      <c r="Q261" s="57" t="str">
        <f t="shared" si="43"/>
        <v>99</v>
      </c>
      <c r="R261" s="57">
        <f t="shared" si="44"/>
        <v>255</v>
      </c>
      <c r="S261" s="57" t="str">
        <f t="shared" si="45"/>
        <v>DQ</v>
      </c>
      <c r="U261" s="57">
        <f>'Factory Gun'!B131</f>
        <v>0</v>
      </c>
      <c r="V261" s="57">
        <f>'Factory Gun'!J131</f>
        <v>0</v>
      </c>
      <c r="W261" s="57">
        <f>'Factory Gun'!K131</f>
        <v>0</v>
      </c>
      <c r="X261" s="171">
        <f>'Factory Gun'!L131</f>
        <v>0</v>
      </c>
      <c r="Y261" s="57">
        <f t="shared" si="46"/>
        <v>0</v>
      </c>
      <c r="Z261" s="57" t="str">
        <f t="shared" si="47"/>
        <v>99</v>
      </c>
      <c r="AA261" s="57">
        <f t="shared" si="48"/>
        <v>255</v>
      </c>
      <c r="AB261" s="57" t="str">
        <f t="shared" si="49"/>
        <v>DQ</v>
      </c>
    </row>
    <row r="262" spans="1:28" x14ac:dyDescent="0.35">
      <c r="A262" s="57">
        <v>256</v>
      </c>
      <c r="B262" s="57" t="s">
        <v>154</v>
      </c>
      <c r="C262" s="57" t="str">
        <f>IF('Competitor List'!J111="Y",'Competitor List'!B111," ")</f>
        <v xml:space="preserve"> </v>
      </c>
      <c r="D262" s="57">
        <f>'LIGHT GUN'!J132</f>
        <v>0</v>
      </c>
      <c r="E262" s="57">
        <f>'LIGHT GUN'!K132</f>
        <v>0</v>
      </c>
      <c r="F262" s="171">
        <f>'LIGHT GUN'!L132</f>
        <v>0</v>
      </c>
      <c r="G262" s="57">
        <f t="shared" si="38"/>
        <v>0</v>
      </c>
      <c r="H262" s="57" t="str">
        <f t="shared" si="39"/>
        <v>99</v>
      </c>
      <c r="I262" s="57">
        <f t="shared" si="40"/>
        <v>256</v>
      </c>
      <c r="J262" s="57" t="str">
        <f t="shared" si="41"/>
        <v>DQ</v>
      </c>
      <c r="L262" s="57" t="str">
        <f>IF('Competitor List'!K111="Y",'Competitor List'!C111," ")</f>
        <v xml:space="preserve"> </v>
      </c>
      <c r="M262" s="57">
        <f>'HEAVY GUN'!J132</f>
        <v>0</v>
      </c>
      <c r="N262" s="57">
        <f>'HEAVY GUN'!K132</f>
        <v>0</v>
      </c>
      <c r="O262" s="171">
        <f>'HEAVY GUN'!L132</f>
        <v>0</v>
      </c>
      <c r="P262" s="57">
        <f t="shared" si="42"/>
        <v>0</v>
      </c>
      <c r="Q262" s="57" t="str">
        <f t="shared" si="43"/>
        <v>99</v>
      </c>
      <c r="R262" s="57">
        <f t="shared" si="44"/>
        <v>256</v>
      </c>
      <c r="S262" s="57" t="str">
        <f t="shared" si="45"/>
        <v>DQ</v>
      </c>
      <c r="U262" s="57">
        <f>'Factory Gun'!B132</f>
        <v>0</v>
      </c>
      <c r="V262" s="57">
        <f>'Factory Gun'!J132</f>
        <v>0</v>
      </c>
      <c r="W262" s="57">
        <f>'Factory Gun'!K132</f>
        <v>0</v>
      </c>
      <c r="X262" s="171">
        <f>'Factory Gun'!L132</f>
        <v>0</v>
      </c>
      <c r="Y262" s="57">
        <f t="shared" si="46"/>
        <v>0</v>
      </c>
      <c r="Z262" s="57" t="str">
        <f t="shared" si="47"/>
        <v>99</v>
      </c>
      <c r="AA262" s="57">
        <f t="shared" si="48"/>
        <v>256</v>
      </c>
      <c r="AB262" s="57" t="str">
        <f t="shared" si="49"/>
        <v>DQ</v>
      </c>
    </row>
    <row r="263" spans="1:28" x14ac:dyDescent="0.35">
      <c r="A263" s="57">
        <v>257</v>
      </c>
      <c r="B263" s="57" t="s">
        <v>154</v>
      </c>
      <c r="C263" s="57" t="str">
        <f>IF('Competitor List'!J112="Y",'Competitor List'!B112," ")</f>
        <v xml:space="preserve"> </v>
      </c>
      <c r="D263" s="57">
        <f>'LIGHT GUN'!J133</f>
        <v>0</v>
      </c>
      <c r="E263" s="57">
        <f>'LIGHT GUN'!K133</f>
        <v>0</v>
      </c>
      <c r="F263" s="171">
        <f>'LIGHT GUN'!L133</f>
        <v>0</v>
      </c>
      <c r="G263" s="57">
        <f t="shared" si="38"/>
        <v>0</v>
      </c>
      <c r="H263" s="57" t="str">
        <f t="shared" si="39"/>
        <v>99</v>
      </c>
      <c r="I263" s="57">
        <f t="shared" si="40"/>
        <v>257</v>
      </c>
      <c r="J263" s="57" t="str">
        <f t="shared" si="41"/>
        <v>DQ</v>
      </c>
      <c r="L263" s="57" t="str">
        <f>IF('Competitor List'!K112="Y",'Competitor List'!C112," ")</f>
        <v xml:space="preserve"> </v>
      </c>
      <c r="M263" s="57">
        <f>'HEAVY GUN'!J133</f>
        <v>0</v>
      </c>
      <c r="N263" s="57">
        <f>'HEAVY GUN'!K133</f>
        <v>0</v>
      </c>
      <c r="O263" s="171">
        <f>'HEAVY GUN'!L133</f>
        <v>0</v>
      </c>
      <c r="P263" s="57">
        <f t="shared" si="42"/>
        <v>0</v>
      </c>
      <c r="Q263" s="57" t="str">
        <f t="shared" si="43"/>
        <v>99</v>
      </c>
      <c r="R263" s="57">
        <f t="shared" si="44"/>
        <v>257</v>
      </c>
      <c r="S263" s="57" t="str">
        <f t="shared" si="45"/>
        <v>DQ</v>
      </c>
      <c r="U263" s="57">
        <f>'Factory Gun'!B133</f>
        <v>0</v>
      </c>
      <c r="V263" s="57">
        <f>'Factory Gun'!J133</f>
        <v>0</v>
      </c>
      <c r="W263" s="57">
        <f>'Factory Gun'!K133</f>
        <v>0</v>
      </c>
      <c r="X263" s="171">
        <f>'Factory Gun'!L133</f>
        <v>0</v>
      </c>
      <c r="Y263" s="57">
        <f t="shared" si="46"/>
        <v>0</v>
      </c>
      <c r="Z263" s="57" t="str">
        <f t="shared" si="47"/>
        <v>99</v>
      </c>
      <c r="AA263" s="57">
        <f t="shared" si="48"/>
        <v>257</v>
      </c>
      <c r="AB263" s="57" t="str">
        <f t="shared" si="49"/>
        <v>DQ</v>
      </c>
    </row>
    <row r="264" spans="1:28" x14ac:dyDescent="0.35">
      <c r="A264" s="57">
        <v>258</v>
      </c>
      <c r="B264" s="57" t="s">
        <v>154</v>
      </c>
      <c r="C264" s="57" t="str">
        <f>IF('Competitor List'!J113="Y",'Competitor List'!B113," ")</f>
        <v xml:space="preserve"> </v>
      </c>
      <c r="D264" s="57">
        <f>'LIGHT GUN'!J134</f>
        <v>0</v>
      </c>
      <c r="E264" s="57">
        <f>'LIGHT GUN'!K134</f>
        <v>0</v>
      </c>
      <c r="F264" s="171">
        <f>'LIGHT GUN'!L134</f>
        <v>0</v>
      </c>
      <c r="G264" s="57">
        <f t="shared" ref="G264:G327" si="50">IF(ISNUMBER(F264),SUM(F264),"99")</f>
        <v>0</v>
      </c>
      <c r="H264" s="57" t="str">
        <f t="shared" ref="H264:H327" si="51">IF(G264=0,"99",G264)</f>
        <v>99</v>
      </c>
      <c r="I264" s="57">
        <f t="shared" ref="I264:I327" si="52" xml:space="preserve"> IF(AND(ISNUMBER(D264)),RANK(D264,$D$7:$D$606,0)+SUMPRODUCT(($D$7:$D$606=D264)*($F$7:$F$606&lt;F264))+SUMPRODUCT(($D$7:$D$606=D264)*($F$7:$F$606=F264)*($E$7:$E$606&gt;E264))+SUMPRODUCT(($D$7:$D$606=D264)*($F$7:$F$606=F264)*($E$7:$E$606=E264)*($A$7:$A$606&lt;A264)),"DQ")</f>
        <v>258</v>
      </c>
      <c r="J264" s="57" t="str">
        <f t="shared" ref="J264:J327" si="53" xml:space="preserve"> IF(AND(ISNUMBER(H264)),RANK(H264,$H$7:$H$606,1)+SUMPRODUCT(($H$7:$H$606=H264)*($D$7:$D$606&gt;D264))+SUMPRODUCT(($H$7:$H$606=H264)*($D$7:$D$606=D264)*($E$7:$E$606&gt;E264))+SUMPRODUCT(($H$7:$H$606=H264)*($D$7:$D$606=D264)*($E$7:$E$606=E264)*($A$7:$A$606&lt;A264)),"DQ")</f>
        <v>DQ</v>
      </c>
      <c r="L264" s="57" t="str">
        <f>IF('Competitor List'!K113="Y",'Competitor List'!C113," ")</f>
        <v xml:space="preserve"> </v>
      </c>
      <c r="M264" s="57">
        <f>'HEAVY GUN'!J134</f>
        <v>0</v>
      </c>
      <c r="N264" s="57">
        <f>'HEAVY GUN'!K134</f>
        <v>0</v>
      </c>
      <c r="O264" s="171">
        <f>'HEAVY GUN'!L134</f>
        <v>0</v>
      </c>
      <c r="P264" s="57">
        <f t="shared" ref="P264:P327" si="54">IF(ISNUMBER(O264),SUM(O264),"99")</f>
        <v>0</v>
      </c>
      <c r="Q264" s="57" t="str">
        <f t="shared" ref="Q264:Q327" si="55">IF(P264=0,"99",P264)</f>
        <v>99</v>
      </c>
      <c r="R264" s="57">
        <f t="shared" ref="R264:R327" si="56" xml:space="preserve"> IF(AND(ISNUMBER(M264)),RANK(M264,$M$7:$M$606,0)+SUMPRODUCT(($M$7:$M$606=M264)*($O$7:$O$606&lt;O264))+SUMPRODUCT(($M$7:$M$606=M264)*($O$7:$O$606=O264)*($N$7:$N$606&gt;N264))+SUMPRODUCT(($M$7:$M$606=M264)*($O$7:$O$606=O264)*($N$7:$N$606=N264)*($A$7:$A$606&lt;A264)),"DQ")</f>
        <v>258</v>
      </c>
      <c r="S264" s="57" t="str">
        <f t="shared" ref="S264:S327" si="57" xml:space="preserve"> IF(AND(Q264&gt;0,ISNUMBER(Q264)),RANK(Q264,$Q$7:$Q$606,1)+SUMPRODUCT(($Q$7:$Q$606=Q264)*($M$7:$M$606&gt;M264))+SUMPRODUCT(($Q$7:$Q$606=Q264)*($M$7:$M$606=M264)*($N$7:$N$606&gt;N264))+SUMPRODUCT(($Q$7:$Q$606=Q264)*($M$7:$M$606=M264)*($N$7:$N$606=N264)*($A$7:$A$606&lt;A264)),"DQ")</f>
        <v>DQ</v>
      </c>
      <c r="U264" s="57">
        <f>'Factory Gun'!B134</f>
        <v>0</v>
      </c>
      <c r="V264" s="57">
        <f>'Factory Gun'!J134</f>
        <v>0</v>
      </c>
      <c r="W264" s="57">
        <f>'Factory Gun'!K134</f>
        <v>0</v>
      </c>
      <c r="X264" s="171">
        <f>'Factory Gun'!L134</f>
        <v>0</v>
      </c>
      <c r="Y264" s="57">
        <f t="shared" ref="Y264:Y327" si="58">IF(ISNUMBER(X264),SUM(X264),"99")</f>
        <v>0</v>
      </c>
      <c r="Z264" s="57" t="str">
        <f t="shared" ref="Z264:Z327" si="59">IF(Y264=0,"99",Y264)</f>
        <v>99</v>
      </c>
      <c r="AA264" s="57">
        <f t="shared" si="48"/>
        <v>258</v>
      </c>
      <c r="AB264" s="57" t="str">
        <f t="shared" si="49"/>
        <v>DQ</v>
      </c>
    </row>
    <row r="265" spans="1:28" x14ac:dyDescent="0.35">
      <c r="A265" s="57">
        <v>259</v>
      </c>
      <c r="B265" s="57" t="s">
        <v>154</v>
      </c>
      <c r="C265" s="57" t="str">
        <f>IF('Competitor List'!J114="Y",'Competitor List'!B114," ")</f>
        <v xml:space="preserve"> </v>
      </c>
      <c r="D265" s="57">
        <f>'LIGHT GUN'!J135</f>
        <v>0</v>
      </c>
      <c r="E265" s="57">
        <f>'LIGHT GUN'!K135</f>
        <v>0</v>
      </c>
      <c r="F265" s="171">
        <f>'LIGHT GUN'!L135</f>
        <v>0</v>
      </c>
      <c r="G265" s="57">
        <f t="shared" si="50"/>
        <v>0</v>
      </c>
      <c r="H265" s="57" t="str">
        <f t="shared" si="51"/>
        <v>99</v>
      </c>
      <c r="I265" s="57">
        <f t="shared" si="52"/>
        <v>259</v>
      </c>
      <c r="J265" s="57" t="str">
        <f t="shared" si="53"/>
        <v>DQ</v>
      </c>
      <c r="L265" s="57" t="str">
        <f>IF('Competitor List'!K114="Y",'Competitor List'!C114," ")</f>
        <v xml:space="preserve"> </v>
      </c>
      <c r="M265" s="57">
        <f>'HEAVY GUN'!J135</f>
        <v>0</v>
      </c>
      <c r="N265" s="57">
        <f>'HEAVY GUN'!K135</f>
        <v>0</v>
      </c>
      <c r="O265" s="171">
        <f>'HEAVY GUN'!L135</f>
        <v>0</v>
      </c>
      <c r="P265" s="57">
        <f t="shared" si="54"/>
        <v>0</v>
      </c>
      <c r="Q265" s="57" t="str">
        <f t="shared" si="55"/>
        <v>99</v>
      </c>
      <c r="R265" s="57">
        <f t="shared" si="56"/>
        <v>259</v>
      </c>
      <c r="S265" s="57" t="str">
        <f t="shared" si="57"/>
        <v>DQ</v>
      </c>
      <c r="U265" s="57">
        <f>'Factory Gun'!B135</f>
        <v>0</v>
      </c>
      <c r="V265" s="57">
        <f>'Factory Gun'!J135</f>
        <v>0</v>
      </c>
      <c r="W265" s="57">
        <f>'Factory Gun'!K135</f>
        <v>0</v>
      </c>
      <c r="X265" s="171">
        <f>'Factory Gun'!L135</f>
        <v>0</v>
      </c>
      <c r="Y265" s="57">
        <f t="shared" si="58"/>
        <v>0</v>
      </c>
      <c r="Z265" s="57" t="str">
        <f t="shared" si="59"/>
        <v>99</v>
      </c>
      <c r="AA265" s="57">
        <f t="shared" si="48"/>
        <v>259</v>
      </c>
      <c r="AB265" s="57" t="str">
        <f t="shared" si="49"/>
        <v>DQ</v>
      </c>
    </row>
    <row r="266" spans="1:28" x14ac:dyDescent="0.35">
      <c r="A266" s="57">
        <v>260</v>
      </c>
      <c r="B266" s="57" t="s">
        <v>154</v>
      </c>
      <c r="C266" s="57" t="str">
        <f>IF('Competitor List'!J115="Y",'Competitor List'!B115," ")</f>
        <v xml:space="preserve"> </v>
      </c>
      <c r="D266" s="57">
        <f>'LIGHT GUN'!J136</f>
        <v>0</v>
      </c>
      <c r="E266" s="57">
        <f>'LIGHT GUN'!K136</f>
        <v>0</v>
      </c>
      <c r="F266" s="171">
        <f>'LIGHT GUN'!L136</f>
        <v>0</v>
      </c>
      <c r="G266" s="57">
        <f t="shared" si="50"/>
        <v>0</v>
      </c>
      <c r="H266" s="57" t="str">
        <f t="shared" si="51"/>
        <v>99</v>
      </c>
      <c r="I266" s="57">
        <f t="shared" si="52"/>
        <v>260</v>
      </c>
      <c r="J266" s="57" t="str">
        <f t="shared" si="53"/>
        <v>DQ</v>
      </c>
      <c r="L266" s="57" t="str">
        <f>IF('Competitor List'!K115="Y",'Competitor List'!C115," ")</f>
        <v xml:space="preserve"> </v>
      </c>
      <c r="M266" s="57">
        <f>'HEAVY GUN'!J136</f>
        <v>0</v>
      </c>
      <c r="N266" s="57">
        <f>'HEAVY GUN'!K136</f>
        <v>0</v>
      </c>
      <c r="O266" s="171">
        <f>'HEAVY GUN'!L136</f>
        <v>0</v>
      </c>
      <c r="P266" s="57">
        <f t="shared" si="54"/>
        <v>0</v>
      </c>
      <c r="Q266" s="57" t="str">
        <f t="shared" si="55"/>
        <v>99</v>
      </c>
      <c r="R266" s="57">
        <f t="shared" si="56"/>
        <v>260</v>
      </c>
      <c r="S266" s="57" t="str">
        <f t="shared" si="57"/>
        <v>DQ</v>
      </c>
      <c r="U266" s="57">
        <f>'Factory Gun'!B136</f>
        <v>0</v>
      </c>
      <c r="V266" s="57">
        <f>'Factory Gun'!J136</f>
        <v>0</v>
      </c>
      <c r="W266" s="57">
        <f>'Factory Gun'!K136</f>
        <v>0</v>
      </c>
      <c r="X266" s="171">
        <f>'Factory Gun'!L136</f>
        <v>0</v>
      </c>
      <c r="Y266" s="57">
        <f t="shared" si="58"/>
        <v>0</v>
      </c>
      <c r="Z266" s="57" t="str">
        <f t="shared" si="59"/>
        <v>99</v>
      </c>
      <c r="AA266" s="57">
        <f t="shared" si="48"/>
        <v>260</v>
      </c>
      <c r="AB266" s="57" t="str">
        <f t="shared" si="49"/>
        <v>DQ</v>
      </c>
    </row>
    <row r="267" spans="1:28" x14ac:dyDescent="0.35">
      <c r="A267" s="57">
        <v>261</v>
      </c>
      <c r="B267" s="57" t="s">
        <v>154</v>
      </c>
      <c r="C267" s="57" t="str">
        <f>IF('Competitor List'!J116="Y",'Competitor List'!B116," ")</f>
        <v xml:space="preserve"> </v>
      </c>
      <c r="D267" s="57">
        <f>'LIGHT GUN'!J137</f>
        <v>0</v>
      </c>
      <c r="E267" s="57">
        <f>'LIGHT GUN'!K137</f>
        <v>0</v>
      </c>
      <c r="F267" s="171">
        <f>'LIGHT GUN'!L137</f>
        <v>0</v>
      </c>
      <c r="G267" s="57">
        <f t="shared" si="50"/>
        <v>0</v>
      </c>
      <c r="H267" s="57" t="str">
        <f t="shared" si="51"/>
        <v>99</v>
      </c>
      <c r="I267" s="57">
        <f t="shared" si="52"/>
        <v>261</v>
      </c>
      <c r="J267" s="57" t="str">
        <f t="shared" si="53"/>
        <v>DQ</v>
      </c>
      <c r="L267" s="57" t="str">
        <f>IF('Competitor List'!K116="Y",'Competitor List'!C116," ")</f>
        <v xml:space="preserve"> </v>
      </c>
      <c r="M267" s="57">
        <f>'HEAVY GUN'!J137</f>
        <v>0</v>
      </c>
      <c r="N267" s="57">
        <f>'HEAVY GUN'!K137</f>
        <v>0</v>
      </c>
      <c r="O267" s="171">
        <f>'HEAVY GUN'!L137</f>
        <v>0</v>
      </c>
      <c r="P267" s="57">
        <f t="shared" si="54"/>
        <v>0</v>
      </c>
      <c r="Q267" s="57" t="str">
        <f t="shared" si="55"/>
        <v>99</v>
      </c>
      <c r="R267" s="57">
        <f t="shared" si="56"/>
        <v>261</v>
      </c>
      <c r="S267" s="57" t="str">
        <f t="shared" si="57"/>
        <v>DQ</v>
      </c>
      <c r="U267" s="57">
        <f>'Factory Gun'!B137</f>
        <v>0</v>
      </c>
      <c r="V267" s="57">
        <f>'Factory Gun'!J137</f>
        <v>0</v>
      </c>
      <c r="W267" s="57">
        <f>'Factory Gun'!K137</f>
        <v>0</v>
      </c>
      <c r="X267" s="171">
        <f>'Factory Gun'!L137</f>
        <v>0</v>
      </c>
      <c r="Y267" s="57">
        <f t="shared" si="58"/>
        <v>0</v>
      </c>
      <c r="Z267" s="57" t="str">
        <f t="shared" si="59"/>
        <v>99</v>
      </c>
      <c r="AA267" s="57">
        <f t="shared" si="48"/>
        <v>261</v>
      </c>
      <c r="AB267" s="57" t="str">
        <f t="shared" si="49"/>
        <v>DQ</v>
      </c>
    </row>
    <row r="268" spans="1:28" x14ac:dyDescent="0.35">
      <c r="A268" s="57">
        <v>262</v>
      </c>
      <c r="B268" s="57" t="s">
        <v>154</v>
      </c>
      <c r="C268" s="57" t="str">
        <f>IF('Competitor List'!J117="Y",'Competitor List'!B117," ")</f>
        <v xml:space="preserve"> </v>
      </c>
      <c r="D268" s="57">
        <f>'LIGHT GUN'!J138</f>
        <v>0</v>
      </c>
      <c r="E268" s="57">
        <f>'LIGHT GUN'!K138</f>
        <v>0</v>
      </c>
      <c r="F268" s="171">
        <f>'LIGHT GUN'!L138</f>
        <v>0</v>
      </c>
      <c r="G268" s="57">
        <f t="shared" si="50"/>
        <v>0</v>
      </c>
      <c r="H268" s="57" t="str">
        <f t="shared" si="51"/>
        <v>99</v>
      </c>
      <c r="I268" s="57">
        <f t="shared" si="52"/>
        <v>262</v>
      </c>
      <c r="J268" s="57" t="str">
        <f t="shared" si="53"/>
        <v>DQ</v>
      </c>
      <c r="L268" s="57" t="str">
        <f>IF('Competitor List'!K117="Y",'Competitor List'!C117," ")</f>
        <v xml:space="preserve"> </v>
      </c>
      <c r="M268" s="57">
        <f>'HEAVY GUN'!J138</f>
        <v>0</v>
      </c>
      <c r="N268" s="57">
        <f>'HEAVY GUN'!K138</f>
        <v>0</v>
      </c>
      <c r="O268" s="171">
        <f>'HEAVY GUN'!L138</f>
        <v>0</v>
      </c>
      <c r="P268" s="57">
        <f t="shared" si="54"/>
        <v>0</v>
      </c>
      <c r="Q268" s="57" t="str">
        <f t="shared" si="55"/>
        <v>99</v>
      </c>
      <c r="R268" s="57">
        <f t="shared" si="56"/>
        <v>262</v>
      </c>
      <c r="S268" s="57" t="str">
        <f t="shared" si="57"/>
        <v>DQ</v>
      </c>
      <c r="U268" s="57">
        <f>'Factory Gun'!B138</f>
        <v>0</v>
      </c>
      <c r="V268" s="57">
        <f>'Factory Gun'!J138</f>
        <v>0</v>
      </c>
      <c r="W268" s="57">
        <f>'Factory Gun'!K138</f>
        <v>0</v>
      </c>
      <c r="X268" s="171">
        <f>'Factory Gun'!L138</f>
        <v>0</v>
      </c>
      <c r="Y268" s="57">
        <f t="shared" si="58"/>
        <v>0</v>
      </c>
      <c r="Z268" s="57" t="str">
        <f t="shared" si="59"/>
        <v>99</v>
      </c>
      <c r="AA268" s="57">
        <f t="shared" si="48"/>
        <v>262</v>
      </c>
      <c r="AB268" s="57" t="str">
        <f t="shared" si="49"/>
        <v>DQ</v>
      </c>
    </row>
    <row r="269" spans="1:28" x14ac:dyDescent="0.35">
      <c r="A269" s="57">
        <v>263</v>
      </c>
      <c r="B269" s="57" t="s">
        <v>154</v>
      </c>
      <c r="C269" s="57" t="str">
        <f>IF('Competitor List'!J118="Y",'Competitor List'!B118," ")</f>
        <v xml:space="preserve"> </v>
      </c>
      <c r="D269" s="57">
        <f>'LIGHT GUN'!J139</f>
        <v>0</v>
      </c>
      <c r="E269" s="57">
        <f>'LIGHT GUN'!K139</f>
        <v>0</v>
      </c>
      <c r="F269" s="171">
        <f>'LIGHT GUN'!L139</f>
        <v>0</v>
      </c>
      <c r="G269" s="57">
        <f t="shared" si="50"/>
        <v>0</v>
      </c>
      <c r="H269" s="57" t="str">
        <f t="shared" si="51"/>
        <v>99</v>
      </c>
      <c r="I269" s="57">
        <f t="shared" si="52"/>
        <v>263</v>
      </c>
      <c r="J269" s="57" t="str">
        <f t="shared" si="53"/>
        <v>DQ</v>
      </c>
      <c r="L269" s="57" t="str">
        <f>IF('Competitor List'!K118="Y",'Competitor List'!C118," ")</f>
        <v xml:space="preserve"> </v>
      </c>
      <c r="M269" s="57">
        <f>'HEAVY GUN'!J139</f>
        <v>0</v>
      </c>
      <c r="N269" s="57">
        <f>'HEAVY GUN'!K139</f>
        <v>0</v>
      </c>
      <c r="O269" s="171">
        <f>'HEAVY GUN'!L139</f>
        <v>0</v>
      </c>
      <c r="P269" s="57">
        <f t="shared" si="54"/>
        <v>0</v>
      </c>
      <c r="Q269" s="57" t="str">
        <f t="shared" si="55"/>
        <v>99</v>
      </c>
      <c r="R269" s="57">
        <f t="shared" si="56"/>
        <v>263</v>
      </c>
      <c r="S269" s="57" t="str">
        <f t="shared" si="57"/>
        <v>DQ</v>
      </c>
      <c r="U269" s="57">
        <f>'Factory Gun'!B139</f>
        <v>0</v>
      </c>
      <c r="V269" s="57">
        <f>'Factory Gun'!J139</f>
        <v>0</v>
      </c>
      <c r="W269" s="57">
        <f>'Factory Gun'!K139</f>
        <v>0</v>
      </c>
      <c r="X269" s="171">
        <f>'Factory Gun'!L139</f>
        <v>0</v>
      </c>
      <c r="Y269" s="57">
        <f t="shared" si="58"/>
        <v>0</v>
      </c>
      <c r="Z269" s="57" t="str">
        <f t="shared" si="59"/>
        <v>99</v>
      </c>
      <c r="AA269" s="57">
        <f t="shared" si="48"/>
        <v>263</v>
      </c>
      <c r="AB269" s="57" t="str">
        <f t="shared" si="49"/>
        <v>DQ</v>
      </c>
    </row>
    <row r="270" spans="1:28" x14ac:dyDescent="0.35">
      <c r="A270" s="57">
        <v>264</v>
      </c>
      <c r="B270" s="57" t="s">
        <v>154</v>
      </c>
      <c r="C270" s="57" t="str">
        <f>IF('Competitor List'!J119="Y",'Competitor List'!B119," ")</f>
        <v xml:space="preserve"> </v>
      </c>
      <c r="D270" s="57">
        <f>'LIGHT GUN'!J140</f>
        <v>0</v>
      </c>
      <c r="E270" s="57">
        <f>'LIGHT GUN'!K140</f>
        <v>0</v>
      </c>
      <c r="F270" s="171">
        <f>'LIGHT GUN'!L140</f>
        <v>0</v>
      </c>
      <c r="G270" s="57">
        <f t="shared" si="50"/>
        <v>0</v>
      </c>
      <c r="H270" s="57" t="str">
        <f t="shared" si="51"/>
        <v>99</v>
      </c>
      <c r="I270" s="57">
        <f t="shared" si="52"/>
        <v>264</v>
      </c>
      <c r="J270" s="57" t="str">
        <f t="shared" si="53"/>
        <v>DQ</v>
      </c>
      <c r="L270" s="57" t="str">
        <f>IF('Competitor List'!K119="Y",'Competitor List'!C119," ")</f>
        <v xml:space="preserve"> </v>
      </c>
      <c r="M270" s="57">
        <f>'HEAVY GUN'!J140</f>
        <v>0</v>
      </c>
      <c r="N270" s="57">
        <f>'HEAVY GUN'!K140</f>
        <v>0</v>
      </c>
      <c r="O270" s="171">
        <f>'HEAVY GUN'!L140</f>
        <v>0</v>
      </c>
      <c r="P270" s="57">
        <f t="shared" si="54"/>
        <v>0</v>
      </c>
      <c r="Q270" s="57" t="str">
        <f t="shared" si="55"/>
        <v>99</v>
      </c>
      <c r="R270" s="57">
        <f t="shared" si="56"/>
        <v>264</v>
      </c>
      <c r="S270" s="57" t="str">
        <f t="shared" si="57"/>
        <v>DQ</v>
      </c>
      <c r="U270" s="57">
        <f>'Factory Gun'!B140</f>
        <v>0</v>
      </c>
      <c r="V270" s="57">
        <f>'Factory Gun'!J140</f>
        <v>0</v>
      </c>
      <c r="W270" s="57">
        <f>'Factory Gun'!K140</f>
        <v>0</v>
      </c>
      <c r="X270" s="171">
        <f>'Factory Gun'!L140</f>
        <v>0</v>
      </c>
      <c r="Y270" s="57">
        <f t="shared" si="58"/>
        <v>0</v>
      </c>
      <c r="Z270" s="57" t="str">
        <f t="shared" si="59"/>
        <v>99</v>
      </c>
      <c r="AA270" s="57">
        <f t="shared" si="48"/>
        <v>264</v>
      </c>
      <c r="AB270" s="57" t="str">
        <f t="shared" si="49"/>
        <v>DQ</v>
      </c>
    </row>
    <row r="271" spans="1:28" x14ac:dyDescent="0.35">
      <c r="A271" s="57">
        <v>265</v>
      </c>
      <c r="B271" s="57" t="s">
        <v>154</v>
      </c>
      <c r="C271" s="57" t="str">
        <f>IF('Competitor List'!J120="Y",'Competitor List'!B120," ")</f>
        <v xml:space="preserve"> </v>
      </c>
      <c r="D271" s="57">
        <f>'LIGHT GUN'!J141</f>
        <v>0</v>
      </c>
      <c r="E271" s="57">
        <f>'LIGHT GUN'!K141</f>
        <v>0</v>
      </c>
      <c r="F271" s="171">
        <f>'LIGHT GUN'!L141</f>
        <v>0</v>
      </c>
      <c r="G271" s="57">
        <f t="shared" si="50"/>
        <v>0</v>
      </c>
      <c r="H271" s="57" t="str">
        <f t="shared" si="51"/>
        <v>99</v>
      </c>
      <c r="I271" s="57">
        <f t="shared" si="52"/>
        <v>265</v>
      </c>
      <c r="J271" s="57" t="str">
        <f t="shared" si="53"/>
        <v>DQ</v>
      </c>
      <c r="L271" s="57" t="str">
        <f>IF('Competitor List'!K120="Y",'Competitor List'!C120," ")</f>
        <v xml:space="preserve"> </v>
      </c>
      <c r="M271" s="57">
        <f>'HEAVY GUN'!J141</f>
        <v>0</v>
      </c>
      <c r="N271" s="57">
        <f>'HEAVY GUN'!K141</f>
        <v>0</v>
      </c>
      <c r="O271" s="171">
        <f>'HEAVY GUN'!L141</f>
        <v>0</v>
      </c>
      <c r="P271" s="57">
        <f t="shared" si="54"/>
        <v>0</v>
      </c>
      <c r="Q271" s="57" t="str">
        <f t="shared" si="55"/>
        <v>99</v>
      </c>
      <c r="R271" s="57">
        <f t="shared" si="56"/>
        <v>265</v>
      </c>
      <c r="S271" s="57" t="str">
        <f t="shared" si="57"/>
        <v>DQ</v>
      </c>
      <c r="U271" s="57">
        <f>'Factory Gun'!B141</f>
        <v>0</v>
      </c>
      <c r="V271" s="57">
        <f>'Factory Gun'!J141</f>
        <v>0</v>
      </c>
      <c r="W271" s="57">
        <f>'Factory Gun'!K141</f>
        <v>0</v>
      </c>
      <c r="X271" s="171">
        <f>'Factory Gun'!L141</f>
        <v>0</v>
      </c>
      <c r="Y271" s="57">
        <f t="shared" si="58"/>
        <v>0</v>
      </c>
      <c r="Z271" s="57" t="str">
        <f t="shared" si="59"/>
        <v>99</v>
      </c>
      <c r="AA271" s="57">
        <f t="shared" si="48"/>
        <v>265</v>
      </c>
      <c r="AB271" s="57" t="str">
        <f t="shared" si="49"/>
        <v>DQ</v>
      </c>
    </row>
    <row r="272" spans="1:28" x14ac:dyDescent="0.35">
      <c r="A272" s="57">
        <v>266</v>
      </c>
      <c r="B272" s="57" t="s">
        <v>154</v>
      </c>
      <c r="C272" s="57" t="str">
        <f>IF('Competitor List'!J121="Y",'Competitor List'!B121," ")</f>
        <v xml:space="preserve"> </v>
      </c>
      <c r="D272" s="57">
        <f>'LIGHT GUN'!J142</f>
        <v>0</v>
      </c>
      <c r="E272" s="57">
        <f>'LIGHT GUN'!K142</f>
        <v>0</v>
      </c>
      <c r="F272" s="171">
        <f>'LIGHT GUN'!L142</f>
        <v>0</v>
      </c>
      <c r="G272" s="57">
        <f t="shared" si="50"/>
        <v>0</v>
      </c>
      <c r="H272" s="57" t="str">
        <f t="shared" si="51"/>
        <v>99</v>
      </c>
      <c r="I272" s="57">
        <f t="shared" si="52"/>
        <v>266</v>
      </c>
      <c r="J272" s="57" t="str">
        <f t="shared" si="53"/>
        <v>DQ</v>
      </c>
      <c r="L272" s="57" t="str">
        <f>IF('Competitor List'!K121="Y",'Competitor List'!C121," ")</f>
        <v xml:space="preserve"> </v>
      </c>
      <c r="M272" s="57">
        <f>'HEAVY GUN'!J142</f>
        <v>0</v>
      </c>
      <c r="N272" s="57">
        <f>'HEAVY GUN'!K142</f>
        <v>0</v>
      </c>
      <c r="O272" s="171">
        <f>'HEAVY GUN'!L142</f>
        <v>0</v>
      </c>
      <c r="P272" s="57">
        <f t="shared" si="54"/>
        <v>0</v>
      </c>
      <c r="Q272" s="57" t="str">
        <f t="shared" si="55"/>
        <v>99</v>
      </c>
      <c r="R272" s="57">
        <f t="shared" si="56"/>
        <v>266</v>
      </c>
      <c r="S272" s="57" t="str">
        <f t="shared" si="57"/>
        <v>DQ</v>
      </c>
      <c r="U272" s="57">
        <f>'Factory Gun'!B142</f>
        <v>0</v>
      </c>
      <c r="V272" s="57">
        <f>'Factory Gun'!J142</f>
        <v>0</v>
      </c>
      <c r="W272" s="57">
        <f>'Factory Gun'!K142</f>
        <v>0</v>
      </c>
      <c r="X272" s="171">
        <f>'Factory Gun'!L142</f>
        <v>0</v>
      </c>
      <c r="Y272" s="57">
        <f t="shared" si="58"/>
        <v>0</v>
      </c>
      <c r="Z272" s="57" t="str">
        <f t="shared" si="59"/>
        <v>99</v>
      </c>
      <c r="AA272" s="57">
        <f t="shared" si="48"/>
        <v>266</v>
      </c>
      <c r="AB272" s="57" t="str">
        <f t="shared" si="49"/>
        <v>DQ</v>
      </c>
    </row>
    <row r="273" spans="1:28" x14ac:dyDescent="0.35">
      <c r="A273" s="57">
        <v>267</v>
      </c>
      <c r="B273" s="57" t="s">
        <v>154</v>
      </c>
      <c r="C273" s="57" t="str">
        <f>IF('Competitor List'!J122="Y",'Competitor List'!B122," ")</f>
        <v xml:space="preserve"> </v>
      </c>
      <c r="D273" s="57">
        <f>'LIGHT GUN'!J143</f>
        <v>0</v>
      </c>
      <c r="E273" s="57">
        <f>'LIGHT GUN'!K143</f>
        <v>0</v>
      </c>
      <c r="F273" s="171">
        <f>'LIGHT GUN'!L143</f>
        <v>0</v>
      </c>
      <c r="G273" s="57">
        <f t="shared" si="50"/>
        <v>0</v>
      </c>
      <c r="H273" s="57" t="str">
        <f t="shared" si="51"/>
        <v>99</v>
      </c>
      <c r="I273" s="57">
        <f t="shared" si="52"/>
        <v>267</v>
      </c>
      <c r="J273" s="57" t="str">
        <f t="shared" si="53"/>
        <v>DQ</v>
      </c>
      <c r="L273" s="57" t="str">
        <f>IF('Competitor List'!K122="Y",'Competitor List'!C122," ")</f>
        <v xml:space="preserve"> </v>
      </c>
      <c r="M273" s="57">
        <f>'HEAVY GUN'!J143</f>
        <v>0</v>
      </c>
      <c r="N273" s="57">
        <f>'HEAVY GUN'!K143</f>
        <v>0</v>
      </c>
      <c r="O273" s="171">
        <f>'HEAVY GUN'!L143</f>
        <v>0</v>
      </c>
      <c r="P273" s="57">
        <f t="shared" si="54"/>
        <v>0</v>
      </c>
      <c r="Q273" s="57" t="str">
        <f t="shared" si="55"/>
        <v>99</v>
      </c>
      <c r="R273" s="57">
        <f t="shared" si="56"/>
        <v>267</v>
      </c>
      <c r="S273" s="57" t="str">
        <f t="shared" si="57"/>
        <v>DQ</v>
      </c>
      <c r="U273" s="57">
        <f>'Factory Gun'!B143</f>
        <v>0</v>
      </c>
      <c r="V273" s="57">
        <f>'Factory Gun'!J143</f>
        <v>0</v>
      </c>
      <c r="W273" s="57">
        <f>'Factory Gun'!K143</f>
        <v>0</v>
      </c>
      <c r="X273" s="171">
        <f>'Factory Gun'!L143</f>
        <v>0</v>
      </c>
      <c r="Y273" s="57">
        <f t="shared" si="58"/>
        <v>0</v>
      </c>
      <c r="Z273" s="57" t="str">
        <f t="shared" si="59"/>
        <v>99</v>
      </c>
      <c r="AA273" s="57">
        <f t="shared" si="48"/>
        <v>267</v>
      </c>
      <c r="AB273" s="57" t="str">
        <f t="shared" si="49"/>
        <v>DQ</v>
      </c>
    </row>
    <row r="274" spans="1:28" x14ac:dyDescent="0.35">
      <c r="A274" s="57">
        <v>268</v>
      </c>
      <c r="B274" s="57" t="s">
        <v>154</v>
      </c>
      <c r="C274" s="57" t="str">
        <f>IF('Competitor List'!J123="Y",'Competitor List'!B123," ")</f>
        <v xml:space="preserve"> </v>
      </c>
      <c r="D274" s="57">
        <f>'LIGHT GUN'!J144</f>
        <v>0</v>
      </c>
      <c r="E274" s="57">
        <f>'LIGHT GUN'!K144</f>
        <v>0</v>
      </c>
      <c r="F274" s="171">
        <f>'LIGHT GUN'!L144</f>
        <v>0</v>
      </c>
      <c r="G274" s="57">
        <f t="shared" si="50"/>
        <v>0</v>
      </c>
      <c r="H274" s="57" t="str">
        <f t="shared" si="51"/>
        <v>99</v>
      </c>
      <c r="I274" s="57">
        <f t="shared" si="52"/>
        <v>268</v>
      </c>
      <c r="J274" s="57" t="str">
        <f t="shared" si="53"/>
        <v>DQ</v>
      </c>
      <c r="L274" s="57" t="str">
        <f>IF('Competitor List'!K123="Y",'Competitor List'!C123," ")</f>
        <v xml:space="preserve"> </v>
      </c>
      <c r="M274" s="57">
        <f>'HEAVY GUN'!J144</f>
        <v>0</v>
      </c>
      <c r="N274" s="57">
        <f>'HEAVY GUN'!K144</f>
        <v>0</v>
      </c>
      <c r="O274" s="171">
        <f>'HEAVY GUN'!L144</f>
        <v>0</v>
      </c>
      <c r="P274" s="57">
        <f t="shared" si="54"/>
        <v>0</v>
      </c>
      <c r="Q274" s="57" t="str">
        <f t="shared" si="55"/>
        <v>99</v>
      </c>
      <c r="R274" s="57">
        <f t="shared" si="56"/>
        <v>268</v>
      </c>
      <c r="S274" s="57" t="str">
        <f t="shared" si="57"/>
        <v>DQ</v>
      </c>
      <c r="U274" s="57">
        <f>'Factory Gun'!B144</f>
        <v>0</v>
      </c>
      <c r="V274" s="57">
        <f>'Factory Gun'!J144</f>
        <v>0</v>
      </c>
      <c r="W274" s="57">
        <f>'Factory Gun'!K144</f>
        <v>0</v>
      </c>
      <c r="X274" s="171">
        <f>'Factory Gun'!L144</f>
        <v>0</v>
      </c>
      <c r="Y274" s="57">
        <f t="shared" si="58"/>
        <v>0</v>
      </c>
      <c r="Z274" s="57" t="str">
        <f t="shared" si="59"/>
        <v>99</v>
      </c>
      <c r="AA274" s="57">
        <f t="shared" si="48"/>
        <v>268</v>
      </c>
      <c r="AB274" s="57" t="str">
        <f t="shared" si="49"/>
        <v>DQ</v>
      </c>
    </row>
    <row r="275" spans="1:28" x14ac:dyDescent="0.35">
      <c r="A275" s="57">
        <v>269</v>
      </c>
      <c r="B275" s="57" t="s">
        <v>154</v>
      </c>
      <c r="C275" s="57" t="str">
        <f>IF('Competitor List'!J124="Y",'Competitor List'!B124," ")</f>
        <v xml:space="preserve"> </v>
      </c>
      <c r="D275" s="57">
        <f>'LIGHT GUN'!J145</f>
        <v>0</v>
      </c>
      <c r="E275" s="57">
        <f>'LIGHT GUN'!K145</f>
        <v>0</v>
      </c>
      <c r="F275" s="171">
        <f>'LIGHT GUN'!L145</f>
        <v>0</v>
      </c>
      <c r="G275" s="57">
        <f t="shared" si="50"/>
        <v>0</v>
      </c>
      <c r="H275" s="57" t="str">
        <f t="shared" si="51"/>
        <v>99</v>
      </c>
      <c r="I275" s="57">
        <f t="shared" si="52"/>
        <v>269</v>
      </c>
      <c r="J275" s="57" t="str">
        <f t="shared" si="53"/>
        <v>DQ</v>
      </c>
      <c r="L275" s="57" t="str">
        <f>IF('Competitor List'!K124="Y",'Competitor List'!C124," ")</f>
        <v xml:space="preserve"> </v>
      </c>
      <c r="M275" s="57">
        <f>'HEAVY GUN'!J145</f>
        <v>0</v>
      </c>
      <c r="N275" s="57">
        <f>'HEAVY GUN'!K145</f>
        <v>0</v>
      </c>
      <c r="O275" s="171">
        <f>'HEAVY GUN'!L145</f>
        <v>0</v>
      </c>
      <c r="P275" s="57">
        <f t="shared" si="54"/>
        <v>0</v>
      </c>
      <c r="Q275" s="57" t="str">
        <f t="shared" si="55"/>
        <v>99</v>
      </c>
      <c r="R275" s="57">
        <f t="shared" si="56"/>
        <v>269</v>
      </c>
      <c r="S275" s="57" t="str">
        <f t="shared" si="57"/>
        <v>DQ</v>
      </c>
      <c r="U275" s="57">
        <f>'Factory Gun'!B145</f>
        <v>0</v>
      </c>
      <c r="V275" s="57">
        <f>'Factory Gun'!J145</f>
        <v>0</v>
      </c>
      <c r="W275" s="57">
        <f>'Factory Gun'!K145</f>
        <v>0</v>
      </c>
      <c r="X275" s="171">
        <f>'Factory Gun'!L145</f>
        <v>0</v>
      </c>
      <c r="Y275" s="57">
        <f t="shared" si="58"/>
        <v>0</v>
      </c>
      <c r="Z275" s="57" t="str">
        <f t="shared" si="59"/>
        <v>99</v>
      </c>
      <c r="AA275" s="57">
        <f t="shared" si="48"/>
        <v>269</v>
      </c>
      <c r="AB275" s="57" t="str">
        <f t="shared" si="49"/>
        <v>DQ</v>
      </c>
    </row>
    <row r="276" spans="1:28" x14ac:dyDescent="0.35">
      <c r="A276" s="57">
        <v>270</v>
      </c>
      <c r="B276" s="57" t="s">
        <v>154</v>
      </c>
      <c r="C276" s="57" t="str">
        <f>IF('Competitor List'!J125="Y",'Competitor List'!B125," ")</f>
        <v xml:space="preserve"> </v>
      </c>
      <c r="D276" s="57">
        <f>'LIGHT GUN'!J146</f>
        <v>0</v>
      </c>
      <c r="E276" s="57">
        <f>'LIGHT GUN'!K146</f>
        <v>0</v>
      </c>
      <c r="F276" s="171">
        <f>'LIGHT GUN'!L146</f>
        <v>0</v>
      </c>
      <c r="G276" s="57">
        <f t="shared" si="50"/>
        <v>0</v>
      </c>
      <c r="H276" s="57" t="str">
        <f t="shared" si="51"/>
        <v>99</v>
      </c>
      <c r="I276" s="57">
        <f t="shared" si="52"/>
        <v>270</v>
      </c>
      <c r="J276" s="57" t="str">
        <f t="shared" si="53"/>
        <v>DQ</v>
      </c>
      <c r="L276" s="57" t="str">
        <f>IF('Competitor List'!K125="Y",'Competitor List'!C125," ")</f>
        <v xml:space="preserve"> </v>
      </c>
      <c r="M276" s="57">
        <f>'HEAVY GUN'!J146</f>
        <v>0</v>
      </c>
      <c r="N276" s="57">
        <f>'HEAVY GUN'!K146</f>
        <v>0</v>
      </c>
      <c r="O276" s="171">
        <f>'HEAVY GUN'!L146</f>
        <v>0</v>
      </c>
      <c r="P276" s="57">
        <f t="shared" si="54"/>
        <v>0</v>
      </c>
      <c r="Q276" s="57" t="str">
        <f t="shared" si="55"/>
        <v>99</v>
      </c>
      <c r="R276" s="57">
        <f t="shared" si="56"/>
        <v>270</v>
      </c>
      <c r="S276" s="57" t="str">
        <f t="shared" si="57"/>
        <v>DQ</v>
      </c>
      <c r="U276" s="57">
        <f>'Factory Gun'!B146</f>
        <v>0</v>
      </c>
      <c r="V276" s="57">
        <f>'Factory Gun'!J146</f>
        <v>0</v>
      </c>
      <c r="W276" s="57">
        <f>'Factory Gun'!K146</f>
        <v>0</v>
      </c>
      <c r="X276" s="171">
        <f>'Factory Gun'!L146</f>
        <v>0</v>
      </c>
      <c r="Y276" s="57">
        <f t="shared" si="58"/>
        <v>0</v>
      </c>
      <c r="Z276" s="57" t="str">
        <f t="shared" si="59"/>
        <v>99</v>
      </c>
      <c r="AA276" s="57">
        <f t="shared" si="48"/>
        <v>270</v>
      </c>
      <c r="AB276" s="57" t="str">
        <f t="shared" si="49"/>
        <v>DQ</v>
      </c>
    </row>
    <row r="277" spans="1:28" x14ac:dyDescent="0.35">
      <c r="A277" s="57">
        <v>271</v>
      </c>
      <c r="B277" s="57" t="s">
        <v>154</v>
      </c>
      <c r="C277" s="57" t="str">
        <f>IF('Competitor List'!J126="Y",'Competitor List'!B126," ")</f>
        <v xml:space="preserve"> </v>
      </c>
      <c r="D277" s="57">
        <f>'LIGHT GUN'!J147</f>
        <v>0</v>
      </c>
      <c r="E277" s="57">
        <f>'LIGHT GUN'!K147</f>
        <v>0</v>
      </c>
      <c r="F277" s="171">
        <f>'LIGHT GUN'!L147</f>
        <v>0</v>
      </c>
      <c r="G277" s="57">
        <f t="shared" si="50"/>
        <v>0</v>
      </c>
      <c r="H277" s="57" t="str">
        <f t="shared" si="51"/>
        <v>99</v>
      </c>
      <c r="I277" s="57">
        <f t="shared" si="52"/>
        <v>271</v>
      </c>
      <c r="J277" s="57" t="str">
        <f t="shared" si="53"/>
        <v>DQ</v>
      </c>
      <c r="L277" s="57" t="str">
        <f>IF('Competitor List'!K126="Y",'Competitor List'!C126," ")</f>
        <v xml:space="preserve"> </v>
      </c>
      <c r="M277" s="57">
        <f>'HEAVY GUN'!J147</f>
        <v>0</v>
      </c>
      <c r="N277" s="57">
        <f>'HEAVY GUN'!K147</f>
        <v>0</v>
      </c>
      <c r="O277" s="171">
        <f>'HEAVY GUN'!L147</f>
        <v>0</v>
      </c>
      <c r="P277" s="57">
        <f t="shared" si="54"/>
        <v>0</v>
      </c>
      <c r="Q277" s="57" t="str">
        <f t="shared" si="55"/>
        <v>99</v>
      </c>
      <c r="R277" s="57">
        <f t="shared" si="56"/>
        <v>271</v>
      </c>
      <c r="S277" s="57" t="str">
        <f t="shared" si="57"/>
        <v>DQ</v>
      </c>
      <c r="U277" s="57">
        <f>'Factory Gun'!B147</f>
        <v>0</v>
      </c>
      <c r="V277" s="57">
        <f>'Factory Gun'!J147</f>
        <v>0</v>
      </c>
      <c r="W277" s="57">
        <f>'Factory Gun'!K147</f>
        <v>0</v>
      </c>
      <c r="X277" s="171">
        <f>'Factory Gun'!L147</f>
        <v>0</v>
      </c>
      <c r="Y277" s="57">
        <f t="shared" si="58"/>
        <v>0</v>
      </c>
      <c r="Z277" s="57" t="str">
        <f t="shared" si="59"/>
        <v>99</v>
      </c>
      <c r="AA277" s="57">
        <f t="shared" si="48"/>
        <v>271</v>
      </c>
      <c r="AB277" s="57" t="str">
        <f t="shared" si="49"/>
        <v>DQ</v>
      </c>
    </row>
    <row r="278" spans="1:28" x14ac:dyDescent="0.35">
      <c r="A278" s="57">
        <v>272</v>
      </c>
      <c r="B278" s="57" t="s">
        <v>154</v>
      </c>
      <c r="C278" s="57" t="str">
        <f>IF('Competitor List'!J127="Y",'Competitor List'!B127," ")</f>
        <v xml:space="preserve"> </v>
      </c>
      <c r="D278" s="57">
        <f>'LIGHT GUN'!J148</f>
        <v>0</v>
      </c>
      <c r="E278" s="57">
        <f>'LIGHT GUN'!K148</f>
        <v>0</v>
      </c>
      <c r="F278" s="171">
        <f>'LIGHT GUN'!L148</f>
        <v>0</v>
      </c>
      <c r="G278" s="57">
        <f t="shared" si="50"/>
        <v>0</v>
      </c>
      <c r="H278" s="57" t="str">
        <f t="shared" si="51"/>
        <v>99</v>
      </c>
      <c r="I278" s="57">
        <f t="shared" si="52"/>
        <v>272</v>
      </c>
      <c r="J278" s="57" t="str">
        <f t="shared" si="53"/>
        <v>DQ</v>
      </c>
      <c r="L278" s="57" t="str">
        <f>IF('Competitor List'!K127="Y",'Competitor List'!C127," ")</f>
        <v xml:space="preserve"> </v>
      </c>
      <c r="M278" s="57">
        <f>'HEAVY GUN'!J148</f>
        <v>0</v>
      </c>
      <c r="N278" s="57">
        <f>'HEAVY GUN'!K148</f>
        <v>0</v>
      </c>
      <c r="O278" s="171">
        <f>'HEAVY GUN'!L148</f>
        <v>0</v>
      </c>
      <c r="P278" s="57">
        <f t="shared" si="54"/>
        <v>0</v>
      </c>
      <c r="Q278" s="57" t="str">
        <f t="shared" si="55"/>
        <v>99</v>
      </c>
      <c r="R278" s="57">
        <f t="shared" si="56"/>
        <v>272</v>
      </c>
      <c r="S278" s="57" t="str">
        <f t="shared" si="57"/>
        <v>DQ</v>
      </c>
      <c r="U278" s="57">
        <f>'Factory Gun'!B148</f>
        <v>0</v>
      </c>
      <c r="V278" s="57">
        <f>'Factory Gun'!J148</f>
        <v>0</v>
      </c>
      <c r="W278" s="57">
        <f>'Factory Gun'!K148</f>
        <v>0</v>
      </c>
      <c r="X278" s="171">
        <f>'Factory Gun'!L148</f>
        <v>0</v>
      </c>
      <c r="Y278" s="57">
        <f t="shared" si="58"/>
        <v>0</v>
      </c>
      <c r="Z278" s="57" t="str">
        <f t="shared" si="59"/>
        <v>99</v>
      </c>
      <c r="AA278" s="57">
        <f t="shared" si="48"/>
        <v>272</v>
      </c>
      <c r="AB278" s="57" t="str">
        <f t="shared" si="49"/>
        <v>DQ</v>
      </c>
    </row>
    <row r="279" spans="1:28" x14ac:dyDescent="0.35">
      <c r="A279" s="57">
        <v>273</v>
      </c>
      <c r="B279" s="57" t="s">
        <v>154</v>
      </c>
      <c r="C279" s="57" t="str">
        <f>IF('Competitor List'!J128="Y",'Competitor List'!B128," ")</f>
        <v xml:space="preserve"> </v>
      </c>
      <c r="D279" s="57">
        <f>'LIGHT GUN'!J149</f>
        <v>0</v>
      </c>
      <c r="E279" s="57">
        <f>'LIGHT GUN'!K149</f>
        <v>0</v>
      </c>
      <c r="F279" s="171">
        <f>'LIGHT GUN'!L149</f>
        <v>0</v>
      </c>
      <c r="G279" s="57">
        <f t="shared" si="50"/>
        <v>0</v>
      </c>
      <c r="H279" s="57" t="str">
        <f t="shared" si="51"/>
        <v>99</v>
      </c>
      <c r="I279" s="57">
        <f t="shared" si="52"/>
        <v>273</v>
      </c>
      <c r="J279" s="57" t="str">
        <f t="shared" si="53"/>
        <v>DQ</v>
      </c>
      <c r="L279" s="57" t="str">
        <f>IF('Competitor List'!K128="Y",'Competitor List'!C128," ")</f>
        <v xml:space="preserve"> </v>
      </c>
      <c r="M279" s="57">
        <f>'HEAVY GUN'!J149</f>
        <v>0</v>
      </c>
      <c r="N279" s="57">
        <f>'HEAVY GUN'!K149</f>
        <v>0</v>
      </c>
      <c r="O279" s="171">
        <f>'HEAVY GUN'!L149</f>
        <v>0</v>
      </c>
      <c r="P279" s="57">
        <f t="shared" si="54"/>
        <v>0</v>
      </c>
      <c r="Q279" s="57" t="str">
        <f t="shared" si="55"/>
        <v>99</v>
      </c>
      <c r="R279" s="57">
        <f t="shared" si="56"/>
        <v>273</v>
      </c>
      <c r="S279" s="57" t="str">
        <f t="shared" si="57"/>
        <v>DQ</v>
      </c>
      <c r="U279" s="57">
        <f>'Factory Gun'!B149</f>
        <v>0</v>
      </c>
      <c r="V279" s="57">
        <f>'Factory Gun'!J149</f>
        <v>0</v>
      </c>
      <c r="W279" s="57">
        <f>'Factory Gun'!K149</f>
        <v>0</v>
      </c>
      <c r="X279" s="171">
        <f>'Factory Gun'!L149</f>
        <v>0</v>
      </c>
      <c r="Y279" s="57">
        <f t="shared" si="58"/>
        <v>0</v>
      </c>
      <c r="Z279" s="57" t="str">
        <f t="shared" si="59"/>
        <v>99</v>
      </c>
      <c r="AA279" s="57">
        <f t="shared" si="48"/>
        <v>273</v>
      </c>
      <c r="AB279" s="57" t="str">
        <f t="shared" si="49"/>
        <v>DQ</v>
      </c>
    </row>
    <row r="280" spans="1:28" x14ac:dyDescent="0.35">
      <c r="A280" s="57">
        <v>274</v>
      </c>
      <c r="B280" s="57" t="s">
        <v>154</v>
      </c>
      <c r="C280" s="57" t="str">
        <f>IF('Competitor List'!J129="Y",'Competitor List'!B129," ")</f>
        <v xml:space="preserve"> </v>
      </c>
      <c r="D280" s="57">
        <f>'LIGHT GUN'!J150</f>
        <v>0</v>
      </c>
      <c r="E280" s="57">
        <f>'LIGHT GUN'!K150</f>
        <v>0</v>
      </c>
      <c r="F280" s="171">
        <f>'LIGHT GUN'!L150</f>
        <v>0</v>
      </c>
      <c r="G280" s="57">
        <f t="shared" si="50"/>
        <v>0</v>
      </c>
      <c r="H280" s="57" t="str">
        <f t="shared" si="51"/>
        <v>99</v>
      </c>
      <c r="I280" s="57">
        <f t="shared" si="52"/>
        <v>274</v>
      </c>
      <c r="J280" s="57" t="str">
        <f t="shared" si="53"/>
        <v>DQ</v>
      </c>
      <c r="L280" s="57" t="str">
        <f>IF('Competitor List'!K129="Y",'Competitor List'!C129," ")</f>
        <v xml:space="preserve"> </v>
      </c>
      <c r="M280" s="57">
        <f>'HEAVY GUN'!J150</f>
        <v>0</v>
      </c>
      <c r="N280" s="57">
        <f>'HEAVY GUN'!K150</f>
        <v>0</v>
      </c>
      <c r="O280" s="171">
        <f>'HEAVY GUN'!L150</f>
        <v>0</v>
      </c>
      <c r="P280" s="57">
        <f t="shared" si="54"/>
        <v>0</v>
      </c>
      <c r="Q280" s="57" t="str">
        <f t="shared" si="55"/>
        <v>99</v>
      </c>
      <c r="R280" s="57">
        <f t="shared" si="56"/>
        <v>274</v>
      </c>
      <c r="S280" s="57" t="str">
        <f t="shared" si="57"/>
        <v>DQ</v>
      </c>
      <c r="U280" s="57">
        <f>'Factory Gun'!B150</f>
        <v>0</v>
      </c>
      <c r="V280" s="57">
        <f>'Factory Gun'!J150</f>
        <v>0</v>
      </c>
      <c r="W280" s="57">
        <f>'Factory Gun'!K150</f>
        <v>0</v>
      </c>
      <c r="X280" s="171">
        <f>'Factory Gun'!L150</f>
        <v>0</v>
      </c>
      <c r="Y280" s="57">
        <f t="shared" si="58"/>
        <v>0</v>
      </c>
      <c r="Z280" s="57" t="str">
        <f t="shared" si="59"/>
        <v>99</v>
      </c>
      <c r="AA280" s="57">
        <f t="shared" si="48"/>
        <v>274</v>
      </c>
      <c r="AB280" s="57" t="str">
        <f t="shared" si="49"/>
        <v>DQ</v>
      </c>
    </row>
    <row r="281" spans="1:28" x14ac:dyDescent="0.35">
      <c r="A281" s="57">
        <v>275</v>
      </c>
      <c r="B281" s="57" t="s">
        <v>154</v>
      </c>
      <c r="C281" s="57" t="str">
        <f>IF('Competitor List'!J130="Y",'Competitor List'!B130," ")</f>
        <v xml:space="preserve"> </v>
      </c>
      <c r="D281" s="57">
        <f>'LIGHT GUN'!J151</f>
        <v>0</v>
      </c>
      <c r="E281" s="57">
        <f>'LIGHT GUN'!K151</f>
        <v>0</v>
      </c>
      <c r="F281" s="171">
        <f>'LIGHT GUN'!L151</f>
        <v>0</v>
      </c>
      <c r="G281" s="57">
        <f t="shared" si="50"/>
        <v>0</v>
      </c>
      <c r="H281" s="57" t="str">
        <f t="shared" si="51"/>
        <v>99</v>
      </c>
      <c r="I281" s="57">
        <f t="shared" si="52"/>
        <v>275</v>
      </c>
      <c r="J281" s="57" t="str">
        <f t="shared" si="53"/>
        <v>DQ</v>
      </c>
      <c r="L281" s="57" t="str">
        <f>IF('Competitor List'!K130="Y",'Competitor List'!C130," ")</f>
        <v xml:space="preserve"> </v>
      </c>
      <c r="M281" s="57">
        <f>'HEAVY GUN'!J151</f>
        <v>0</v>
      </c>
      <c r="N281" s="57">
        <f>'HEAVY GUN'!K151</f>
        <v>0</v>
      </c>
      <c r="O281" s="171">
        <f>'HEAVY GUN'!L151</f>
        <v>0</v>
      </c>
      <c r="P281" s="57">
        <f t="shared" si="54"/>
        <v>0</v>
      </c>
      <c r="Q281" s="57" t="str">
        <f t="shared" si="55"/>
        <v>99</v>
      </c>
      <c r="R281" s="57">
        <f t="shared" si="56"/>
        <v>275</v>
      </c>
      <c r="S281" s="57" t="str">
        <f t="shared" si="57"/>
        <v>DQ</v>
      </c>
      <c r="U281" s="57">
        <f>'Factory Gun'!B151</f>
        <v>0</v>
      </c>
      <c r="V281" s="57">
        <f>'Factory Gun'!J151</f>
        <v>0</v>
      </c>
      <c r="W281" s="57">
        <f>'Factory Gun'!K151</f>
        <v>0</v>
      </c>
      <c r="X281" s="171">
        <f>'Factory Gun'!L151</f>
        <v>0</v>
      </c>
      <c r="Y281" s="57">
        <f t="shared" si="58"/>
        <v>0</v>
      </c>
      <c r="Z281" s="57" t="str">
        <f t="shared" si="59"/>
        <v>99</v>
      </c>
      <c r="AA281" s="57">
        <f t="shared" si="48"/>
        <v>275</v>
      </c>
      <c r="AB281" s="57" t="str">
        <f t="shared" si="49"/>
        <v>DQ</v>
      </c>
    </row>
    <row r="282" spans="1:28" x14ac:dyDescent="0.35">
      <c r="A282" s="57">
        <v>276</v>
      </c>
      <c r="B282" s="57" t="s">
        <v>154</v>
      </c>
      <c r="C282" s="57" t="str">
        <f>IF('Competitor List'!J131="Y",'Competitor List'!B131," ")</f>
        <v xml:space="preserve"> </v>
      </c>
      <c r="D282" s="57">
        <f>'LIGHT GUN'!J152</f>
        <v>0</v>
      </c>
      <c r="E282" s="57">
        <f>'LIGHT GUN'!K152</f>
        <v>0</v>
      </c>
      <c r="F282" s="171">
        <f>'LIGHT GUN'!L152</f>
        <v>0</v>
      </c>
      <c r="G282" s="57">
        <f t="shared" si="50"/>
        <v>0</v>
      </c>
      <c r="H282" s="57" t="str">
        <f t="shared" si="51"/>
        <v>99</v>
      </c>
      <c r="I282" s="57">
        <f t="shared" si="52"/>
        <v>276</v>
      </c>
      <c r="J282" s="57" t="str">
        <f t="shared" si="53"/>
        <v>DQ</v>
      </c>
      <c r="L282" s="57" t="str">
        <f>IF('Competitor List'!K131="Y",'Competitor List'!C131," ")</f>
        <v xml:space="preserve"> </v>
      </c>
      <c r="M282" s="57">
        <f>'HEAVY GUN'!J152</f>
        <v>0</v>
      </c>
      <c r="N282" s="57">
        <f>'HEAVY GUN'!K152</f>
        <v>0</v>
      </c>
      <c r="O282" s="171">
        <f>'HEAVY GUN'!L152</f>
        <v>0</v>
      </c>
      <c r="P282" s="57">
        <f t="shared" si="54"/>
        <v>0</v>
      </c>
      <c r="Q282" s="57" t="str">
        <f t="shared" si="55"/>
        <v>99</v>
      </c>
      <c r="R282" s="57">
        <f t="shared" si="56"/>
        <v>276</v>
      </c>
      <c r="S282" s="57" t="str">
        <f t="shared" si="57"/>
        <v>DQ</v>
      </c>
      <c r="U282" s="57">
        <f>'Factory Gun'!B152</f>
        <v>0</v>
      </c>
      <c r="V282" s="57">
        <f>'Factory Gun'!J152</f>
        <v>0</v>
      </c>
      <c r="W282" s="57">
        <f>'Factory Gun'!K152</f>
        <v>0</v>
      </c>
      <c r="X282" s="171">
        <f>'Factory Gun'!L152</f>
        <v>0</v>
      </c>
      <c r="Y282" s="57">
        <f t="shared" si="58"/>
        <v>0</v>
      </c>
      <c r="Z282" s="57" t="str">
        <f t="shared" si="59"/>
        <v>99</v>
      </c>
      <c r="AA282" s="57">
        <f t="shared" si="48"/>
        <v>276</v>
      </c>
      <c r="AB282" s="57" t="str">
        <f t="shared" si="49"/>
        <v>DQ</v>
      </c>
    </row>
    <row r="283" spans="1:28" x14ac:dyDescent="0.35">
      <c r="A283" s="57">
        <v>277</v>
      </c>
      <c r="B283" s="57" t="s">
        <v>154</v>
      </c>
      <c r="C283" s="57" t="str">
        <f>IF('Competitor List'!J132="Y",'Competitor List'!B132," ")</f>
        <v xml:space="preserve"> </v>
      </c>
      <c r="D283" s="57">
        <f>'LIGHT GUN'!J153</f>
        <v>0</v>
      </c>
      <c r="E283" s="57">
        <f>'LIGHT GUN'!K153</f>
        <v>0</v>
      </c>
      <c r="F283" s="171">
        <f>'LIGHT GUN'!L153</f>
        <v>0</v>
      </c>
      <c r="G283" s="57">
        <f t="shared" si="50"/>
        <v>0</v>
      </c>
      <c r="H283" s="57" t="str">
        <f t="shared" si="51"/>
        <v>99</v>
      </c>
      <c r="I283" s="57">
        <f t="shared" si="52"/>
        <v>277</v>
      </c>
      <c r="J283" s="57" t="str">
        <f t="shared" si="53"/>
        <v>DQ</v>
      </c>
      <c r="L283" s="57" t="str">
        <f>IF('Competitor List'!K132="Y",'Competitor List'!C132," ")</f>
        <v xml:space="preserve"> </v>
      </c>
      <c r="M283" s="57">
        <f>'HEAVY GUN'!J153</f>
        <v>0</v>
      </c>
      <c r="N283" s="57">
        <f>'HEAVY GUN'!K153</f>
        <v>0</v>
      </c>
      <c r="O283" s="171">
        <f>'HEAVY GUN'!L153</f>
        <v>0</v>
      </c>
      <c r="P283" s="57">
        <f t="shared" si="54"/>
        <v>0</v>
      </c>
      <c r="Q283" s="57" t="str">
        <f t="shared" si="55"/>
        <v>99</v>
      </c>
      <c r="R283" s="57">
        <f t="shared" si="56"/>
        <v>277</v>
      </c>
      <c r="S283" s="57" t="str">
        <f t="shared" si="57"/>
        <v>DQ</v>
      </c>
      <c r="U283" s="57">
        <f>'Factory Gun'!B153</f>
        <v>0</v>
      </c>
      <c r="V283" s="57">
        <f>'Factory Gun'!J153</f>
        <v>0</v>
      </c>
      <c r="W283" s="57">
        <f>'Factory Gun'!K153</f>
        <v>0</v>
      </c>
      <c r="X283" s="171">
        <f>'Factory Gun'!L153</f>
        <v>0</v>
      </c>
      <c r="Y283" s="57">
        <f t="shared" si="58"/>
        <v>0</v>
      </c>
      <c r="Z283" s="57" t="str">
        <f t="shared" si="59"/>
        <v>99</v>
      </c>
      <c r="AA283" s="57">
        <f t="shared" si="48"/>
        <v>277</v>
      </c>
      <c r="AB283" s="57" t="str">
        <f t="shared" si="49"/>
        <v>DQ</v>
      </c>
    </row>
    <row r="284" spans="1:28" x14ac:dyDescent="0.35">
      <c r="A284" s="57">
        <v>278</v>
      </c>
      <c r="B284" s="57" t="s">
        <v>154</v>
      </c>
      <c r="C284" s="57" t="str">
        <f>IF('Competitor List'!J133="Y",'Competitor List'!B133," ")</f>
        <v xml:space="preserve"> </v>
      </c>
      <c r="D284" s="57">
        <f>'LIGHT GUN'!J154</f>
        <v>0</v>
      </c>
      <c r="E284" s="57">
        <f>'LIGHT GUN'!K154</f>
        <v>0</v>
      </c>
      <c r="F284" s="171">
        <f>'LIGHT GUN'!L154</f>
        <v>0</v>
      </c>
      <c r="G284" s="57">
        <f t="shared" si="50"/>
        <v>0</v>
      </c>
      <c r="H284" s="57" t="str">
        <f t="shared" si="51"/>
        <v>99</v>
      </c>
      <c r="I284" s="57">
        <f t="shared" si="52"/>
        <v>278</v>
      </c>
      <c r="J284" s="57" t="str">
        <f t="shared" si="53"/>
        <v>DQ</v>
      </c>
      <c r="L284" s="57" t="str">
        <f>IF('Competitor List'!K133="Y",'Competitor List'!C133," ")</f>
        <v xml:space="preserve"> </v>
      </c>
      <c r="M284" s="57">
        <f>'HEAVY GUN'!J154</f>
        <v>0</v>
      </c>
      <c r="N284" s="57">
        <f>'HEAVY GUN'!K154</f>
        <v>0</v>
      </c>
      <c r="O284" s="171">
        <f>'HEAVY GUN'!L154</f>
        <v>0</v>
      </c>
      <c r="P284" s="57">
        <f t="shared" si="54"/>
        <v>0</v>
      </c>
      <c r="Q284" s="57" t="str">
        <f t="shared" si="55"/>
        <v>99</v>
      </c>
      <c r="R284" s="57">
        <f t="shared" si="56"/>
        <v>278</v>
      </c>
      <c r="S284" s="57" t="str">
        <f t="shared" si="57"/>
        <v>DQ</v>
      </c>
      <c r="U284" s="57">
        <f>'Factory Gun'!B154</f>
        <v>0</v>
      </c>
      <c r="V284" s="57">
        <f>'Factory Gun'!J154</f>
        <v>0</v>
      </c>
      <c r="W284" s="57">
        <f>'Factory Gun'!K154</f>
        <v>0</v>
      </c>
      <c r="X284" s="171">
        <f>'Factory Gun'!L154</f>
        <v>0</v>
      </c>
      <c r="Y284" s="57">
        <f t="shared" si="58"/>
        <v>0</v>
      </c>
      <c r="Z284" s="57" t="str">
        <f t="shared" si="59"/>
        <v>99</v>
      </c>
      <c r="AA284" s="57">
        <f t="shared" si="48"/>
        <v>278</v>
      </c>
      <c r="AB284" s="57" t="str">
        <f t="shared" si="49"/>
        <v>DQ</v>
      </c>
    </row>
    <row r="285" spans="1:28" x14ac:dyDescent="0.35">
      <c r="A285" s="57">
        <v>279</v>
      </c>
      <c r="B285" s="57" t="s">
        <v>154</v>
      </c>
      <c r="C285" s="57" t="str">
        <f>IF('Competitor List'!J134="Y",'Competitor List'!B134," ")</f>
        <v xml:space="preserve"> </v>
      </c>
      <c r="D285" s="57">
        <f>'LIGHT GUN'!J155</f>
        <v>0</v>
      </c>
      <c r="E285" s="57">
        <f>'LIGHT GUN'!K155</f>
        <v>0</v>
      </c>
      <c r="F285" s="171">
        <f>'LIGHT GUN'!L155</f>
        <v>0</v>
      </c>
      <c r="G285" s="57">
        <f t="shared" si="50"/>
        <v>0</v>
      </c>
      <c r="H285" s="57" t="str">
        <f t="shared" si="51"/>
        <v>99</v>
      </c>
      <c r="I285" s="57">
        <f t="shared" si="52"/>
        <v>279</v>
      </c>
      <c r="J285" s="57" t="str">
        <f t="shared" si="53"/>
        <v>DQ</v>
      </c>
      <c r="L285" s="57" t="str">
        <f>IF('Competitor List'!K134="Y",'Competitor List'!C134," ")</f>
        <v xml:space="preserve"> </v>
      </c>
      <c r="M285" s="57">
        <f>'HEAVY GUN'!J155</f>
        <v>0</v>
      </c>
      <c r="N285" s="57">
        <f>'HEAVY GUN'!K155</f>
        <v>0</v>
      </c>
      <c r="O285" s="171">
        <f>'HEAVY GUN'!L155</f>
        <v>0</v>
      </c>
      <c r="P285" s="57">
        <f t="shared" si="54"/>
        <v>0</v>
      </c>
      <c r="Q285" s="57" t="str">
        <f t="shared" si="55"/>
        <v>99</v>
      </c>
      <c r="R285" s="57">
        <f t="shared" si="56"/>
        <v>279</v>
      </c>
      <c r="S285" s="57" t="str">
        <f t="shared" si="57"/>
        <v>DQ</v>
      </c>
      <c r="U285" s="57">
        <f>'Factory Gun'!B155</f>
        <v>0</v>
      </c>
      <c r="V285" s="57">
        <f>'Factory Gun'!J155</f>
        <v>0</v>
      </c>
      <c r="W285" s="57">
        <f>'Factory Gun'!K155</f>
        <v>0</v>
      </c>
      <c r="X285" s="171">
        <f>'Factory Gun'!L155</f>
        <v>0</v>
      </c>
      <c r="Y285" s="57">
        <f t="shared" si="58"/>
        <v>0</v>
      </c>
      <c r="Z285" s="57" t="str">
        <f t="shared" si="59"/>
        <v>99</v>
      </c>
      <c r="AA285" s="57">
        <f t="shared" si="48"/>
        <v>279</v>
      </c>
      <c r="AB285" s="57" t="str">
        <f t="shared" si="49"/>
        <v>DQ</v>
      </c>
    </row>
    <row r="286" spans="1:28" x14ac:dyDescent="0.35">
      <c r="A286" s="57">
        <v>280</v>
      </c>
      <c r="B286" s="57" t="s">
        <v>154</v>
      </c>
      <c r="C286" s="57" t="str">
        <f>IF('Competitor List'!J135="Y",'Competitor List'!B135," ")</f>
        <v xml:space="preserve"> </v>
      </c>
      <c r="D286" s="57">
        <f>'LIGHT GUN'!J156</f>
        <v>0</v>
      </c>
      <c r="E286" s="57">
        <f>'LIGHT GUN'!K156</f>
        <v>0</v>
      </c>
      <c r="F286" s="171">
        <f>'LIGHT GUN'!L156</f>
        <v>0</v>
      </c>
      <c r="G286" s="57">
        <f t="shared" si="50"/>
        <v>0</v>
      </c>
      <c r="H286" s="57" t="str">
        <f t="shared" si="51"/>
        <v>99</v>
      </c>
      <c r="I286" s="57">
        <f t="shared" si="52"/>
        <v>280</v>
      </c>
      <c r="J286" s="57" t="str">
        <f t="shared" si="53"/>
        <v>DQ</v>
      </c>
      <c r="L286" s="57" t="str">
        <f>IF('Competitor List'!K135="Y",'Competitor List'!C135," ")</f>
        <v xml:space="preserve"> </v>
      </c>
      <c r="M286" s="57">
        <f>'HEAVY GUN'!J156</f>
        <v>0</v>
      </c>
      <c r="N286" s="57">
        <f>'HEAVY GUN'!K156</f>
        <v>0</v>
      </c>
      <c r="O286" s="171">
        <f>'HEAVY GUN'!L156</f>
        <v>0</v>
      </c>
      <c r="P286" s="57">
        <f t="shared" si="54"/>
        <v>0</v>
      </c>
      <c r="Q286" s="57" t="str">
        <f t="shared" si="55"/>
        <v>99</v>
      </c>
      <c r="R286" s="57">
        <f t="shared" si="56"/>
        <v>280</v>
      </c>
      <c r="S286" s="57" t="str">
        <f t="shared" si="57"/>
        <v>DQ</v>
      </c>
      <c r="U286" s="57">
        <f>'Factory Gun'!B156</f>
        <v>0</v>
      </c>
      <c r="V286" s="57">
        <f>'Factory Gun'!J156</f>
        <v>0</v>
      </c>
      <c r="W286" s="57">
        <f>'Factory Gun'!K156</f>
        <v>0</v>
      </c>
      <c r="X286" s="171">
        <f>'Factory Gun'!L156</f>
        <v>0</v>
      </c>
      <c r="Y286" s="57">
        <f t="shared" si="58"/>
        <v>0</v>
      </c>
      <c r="Z286" s="57" t="str">
        <f t="shared" si="59"/>
        <v>99</v>
      </c>
      <c r="AA286" s="57">
        <f t="shared" ref="AA286:AA306" si="60" xml:space="preserve"> IF(AND(ISNUMBER(V286)),RANK(V286,$V$7:$V$606,0)+SUMPRODUCT(($V$7:$V$606=V286)*($X$7:$X$606&lt;X286))+SUMPRODUCT(($V$7:$V$606=V286)*($X$7:$X$606=X286)*($W$7:$W$606&gt;W286))+SUMPRODUCT(($V$7:$V$606=V286)*($X$7:$X$606=X286)*($W$7:$W$606=W286)*($A$7:$A$606&lt;A286)),"DQ")</f>
        <v>280</v>
      </c>
      <c r="AB286" s="57" t="str">
        <f t="shared" ref="AB286:AB306" si="61" xml:space="preserve"> IF(AND(Z286&gt;0,ISNUMBER(Z286)),RANK(Z286,$Z$7:$Z$606,1)+SUMPRODUCT(($Z$7:$Z$606=Z286)*($V$7:$V$606&gt;V286))+SUMPRODUCT(($Z$7:$Z$606=Z286)*($V$7:$V$606=V286)*($W$7:$W$606&gt;W286))+SUMPRODUCT(($Z$7:$Z$606=Z286)*($V$7:$V$606=V286)*($W$7:$W$606=W286)*($A$7:$A$606&lt;A286)),"DQ")</f>
        <v>DQ</v>
      </c>
    </row>
    <row r="287" spans="1:28" x14ac:dyDescent="0.35">
      <c r="A287" s="57">
        <v>281</v>
      </c>
      <c r="B287" s="57" t="s">
        <v>154</v>
      </c>
      <c r="C287" s="57" t="str">
        <f>IF('Competitor List'!J136="Y",'Competitor List'!B136," ")</f>
        <v xml:space="preserve"> </v>
      </c>
      <c r="D287" s="57">
        <f>'LIGHT GUN'!J157</f>
        <v>0</v>
      </c>
      <c r="E287" s="57">
        <f>'LIGHT GUN'!K157</f>
        <v>0</v>
      </c>
      <c r="F287" s="171">
        <f>'LIGHT GUN'!L157</f>
        <v>0</v>
      </c>
      <c r="G287" s="57">
        <f t="shared" si="50"/>
        <v>0</v>
      </c>
      <c r="H287" s="57" t="str">
        <f t="shared" si="51"/>
        <v>99</v>
      </c>
      <c r="I287" s="57">
        <f t="shared" si="52"/>
        <v>281</v>
      </c>
      <c r="J287" s="57" t="str">
        <f t="shared" si="53"/>
        <v>DQ</v>
      </c>
      <c r="L287" s="57" t="str">
        <f>IF('Competitor List'!K136="Y",'Competitor List'!C136," ")</f>
        <v xml:space="preserve"> </v>
      </c>
      <c r="M287" s="57">
        <f>'HEAVY GUN'!J157</f>
        <v>0</v>
      </c>
      <c r="N287" s="57">
        <f>'HEAVY GUN'!K157</f>
        <v>0</v>
      </c>
      <c r="O287" s="171">
        <f>'HEAVY GUN'!L157</f>
        <v>0</v>
      </c>
      <c r="P287" s="57">
        <f t="shared" si="54"/>
        <v>0</v>
      </c>
      <c r="Q287" s="57" t="str">
        <f t="shared" si="55"/>
        <v>99</v>
      </c>
      <c r="R287" s="57">
        <f t="shared" si="56"/>
        <v>281</v>
      </c>
      <c r="S287" s="57" t="str">
        <f t="shared" si="57"/>
        <v>DQ</v>
      </c>
      <c r="U287" s="57">
        <f>'Factory Gun'!B157</f>
        <v>0</v>
      </c>
      <c r="V287" s="57">
        <f>'Factory Gun'!J157</f>
        <v>0</v>
      </c>
      <c r="W287" s="57">
        <f>'Factory Gun'!K157</f>
        <v>0</v>
      </c>
      <c r="X287" s="171">
        <f>'Factory Gun'!L157</f>
        <v>0</v>
      </c>
      <c r="Y287" s="57">
        <f t="shared" si="58"/>
        <v>0</v>
      </c>
      <c r="Z287" s="57" t="str">
        <f t="shared" si="59"/>
        <v>99</v>
      </c>
      <c r="AA287" s="57">
        <f t="shared" si="60"/>
        <v>281</v>
      </c>
      <c r="AB287" s="57" t="str">
        <f t="shared" si="61"/>
        <v>DQ</v>
      </c>
    </row>
    <row r="288" spans="1:28" x14ac:dyDescent="0.35">
      <c r="A288" s="57">
        <v>282</v>
      </c>
      <c r="B288" s="57" t="s">
        <v>154</v>
      </c>
      <c r="C288" s="57" t="str">
        <f>IF('Competitor List'!J137="Y",'Competitor List'!B137," ")</f>
        <v xml:space="preserve"> </v>
      </c>
      <c r="D288" s="57">
        <f>'LIGHT GUN'!J158</f>
        <v>0</v>
      </c>
      <c r="E288" s="57">
        <f>'LIGHT GUN'!K158</f>
        <v>0</v>
      </c>
      <c r="F288" s="171">
        <f>'LIGHT GUN'!L158</f>
        <v>0</v>
      </c>
      <c r="G288" s="57">
        <f t="shared" si="50"/>
        <v>0</v>
      </c>
      <c r="H288" s="57" t="str">
        <f t="shared" si="51"/>
        <v>99</v>
      </c>
      <c r="I288" s="57">
        <f t="shared" si="52"/>
        <v>282</v>
      </c>
      <c r="J288" s="57" t="str">
        <f t="shared" si="53"/>
        <v>DQ</v>
      </c>
      <c r="L288" s="57" t="str">
        <f>IF('Competitor List'!K137="Y",'Competitor List'!C137," ")</f>
        <v xml:space="preserve"> </v>
      </c>
      <c r="M288" s="57">
        <f>'HEAVY GUN'!J158</f>
        <v>0</v>
      </c>
      <c r="N288" s="57">
        <f>'HEAVY GUN'!K158</f>
        <v>0</v>
      </c>
      <c r="O288" s="171">
        <f>'HEAVY GUN'!L158</f>
        <v>0</v>
      </c>
      <c r="P288" s="57">
        <f t="shared" si="54"/>
        <v>0</v>
      </c>
      <c r="Q288" s="57" t="str">
        <f t="shared" si="55"/>
        <v>99</v>
      </c>
      <c r="R288" s="57">
        <f t="shared" si="56"/>
        <v>282</v>
      </c>
      <c r="S288" s="57" t="str">
        <f t="shared" si="57"/>
        <v>DQ</v>
      </c>
      <c r="U288" s="57">
        <f>'Factory Gun'!B158</f>
        <v>0</v>
      </c>
      <c r="V288" s="57">
        <f>'Factory Gun'!J158</f>
        <v>0</v>
      </c>
      <c r="W288" s="57">
        <f>'Factory Gun'!K158</f>
        <v>0</v>
      </c>
      <c r="X288" s="171">
        <f>'Factory Gun'!L158</f>
        <v>0</v>
      </c>
      <c r="Y288" s="57">
        <f t="shared" si="58"/>
        <v>0</v>
      </c>
      <c r="Z288" s="57" t="str">
        <f t="shared" si="59"/>
        <v>99</v>
      </c>
      <c r="AA288" s="57">
        <f t="shared" si="60"/>
        <v>282</v>
      </c>
      <c r="AB288" s="57" t="str">
        <f t="shared" si="61"/>
        <v>DQ</v>
      </c>
    </row>
    <row r="289" spans="1:28" x14ac:dyDescent="0.35">
      <c r="A289" s="57">
        <v>283</v>
      </c>
      <c r="B289" s="57" t="s">
        <v>154</v>
      </c>
      <c r="C289" s="57" t="str">
        <f>IF('Competitor List'!J138="Y",'Competitor List'!B138," ")</f>
        <v xml:space="preserve"> </v>
      </c>
      <c r="D289" s="57">
        <f>'LIGHT GUN'!J159</f>
        <v>0</v>
      </c>
      <c r="E289" s="57">
        <f>'LIGHT GUN'!K159</f>
        <v>0</v>
      </c>
      <c r="F289" s="171">
        <f>'LIGHT GUN'!L159</f>
        <v>0</v>
      </c>
      <c r="G289" s="57">
        <f t="shared" si="50"/>
        <v>0</v>
      </c>
      <c r="H289" s="57" t="str">
        <f t="shared" si="51"/>
        <v>99</v>
      </c>
      <c r="I289" s="57">
        <f t="shared" si="52"/>
        <v>283</v>
      </c>
      <c r="J289" s="57" t="str">
        <f t="shared" si="53"/>
        <v>DQ</v>
      </c>
      <c r="L289" s="57" t="str">
        <f>IF('Competitor List'!K138="Y",'Competitor List'!C138," ")</f>
        <v xml:space="preserve"> </v>
      </c>
      <c r="M289" s="57">
        <f>'HEAVY GUN'!J159</f>
        <v>0</v>
      </c>
      <c r="N289" s="57">
        <f>'HEAVY GUN'!K159</f>
        <v>0</v>
      </c>
      <c r="O289" s="171">
        <f>'HEAVY GUN'!L159</f>
        <v>0</v>
      </c>
      <c r="P289" s="57">
        <f t="shared" si="54"/>
        <v>0</v>
      </c>
      <c r="Q289" s="57" t="str">
        <f t="shared" si="55"/>
        <v>99</v>
      </c>
      <c r="R289" s="57">
        <f t="shared" si="56"/>
        <v>283</v>
      </c>
      <c r="S289" s="57" t="str">
        <f t="shared" si="57"/>
        <v>DQ</v>
      </c>
      <c r="U289" s="57">
        <f>'Factory Gun'!B159</f>
        <v>0</v>
      </c>
      <c r="V289" s="57">
        <f>'Factory Gun'!J159</f>
        <v>0</v>
      </c>
      <c r="W289" s="57">
        <f>'Factory Gun'!K159</f>
        <v>0</v>
      </c>
      <c r="X289" s="171">
        <f>'Factory Gun'!L159</f>
        <v>0</v>
      </c>
      <c r="Y289" s="57">
        <f t="shared" si="58"/>
        <v>0</v>
      </c>
      <c r="Z289" s="57" t="str">
        <f t="shared" si="59"/>
        <v>99</v>
      </c>
      <c r="AA289" s="57">
        <f t="shared" si="60"/>
        <v>283</v>
      </c>
      <c r="AB289" s="57" t="str">
        <f t="shared" si="61"/>
        <v>DQ</v>
      </c>
    </row>
    <row r="290" spans="1:28" x14ac:dyDescent="0.35">
      <c r="A290" s="57">
        <v>284</v>
      </c>
      <c r="B290" s="57" t="s">
        <v>154</v>
      </c>
      <c r="C290" s="57" t="str">
        <f>IF('Competitor List'!J139="Y",'Competitor List'!B139," ")</f>
        <v xml:space="preserve"> </v>
      </c>
      <c r="D290" s="57">
        <f>'LIGHT GUN'!J160</f>
        <v>0</v>
      </c>
      <c r="E290" s="57">
        <f>'LIGHT GUN'!K160</f>
        <v>0</v>
      </c>
      <c r="F290" s="171">
        <f>'LIGHT GUN'!L160</f>
        <v>0</v>
      </c>
      <c r="G290" s="57">
        <f t="shared" si="50"/>
        <v>0</v>
      </c>
      <c r="H290" s="57" t="str">
        <f t="shared" si="51"/>
        <v>99</v>
      </c>
      <c r="I290" s="57">
        <f t="shared" si="52"/>
        <v>284</v>
      </c>
      <c r="J290" s="57" t="str">
        <f t="shared" si="53"/>
        <v>DQ</v>
      </c>
      <c r="L290" s="57" t="str">
        <f>IF('Competitor List'!K139="Y",'Competitor List'!C139," ")</f>
        <v xml:space="preserve"> </v>
      </c>
      <c r="M290" s="57">
        <f>'HEAVY GUN'!J160</f>
        <v>0</v>
      </c>
      <c r="N290" s="57">
        <f>'HEAVY GUN'!K160</f>
        <v>0</v>
      </c>
      <c r="O290" s="171">
        <f>'HEAVY GUN'!L160</f>
        <v>0</v>
      </c>
      <c r="P290" s="57">
        <f t="shared" si="54"/>
        <v>0</v>
      </c>
      <c r="Q290" s="57" t="str">
        <f t="shared" si="55"/>
        <v>99</v>
      </c>
      <c r="R290" s="57">
        <f t="shared" si="56"/>
        <v>284</v>
      </c>
      <c r="S290" s="57" t="str">
        <f t="shared" si="57"/>
        <v>DQ</v>
      </c>
      <c r="U290" s="57">
        <f>'Factory Gun'!B160</f>
        <v>0</v>
      </c>
      <c r="V290" s="57">
        <f>'Factory Gun'!J160</f>
        <v>0</v>
      </c>
      <c r="W290" s="57">
        <f>'Factory Gun'!K160</f>
        <v>0</v>
      </c>
      <c r="X290" s="171">
        <f>'Factory Gun'!L160</f>
        <v>0</v>
      </c>
      <c r="Y290" s="57">
        <f t="shared" si="58"/>
        <v>0</v>
      </c>
      <c r="Z290" s="57" t="str">
        <f t="shared" si="59"/>
        <v>99</v>
      </c>
      <c r="AA290" s="57">
        <f t="shared" si="60"/>
        <v>284</v>
      </c>
      <c r="AB290" s="57" t="str">
        <f t="shared" si="61"/>
        <v>DQ</v>
      </c>
    </row>
    <row r="291" spans="1:28" x14ac:dyDescent="0.35">
      <c r="A291" s="57">
        <v>285</v>
      </c>
      <c r="B291" s="57" t="s">
        <v>154</v>
      </c>
      <c r="C291" s="57" t="str">
        <f>IF('Competitor List'!J140="Y",'Competitor List'!B140," ")</f>
        <v xml:space="preserve"> </v>
      </c>
      <c r="D291" s="57">
        <f>'LIGHT GUN'!J161</f>
        <v>0</v>
      </c>
      <c r="E291" s="57">
        <f>'LIGHT GUN'!K161</f>
        <v>0</v>
      </c>
      <c r="F291" s="171">
        <f>'LIGHT GUN'!L161</f>
        <v>0</v>
      </c>
      <c r="G291" s="57">
        <f t="shared" si="50"/>
        <v>0</v>
      </c>
      <c r="H291" s="57" t="str">
        <f t="shared" si="51"/>
        <v>99</v>
      </c>
      <c r="I291" s="57">
        <f t="shared" si="52"/>
        <v>285</v>
      </c>
      <c r="J291" s="57" t="str">
        <f t="shared" si="53"/>
        <v>DQ</v>
      </c>
      <c r="L291" s="57" t="str">
        <f>IF('Competitor List'!K140="Y",'Competitor List'!C140," ")</f>
        <v xml:space="preserve"> </v>
      </c>
      <c r="M291" s="57">
        <f>'HEAVY GUN'!J161</f>
        <v>0</v>
      </c>
      <c r="N291" s="57">
        <f>'HEAVY GUN'!K161</f>
        <v>0</v>
      </c>
      <c r="O291" s="171">
        <f>'HEAVY GUN'!L161</f>
        <v>0</v>
      </c>
      <c r="P291" s="57">
        <f t="shared" si="54"/>
        <v>0</v>
      </c>
      <c r="Q291" s="57" t="str">
        <f t="shared" si="55"/>
        <v>99</v>
      </c>
      <c r="R291" s="57">
        <f t="shared" si="56"/>
        <v>285</v>
      </c>
      <c r="S291" s="57" t="str">
        <f t="shared" si="57"/>
        <v>DQ</v>
      </c>
      <c r="U291" s="57">
        <f>'Factory Gun'!B161</f>
        <v>0</v>
      </c>
      <c r="V291" s="57">
        <f>'Factory Gun'!J161</f>
        <v>0</v>
      </c>
      <c r="W291" s="57">
        <f>'Factory Gun'!K161</f>
        <v>0</v>
      </c>
      <c r="X291" s="171">
        <f>'Factory Gun'!L161</f>
        <v>0</v>
      </c>
      <c r="Y291" s="57">
        <f t="shared" si="58"/>
        <v>0</v>
      </c>
      <c r="Z291" s="57" t="str">
        <f t="shared" si="59"/>
        <v>99</v>
      </c>
      <c r="AA291" s="57">
        <f t="shared" si="60"/>
        <v>285</v>
      </c>
      <c r="AB291" s="57" t="str">
        <f t="shared" si="61"/>
        <v>DQ</v>
      </c>
    </row>
    <row r="292" spans="1:28" x14ac:dyDescent="0.35">
      <c r="A292" s="57">
        <v>286</v>
      </c>
      <c r="B292" s="57" t="s">
        <v>154</v>
      </c>
      <c r="C292" s="57" t="str">
        <f>IF('Competitor List'!J141="Y",'Competitor List'!B141," ")</f>
        <v xml:space="preserve"> </v>
      </c>
      <c r="D292" s="57">
        <f>'LIGHT GUN'!J162</f>
        <v>0</v>
      </c>
      <c r="E292" s="57">
        <f>'LIGHT GUN'!K162</f>
        <v>0</v>
      </c>
      <c r="F292" s="171">
        <f>'LIGHT GUN'!L162</f>
        <v>0</v>
      </c>
      <c r="G292" s="57">
        <f t="shared" si="50"/>
        <v>0</v>
      </c>
      <c r="H292" s="57" t="str">
        <f t="shared" si="51"/>
        <v>99</v>
      </c>
      <c r="I292" s="57">
        <f t="shared" si="52"/>
        <v>286</v>
      </c>
      <c r="J292" s="57" t="str">
        <f t="shared" si="53"/>
        <v>DQ</v>
      </c>
      <c r="L292" s="57" t="str">
        <f>IF('Competitor List'!K141="Y",'Competitor List'!C141," ")</f>
        <v xml:space="preserve"> </v>
      </c>
      <c r="M292" s="57">
        <f>'HEAVY GUN'!J162</f>
        <v>0</v>
      </c>
      <c r="N292" s="57">
        <f>'HEAVY GUN'!K162</f>
        <v>0</v>
      </c>
      <c r="O292" s="171">
        <f>'HEAVY GUN'!L162</f>
        <v>0</v>
      </c>
      <c r="P292" s="57">
        <f t="shared" si="54"/>
        <v>0</v>
      </c>
      <c r="Q292" s="57" t="str">
        <f t="shared" si="55"/>
        <v>99</v>
      </c>
      <c r="R292" s="57">
        <f t="shared" si="56"/>
        <v>286</v>
      </c>
      <c r="S292" s="57" t="str">
        <f t="shared" si="57"/>
        <v>DQ</v>
      </c>
      <c r="U292" s="57">
        <f>'Factory Gun'!B162</f>
        <v>0</v>
      </c>
      <c r="V292" s="57">
        <f>'Factory Gun'!J162</f>
        <v>0</v>
      </c>
      <c r="W292" s="57">
        <f>'Factory Gun'!K162</f>
        <v>0</v>
      </c>
      <c r="X292" s="171">
        <f>'Factory Gun'!L162</f>
        <v>0</v>
      </c>
      <c r="Y292" s="57">
        <f t="shared" si="58"/>
        <v>0</v>
      </c>
      <c r="Z292" s="57" t="str">
        <f t="shared" si="59"/>
        <v>99</v>
      </c>
      <c r="AA292" s="57">
        <f t="shared" si="60"/>
        <v>286</v>
      </c>
      <c r="AB292" s="57" t="str">
        <f t="shared" si="61"/>
        <v>DQ</v>
      </c>
    </row>
    <row r="293" spans="1:28" x14ac:dyDescent="0.35">
      <c r="A293" s="57">
        <v>287</v>
      </c>
      <c r="B293" s="57" t="s">
        <v>154</v>
      </c>
      <c r="C293" s="57" t="str">
        <f>IF('Competitor List'!J142="Y",'Competitor List'!B142," ")</f>
        <v xml:space="preserve"> </v>
      </c>
      <c r="D293" s="57">
        <f>'LIGHT GUN'!J163</f>
        <v>0</v>
      </c>
      <c r="E293" s="57">
        <f>'LIGHT GUN'!K163</f>
        <v>0</v>
      </c>
      <c r="F293" s="171">
        <f>'LIGHT GUN'!L163</f>
        <v>0</v>
      </c>
      <c r="G293" s="57">
        <f t="shared" si="50"/>
        <v>0</v>
      </c>
      <c r="H293" s="57" t="str">
        <f t="shared" si="51"/>
        <v>99</v>
      </c>
      <c r="I293" s="57">
        <f t="shared" si="52"/>
        <v>287</v>
      </c>
      <c r="J293" s="57" t="str">
        <f t="shared" si="53"/>
        <v>DQ</v>
      </c>
      <c r="L293" s="57" t="str">
        <f>IF('Competitor List'!K142="Y",'Competitor List'!C142," ")</f>
        <v xml:space="preserve"> </v>
      </c>
      <c r="M293" s="57">
        <f>'HEAVY GUN'!J163</f>
        <v>0</v>
      </c>
      <c r="N293" s="57">
        <f>'HEAVY GUN'!K163</f>
        <v>0</v>
      </c>
      <c r="O293" s="171">
        <f>'HEAVY GUN'!L163</f>
        <v>0</v>
      </c>
      <c r="P293" s="57">
        <f t="shared" si="54"/>
        <v>0</v>
      </c>
      <c r="Q293" s="57" t="str">
        <f t="shared" si="55"/>
        <v>99</v>
      </c>
      <c r="R293" s="57">
        <f t="shared" si="56"/>
        <v>287</v>
      </c>
      <c r="S293" s="57" t="str">
        <f t="shared" si="57"/>
        <v>DQ</v>
      </c>
      <c r="U293" s="57">
        <f>'Factory Gun'!B163</f>
        <v>0</v>
      </c>
      <c r="V293" s="57">
        <f>'Factory Gun'!J163</f>
        <v>0</v>
      </c>
      <c r="W293" s="57">
        <f>'Factory Gun'!K163</f>
        <v>0</v>
      </c>
      <c r="X293" s="171">
        <f>'Factory Gun'!L163</f>
        <v>0</v>
      </c>
      <c r="Y293" s="57">
        <f t="shared" si="58"/>
        <v>0</v>
      </c>
      <c r="Z293" s="57" t="str">
        <f t="shared" si="59"/>
        <v>99</v>
      </c>
      <c r="AA293" s="57">
        <f t="shared" si="60"/>
        <v>287</v>
      </c>
      <c r="AB293" s="57" t="str">
        <f t="shared" si="61"/>
        <v>DQ</v>
      </c>
    </row>
    <row r="294" spans="1:28" x14ac:dyDescent="0.35">
      <c r="A294" s="57">
        <v>288</v>
      </c>
      <c r="B294" s="57" t="s">
        <v>154</v>
      </c>
      <c r="C294" s="57" t="str">
        <f>IF('Competitor List'!J143="Y",'Competitor List'!B143," ")</f>
        <v xml:space="preserve"> </v>
      </c>
      <c r="D294" s="57">
        <f>'LIGHT GUN'!J164</f>
        <v>0</v>
      </c>
      <c r="E294" s="57">
        <f>'LIGHT GUN'!K164</f>
        <v>0</v>
      </c>
      <c r="F294" s="171">
        <f>'LIGHT GUN'!L164</f>
        <v>0</v>
      </c>
      <c r="G294" s="57">
        <f t="shared" si="50"/>
        <v>0</v>
      </c>
      <c r="H294" s="57" t="str">
        <f t="shared" si="51"/>
        <v>99</v>
      </c>
      <c r="I294" s="57">
        <f t="shared" si="52"/>
        <v>288</v>
      </c>
      <c r="J294" s="57" t="str">
        <f t="shared" si="53"/>
        <v>DQ</v>
      </c>
      <c r="L294" s="57" t="str">
        <f>IF('Competitor List'!K143="Y",'Competitor List'!C143," ")</f>
        <v xml:space="preserve"> </v>
      </c>
      <c r="M294" s="57">
        <f>'HEAVY GUN'!J164</f>
        <v>0</v>
      </c>
      <c r="N294" s="57">
        <f>'HEAVY GUN'!K164</f>
        <v>0</v>
      </c>
      <c r="O294" s="171">
        <f>'HEAVY GUN'!L164</f>
        <v>0</v>
      </c>
      <c r="P294" s="57">
        <f t="shared" si="54"/>
        <v>0</v>
      </c>
      <c r="Q294" s="57" t="str">
        <f t="shared" si="55"/>
        <v>99</v>
      </c>
      <c r="R294" s="57">
        <f t="shared" si="56"/>
        <v>288</v>
      </c>
      <c r="S294" s="57" t="str">
        <f t="shared" si="57"/>
        <v>DQ</v>
      </c>
      <c r="U294" s="57">
        <f>'Factory Gun'!B164</f>
        <v>0</v>
      </c>
      <c r="V294" s="57">
        <f>'Factory Gun'!J164</f>
        <v>0</v>
      </c>
      <c r="W294" s="57">
        <f>'Factory Gun'!K164</f>
        <v>0</v>
      </c>
      <c r="X294" s="171">
        <f>'Factory Gun'!L164</f>
        <v>0</v>
      </c>
      <c r="Y294" s="57">
        <f t="shared" si="58"/>
        <v>0</v>
      </c>
      <c r="Z294" s="57" t="str">
        <f t="shared" si="59"/>
        <v>99</v>
      </c>
      <c r="AA294" s="57">
        <f t="shared" si="60"/>
        <v>288</v>
      </c>
      <c r="AB294" s="57" t="str">
        <f t="shared" si="61"/>
        <v>DQ</v>
      </c>
    </row>
    <row r="295" spans="1:28" x14ac:dyDescent="0.35">
      <c r="A295" s="57">
        <v>289</v>
      </c>
      <c r="B295" s="57" t="s">
        <v>154</v>
      </c>
      <c r="C295" s="57" t="str">
        <f>IF('Competitor List'!J144="Y",'Competitor List'!B144," ")</f>
        <v xml:space="preserve"> </v>
      </c>
      <c r="D295" s="57">
        <f>'LIGHT GUN'!J165</f>
        <v>0</v>
      </c>
      <c r="E295" s="57">
        <f>'LIGHT GUN'!K165</f>
        <v>0</v>
      </c>
      <c r="F295" s="171">
        <f>'LIGHT GUN'!L165</f>
        <v>0</v>
      </c>
      <c r="G295" s="57">
        <f t="shared" si="50"/>
        <v>0</v>
      </c>
      <c r="H295" s="57" t="str">
        <f t="shared" si="51"/>
        <v>99</v>
      </c>
      <c r="I295" s="57">
        <f t="shared" si="52"/>
        <v>289</v>
      </c>
      <c r="J295" s="57" t="str">
        <f t="shared" si="53"/>
        <v>DQ</v>
      </c>
      <c r="L295" s="57" t="str">
        <f>IF('Competitor List'!K144="Y",'Competitor List'!C144," ")</f>
        <v xml:space="preserve"> </v>
      </c>
      <c r="M295" s="57">
        <f>'HEAVY GUN'!J165</f>
        <v>0</v>
      </c>
      <c r="N295" s="57">
        <f>'HEAVY GUN'!K165</f>
        <v>0</v>
      </c>
      <c r="O295" s="171">
        <f>'HEAVY GUN'!L165</f>
        <v>0</v>
      </c>
      <c r="P295" s="57">
        <f t="shared" si="54"/>
        <v>0</v>
      </c>
      <c r="Q295" s="57" t="str">
        <f t="shared" si="55"/>
        <v>99</v>
      </c>
      <c r="R295" s="57">
        <f t="shared" si="56"/>
        <v>289</v>
      </c>
      <c r="S295" s="57" t="str">
        <f t="shared" si="57"/>
        <v>DQ</v>
      </c>
      <c r="U295" s="57">
        <f>'Factory Gun'!B165</f>
        <v>0</v>
      </c>
      <c r="V295" s="57">
        <f>'Factory Gun'!J165</f>
        <v>0</v>
      </c>
      <c r="W295" s="57">
        <f>'Factory Gun'!K165</f>
        <v>0</v>
      </c>
      <c r="X295" s="171">
        <f>'Factory Gun'!L165</f>
        <v>0</v>
      </c>
      <c r="Y295" s="57">
        <f t="shared" si="58"/>
        <v>0</v>
      </c>
      <c r="Z295" s="57" t="str">
        <f t="shared" si="59"/>
        <v>99</v>
      </c>
      <c r="AA295" s="57">
        <f t="shared" si="60"/>
        <v>289</v>
      </c>
      <c r="AB295" s="57" t="str">
        <f t="shared" si="61"/>
        <v>DQ</v>
      </c>
    </row>
    <row r="296" spans="1:28" x14ac:dyDescent="0.35">
      <c r="A296" s="57">
        <v>290</v>
      </c>
      <c r="B296" s="57" t="s">
        <v>154</v>
      </c>
      <c r="C296" s="57" t="str">
        <f>IF('Competitor List'!J145="Y",'Competitor List'!B145," ")</f>
        <v xml:space="preserve"> </v>
      </c>
      <c r="D296" s="57">
        <f>'LIGHT GUN'!J166</f>
        <v>0</v>
      </c>
      <c r="E296" s="57">
        <f>'LIGHT GUN'!K166</f>
        <v>0</v>
      </c>
      <c r="F296" s="171">
        <f>'LIGHT GUN'!L166</f>
        <v>0</v>
      </c>
      <c r="G296" s="57">
        <f t="shared" si="50"/>
        <v>0</v>
      </c>
      <c r="H296" s="57" t="str">
        <f t="shared" si="51"/>
        <v>99</v>
      </c>
      <c r="I296" s="57">
        <f t="shared" si="52"/>
        <v>290</v>
      </c>
      <c r="J296" s="57" t="str">
        <f t="shared" si="53"/>
        <v>DQ</v>
      </c>
      <c r="L296" s="57" t="str">
        <f>IF('Competitor List'!K145="Y",'Competitor List'!C145," ")</f>
        <v xml:space="preserve"> </v>
      </c>
      <c r="M296" s="57">
        <f>'HEAVY GUN'!J166</f>
        <v>0</v>
      </c>
      <c r="N296" s="57">
        <f>'HEAVY GUN'!K166</f>
        <v>0</v>
      </c>
      <c r="O296" s="171">
        <f>'HEAVY GUN'!L166</f>
        <v>0</v>
      </c>
      <c r="P296" s="57">
        <f t="shared" si="54"/>
        <v>0</v>
      </c>
      <c r="Q296" s="57" t="str">
        <f t="shared" si="55"/>
        <v>99</v>
      </c>
      <c r="R296" s="57">
        <f t="shared" si="56"/>
        <v>290</v>
      </c>
      <c r="S296" s="57" t="str">
        <f t="shared" si="57"/>
        <v>DQ</v>
      </c>
      <c r="U296" s="57">
        <f>'Factory Gun'!B166</f>
        <v>0</v>
      </c>
      <c r="V296" s="57">
        <f>'Factory Gun'!J166</f>
        <v>0</v>
      </c>
      <c r="W296" s="57">
        <f>'Factory Gun'!K166</f>
        <v>0</v>
      </c>
      <c r="X296" s="171">
        <f>'Factory Gun'!L166</f>
        <v>0</v>
      </c>
      <c r="Y296" s="57">
        <f t="shared" si="58"/>
        <v>0</v>
      </c>
      <c r="Z296" s="57" t="str">
        <f t="shared" si="59"/>
        <v>99</v>
      </c>
      <c r="AA296" s="57">
        <f t="shared" si="60"/>
        <v>290</v>
      </c>
      <c r="AB296" s="57" t="str">
        <f t="shared" si="61"/>
        <v>DQ</v>
      </c>
    </row>
    <row r="297" spans="1:28" x14ac:dyDescent="0.35">
      <c r="A297" s="57">
        <v>291</v>
      </c>
      <c r="B297" s="57" t="s">
        <v>154</v>
      </c>
      <c r="C297" s="57" t="str">
        <f>IF('Competitor List'!J146="Y",'Competitor List'!B146," ")</f>
        <v xml:space="preserve"> </v>
      </c>
      <c r="D297" s="57">
        <f>'LIGHT GUN'!J167</f>
        <v>0</v>
      </c>
      <c r="E297" s="57">
        <f>'LIGHT GUN'!K167</f>
        <v>0</v>
      </c>
      <c r="F297" s="171">
        <f>'LIGHT GUN'!L167</f>
        <v>0</v>
      </c>
      <c r="G297" s="57">
        <f t="shared" si="50"/>
        <v>0</v>
      </c>
      <c r="H297" s="57" t="str">
        <f t="shared" si="51"/>
        <v>99</v>
      </c>
      <c r="I297" s="57">
        <f t="shared" si="52"/>
        <v>291</v>
      </c>
      <c r="J297" s="57" t="str">
        <f t="shared" si="53"/>
        <v>DQ</v>
      </c>
      <c r="L297" s="57" t="str">
        <f>IF('Competitor List'!K146="Y",'Competitor List'!C146," ")</f>
        <v xml:space="preserve"> </v>
      </c>
      <c r="M297" s="57">
        <f>'HEAVY GUN'!J167</f>
        <v>0</v>
      </c>
      <c r="N297" s="57">
        <f>'HEAVY GUN'!K167</f>
        <v>0</v>
      </c>
      <c r="O297" s="171">
        <f>'HEAVY GUN'!L167</f>
        <v>0</v>
      </c>
      <c r="P297" s="57">
        <f t="shared" si="54"/>
        <v>0</v>
      </c>
      <c r="Q297" s="57" t="str">
        <f t="shared" si="55"/>
        <v>99</v>
      </c>
      <c r="R297" s="57">
        <f t="shared" si="56"/>
        <v>291</v>
      </c>
      <c r="S297" s="57" t="str">
        <f t="shared" si="57"/>
        <v>DQ</v>
      </c>
      <c r="U297" s="57">
        <f>'Factory Gun'!B167</f>
        <v>0</v>
      </c>
      <c r="V297" s="57">
        <f>'Factory Gun'!J167</f>
        <v>0</v>
      </c>
      <c r="W297" s="57">
        <f>'Factory Gun'!K167</f>
        <v>0</v>
      </c>
      <c r="X297" s="171">
        <f>'Factory Gun'!L167</f>
        <v>0</v>
      </c>
      <c r="Y297" s="57">
        <f t="shared" si="58"/>
        <v>0</v>
      </c>
      <c r="Z297" s="57" t="str">
        <f t="shared" si="59"/>
        <v>99</v>
      </c>
      <c r="AA297" s="57">
        <f t="shared" si="60"/>
        <v>291</v>
      </c>
      <c r="AB297" s="57" t="str">
        <f t="shared" si="61"/>
        <v>DQ</v>
      </c>
    </row>
    <row r="298" spans="1:28" x14ac:dyDescent="0.35">
      <c r="A298" s="57">
        <v>292</v>
      </c>
      <c r="B298" s="57" t="s">
        <v>154</v>
      </c>
      <c r="C298" s="57" t="str">
        <f>IF('Competitor List'!J147="Y",'Competitor List'!B147," ")</f>
        <v xml:space="preserve"> </v>
      </c>
      <c r="D298" s="57">
        <f>'LIGHT GUN'!J168</f>
        <v>0</v>
      </c>
      <c r="E298" s="57">
        <f>'LIGHT GUN'!K168</f>
        <v>0</v>
      </c>
      <c r="F298" s="171">
        <f>'LIGHT GUN'!L168</f>
        <v>0</v>
      </c>
      <c r="G298" s="57">
        <f t="shared" si="50"/>
        <v>0</v>
      </c>
      <c r="H298" s="57" t="str">
        <f t="shared" si="51"/>
        <v>99</v>
      </c>
      <c r="I298" s="57">
        <f t="shared" si="52"/>
        <v>292</v>
      </c>
      <c r="J298" s="57" t="str">
        <f t="shared" si="53"/>
        <v>DQ</v>
      </c>
      <c r="L298" s="57" t="str">
        <f>IF('Competitor List'!K147="Y",'Competitor List'!C147," ")</f>
        <v xml:space="preserve"> </v>
      </c>
      <c r="M298" s="57">
        <f>'HEAVY GUN'!J168</f>
        <v>0</v>
      </c>
      <c r="N298" s="57">
        <f>'HEAVY GUN'!K168</f>
        <v>0</v>
      </c>
      <c r="O298" s="171">
        <f>'HEAVY GUN'!L168</f>
        <v>0</v>
      </c>
      <c r="P298" s="57">
        <f t="shared" si="54"/>
        <v>0</v>
      </c>
      <c r="Q298" s="57" t="str">
        <f t="shared" si="55"/>
        <v>99</v>
      </c>
      <c r="R298" s="57">
        <f t="shared" si="56"/>
        <v>292</v>
      </c>
      <c r="S298" s="57" t="str">
        <f t="shared" si="57"/>
        <v>DQ</v>
      </c>
      <c r="U298" s="57">
        <f>'Factory Gun'!B168</f>
        <v>0</v>
      </c>
      <c r="V298" s="57">
        <f>'Factory Gun'!J168</f>
        <v>0</v>
      </c>
      <c r="W298" s="57">
        <f>'Factory Gun'!K168</f>
        <v>0</v>
      </c>
      <c r="X298" s="171">
        <f>'Factory Gun'!L168</f>
        <v>0</v>
      </c>
      <c r="Y298" s="57">
        <f t="shared" si="58"/>
        <v>0</v>
      </c>
      <c r="Z298" s="57" t="str">
        <f t="shared" si="59"/>
        <v>99</v>
      </c>
      <c r="AA298" s="57">
        <f t="shared" si="60"/>
        <v>292</v>
      </c>
      <c r="AB298" s="57" t="str">
        <f t="shared" si="61"/>
        <v>DQ</v>
      </c>
    </row>
    <row r="299" spans="1:28" x14ac:dyDescent="0.35">
      <c r="A299" s="57">
        <v>293</v>
      </c>
      <c r="B299" s="57" t="s">
        <v>154</v>
      </c>
      <c r="C299" s="57" t="str">
        <f>IF('Competitor List'!J148="Y",'Competitor List'!B148," ")</f>
        <v xml:space="preserve"> </v>
      </c>
      <c r="D299" s="57">
        <f>'LIGHT GUN'!J169</f>
        <v>0</v>
      </c>
      <c r="E299" s="57">
        <f>'LIGHT GUN'!K169</f>
        <v>0</v>
      </c>
      <c r="F299" s="171">
        <f>'LIGHT GUN'!L169</f>
        <v>0</v>
      </c>
      <c r="G299" s="57">
        <f t="shared" si="50"/>
        <v>0</v>
      </c>
      <c r="H299" s="57" t="str">
        <f t="shared" si="51"/>
        <v>99</v>
      </c>
      <c r="I299" s="57">
        <f t="shared" si="52"/>
        <v>293</v>
      </c>
      <c r="J299" s="57" t="str">
        <f t="shared" si="53"/>
        <v>DQ</v>
      </c>
      <c r="L299" s="57" t="str">
        <f>IF('Competitor List'!K148="Y",'Competitor List'!C148," ")</f>
        <v xml:space="preserve"> </v>
      </c>
      <c r="M299" s="57">
        <f>'HEAVY GUN'!J169</f>
        <v>0</v>
      </c>
      <c r="N299" s="57">
        <f>'HEAVY GUN'!K169</f>
        <v>0</v>
      </c>
      <c r="O299" s="171">
        <f>'HEAVY GUN'!L169</f>
        <v>0</v>
      </c>
      <c r="P299" s="57">
        <f t="shared" si="54"/>
        <v>0</v>
      </c>
      <c r="Q299" s="57" t="str">
        <f t="shared" si="55"/>
        <v>99</v>
      </c>
      <c r="R299" s="57">
        <f t="shared" si="56"/>
        <v>293</v>
      </c>
      <c r="S299" s="57" t="str">
        <f t="shared" si="57"/>
        <v>DQ</v>
      </c>
      <c r="U299" s="57">
        <f>'Factory Gun'!B169</f>
        <v>0</v>
      </c>
      <c r="V299" s="57">
        <f>'Factory Gun'!J169</f>
        <v>0</v>
      </c>
      <c r="W299" s="57">
        <f>'Factory Gun'!K169</f>
        <v>0</v>
      </c>
      <c r="X299" s="171">
        <f>'Factory Gun'!L169</f>
        <v>0</v>
      </c>
      <c r="Y299" s="57">
        <f t="shared" si="58"/>
        <v>0</v>
      </c>
      <c r="Z299" s="57" t="str">
        <f t="shared" si="59"/>
        <v>99</v>
      </c>
      <c r="AA299" s="57">
        <f t="shared" si="60"/>
        <v>293</v>
      </c>
      <c r="AB299" s="57" t="str">
        <f t="shared" si="61"/>
        <v>DQ</v>
      </c>
    </row>
    <row r="300" spans="1:28" x14ac:dyDescent="0.35">
      <c r="A300" s="57">
        <v>294</v>
      </c>
      <c r="B300" s="57" t="s">
        <v>154</v>
      </c>
      <c r="C300" s="57" t="str">
        <f>IF('Competitor List'!J149="Y",'Competitor List'!B149," ")</f>
        <v xml:space="preserve"> </v>
      </c>
      <c r="D300" s="57">
        <f>'LIGHT GUN'!J170</f>
        <v>0</v>
      </c>
      <c r="E300" s="57">
        <f>'LIGHT GUN'!K170</f>
        <v>0</v>
      </c>
      <c r="F300" s="171">
        <f>'LIGHT GUN'!L170</f>
        <v>0</v>
      </c>
      <c r="G300" s="57">
        <f t="shared" si="50"/>
        <v>0</v>
      </c>
      <c r="H300" s="57" t="str">
        <f t="shared" si="51"/>
        <v>99</v>
      </c>
      <c r="I300" s="57">
        <f t="shared" si="52"/>
        <v>294</v>
      </c>
      <c r="J300" s="57" t="str">
        <f t="shared" si="53"/>
        <v>DQ</v>
      </c>
      <c r="L300" s="57" t="str">
        <f>IF('Competitor List'!K149="Y",'Competitor List'!C149," ")</f>
        <v xml:space="preserve"> </v>
      </c>
      <c r="M300" s="57">
        <f>'HEAVY GUN'!J170</f>
        <v>0</v>
      </c>
      <c r="N300" s="57">
        <f>'HEAVY GUN'!K170</f>
        <v>0</v>
      </c>
      <c r="O300" s="171">
        <f>'HEAVY GUN'!L170</f>
        <v>0</v>
      </c>
      <c r="P300" s="57">
        <f t="shared" si="54"/>
        <v>0</v>
      </c>
      <c r="Q300" s="57" t="str">
        <f t="shared" si="55"/>
        <v>99</v>
      </c>
      <c r="R300" s="57">
        <f t="shared" si="56"/>
        <v>294</v>
      </c>
      <c r="S300" s="57" t="str">
        <f t="shared" si="57"/>
        <v>DQ</v>
      </c>
      <c r="U300" s="57">
        <f>'Factory Gun'!B170</f>
        <v>0</v>
      </c>
      <c r="V300" s="57">
        <f>'Factory Gun'!J170</f>
        <v>0</v>
      </c>
      <c r="W300" s="57">
        <f>'Factory Gun'!K170</f>
        <v>0</v>
      </c>
      <c r="X300" s="171">
        <f>'Factory Gun'!L170</f>
        <v>0</v>
      </c>
      <c r="Y300" s="57">
        <f t="shared" si="58"/>
        <v>0</v>
      </c>
      <c r="Z300" s="57" t="str">
        <f t="shared" si="59"/>
        <v>99</v>
      </c>
      <c r="AA300" s="57">
        <f t="shared" si="60"/>
        <v>294</v>
      </c>
      <c r="AB300" s="57" t="str">
        <f t="shared" si="61"/>
        <v>DQ</v>
      </c>
    </row>
    <row r="301" spans="1:28" x14ac:dyDescent="0.35">
      <c r="A301" s="57">
        <v>295</v>
      </c>
      <c r="B301" s="57" t="s">
        <v>154</v>
      </c>
      <c r="C301" s="57" t="str">
        <f>IF('Competitor List'!J150="Y",'Competitor List'!B150," ")</f>
        <v xml:space="preserve"> </v>
      </c>
      <c r="D301" s="57">
        <f>'LIGHT GUN'!J171</f>
        <v>0</v>
      </c>
      <c r="E301" s="57">
        <f>'LIGHT GUN'!K171</f>
        <v>0</v>
      </c>
      <c r="F301" s="171">
        <f>'LIGHT GUN'!L171</f>
        <v>0</v>
      </c>
      <c r="G301" s="57">
        <f t="shared" si="50"/>
        <v>0</v>
      </c>
      <c r="H301" s="57" t="str">
        <f t="shared" si="51"/>
        <v>99</v>
      </c>
      <c r="I301" s="57">
        <f t="shared" si="52"/>
        <v>295</v>
      </c>
      <c r="J301" s="57" t="str">
        <f t="shared" si="53"/>
        <v>DQ</v>
      </c>
      <c r="L301" s="57" t="str">
        <f>IF('Competitor List'!K150="Y",'Competitor List'!C150," ")</f>
        <v xml:space="preserve"> </v>
      </c>
      <c r="M301" s="57">
        <f>'HEAVY GUN'!J171</f>
        <v>0</v>
      </c>
      <c r="N301" s="57">
        <f>'HEAVY GUN'!K171</f>
        <v>0</v>
      </c>
      <c r="O301" s="171">
        <f>'HEAVY GUN'!L171</f>
        <v>0</v>
      </c>
      <c r="P301" s="57">
        <f t="shared" si="54"/>
        <v>0</v>
      </c>
      <c r="Q301" s="57" t="str">
        <f t="shared" si="55"/>
        <v>99</v>
      </c>
      <c r="R301" s="57">
        <f t="shared" si="56"/>
        <v>295</v>
      </c>
      <c r="S301" s="57" t="str">
        <f t="shared" si="57"/>
        <v>DQ</v>
      </c>
      <c r="U301" s="57">
        <f>'Factory Gun'!B171</f>
        <v>0</v>
      </c>
      <c r="V301" s="57">
        <f>'Factory Gun'!J171</f>
        <v>0</v>
      </c>
      <c r="W301" s="57">
        <f>'Factory Gun'!K171</f>
        <v>0</v>
      </c>
      <c r="X301" s="171">
        <f>'Factory Gun'!L171</f>
        <v>0</v>
      </c>
      <c r="Y301" s="57">
        <f t="shared" si="58"/>
        <v>0</v>
      </c>
      <c r="Z301" s="57" t="str">
        <f t="shared" si="59"/>
        <v>99</v>
      </c>
      <c r="AA301" s="57">
        <f t="shared" si="60"/>
        <v>295</v>
      </c>
      <c r="AB301" s="57" t="str">
        <f t="shared" si="61"/>
        <v>DQ</v>
      </c>
    </row>
    <row r="302" spans="1:28" x14ac:dyDescent="0.35">
      <c r="A302" s="57">
        <v>296</v>
      </c>
      <c r="B302" s="57" t="s">
        <v>154</v>
      </c>
      <c r="C302" s="57" t="str">
        <f>IF('Competitor List'!J151="Y",'Competitor List'!B151," ")</f>
        <v xml:space="preserve"> </v>
      </c>
      <c r="D302" s="57">
        <f>'LIGHT GUN'!J172</f>
        <v>0</v>
      </c>
      <c r="E302" s="57">
        <f>'LIGHT GUN'!K172</f>
        <v>0</v>
      </c>
      <c r="F302" s="171">
        <f>'LIGHT GUN'!L172</f>
        <v>0</v>
      </c>
      <c r="G302" s="57">
        <f t="shared" si="50"/>
        <v>0</v>
      </c>
      <c r="H302" s="57" t="str">
        <f t="shared" si="51"/>
        <v>99</v>
      </c>
      <c r="I302" s="57">
        <f t="shared" si="52"/>
        <v>296</v>
      </c>
      <c r="J302" s="57" t="str">
        <f t="shared" si="53"/>
        <v>DQ</v>
      </c>
      <c r="L302" s="57" t="str">
        <f>IF('Competitor List'!K151="Y",'Competitor List'!C151," ")</f>
        <v xml:space="preserve"> </v>
      </c>
      <c r="M302" s="57">
        <f>'HEAVY GUN'!J172</f>
        <v>0</v>
      </c>
      <c r="N302" s="57">
        <f>'HEAVY GUN'!K172</f>
        <v>0</v>
      </c>
      <c r="O302" s="171">
        <f>'HEAVY GUN'!L172</f>
        <v>0</v>
      </c>
      <c r="P302" s="57">
        <f t="shared" si="54"/>
        <v>0</v>
      </c>
      <c r="Q302" s="57" t="str">
        <f t="shared" si="55"/>
        <v>99</v>
      </c>
      <c r="R302" s="57">
        <f t="shared" si="56"/>
        <v>296</v>
      </c>
      <c r="S302" s="57" t="str">
        <f t="shared" si="57"/>
        <v>DQ</v>
      </c>
      <c r="U302" s="57">
        <f>'Factory Gun'!B172</f>
        <v>0</v>
      </c>
      <c r="V302" s="57">
        <f>'Factory Gun'!J172</f>
        <v>0</v>
      </c>
      <c r="W302" s="57">
        <f>'Factory Gun'!K172</f>
        <v>0</v>
      </c>
      <c r="X302" s="171">
        <f>'Factory Gun'!L172</f>
        <v>0</v>
      </c>
      <c r="Y302" s="57">
        <f t="shared" si="58"/>
        <v>0</v>
      </c>
      <c r="Z302" s="57" t="str">
        <f t="shared" si="59"/>
        <v>99</v>
      </c>
      <c r="AA302" s="57">
        <f t="shared" si="60"/>
        <v>296</v>
      </c>
      <c r="AB302" s="57" t="str">
        <f t="shared" si="61"/>
        <v>DQ</v>
      </c>
    </row>
    <row r="303" spans="1:28" x14ac:dyDescent="0.35">
      <c r="A303" s="57">
        <v>297</v>
      </c>
      <c r="B303" s="57" t="s">
        <v>154</v>
      </c>
      <c r="C303" s="57" t="str">
        <f>IF('Competitor List'!J152="Y",'Competitor List'!B152," ")</f>
        <v xml:space="preserve"> </v>
      </c>
      <c r="D303" s="57">
        <f>'LIGHT GUN'!J173</f>
        <v>0</v>
      </c>
      <c r="E303" s="57">
        <f>'LIGHT GUN'!K173</f>
        <v>0</v>
      </c>
      <c r="F303" s="171">
        <f>'LIGHT GUN'!L173</f>
        <v>0</v>
      </c>
      <c r="G303" s="57">
        <f t="shared" si="50"/>
        <v>0</v>
      </c>
      <c r="H303" s="57" t="str">
        <f t="shared" si="51"/>
        <v>99</v>
      </c>
      <c r="I303" s="57">
        <f t="shared" si="52"/>
        <v>297</v>
      </c>
      <c r="J303" s="57" t="str">
        <f t="shared" si="53"/>
        <v>DQ</v>
      </c>
      <c r="L303" s="57" t="str">
        <f>IF('Competitor List'!K152="Y",'Competitor List'!C152," ")</f>
        <v xml:space="preserve"> </v>
      </c>
      <c r="M303" s="57">
        <f>'HEAVY GUN'!J173</f>
        <v>0</v>
      </c>
      <c r="N303" s="57">
        <f>'HEAVY GUN'!K173</f>
        <v>0</v>
      </c>
      <c r="O303" s="171">
        <f>'HEAVY GUN'!L173</f>
        <v>0</v>
      </c>
      <c r="P303" s="57">
        <f t="shared" si="54"/>
        <v>0</v>
      </c>
      <c r="Q303" s="57" t="str">
        <f t="shared" si="55"/>
        <v>99</v>
      </c>
      <c r="R303" s="57">
        <f t="shared" si="56"/>
        <v>297</v>
      </c>
      <c r="S303" s="57" t="str">
        <f t="shared" si="57"/>
        <v>DQ</v>
      </c>
      <c r="U303" s="57">
        <f>'Factory Gun'!B173</f>
        <v>0</v>
      </c>
      <c r="V303" s="57">
        <f>'Factory Gun'!J173</f>
        <v>0</v>
      </c>
      <c r="W303" s="57">
        <f>'Factory Gun'!K173</f>
        <v>0</v>
      </c>
      <c r="X303" s="171">
        <f>'Factory Gun'!L173</f>
        <v>0</v>
      </c>
      <c r="Y303" s="57">
        <f t="shared" si="58"/>
        <v>0</v>
      </c>
      <c r="Z303" s="57" t="str">
        <f t="shared" si="59"/>
        <v>99</v>
      </c>
      <c r="AA303" s="57">
        <f t="shared" si="60"/>
        <v>297</v>
      </c>
      <c r="AB303" s="57" t="str">
        <f t="shared" si="61"/>
        <v>DQ</v>
      </c>
    </row>
    <row r="304" spans="1:28" x14ac:dyDescent="0.35">
      <c r="A304" s="57">
        <v>298</v>
      </c>
      <c r="B304" s="57" t="s">
        <v>154</v>
      </c>
      <c r="C304" s="57" t="str">
        <f>IF('Competitor List'!J153="Y",'Competitor List'!B153," ")</f>
        <v xml:space="preserve"> </v>
      </c>
      <c r="D304" s="57">
        <f>'LIGHT GUN'!J174</f>
        <v>0</v>
      </c>
      <c r="E304" s="57">
        <f>'LIGHT GUN'!K174</f>
        <v>0</v>
      </c>
      <c r="F304" s="171">
        <f>'LIGHT GUN'!L174</f>
        <v>0</v>
      </c>
      <c r="G304" s="57">
        <f t="shared" si="50"/>
        <v>0</v>
      </c>
      <c r="H304" s="57" t="str">
        <f t="shared" si="51"/>
        <v>99</v>
      </c>
      <c r="I304" s="57">
        <f t="shared" si="52"/>
        <v>298</v>
      </c>
      <c r="J304" s="57" t="str">
        <f t="shared" si="53"/>
        <v>DQ</v>
      </c>
      <c r="L304" s="57" t="str">
        <f>IF('Competitor List'!K153="Y",'Competitor List'!C153," ")</f>
        <v xml:space="preserve"> </v>
      </c>
      <c r="M304" s="57">
        <f>'HEAVY GUN'!J174</f>
        <v>0</v>
      </c>
      <c r="N304" s="57">
        <f>'HEAVY GUN'!K174</f>
        <v>0</v>
      </c>
      <c r="O304" s="171">
        <f>'HEAVY GUN'!L174</f>
        <v>0</v>
      </c>
      <c r="P304" s="57">
        <f t="shared" si="54"/>
        <v>0</v>
      </c>
      <c r="Q304" s="57" t="str">
        <f t="shared" si="55"/>
        <v>99</v>
      </c>
      <c r="R304" s="57">
        <f t="shared" si="56"/>
        <v>298</v>
      </c>
      <c r="S304" s="57" t="str">
        <f t="shared" si="57"/>
        <v>DQ</v>
      </c>
      <c r="U304" s="57">
        <f>'Factory Gun'!B174</f>
        <v>0</v>
      </c>
      <c r="V304" s="57">
        <f>'Factory Gun'!J174</f>
        <v>0</v>
      </c>
      <c r="W304" s="57">
        <f>'Factory Gun'!K174</f>
        <v>0</v>
      </c>
      <c r="X304" s="171">
        <f>'Factory Gun'!L174</f>
        <v>0</v>
      </c>
      <c r="Y304" s="57">
        <f t="shared" si="58"/>
        <v>0</v>
      </c>
      <c r="Z304" s="57" t="str">
        <f t="shared" si="59"/>
        <v>99</v>
      </c>
      <c r="AA304" s="57">
        <f t="shared" si="60"/>
        <v>298</v>
      </c>
      <c r="AB304" s="57" t="str">
        <f t="shared" si="61"/>
        <v>DQ</v>
      </c>
    </row>
    <row r="305" spans="1:28" x14ac:dyDescent="0.35">
      <c r="A305" s="57">
        <v>299</v>
      </c>
      <c r="B305" s="57" t="s">
        <v>154</v>
      </c>
      <c r="C305" s="57" t="str">
        <f>IF('Competitor List'!J154="Y",'Competitor List'!B154," ")</f>
        <v xml:space="preserve"> </v>
      </c>
      <c r="D305" s="57">
        <f>'LIGHT GUN'!J175</f>
        <v>0</v>
      </c>
      <c r="E305" s="57">
        <f>'LIGHT GUN'!K175</f>
        <v>0</v>
      </c>
      <c r="F305" s="171">
        <f>'LIGHT GUN'!L175</f>
        <v>0</v>
      </c>
      <c r="G305" s="57">
        <f t="shared" si="50"/>
        <v>0</v>
      </c>
      <c r="H305" s="57" t="str">
        <f t="shared" si="51"/>
        <v>99</v>
      </c>
      <c r="I305" s="57">
        <f t="shared" si="52"/>
        <v>299</v>
      </c>
      <c r="J305" s="57" t="str">
        <f t="shared" si="53"/>
        <v>DQ</v>
      </c>
      <c r="L305" s="57" t="str">
        <f>IF('Competitor List'!K154="Y",'Competitor List'!C154," ")</f>
        <v xml:space="preserve"> </v>
      </c>
      <c r="M305" s="57">
        <f>'HEAVY GUN'!J175</f>
        <v>0</v>
      </c>
      <c r="N305" s="57">
        <f>'HEAVY GUN'!K175</f>
        <v>0</v>
      </c>
      <c r="O305" s="171">
        <f>'HEAVY GUN'!L175</f>
        <v>0</v>
      </c>
      <c r="P305" s="57">
        <f t="shared" si="54"/>
        <v>0</v>
      </c>
      <c r="Q305" s="57" t="str">
        <f t="shared" si="55"/>
        <v>99</v>
      </c>
      <c r="R305" s="57">
        <f t="shared" si="56"/>
        <v>299</v>
      </c>
      <c r="S305" s="57" t="str">
        <f t="shared" si="57"/>
        <v>DQ</v>
      </c>
      <c r="U305" s="57">
        <f>'Factory Gun'!B175</f>
        <v>0</v>
      </c>
      <c r="V305" s="57">
        <f>'Factory Gun'!J175</f>
        <v>0</v>
      </c>
      <c r="W305" s="57">
        <f>'Factory Gun'!K175</f>
        <v>0</v>
      </c>
      <c r="X305" s="171">
        <f>'Factory Gun'!L175</f>
        <v>0</v>
      </c>
      <c r="Y305" s="57">
        <f t="shared" si="58"/>
        <v>0</v>
      </c>
      <c r="Z305" s="57" t="str">
        <f t="shared" si="59"/>
        <v>99</v>
      </c>
      <c r="AA305" s="57">
        <f t="shared" si="60"/>
        <v>299</v>
      </c>
      <c r="AB305" s="57" t="str">
        <f t="shared" si="61"/>
        <v>DQ</v>
      </c>
    </row>
    <row r="306" spans="1:28" x14ac:dyDescent="0.35">
      <c r="A306" s="57">
        <v>300</v>
      </c>
      <c r="B306" s="57" t="s">
        <v>154</v>
      </c>
      <c r="C306" s="57" t="str">
        <f>IF('Competitor List'!J155="Y",'Competitor List'!B155," ")</f>
        <v xml:space="preserve"> </v>
      </c>
      <c r="D306" s="57">
        <f>'LIGHT GUN'!J176</f>
        <v>0</v>
      </c>
      <c r="E306" s="57">
        <f>'LIGHT GUN'!K176</f>
        <v>0</v>
      </c>
      <c r="F306" s="171">
        <f>'LIGHT GUN'!L176</f>
        <v>0</v>
      </c>
      <c r="G306" s="57">
        <f t="shared" si="50"/>
        <v>0</v>
      </c>
      <c r="H306" s="57" t="str">
        <f t="shared" si="51"/>
        <v>99</v>
      </c>
      <c r="I306" s="57">
        <f t="shared" si="52"/>
        <v>300</v>
      </c>
      <c r="J306" s="57" t="str">
        <f t="shared" si="53"/>
        <v>DQ</v>
      </c>
      <c r="L306" s="57" t="str">
        <f>IF('Competitor List'!K155="Y",'Competitor List'!C155," ")</f>
        <v xml:space="preserve"> </v>
      </c>
      <c r="M306" s="57">
        <f>'HEAVY GUN'!J176</f>
        <v>0</v>
      </c>
      <c r="N306" s="57">
        <f>'HEAVY GUN'!K176</f>
        <v>0</v>
      </c>
      <c r="O306" s="171">
        <f>'HEAVY GUN'!L176</f>
        <v>0</v>
      </c>
      <c r="P306" s="57">
        <f t="shared" si="54"/>
        <v>0</v>
      </c>
      <c r="Q306" s="57" t="str">
        <f t="shared" si="55"/>
        <v>99</v>
      </c>
      <c r="R306" s="57">
        <f t="shared" si="56"/>
        <v>300</v>
      </c>
      <c r="S306" s="57" t="str">
        <f t="shared" si="57"/>
        <v>DQ</v>
      </c>
      <c r="U306" s="57">
        <f>'Factory Gun'!B176</f>
        <v>0</v>
      </c>
      <c r="V306" s="57">
        <f>'Factory Gun'!J176</f>
        <v>0</v>
      </c>
      <c r="W306" s="57">
        <f>'Factory Gun'!K176</f>
        <v>0</v>
      </c>
      <c r="X306" s="171">
        <f>'Factory Gun'!L176</f>
        <v>0</v>
      </c>
      <c r="Y306" s="57">
        <f t="shared" si="58"/>
        <v>0</v>
      </c>
      <c r="Z306" s="57" t="str">
        <f t="shared" si="59"/>
        <v>99</v>
      </c>
      <c r="AA306" s="57">
        <f t="shared" si="60"/>
        <v>300</v>
      </c>
      <c r="AB306" s="57" t="str">
        <f t="shared" si="61"/>
        <v>DQ</v>
      </c>
    </row>
    <row r="307" spans="1:28" x14ac:dyDescent="0.35">
      <c r="A307" s="57">
        <v>301</v>
      </c>
      <c r="B307" s="58" t="s">
        <v>156</v>
      </c>
      <c r="C307" s="57" t="str">
        <f>IF('Competitor List'!J6="Y",'Competitor List'!B6," ")</f>
        <v>Shooter1</v>
      </c>
      <c r="D307" s="57">
        <f>'LIGHT GUN'!M27</f>
        <v>0</v>
      </c>
      <c r="E307" s="57">
        <f>'LIGHT GUN'!N27</f>
        <v>0</v>
      </c>
      <c r="F307" s="171">
        <f>'LIGHT GUN'!O27</f>
        <v>0</v>
      </c>
      <c r="G307" s="57">
        <f t="shared" si="50"/>
        <v>0</v>
      </c>
      <c r="H307" s="57" t="str">
        <f t="shared" si="51"/>
        <v>99</v>
      </c>
      <c r="I307" s="57">
        <f t="shared" si="52"/>
        <v>301</v>
      </c>
      <c r="J307" s="57" t="str">
        <f t="shared" si="53"/>
        <v>DQ</v>
      </c>
      <c r="L307" s="57" t="str">
        <f>IF('Competitor List'!K6="Y",'Competitor List'!C6," ")</f>
        <v>Shooter1</v>
      </c>
      <c r="M307" s="57">
        <f>'HEAVY GUN'!M27</f>
        <v>0</v>
      </c>
      <c r="N307" s="57">
        <f>'HEAVY GUN'!N27</f>
        <v>0</v>
      </c>
      <c r="O307" s="171">
        <f>'HEAVY GUN'!O27</f>
        <v>0</v>
      </c>
      <c r="P307" s="57">
        <f t="shared" si="54"/>
        <v>0</v>
      </c>
      <c r="Q307" s="57" t="str">
        <f t="shared" si="55"/>
        <v>99</v>
      </c>
      <c r="R307" s="57">
        <f t="shared" si="56"/>
        <v>301</v>
      </c>
      <c r="S307" s="57" t="str">
        <f t="shared" si="57"/>
        <v>DQ</v>
      </c>
      <c r="U307" s="57">
        <f>'Factory Gun'!B27</f>
        <v>0</v>
      </c>
      <c r="V307" s="57">
        <f>'Factory Gun'!M27</f>
        <v>0</v>
      </c>
      <c r="W307" s="57">
        <f>'Factory Gun'!N27</f>
        <v>0</v>
      </c>
      <c r="X307" s="171">
        <f>'Factory Gun'!O27</f>
        <v>0</v>
      </c>
      <c r="Y307" s="57">
        <f t="shared" si="58"/>
        <v>0</v>
      </c>
      <c r="Z307" s="57" t="str">
        <f t="shared" si="59"/>
        <v>99</v>
      </c>
      <c r="AA307" s="57">
        <f xml:space="preserve"> IF(AND(ISNUMBER(V307)),RANK(V307,$V$7:$V$606,0)+SUMPRODUCT(($V$7:$V$606=V307)*($X$7:$X$606&lt;X307))+SUMPRODUCT(($V$7:$V$606=V307)*($X$7:$X$606=X307)*($W$7:$W$606&gt;W307))+SUMPRODUCT(($V$7:$V$606=V307)*($X$7:$X$606=X307)*($W$7:$W$606=W307)*($A$7:$A$606&lt;A307)),"DQ")</f>
        <v>301</v>
      </c>
      <c r="AB307" s="57" t="str">
        <f xml:space="preserve"> IF(AND(Z307&gt;0,ISNUMBER(Z307)),RANK(Z307,$Z$7:$Z$606,1)+SUMPRODUCT(($Z$7:$Z$606=Z307)*($V$7:$V$606&gt;V307))+SUMPRODUCT(($Z$7:$Z$606=Z307)*($V$7:$V$606=V307)*($W$7:$W$606&gt;W307))+SUMPRODUCT(($Z$7:$Z$606=Z307)*($V$7:$V$606=V307)*($W$7:$W$606=W307)*($A$7:$A$606&lt;A307)),"DQ")</f>
        <v>DQ</v>
      </c>
    </row>
    <row r="308" spans="1:28" x14ac:dyDescent="0.35">
      <c r="A308" s="57">
        <v>302</v>
      </c>
      <c r="B308" s="58" t="s">
        <v>156</v>
      </c>
      <c r="C308" s="57" t="str">
        <f>IF('Competitor List'!J7="Y",'Competitor List'!B7," ")</f>
        <v xml:space="preserve"> </v>
      </c>
      <c r="D308" s="57">
        <f>'LIGHT GUN'!M28</f>
        <v>0</v>
      </c>
      <c r="E308" s="57">
        <f>'LIGHT GUN'!N28</f>
        <v>0</v>
      </c>
      <c r="F308" s="171">
        <f>'LIGHT GUN'!O28</f>
        <v>0</v>
      </c>
      <c r="G308" s="57">
        <f t="shared" si="50"/>
        <v>0</v>
      </c>
      <c r="H308" s="57" t="str">
        <f t="shared" si="51"/>
        <v>99</v>
      </c>
      <c r="I308" s="57">
        <f t="shared" si="52"/>
        <v>302</v>
      </c>
      <c r="J308" s="57" t="str">
        <f t="shared" si="53"/>
        <v>DQ</v>
      </c>
      <c r="L308" s="57" t="str">
        <f>IF('Competitor List'!K7="Y",'Competitor List'!C7," ")</f>
        <v xml:space="preserve"> </v>
      </c>
      <c r="M308" s="57">
        <f>'HEAVY GUN'!M28</f>
        <v>0</v>
      </c>
      <c r="N308" s="57">
        <f>'HEAVY GUN'!N28</f>
        <v>0</v>
      </c>
      <c r="O308" s="171">
        <f>'HEAVY GUN'!O28</f>
        <v>0</v>
      </c>
      <c r="P308" s="57">
        <f t="shared" si="54"/>
        <v>0</v>
      </c>
      <c r="Q308" s="57" t="str">
        <f t="shared" si="55"/>
        <v>99</v>
      </c>
      <c r="R308" s="57">
        <f t="shared" si="56"/>
        <v>302</v>
      </c>
      <c r="S308" s="57" t="str">
        <f t="shared" si="57"/>
        <v>DQ</v>
      </c>
      <c r="U308" s="57">
        <f>'Factory Gun'!B28</f>
        <v>0</v>
      </c>
      <c r="V308" s="57">
        <f>'Factory Gun'!M28</f>
        <v>0</v>
      </c>
      <c r="W308" s="57">
        <f>'Factory Gun'!N28</f>
        <v>0</v>
      </c>
      <c r="X308" s="171">
        <f>'Factory Gun'!O28</f>
        <v>0</v>
      </c>
      <c r="Y308" s="57">
        <f t="shared" si="58"/>
        <v>0</v>
      </c>
      <c r="Z308" s="57" t="str">
        <f t="shared" si="59"/>
        <v>99</v>
      </c>
      <c r="AA308" s="57">
        <f t="shared" ref="AA308:AA371" si="62" xml:space="preserve"> IF(AND(ISNUMBER(V308)),RANK(V308,$V$7:$V$606,0)+SUMPRODUCT(($V$7:$V$606=V308)*($X$7:$X$606&lt;X308))+SUMPRODUCT(($V$7:$V$606=V308)*($X$7:$X$606=X308)*($W$7:$W$606&gt;W308))+SUMPRODUCT(($V$7:$V$606=V308)*($X$7:$X$606=X308)*($W$7:$W$606=W308)*($A$7:$A$606&lt;A308)),"DQ")</f>
        <v>302</v>
      </c>
      <c r="AB308" s="57" t="str">
        <f t="shared" ref="AB308:AB371" si="63" xml:space="preserve"> IF(AND(Z308&gt;0,ISNUMBER(Z308)),RANK(Z308,$Z$7:$Z$606,1)+SUMPRODUCT(($Z$7:$Z$606=Z308)*($V$7:$V$606&gt;V308))+SUMPRODUCT(($Z$7:$Z$606=Z308)*($V$7:$V$606=V308)*($W$7:$W$606&gt;W308))+SUMPRODUCT(($Z$7:$Z$606=Z308)*($V$7:$V$606=V308)*($W$7:$W$606=W308)*($A$7:$A$606&lt;A308)),"DQ")</f>
        <v>DQ</v>
      </c>
    </row>
    <row r="309" spans="1:28" x14ac:dyDescent="0.35">
      <c r="A309" s="57">
        <v>303</v>
      </c>
      <c r="B309" s="58" t="s">
        <v>156</v>
      </c>
      <c r="C309" s="57" t="str">
        <f>IF('Competitor List'!J8="Y",'Competitor List'!B8," ")</f>
        <v>Shooter3</v>
      </c>
      <c r="D309" s="57">
        <f>'LIGHT GUN'!M29</f>
        <v>0</v>
      </c>
      <c r="E309" s="57">
        <f>'LIGHT GUN'!N29</f>
        <v>0</v>
      </c>
      <c r="F309" s="171">
        <f>'LIGHT GUN'!O29</f>
        <v>0</v>
      </c>
      <c r="G309" s="57">
        <f t="shared" si="50"/>
        <v>0</v>
      </c>
      <c r="H309" s="57" t="str">
        <f t="shared" si="51"/>
        <v>99</v>
      </c>
      <c r="I309" s="57">
        <f t="shared" si="52"/>
        <v>303</v>
      </c>
      <c r="J309" s="57" t="str">
        <f t="shared" si="53"/>
        <v>DQ</v>
      </c>
      <c r="L309" s="57" t="str">
        <f>IF('Competitor List'!K8="Y",'Competitor List'!C8," ")</f>
        <v>Shooter3</v>
      </c>
      <c r="M309" s="57">
        <f>'HEAVY GUN'!M29</f>
        <v>0</v>
      </c>
      <c r="N309" s="57">
        <f>'HEAVY GUN'!N29</f>
        <v>0</v>
      </c>
      <c r="O309" s="171">
        <f>'HEAVY GUN'!O29</f>
        <v>0</v>
      </c>
      <c r="P309" s="57">
        <f t="shared" si="54"/>
        <v>0</v>
      </c>
      <c r="Q309" s="57" t="str">
        <f t="shared" si="55"/>
        <v>99</v>
      </c>
      <c r="R309" s="57">
        <f t="shared" si="56"/>
        <v>303</v>
      </c>
      <c r="S309" s="57" t="str">
        <f t="shared" si="57"/>
        <v>DQ</v>
      </c>
      <c r="U309" s="57">
        <f>'Factory Gun'!B29</f>
        <v>0</v>
      </c>
      <c r="V309" s="57">
        <f>'Factory Gun'!M29</f>
        <v>0</v>
      </c>
      <c r="W309" s="57">
        <f>'Factory Gun'!N29</f>
        <v>0</v>
      </c>
      <c r="X309" s="171">
        <f>'Factory Gun'!O29</f>
        <v>0</v>
      </c>
      <c r="Y309" s="57">
        <f t="shared" si="58"/>
        <v>0</v>
      </c>
      <c r="Z309" s="57" t="str">
        <f t="shared" si="59"/>
        <v>99</v>
      </c>
      <c r="AA309" s="57">
        <f t="shared" si="62"/>
        <v>303</v>
      </c>
      <c r="AB309" s="57" t="str">
        <f t="shared" si="63"/>
        <v>DQ</v>
      </c>
    </row>
    <row r="310" spans="1:28" x14ac:dyDescent="0.35">
      <c r="A310" s="57">
        <v>304</v>
      </c>
      <c r="B310" s="58" t="s">
        <v>156</v>
      </c>
      <c r="C310" s="57" t="str">
        <f>IF('Competitor List'!J9="Y",'Competitor List'!B9," ")</f>
        <v xml:space="preserve"> </v>
      </c>
      <c r="D310" s="57">
        <f>'LIGHT GUN'!M30</f>
        <v>0</v>
      </c>
      <c r="E310" s="57">
        <f>'LIGHT GUN'!N30</f>
        <v>0</v>
      </c>
      <c r="F310" s="171">
        <f>'LIGHT GUN'!O30</f>
        <v>0</v>
      </c>
      <c r="G310" s="57">
        <f t="shared" si="50"/>
        <v>0</v>
      </c>
      <c r="H310" s="57" t="str">
        <f t="shared" si="51"/>
        <v>99</v>
      </c>
      <c r="I310" s="57">
        <f t="shared" si="52"/>
        <v>304</v>
      </c>
      <c r="J310" s="57" t="str">
        <f t="shared" si="53"/>
        <v>DQ</v>
      </c>
      <c r="L310" s="57" t="str">
        <f>IF('Competitor List'!K9="Y",'Competitor List'!C9," ")</f>
        <v xml:space="preserve"> </v>
      </c>
      <c r="M310" s="57">
        <f>'HEAVY GUN'!M30</f>
        <v>0</v>
      </c>
      <c r="N310" s="57">
        <f>'HEAVY GUN'!N30</f>
        <v>0</v>
      </c>
      <c r="O310" s="171">
        <f>'HEAVY GUN'!O30</f>
        <v>0</v>
      </c>
      <c r="P310" s="57">
        <f t="shared" si="54"/>
        <v>0</v>
      </c>
      <c r="Q310" s="57" t="str">
        <f t="shared" si="55"/>
        <v>99</v>
      </c>
      <c r="R310" s="57">
        <f t="shared" si="56"/>
        <v>304</v>
      </c>
      <c r="S310" s="57" t="str">
        <f t="shared" si="57"/>
        <v>DQ</v>
      </c>
      <c r="U310" s="57">
        <f>'Factory Gun'!B30</f>
        <v>0</v>
      </c>
      <c r="V310" s="57">
        <f>'Factory Gun'!M30</f>
        <v>0</v>
      </c>
      <c r="W310" s="57">
        <f>'Factory Gun'!N30</f>
        <v>0</v>
      </c>
      <c r="X310" s="171">
        <f>'Factory Gun'!O30</f>
        <v>0</v>
      </c>
      <c r="Y310" s="57">
        <f t="shared" si="58"/>
        <v>0</v>
      </c>
      <c r="Z310" s="57" t="str">
        <f t="shared" si="59"/>
        <v>99</v>
      </c>
      <c r="AA310" s="57">
        <f t="shared" si="62"/>
        <v>304</v>
      </c>
      <c r="AB310" s="57" t="str">
        <f t="shared" si="63"/>
        <v>DQ</v>
      </c>
    </row>
    <row r="311" spans="1:28" x14ac:dyDescent="0.35">
      <c r="A311" s="57">
        <v>305</v>
      </c>
      <c r="B311" s="58" t="s">
        <v>156</v>
      </c>
      <c r="C311" s="57" t="str">
        <f>IF('Competitor List'!J10="Y",'Competitor List'!B10," ")</f>
        <v xml:space="preserve"> </v>
      </c>
      <c r="D311" s="57">
        <f>'LIGHT GUN'!M31</f>
        <v>0</v>
      </c>
      <c r="E311" s="57">
        <f>'LIGHT GUN'!N31</f>
        <v>0</v>
      </c>
      <c r="F311" s="171">
        <f>'LIGHT GUN'!O31</f>
        <v>0</v>
      </c>
      <c r="G311" s="57">
        <f t="shared" si="50"/>
        <v>0</v>
      </c>
      <c r="H311" s="57" t="str">
        <f t="shared" si="51"/>
        <v>99</v>
      </c>
      <c r="I311" s="57">
        <f t="shared" si="52"/>
        <v>305</v>
      </c>
      <c r="J311" s="57" t="str">
        <f t="shared" si="53"/>
        <v>DQ</v>
      </c>
      <c r="L311" s="57" t="str">
        <f>IF('Competitor List'!K10="Y",'Competitor List'!C10," ")</f>
        <v xml:space="preserve"> </v>
      </c>
      <c r="M311" s="57">
        <f>'HEAVY GUN'!M31</f>
        <v>0</v>
      </c>
      <c r="N311" s="57">
        <f>'HEAVY GUN'!N31</f>
        <v>0</v>
      </c>
      <c r="O311" s="171">
        <f>'HEAVY GUN'!O31</f>
        <v>0</v>
      </c>
      <c r="P311" s="57">
        <f t="shared" si="54"/>
        <v>0</v>
      </c>
      <c r="Q311" s="57" t="str">
        <f t="shared" si="55"/>
        <v>99</v>
      </c>
      <c r="R311" s="57">
        <f t="shared" si="56"/>
        <v>305</v>
      </c>
      <c r="S311" s="57" t="str">
        <f t="shared" si="57"/>
        <v>DQ</v>
      </c>
      <c r="U311" s="57">
        <f>'Factory Gun'!B31</f>
        <v>0</v>
      </c>
      <c r="V311" s="57">
        <f>'Factory Gun'!M31</f>
        <v>0</v>
      </c>
      <c r="W311" s="57">
        <f>'Factory Gun'!N31</f>
        <v>0</v>
      </c>
      <c r="X311" s="171">
        <f>'Factory Gun'!O31</f>
        <v>0</v>
      </c>
      <c r="Y311" s="57">
        <f t="shared" si="58"/>
        <v>0</v>
      </c>
      <c r="Z311" s="57" t="str">
        <f t="shared" si="59"/>
        <v>99</v>
      </c>
      <c r="AA311" s="57">
        <f t="shared" si="62"/>
        <v>305</v>
      </c>
      <c r="AB311" s="57" t="str">
        <f t="shared" si="63"/>
        <v>DQ</v>
      </c>
    </row>
    <row r="312" spans="1:28" x14ac:dyDescent="0.35">
      <c r="A312" s="57">
        <v>306</v>
      </c>
      <c r="B312" s="58" t="s">
        <v>156</v>
      </c>
      <c r="C312" s="57" t="str">
        <f>IF('Competitor List'!J11="Y",'Competitor List'!B11," ")</f>
        <v xml:space="preserve"> </v>
      </c>
      <c r="D312" s="57">
        <f>'LIGHT GUN'!M32</f>
        <v>0</v>
      </c>
      <c r="E312" s="57">
        <f>'LIGHT GUN'!N32</f>
        <v>0</v>
      </c>
      <c r="F312" s="171">
        <f>'LIGHT GUN'!O32</f>
        <v>0</v>
      </c>
      <c r="G312" s="57">
        <f t="shared" si="50"/>
        <v>0</v>
      </c>
      <c r="H312" s="57" t="str">
        <f t="shared" si="51"/>
        <v>99</v>
      </c>
      <c r="I312" s="57">
        <f t="shared" si="52"/>
        <v>306</v>
      </c>
      <c r="J312" s="57" t="str">
        <f t="shared" si="53"/>
        <v>DQ</v>
      </c>
      <c r="L312" s="57" t="str">
        <f>IF('Competitor List'!K11="Y",'Competitor List'!C11," ")</f>
        <v xml:space="preserve"> </v>
      </c>
      <c r="M312" s="57">
        <f>'HEAVY GUN'!M32</f>
        <v>0</v>
      </c>
      <c r="N312" s="57">
        <f>'HEAVY GUN'!N32</f>
        <v>0</v>
      </c>
      <c r="O312" s="171">
        <f>'HEAVY GUN'!O32</f>
        <v>0</v>
      </c>
      <c r="P312" s="57">
        <f t="shared" si="54"/>
        <v>0</v>
      </c>
      <c r="Q312" s="57" t="str">
        <f t="shared" si="55"/>
        <v>99</v>
      </c>
      <c r="R312" s="57">
        <f t="shared" si="56"/>
        <v>306</v>
      </c>
      <c r="S312" s="57" t="str">
        <f t="shared" si="57"/>
        <v>DQ</v>
      </c>
      <c r="U312" s="57">
        <f>'Factory Gun'!B32</f>
        <v>0</v>
      </c>
      <c r="V312" s="57">
        <f>'Factory Gun'!M32</f>
        <v>0</v>
      </c>
      <c r="W312" s="57">
        <f>'Factory Gun'!N32</f>
        <v>0</v>
      </c>
      <c r="X312" s="171">
        <f>'Factory Gun'!O32</f>
        <v>0</v>
      </c>
      <c r="Y312" s="57">
        <f t="shared" si="58"/>
        <v>0</v>
      </c>
      <c r="Z312" s="57" t="str">
        <f t="shared" si="59"/>
        <v>99</v>
      </c>
      <c r="AA312" s="57">
        <f t="shared" si="62"/>
        <v>306</v>
      </c>
      <c r="AB312" s="57" t="str">
        <f t="shared" si="63"/>
        <v>DQ</v>
      </c>
    </row>
    <row r="313" spans="1:28" x14ac:dyDescent="0.35">
      <c r="A313" s="57">
        <v>307</v>
      </c>
      <c r="B313" s="58" t="s">
        <v>156</v>
      </c>
      <c r="C313" s="57" t="str">
        <f>IF('Competitor List'!J12="Y",'Competitor List'!B12," ")</f>
        <v xml:space="preserve"> </v>
      </c>
      <c r="D313" s="57">
        <f>'LIGHT GUN'!M33</f>
        <v>0</v>
      </c>
      <c r="E313" s="57">
        <f>'LIGHT GUN'!N33</f>
        <v>0</v>
      </c>
      <c r="F313" s="171">
        <f>'LIGHT GUN'!O33</f>
        <v>0</v>
      </c>
      <c r="G313" s="57">
        <f t="shared" si="50"/>
        <v>0</v>
      </c>
      <c r="H313" s="57" t="str">
        <f t="shared" si="51"/>
        <v>99</v>
      </c>
      <c r="I313" s="57">
        <f t="shared" si="52"/>
        <v>307</v>
      </c>
      <c r="J313" s="57" t="str">
        <f t="shared" si="53"/>
        <v>DQ</v>
      </c>
      <c r="L313" s="57" t="str">
        <f>IF('Competitor List'!K12="Y",'Competitor List'!C12," ")</f>
        <v xml:space="preserve"> </v>
      </c>
      <c r="M313" s="57">
        <f>'HEAVY GUN'!M33</f>
        <v>0</v>
      </c>
      <c r="N313" s="57">
        <f>'HEAVY GUN'!N33</f>
        <v>0</v>
      </c>
      <c r="O313" s="171">
        <f>'HEAVY GUN'!O33</f>
        <v>0</v>
      </c>
      <c r="P313" s="57">
        <f t="shared" si="54"/>
        <v>0</v>
      </c>
      <c r="Q313" s="57" t="str">
        <f t="shared" si="55"/>
        <v>99</v>
      </c>
      <c r="R313" s="57">
        <f t="shared" si="56"/>
        <v>307</v>
      </c>
      <c r="S313" s="57" t="str">
        <f t="shared" si="57"/>
        <v>DQ</v>
      </c>
      <c r="U313" s="57">
        <f>'Factory Gun'!B33</f>
        <v>0</v>
      </c>
      <c r="V313" s="57">
        <f>'Factory Gun'!M33</f>
        <v>0</v>
      </c>
      <c r="W313" s="57">
        <f>'Factory Gun'!N33</f>
        <v>0</v>
      </c>
      <c r="X313" s="171">
        <f>'Factory Gun'!O33</f>
        <v>0</v>
      </c>
      <c r="Y313" s="57">
        <f t="shared" si="58"/>
        <v>0</v>
      </c>
      <c r="Z313" s="57" t="str">
        <f t="shared" si="59"/>
        <v>99</v>
      </c>
      <c r="AA313" s="57">
        <f t="shared" si="62"/>
        <v>307</v>
      </c>
      <c r="AB313" s="57" t="str">
        <f t="shared" si="63"/>
        <v>DQ</v>
      </c>
    </row>
    <row r="314" spans="1:28" x14ac:dyDescent="0.35">
      <c r="A314" s="57">
        <v>308</v>
      </c>
      <c r="B314" s="58" t="s">
        <v>156</v>
      </c>
      <c r="C314" s="57" t="str">
        <f>IF('Competitor List'!J13="Y",'Competitor List'!B13," ")</f>
        <v xml:space="preserve"> </v>
      </c>
      <c r="D314" s="57">
        <f>'LIGHT GUN'!M34</f>
        <v>0</v>
      </c>
      <c r="E314" s="57">
        <f>'LIGHT GUN'!N34</f>
        <v>0</v>
      </c>
      <c r="F314" s="171">
        <f>'LIGHT GUN'!O34</f>
        <v>0</v>
      </c>
      <c r="G314" s="57">
        <f t="shared" si="50"/>
        <v>0</v>
      </c>
      <c r="H314" s="57" t="str">
        <f t="shared" si="51"/>
        <v>99</v>
      </c>
      <c r="I314" s="57">
        <f t="shared" si="52"/>
        <v>308</v>
      </c>
      <c r="J314" s="57" t="str">
        <f t="shared" si="53"/>
        <v>DQ</v>
      </c>
      <c r="L314" s="57" t="str">
        <f>IF('Competitor List'!K13="Y",'Competitor List'!C13," ")</f>
        <v xml:space="preserve"> </v>
      </c>
      <c r="M314" s="57">
        <f>'HEAVY GUN'!M34</f>
        <v>0</v>
      </c>
      <c r="N314" s="57">
        <f>'HEAVY GUN'!N34</f>
        <v>0</v>
      </c>
      <c r="O314" s="171">
        <f>'HEAVY GUN'!O34</f>
        <v>0</v>
      </c>
      <c r="P314" s="57">
        <f t="shared" si="54"/>
        <v>0</v>
      </c>
      <c r="Q314" s="57" t="str">
        <f t="shared" si="55"/>
        <v>99</v>
      </c>
      <c r="R314" s="57">
        <f t="shared" si="56"/>
        <v>308</v>
      </c>
      <c r="S314" s="57" t="str">
        <f t="shared" si="57"/>
        <v>DQ</v>
      </c>
      <c r="U314" s="57">
        <f>'Factory Gun'!B34</f>
        <v>0</v>
      </c>
      <c r="V314" s="57">
        <f>'Factory Gun'!M34</f>
        <v>0</v>
      </c>
      <c r="W314" s="57">
        <f>'Factory Gun'!N34</f>
        <v>0</v>
      </c>
      <c r="X314" s="171">
        <f>'Factory Gun'!O34</f>
        <v>0</v>
      </c>
      <c r="Y314" s="57">
        <f t="shared" si="58"/>
        <v>0</v>
      </c>
      <c r="Z314" s="57" t="str">
        <f t="shared" si="59"/>
        <v>99</v>
      </c>
      <c r="AA314" s="57">
        <f t="shared" si="62"/>
        <v>308</v>
      </c>
      <c r="AB314" s="57" t="str">
        <f t="shared" si="63"/>
        <v>DQ</v>
      </c>
    </row>
    <row r="315" spans="1:28" x14ac:dyDescent="0.35">
      <c r="A315" s="57">
        <v>309</v>
      </c>
      <c r="B315" s="58" t="s">
        <v>156</v>
      </c>
      <c r="C315" s="57" t="str">
        <f>IF('Competitor List'!J14="Y",'Competitor List'!B14," ")</f>
        <v xml:space="preserve"> </v>
      </c>
      <c r="D315" s="57">
        <f>'LIGHT GUN'!M35</f>
        <v>0</v>
      </c>
      <c r="E315" s="57">
        <f>'LIGHT GUN'!N35</f>
        <v>0</v>
      </c>
      <c r="F315" s="171">
        <f>'LIGHT GUN'!O35</f>
        <v>0</v>
      </c>
      <c r="G315" s="57">
        <f t="shared" si="50"/>
        <v>0</v>
      </c>
      <c r="H315" s="57" t="str">
        <f t="shared" si="51"/>
        <v>99</v>
      </c>
      <c r="I315" s="57">
        <f t="shared" si="52"/>
        <v>309</v>
      </c>
      <c r="J315" s="57" t="str">
        <f t="shared" si="53"/>
        <v>DQ</v>
      </c>
      <c r="L315" s="57" t="str">
        <f>IF('Competitor List'!K14="Y",'Competitor List'!C14," ")</f>
        <v xml:space="preserve"> </v>
      </c>
      <c r="M315" s="57">
        <f>'HEAVY GUN'!M35</f>
        <v>0</v>
      </c>
      <c r="N315" s="57">
        <f>'HEAVY GUN'!N35</f>
        <v>0</v>
      </c>
      <c r="O315" s="171">
        <f>'HEAVY GUN'!O35</f>
        <v>0</v>
      </c>
      <c r="P315" s="57">
        <f t="shared" si="54"/>
        <v>0</v>
      </c>
      <c r="Q315" s="57" t="str">
        <f t="shared" si="55"/>
        <v>99</v>
      </c>
      <c r="R315" s="57">
        <f t="shared" si="56"/>
        <v>309</v>
      </c>
      <c r="S315" s="57" t="str">
        <f t="shared" si="57"/>
        <v>DQ</v>
      </c>
      <c r="U315" s="57">
        <f>'Factory Gun'!B35</f>
        <v>0</v>
      </c>
      <c r="V315" s="57">
        <f>'Factory Gun'!M35</f>
        <v>0</v>
      </c>
      <c r="W315" s="57">
        <f>'Factory Gun'!N35</f>
        <v>0</v>
      </c>
      <c r="X315" s="171">
        <f>'Factory Gun'!O35</f>
        <v>0</v>
      </c>
      <c r="Y315" s="57">
        <f t="shared" si="58"/>
        <v>0</v>
      </c>
      <c r="Z315" s="57" t="str">
        <f t="shared" si="59"/>
        <v>99</v>
      </c>
      <c r="AA315" s="57">
        <f t="shared" si="62"/>
        <v>309</v>
      </c>
      <c r="AB315" s="57" t="str">
        <f t="shared" si="63"/>
        <v>DQ</v>
      </c>
    </row>
    <row r="316" spans="1:28" x14ac:dyDescent="0.35">
      <c r="A316" s="57">
        <v>310</v>
      </c>
      <c r="B316" s="58" t="s">
        <v>156</v>
      </c>
      <c r="C316" s="57" t="str">
        <f>IF('Competitor List'!J15="Y",'Competitor List'!B15," ")</f>
        <v xml:space="preserve"> </v>
      </c>
      <c r="D316" s="57">
        <f>'LIGHT GUN'!M36</f>
        <v>0</v>
      </c>
      <c r="E316" s="57">
        <f>'LIGHT GUN'!N36</f>
        <v>0</v>
      </c>
      <c r="F316" s="171">
        <f>'LIGHT GUN'!O36</f>
        <v>0</v>
      </c>
      <c r="G316" s="57">
        <f t="shared" si="50"/>
        <v>0</v>
      </c>
      <c r="H316" s="57" t="str">
        <f t="shared" si="51"/>
        <v>99</v>
      </c>
      <c r="I316" s="57">
        <f t="shared" si="52"/>
        <v>310</v>
      </c>
      <c r="J316" s="57" t="str">
        <f t="shared" si="53"/>
        <v>DQ</v>
      </c>
      <c r="L316" s="57" t="str">
        <f>IF('Competitor List'!K15="Y",'Competitor List'!C15," ")</f>
        <v xml:space="preserve"> </v>
      </c>
      <c r="M316" s="57">
        <f>'HEAVY GUN'!M36</f>
        <v>0</v>
      </c>
      <c r="N316" s="57">
        <f>'HEAVY GUN'!N36</f>
        <v>0</v>
      </c>
      <c r="O316" s="171">
        <f>'HEAVY GUN'!O36</f>
        <v>0</v>
      </c>
      <c r="P316" s="57">
        <f t="shared" si="54"/>
        <v>0</v>
      </c>
      <c r="Q316" s="57" t="str">
        <f t="shared" si="55"/>
        <v>99</v>
      </c>
      <c r="R316" s="57">
        <f t="shared" si="56"/>
        <v>310</v>
      </c>
      <c r="S316" s="57" t="str">
        <f t="shared" si="57"/>
        <v>DQ</v>
      </c>
      <c r="U316" s="57">
        <f>'Factory Gun'!B36</f>
        <v>0</v>
      </c>
      <c r="V316" s="57">
        <f>'Factory Gun'!M36</f>
        <v>0</v>
      </c>
      <c r="W316" s="57">
        <f>'Factory Gun'!N36</f>
        <v>0</v>
      </c>
      <c r="X316" s="171">
        <f>'Factory Gun'!O36</f>
        <v>0</v>
      </c>
      <c r="Y316" s="57">
        <f t="shared" si="58"/>
        <v>0</v>
      </c>
      <c r="Z316" s="57" t="str">
        <f t="shared" si="59"/>
        <v>99</v>
      </c>
      <c r="AA316" s="57">
        <f t="shared" si="62"/>
        <v>310</v>
      </c>
      <c r="AB316" s="57" t="str">
        <f t="shared" si="63"/>
        <v>DQ</v>
      </c>
    </row>
    <row r="317" spans="1:28" x14ac:dyDescent="0.35">
      <c r="A317" s="57">
        <v>311</v>
      </c>
      <c r="B317" s="58" t="s">
        <v>156</v>
      </c>
      <c r="C317" s="57" t="str">
        <f>IF('Competitor List'!J16="Y",'Competitor List'!B16," ")</f>
        <v xml:space="preserve"> </v>
      </c>
      <c r="D317" s="57">
        <f>'LIGHT GUN'!M37</f>
        <v>0</v>
      </c>
      <c r="E317" s="57">
        <f>'LIGHT GUN'!N37</f>
        <v>0</v>
      </c>
      <c r="F317" s="171">
        <f>'LIGHT GUN'!O37</f>
        <v>0</v>
      </c>
      <c r="G317" s="57">
        <f t="shared" si="50"/>
        <v>0</v>
      </c>
      <c r="H317" s="57" t="str">
        <f t="shared" si="51"/>
        <v>99</v>
      </c>
      <c r="I317" s="57">
        <f t="shared" si="52"/>
        <v>311</v>
      </c>
      <c r="J317" s="57" t="str">
        <f t="shared" si="53"/>
        <v>DQ</v>
      </c>
      <c r="L317" s="57" t="str">
        <f>IF('Competitor List'!K16="Y",'Competitor List'!C16," ")</f>
        <v xml:space="preserve"> </v>
      </c>
      <c r="M317" s="57">
        <f>'HEAVY GUN'!M37</f>
        <v>0</v>
      </c>
      <c r="N317" s="57">
        <f>'HEAVY GUN'!N37</f>
        <v>0</v>
      </c>
      <c r="O317" s="171">
        <f>'HEAVY GUN'!O37</f>
        <v>0</v>
      </c>
      <c r="P317" s="57">
        <f t="shared" si="54"/>
        <v>0</v>
      </c>
      <c r="Q317" s="57" t="str">
        <f t="shared" si="55"/>
        <v>99</v>
      </c>
      <c r="R317" s="57">
        <f t="shared" si="56"/>
        <v>311</v>
      </c>
      <c r="S317" s="57" t="str">
        <f t="shared" si="57"/>
        <v>DQ</v>
      </c>
      <c r="U317" s="57">
        <f>'Factory Gun'!B37</f>
        <v>0</v>
      </c>
      <c r="V317" s="57">
        <f>'Factory Gun'!M37</f>
        <v>0</v>
      </c>
      <c r="W317" s="57">
        <f>'Factory Gun'!N37</f>
        <v>0</v>
      </c>
      <c r="X317" s="171">
        <f>'Factory Gun'!O37</f>
        <v>0</v>
      </c>
      <c r="Y317" s="57">
        <f t="shared" si="58"/>
        <v>0</v>
      </c>
      <c r="Z317" s="57" t="str">
        <f t="shared" si="59"/>
        <v>99</v>
      </c>
      <c r="AA317" s="57">
        <f t="shared" si="62"/>
        <v>311</v>
      </c>
      <c r="AB317" s="57" t="str">
        <f t="shared" si="63"/>
        <v>DQ</v>
      </c>
    </row>
    <row r="318" spans="1:28" x14ac:dyDescent="0.35">
      <c r="A318" s="57">
        <v>312</v>
      </c>
      <c r="B318" s="58" t="s">
        <v>156</v>
      </c>
      <c r="C318" s="57" t="str">
        <f>IF('Competitor List'!J17="Y",'Competitor List'!B17," ")</f>
        <v xml:space="preserve"> </v>
      </c>
      <c r="D318" s="57">
        <f>'LIGHT GUN'!M38</f>
        <v>0</v>
      </c>
      <c r="E318" s="57">
        <f>'LIGHT GUN'!N38</f>
        <v>0</v>
      </c>
      <c r="F318" s="171">
        <f>'LIGHT GUN'!O38</f>
        <v>0</v>
      </c>
      <c r="G318" s="57">
        <f t="shared" si="50"/>
        <v>0</v>
      </c>
      <c r="H318" s="57" t="str">
        <f t="shared" si="51"/>
        <v>99</v>
      </c>
      <c r="I318" s="57">
        <f t="shared" si="52"/>
        <v>312</v>
      </c>
      <c r="J318" s="57" t="str">
        <f t="shared" si="53"/>
        <v>DQ</v>
      </c>
      <c r="L318" s="57" t="str">
        <f>IF('Competitor List'!K17="Y",'Competitor List'!C17," ")</f>
        <v xml:space="preserve"> </v>
      </c>
      <c r="M318" s="57">
        <f>'HEAVY GUN'!M38</f>
        <v>0</v>
      </c>
      <c r="N318" s="57">
        <f>'HEAVY GUN'!N38</f>
        <v>0</v>
      </c>
      <c r="O318" s="171">
        <f>'HEAVY GUN'!O38</f>
        <v>0</v>
      </c>
      <c r="P318" s="57">
        <f t="shared" si="54"/>
        <v>0</v>
      </c>
      <c r="Q318" s="57" t="str">
        <f t="shared" si="55"/>
        <v>99</v>
      </c>
      <c r="R318" s="57">
        <f t="shared" si="56"/>
        <v>312</v>
      </c>
      <c r="S318" s="57" t="str">
        <f t="shared" si="57"/>
        <v>DQ</v>
      </c>
      <c r="U318" s="57">
        <f>'Factory Gun'!B38</f>
        <v>0</v>
      </c>
      <c r="V318" s="57">
        <f>'Factory Gun'!M38</f>
        <v>0</v>
      </c>
      <c r="W318" s="57">
        <f>'Factory Gun'!N38</f>
        <v>0</v>
      </c>
      <c r="X318" s="171">
        <f>'Factory Gun'!O38</f>
        <v>0</v>
      </c>
      <c r="Y318" s="57">
        <f t="shared" si="58"/>
        <v>0</v>
      </c>
      <c r="Z318" s="57" t="str">
        <f t="shared" si="59"/>
        <v>99</v>
      </c>
      <c r="AA318" s="57">
        <f t="shared" si="62"/>
        <v>312</v>
      </c>
      <c r="AB318" s="57" t="str">
        <f t="shared" si="63"/>
        <v>DQ</v>
      </c>
    </row>
    <row r="319" spans="1:28" x14ac:dyDescent="0.35">
      <c r="A319" s="57">
        <v>313</v>
      </c>
      <c r="B319" s="58" t="s">
        <v>156</v>
      </c>
      <c r="C319" s="57" t="str">
        <f>IF('Competitor List'!J18="Y",'Competitor List'!B18," ")</f>
        <v xml:space="preserve"> </v>
      </c>
      <c r="D319" s="57">
        <f>'LIGHT GUN'!M39</f>
        <v>0</v>
      </c>
      <c r="E319" s="57">
        <f>'LIGHT GUN'!N39</f>
        <v>0</v>
      </c>
      <c r="F319" s="171">
        <f>'LIGHT GUN'!O39</f>
        <v>0</v>
      </c>
      <c r="G319" s="57">
        <f t="shared" si="50"/>
        <v>0</v>
      </c>
      <c r="H319" s="57" t="str">
        <f t="shared" si="51"/>
        <v>99</v>
      </c>
      <c r="I319" s="57">
        <f t="shared" si="52"/>
        <v>313</v>
      </c>
      <c r="J319" s="57" t="str">
        <f t="shared" si="53"/>
        <v>DQ</v>
      </c>
      <c r="L319" s="57" t="str">
        <f>IF('Competitor List'!K18="Y",'Competitor List'!C18," ")</f>
        <v xml:space="preserve"> </v>
      </c>
      <c r="M319" s="57">
        <f>'HEAVY GUN'!M39</f>
        <v>0</v>
      </c>
      <c r="N319" s="57">
        <f>'HEAVY GUN'!N39</f>
        <v>0</v>
      </c>
      <c r="O319" s="171">
        <f>'HEAVY GUN'!O39</f>
        <v>0</v>
      </c>
      <c r="P319" s="57">
        <f t="shared" si="54"/>
        <v>0</v>
      </c>
      <c r="Q319" s="57" t="str">
        <f t="shared" si="55"/>
        <v>99</v>
      </c>
      <c r="R319" s="57">
        <f t="shared" si="56"/>
        <v>313</v>
      </c>
      <c r="S319" s="57" t="str">
        <f t="shared" si="57"/>
        <v>DQ</v>
      </c>
      <c r="U319" s="57">
        <f>'Factory Gun'!B39</f>
        <v>0</v>
      </c>
      <c r="V319" s="57">
        <f>'Factory Gun'!M39</f>
        <v>0</v>
      </c>
      <c r="W319" s="57">
        <f>'Factory Gun'!N39</f>
        <v>0</v>
      </c>
      <c r="X319" s="171">
        <f>'Factory Gun'!O39</f>
        <v>0</v>
      </c>
      <c r="Y319" s="57">
        <f t="shared" si="58"/>
        <v>0</v>
      </c>
      <c r="Z319" s="57" t="str">
        <f t="shared" si="59"/>
        <v>99</v>
      </c>
      <c r="AA319" s="57">
        <f t="shared" si="62"/>
        <v>313</v>
      </c>
      <c r="AB319" s="57" t="str">
        <f t="shared" si="63"/>
        <v>DQ</v>
      </c>
    </row>
    <row r="320" spans="1:28" x14ac:dyDescent="0.35">
      <c r="A320" s="57">
        <v>314</v>
      </c>
      <c r="B320" s="58" t="s">
        <v>156</v>
      </c>
      <c r="C320" s="57" t="str">
        <f>IF('Competitor List'!J19="Y",'Competitor List'!B19," ")</f>
        <v xml:space="preserve"> </v>
      </c>
      <c r="D320" s="57">
        <f>'LIGHT GUN'!M40</f>
        <v>0</v>
      </c>
      <c r="E320" s="57">
        <f>'LIGHT GUN'!N40</f>
        <v>0</v>
      </c>
      <c r="F320" s="171">
        <f>'LIGHT GUN'!O40</f>
        <v>0</v>
      </c>
      <c r="G320" s="57">
        <f t="shared" si="50"/>
        <v>0</v>
      </c>
      <c r="H320" s="57" t="str">
        <f t="shared" si="51"/>
        <v>99</v>
      </c>
      <c r="I320" s="57">
        <f t="shared" si="52"/>
        <v>314</v>
      </c>
      <c r="J320" s="57" t="str">
        <f t="shared" si="53"/>
        <v>DQ</v>
      </c>
      <c r="L320" s="57" t="str">
        <f>IF('Competitor List'!K19="Y",'Competitor List'!C19," ")</f>
        <v xml:space="preserve"> </v>
      </c>
      <c r="M320" s="57">
        <f>'HEAVY GUN'!M40</f>
        <v>0</v>
      </c>
      <c r="N320" s="57">
        <f>'HEAVY GUN'!N40</f>
        <v>0</v>
      </c>
      <c r="O320" s="171">
        <f>'HEAVY GUN'!O40</f>
        <v>0</v>
      </c>
      <c r="P320" s="57">
        <f t="shared" si="54"/>
        <v>0</v>
      </c>
      <c r="Q320" s="57" t="str">
        <f t="shared" si="55"/>
        <v>99</v>
      </c>
      <c r="R320" s="57">
        <f t="shared" si="56"/>
        <v>314</v>
      </c>
      <c r="S320" s="57" t="str">
        <f t="shared" si="57"/>
        <v>DQ</v>
      </c>
      <c r="U320" s="57">
        <f>'Factory Gun'!B40</f>
        <v>0</v>
      </c>
      <c r="V320" s="57">
        <f>'Factory Gun'!M40</f>
        <v>0</v>
      </c>
      <c r="W320" s="57">
        <f>'Factory Gun'!N40</f>
        <v>0</v>
      </c>
      <c r="X320" s="171">
        <f>'Factory Gun'!O40</f>
        <v>0</v>
      </c>
      <c r="Y320" s="57">
        <f t="shared" si="58"/>
        <v>0</v>
      </c>
      <c r="Z320" s="57" t="str">
        <f t="shared" si="59"/>
        <v>99</v>
      </c>
      <c r="AA320" s="57">
        <f t="shared" si="62"/>
        <v>314</v>
      </c>
      <c r="AB320" s="57" t="str">
        <f t="shared" si="63"/>
        <v>DQ</v>
      </c>
    </row>
    <row r="321" spans="1:28" x14ac:dyDescent="0.35">
      <c r="A321" s="57">
        <v>315</v>
      </c>
      <c r="B321" s="58" t="s">
        <v>156</v>
      </c>
      <c r="C321" s="57" t="str">
        <f>IF('Competitor List'!J20="Y",'Competitor List'!B20," ")</f>
        <v xml:space="preserve"> </v>
      </c>
      <c r="D321" s="57">
        <f>'LIGHT GUN'!M41</f>
        <v>0</v>
      </c>
      <c r="E321" s="57">
        <f>'LIGHT GUN'!N41</f>
        <v>0</v>
      </c>
      <c r="F321" s="171">
        <f>'LIGHT GUN'!O41</f>
        <v>0</v>
      </c>
      <c r="G321" s="57">
        <f t="shared" si="50"/>
        <v>0</v>
      </c>
      <c r="H321" s="57" t="str">
        <f t="shared" si="51"/>
        <v>99</v>
      </c>
      <c r="I321" s="57">
        <f t="shared" si="52"/>
        <v>315</v>
      </c>
      <c r="J321" s="57" t="str">
        <f t="shared" si="53"/>
        <v>DQ</v>
      </c>
      <c r="L321" s="57" t="str">
        <f>IF('Competitor List'!K20="Y",'Competitor List'!C20," ")</f>
        <v xml:space="preserve"> </v>
      </c>
      <c r="M321" s="57">
        <f>'HEAVY GUN'!M41</f>
        <v>0</v>
      </c>
      <c r="N321" s="57">
        <f>'HEAVY GUN'!N41</f>
        <v>0</v>
      </c>
      <c r="O321" s="171">
        <f>'HEAVY GUN'!O41</f>
        <v>0</v>
      </c>
      <c r="P321" s="57">
        <f t="shared" si="54"/>
        <v>0</v>
      </c>
      <c r="Q321" s="57" t="str">
        <f t="shared" si="55"/>
        <v>99</v>
      </c>
      <c r="R321" s="57">
        <f t="shared" si="56"/>
        <v>315</v>
      </c>
      <c r="S321" s="57" t="str">
        <f t="shared" si="57"/>
        <v>DQ</v>
      </c>
      <c r="U321" s="57">
        <f>'Factory Gun'!B41</f>
        <v>0</v>
      </c>
      <c r="V321" s="57">
        <f>'Factory Gun'!M41</f>
        <v>0</v>
      </c>
      <c r="W321" s="57">
        <f>'Factory Gun'!N41</f>
        <v>0</v>
      </c>
      <c r="X321" s="171">
        <f>'Factory Gun'!O41</f>
        <v>0</v>
      </c>
      <c r="Y321" s="57">
        <f t="shared" si="58"/>
        <v>0</v>
      </c>
      <c r="Z321" s="57" t="str">
        <f t="shared" si="59"/>
        <v>99</v>
      </c>
      <c r="AA321" s="57">
        <f t="shared" si="62"/>
        <v>315</v>
      </c>
      <c r="AB321" s="57" t="str">
        <f t="shared" si="63"/>
        <v>DQ</v>
      </c>
    </row>
    <row r="322" spans="1:28" x14ac:dyDescent="0.35">
      <c r="A322" s="57">
        <v>316</v>
      </c>
      <c r="B322" s="58" t="s">
        <v>156</v>
      </c>
      <c r="C322" s="57" t="str">
        <f>IF('Competitor List'!J21="Y",'Competitor List'!B21," ")</f>
        <v xml:space="preserve"> </v>
      </c>
      <c r="D322" s="57">
        <f>'LIGHT GUN'!M42</f>
        <v>0</v>
      </c>
      <c r="E322" s="57">
        <f>'LIGHT GUN'!N42</f>
        <v>0</v>
      </c>
      <c r="F322" s="171">
        <f>'LIGHT GUN'!O42</f>
        <v>0</v>
      </c>
      <c r="G322" s="57">
        <f t="shared" si="50"/>
        <v>0</v>
      </c>
      <c r="H322" s="57" t="str">
        <f t="shared" si="51"/>
        <v>99</v>
      </c>
      <c r="I322" s="57">
        <f t="shared" si="52"/>
        <v>316</v>
      </c>
      <c r="J322" s="57" t="str">
        <f t="shared" si="53"/>
        <v>DQ</v>
      </c>
      <c r="L322" s="57" t="str">
        <f>IF('Competitor List'!K21="Y",'Competitor List'!C21," ")</f>
        <v xml:space="preserve"> </v>
      </c>
      <c r="M322" s="57">
        <f>'HEAVY GUN'!M42</f>
        <v>0</v>
      </c>
      <c r="N322" s="57">
        <f>'HEAVY GUN'!N42</f>
        <v>0</v>
      </c>
      <c r="O322" s="171">
        <f>'HEAVY GUN'!O42</f>
        <v>0</v>
      </c>
      <c r="P322" s="57">
        <f t="shared" si="54"/>
        <v>0</v>
      </c>
      <c r="Q322" s="57" t="str">
        <f t="shared" si="55"/>
        <v>99</v>
      </c>
      <c r="R322" s="57">
        <f t="shared" si="56"/>
        <v>316</v>
      </c>
      <c r="S322" s="57" t="str">
        <f t="shared" si="57"/>
        <v>DQ</v>
      </c>
      <c r="U322" s="57">
        <f>'Factory Gun'!B42</f>
        <v>0</v>
      </c>
      <c r="V322" s="57">
        <f>'Factory Gun'!M42</f>
        <v>0</v>
      </c>
      <c r="W322" s="57">
        <f>'Factory Gun'!N42</f>
        <v>0</v>
      </c>
      <c r="X322" s="171">
        <f>'Factory Gun'!O42</f>
        <v>0</v>
      </c>
      <c r="Y322" s="57">
        <f t="shared" si="58"/>
        <v>0</v>
      </c>
      <c r="Z322" s="57" t="str">
        <f t="shared" si="59"/>
        <v>99</v>
      </c>
      <c r="AA322" s="57">
        <f t="shared" si="62"/>
        <v>316</v>
      </c>
      <c r="AB322" s="57" t="str">
        <f t="shared" si="63"/>
        <v>DQ</v>
      </c>
    </row>
    <row r="323" spans="1:28" x14ac:dyDescent="0.35">
      <c r="A323" s="57">
        <v>317</v>
      </c>
      <c r="B323" s="58" t="s">
        <v>156</v>
      </c>
      <c r="C323" s="57" t="str">
        <f>IF('Competitor List'!J22="Y",'Competitor List'!B22," ")</f>
        <v xml:space="preserve"> </v>
      </c>
      <c r="D323" s="57">
        <f>'LIGHT GUN'!M43</f>
        <v>0</v>
      </c>
      <c r="E323" s="57">
        <f>'LIGHT GUN'!N43</f>
        <v>0</v>
      </c>
      <c r="F323" s="171">
        <f>'LIGHT GUN'!O43</f>
        <v>0</v>
      </c>
      <c r="G323" s="57">
        <f t="shared" si="50"/>
        <v>0</v>
      </c>
      <c r="H323" s="57" t="str">
        <f t="shared" si="51"/>
        <v>99</v>
      </c>
      <c r="I323" s="57">
        <f t="shared" si="52"/>
        <v>317</v>
      </c>
      <c r="J323" s="57" t="str">
        <f t="shared" si="53"/>
        <v>DQ</v>
      </c>
      <c r="L323" s="57" t="str">
        <f>IF('Competitor List'!K22="Y",'Competitor List'!C22," ")</f>
        <v xml:space="preserve"> </v>
      </c>
      <c r="M323" s="57">
        <f>'HEAVY GUN'!M43</f>
        <v>0</v>
      </c>
      <c r="N323" s="57">
        <f>'HEAVY GUN'!N43</f>
        <v>0</v>
      </c>
      <c r="O323" s="171">
        <f>'HEAVY GUN'!O43</f>
        <v>0</v>
      </c>
      <c r="P323" s="57">
        <f t="shared" si="54"/>
        <v>0</v>
      </c>
      <c r="Q323" s="57" t="str">
        <f t="shared" si="55"/>
        <v>99</v>
      </c>
      <c r="R323" s="57">
        <f t="shared" si="56"/>
        <v>317</v>
      </c>
      <c r="S323" s="57" t="str">
        <f t="shared" si="57"/>
        <v>DQ</v>
      </c>
      <c r="U323" s="57">
        <f>'Factory Gun'!B43</f>
        <v>0</v>
      </c>
      <c r="V323" s="57">
        <f>'Factory Gun'!M43</f>
        <v>0</v>
      </c>
      <c r="W323" s="57">
        <f>'Factory Gun'!N43</f>
        <v>0</v>
      </c>
      <c r="X323" s="171">
        <f>'Factory Gun'!O43</f>
        <v>0</v>
      </c>
      <c r="Y323" s="57">
        <f t="shared" si="58"/>
        <v>0</v>
      </c>
      <c r="Z323" s="57" t="str">
        <f t="shared" si="59"/>
        <v>99</v>
      </c>
      <c r="AA323" s="57">
        <f t="shared" si="62"/>
        <v>317</v>
      </c>
      <c r="AB323" s="57" t="str">
        <f t="shared" si="63"/>
        <v>DQ</v>
      </c>
    </row>
    <row r="324" spans="1:28" x14ac:dyDescent="0.35">
      <c r="A324" s="57">
        <v>318</v>
      </c>
      <c r="B324" s="58" t="s">
        <v>156</v>
      </c>
      <c r="C324" s="57" t="str">
        <f>IF('Competitor List'!J23="Y",'Competitor List'!B23," ")</f>
        <v xml:space="preserve"> </v>
      </c>
      <c r="D324" s="57">
        <f>'LIGHT GUN'!M44</f>
        <v>0</v>
      </c>
      <c r="E324" s="57">
        <f>'LIGHT GUN'!N44</f>
        <v>0</v>
      </c>
      <c r="F324" s="171">
        <f>'LIGHT GUN'!O44</f>
        <v>0</v>
      </c>
      <c r="G324" s="57">
        <f t="shared" si="50"/>
        <v>0</v>
      </c>
      <c r="H324" s="57" t="str">
        <f t="shared" si="51"/>
        <v>99</v>
      </c>
      <c r="I324" s="57">
        <f t="shared" si="52"/>
        <v>318</v>
      </c>
      <c r="J324" s="57" t="str">
        <f t="shared" si="53"/>
        <v>DQ</v>
      </c>
      <c r="L324" s="57" t="str">
        <f>IF('Competitor List'!K23="Y",'Competitor List'!C23," ")</f>
        <v xml:space="preserve"> </v>
      </c>
      <c r="M324" s="57">
        <f>'HEAVY GUN'!M44</f>
        <v>0</v>
      </c>
      <c r="N324" s="57">
        <f>'HEAVY GUN'!N44</f>
        <v>0</v>
      </c>
      <c r="O324" s="171">
        <f>'HEAVY GUN'!O44</f>
        <v>0</v>
      </c>
      <c r="P324" s="57">
        <f t="shared" si="54"/>
        <v>0</v>
      </c>
      <c r="Q324" s="57" t="str">
        <f t="shared" si="55"/>
        <v>99</v>
      </c>
      <c r="R324" s="57">
        <f t="shared" si="56"/>
        <v>318</v>
      </c>
      <c r="S324" s="57" t="str">
        <f t="shared" si="57"/>
        <v>DQ</v>
      </c>
      <c r="U324" s="57">
        <f>'Factory Gun'!B44</f>
        <v>0</v>
      </c>
      <c r="V324" s="57">
        <f>'Factory Gun'!M44</f>
        <v>0</v>
      </c>
      <c r="W324" s="57">
        <f>'Factory Gun'!N44</f>
        <v>0</v>
      </c>
      <c r="X324" s="171">
        <f>'Factory Gun'!O44</f>
        <v>0</v>
      </c>
      <c r="Y324" s="57">
        <f t="shared" si="58"/>
        <v>0</v>
      </c>
      <c r="Z324" s="57" t="str">
        <f t="shared" si="59"/>
        <v>99</v>
      </c>
      <c r="AA324" s="57">
        <f t="shared" si="62"/>
        <v>318</v>
      </c>
      <c r="AB324" s="57" t="str">
        <f t="shared" si="63"/>
        <v>DQ</v>
      </c>
    </row>
    <row r="325" spans="1:28" x14ac:dyDescent="0.35">
      <c r="A325" s="57">
        <v>319</v>
      </c>
      <c r="B325" s="58" t="s">
        <v>156</v>
      </c>
      <c r="C325" s="57" t="str">
        <f>IF('Competitor List'!J24="Y",'Competitor List'!B24," ")</f>
        <v xml:space="preserve"> </v>
      </c>
      <c r="D325" s="57">
        <f>'LIGHT GUN'!M45</f>
        <v>0</v>
      </c>
      <c r="E325" s="57">
        <f>'LIGHT GUN'!N45</f>
        <v>0</v>
      </c>
      <c r="F325" s="171">
        <f>'LIGHT GUN'!O45</f>
        <v>0</v>
      </c>
      <c r="G325" s="57">
        <f t="shared" si="50"/>
        <v>0</v>
      </c>
      <c r="H325" s="57" t="str">
        <f t="shared" si="51"/>
        <v>99</v>
      </c>
      <c r="I325" s="57">
        <f t="shared" si="52"/>
        <v>319</v>
      </c>
      <c r="J325" s="57" t="str">
        <f t="shared" si="53"/>
        <v>DQ</v>
      </c>
      <c r="L325" s="57" t="str">
        <f>IF('Competitor List'!K24="Y",'Competitor List'!C24," ")</f>
        <v xml:space="preserve"> </v>
      </c>
      <c r="M325" s="57">
        <f>'HEAVY GUN'!M45</f>
        <v>0</v>
      </c>
      <c r="N325" s="57">
        <f>'HEAVY GUN'!N45</f>
        <v>0</v>
      </c>
      <c r="O325" s="171">
        <f>'HEAVY GUN'!O45</f>
        <v>0</v>
      </c>
      <c r="P325" s="57">
        <f t="shared" si="54"/>
        <v>0</v>
      </c>
      <c r="Q325" s="57" t="str">
        <f t="shared" si="55"/>
        <v>99</v>
      </c>
      <c r="R325" s="57">
        <f t="shared" si="56"/>
        <v>319</v>
      </c>
      <c r="S325" s="57" t="str">
        <f t="shared" si="57"/>
        <v>DQ</v>
      </c>
      <c r="U325" s="57">
        <f>'Factory Gun'!B45</f>
        <v>0</v>
      </c>
      <c r="V325" s="57">
        <f>'Factory Gun'!M45</f>
        <v>0</v>
      </c>
      <c r="W325" s="57">
        <f>'Factory Gun'!N45</f>
        <v>0</v>
      </c>
      <c r="X325" s="171">
        <f>'Factory Gun'!O45</f>
        <v>0</v>
      </c>
      <c r="Y325" s="57">
        <f t="shared" si="58"/>
        <v>0</v>
      </c>
      <c r="Z325" s="57" t="str">
        <f t="shared" si="59"/>
        <v>99</v>
      </c>
      <c r="AA325" s="57">
        <f t="shared" si="62"/>
        <v>319</v>
      </c>
      <c r="AB325" s="57" t="str">
        <f t="shared" si="63"/>
        <v>DQ</v>
      </c>
    </row>
    <row r="326" spans="1:28" x14ac:dyDescent="0.35">
      <c r="A326" s="57">
        <v>320</v>
      </c>
      <c r="B326" s="58" t="s">
        <v>156</v>
      </c>
      <c r="C326" s="57" t="str">
        <f>IF('Competitor List'!J25="Y",'Competitor List'!B25," ")</f>
        <v xml:space="preserve"> </v>
      </c>
      <c r="D326" s="57">
        <f>'LIGHT GUN'!M46</f>
        <v>0</v>
      </c>
      <c r="E326" s="57">
        <f>'LIGHT GUN'!N46</f>
        <v>0</v>
      </c>
      <c r="F326" s="171">
        <f>'LIGHT GUN'!O46</f>
        <v>0</v>
      </c>
      <c r="G326" s="57">
        <f t="shared" si="50"/>
        <v>0</v>
      </c>
      <c r="H326" s="57" t="str">
        <f t="shared" si="51"/>
        <v>99</v>
      </c>
      <c r="I326" s="57">
        <f t="shared" si="52"/>
        <v>320</v>
      </c>
      <c r="J326" s="57" t="str">
        <f t="shared" si="53"/>
        <v>DQ</v>
      </c>
      <c r="L326" s="57" t="str">
        <f>IF('Competitor List'!K25="Y",'Competitor List'!C25," ")</f>
        <v xml:space="preserve"> </v>
      </c>
      <c r="M326" s="57">
        <f>'HEAVY GUN'!M46</f>
        <v>0</v>
      </c>
      <c r="N326" s="57">
        <f>'HEAVY GUN'!N46</f>
        <v>0</v>
      </c>
      <c r="O326" s="171">
        <f>'HEAVY GUN'!O46</f>
        <v>0</v>
      </c>
      <c r="P326" s="57">
        <f t="shared" si="54"/>
        <v>0</v>
      </c>
      <c r="Q326" s="57" t="str">
        <f t="shared" si="55"/>
        <v>99</v>
      </c>
      <c r="R326" s="57">
        <f t="shared" si="56"/>
        <v>320</v>
      </c>
      <c r="S326" s="57" t="str">
        <f t="shared" si="57"/>
        <v>DQ</v>
      </c>
      <c r="U326" s="57">
        <f>'Factory Gun'!B46</f>
        <v>0</v>
      </c>
      <c r="V326" s="57">
        <f>'Factory Gun'!M46</f>
        <v>0</v>
      </c>
      <c r="W326" s="57">
        <f>'Factory Gun'!N46</f>
        <v>0</v>
      </c>
      <c r="X326" s="171">
        <f>'Factory Gun'!O46</f>
        <v>0</v>
      </c>
      <c r="Y326" s="57">
        <f t="shared" si="58"/>
        <v>0</v>
      </c>
      <c r="Z326" s="57" t="str">
        <f t="shared" si="59"/>
        <v>99</v>
      </c>
      <c r="AA326" s="57">
        <f t="shared" si="62"/>
        <v>320</v>
      </c>
      <c r="AB326" s="57" t="str">
        <f t="shared" si="63"/>
        <v>DQ</v>
      </c>
    </row>
    <row r="327" spans="1:28" x14ac:dyDescent="0.35">
      <c r="A327" s="57">
        <v>321</v>
      </c>
      <c r="B327" s="58" t="s">
        <v>156</v>
      </c>
      <c r="C327" s="57" t="str">
        <f>IF('Competitor List'!J26="Y",'Competitor List'!B26," ")</f>
        <v xml:space="preserve"> </v>
      </c>
      <c r="D327" s="57">
        <f>'LIGHT GUN'!M47</f>
        <v>0</v>
      </c>
      <c r="E327" s="57">
        <f>'LIGHT GUN'!N47</f>
        <v>0</v>
      </c>
      <c r="F327" s="171">
        <f>'LIGHT GUN'!O47</f>
        <v>0</v>
      </c>
      <c r="G327" s="57">
        <f t="shared" si="50"/>
        <v>0</v>
      </c>
      <c r="H327" s="57" t="str">
        <f t="shared" si="51"/>
        <v>99</v>
      </c>
      <c r="I327" s="57">
        <f t="shared" si="52"/>
        <v>321</v>
      </c>
      <c r="J327" s="57" t="str">
        <f t="shared" si="53"/>
        <v>DQ</v>
      </c>
      <c r="L327" s="57" t="str">
        <f>IF('Competitor List'!K26="Y",'Competitor List'!C26," ")</f>
        <v xml:space="preserve"> </v>
      </c>
      <c r="M327" s="57">
        <f>'HEAVY GUN'!M47</f>
        <v>0</v>
      </c>
      <c r="N327" s="57">
        <f>'HEAVY GUN'!N47</f>
        <v>0</v>
      </c>
      <c r="O327" s="171">
        <f>'HEAVY GUN'!O47</f>
        <v>0</v>
      </c>
      <c r="P327" s="57">
        <f t="shared" si="54"/>
        <v>0</v>
      </c>
      <c r="Q327" s="57" t="str">
        <f t="shared" si="55"/>
        <v>99</v>
      </c>
      <c r="R327" s="57">
        <f t="shared" si="56"/>
        <v>321</v>
      </c>
      <c r="S327" s="57" t="str">
        <f t="shared" si="57"/>
        <v>DQ</v>
      </c>
      <c r="U327" s="57">
        <f>'Factory Gun'!B47</f>
        <v>0</v>
      </c>
      <c r="V327" s="57">
        <f>'Factory Gun'!M47</f>
        <v>0</v>
      </c>
      <c r="W327" s="57">
        <f>'Factory Gun'!N47</f>
        <v>0</v>
      </c>
      <c r="X327" s="171">
        <f>'Factory Gun'!O47</f>
        <v>0</v>
      </c>
      <c r="Y327" s="57">
        <f t="shared" si="58"/>
        <v>0</v>
      </c>
      <c r="Z327" s="57" t="str">
        <f t="shared" si="59"/>
        <v>99</v>
      </c>
      <c r="AA327" s="57">
        <f t="shared" si="62"/>
        <v>321</v>
      </c>
      <c r="AB327" s="57" t="str">
        <f t="shared" si="63"/>
        <v>DQ</v>
      </c>
    </row>
    <row r="328" spans="1:28" x14ac:dyDescent="0.35">
      <c r="A328" s="57">
        <v>322</v>
      </c>
      <c r="B328" s="58" t="s">
        <v>156</v>
      </c>
      <c r="C328" s="57" t="str">
        <f>IF('Competitor List'!J27="Y",'Competitor List'!B27," ")</f>
        <v xml:space="preserve"> </v>
      </c>
      <c r="D328" s="57">
        <f>'LIGHT GUN'!M48</f>
        <v>0</v>
      </c>
      <c r="E328" s="57">
        <f>'LIGHT GUN'!N48</f>
        <v>0</v>
      </c>
      <c r="F328" s="171">
        <f>'LIGHT GUN'!O48</f>
        <v>0</v>
      </c>
      <c r="G328" s="57">
        <f t="shared" ref="G328:G391" si="64">IF(ISNUMBER(F328),SUM(F328),"99")</f>
        <v>0</v>
      </c>
      <c r="H328" s="57" t="str">
        <f t="shared" ref="H328:H391" si="65">IF(G328=0,"99",G328)</f>
        <v>99</v>
      </c>
      <c r="I328" s="57">
        <f t="shared" ref="I328:I391" si="66" xml:space="preserve"> IF(AND(ISNUMBER(D328)),RANK(D328,$D$7:$D$606,0)+SUMPRODUCT(($D$7:$D$606=D328)*($F$7:$F$606&lt;F328))+SUMPRODUCT(($D$7:$D$606=D328)*($F$7:$F$606=F328)*($E$7:$E$606&gt;E328))+SUMPRODUCT(($D$7:$D$606=D328)*($F$7:$F$606=F328)*($E$7:$E$606=E328)*($A$7:$A$606&lt;A328)),"DQ")</f>
        <v>322</v>
      </c>
      <c r="J328" s="57" t="str">
        <f t="shared" ref="J328:J391" si="67" xml:space="preserve"> IF(AND(ISNUMBER(H328)),RANK(H328,$H$7:$H$606,1)+SUMPRODUCT(($H$7:$H$606=H328)*($D$7:$D$606&gt;D328))+SUMPRODUCT(($H$7:$H$606=H328)*($D$7:$D$606=D328)*($E$7:$E$606&gt;E328))+SUMPRODUCT(($H$7:$H$606=H328)*($D$7:$D$606=D328)*($E$7:$E$606=E328)*($A$7:$A$606&lt;A328)),"DQ")</f>
        <v>DQ</v>
      </c>
      <c r="L328" s="57" t="str">
        <f>IF('Competitor List'!K27="Y",'Competitor List'!C27," ")</f>
        <v xml:space="preserve"> </v>
      </c>
      <c r="M328" s="57">
        <f>'HEAVY GUN'!M48</f>
        <v>0</v>
      </c>
      <c r="N328" s="57">
        <f>'HEAVY GUN'!N48</f>
        <v>0</v>
      </c>
      <c r="O328" s="171">
        <f>'HEAVY GUN'!O48</f>
        <v>0</v>
      </c>
      <c r="P328" s="57">
        <f t="shared" ref="P328:P391" si="68">IF(ISNUMBER(O328),SUM(O328),"99")</f>
        <v>0</v>
      </c>
      <c r="Q328" s="57" t="str">
        <f t="shared" ref="Q328:Q391" si="69">IF(P328=0,"99",P328)</f>
        <v>99</v>
      </c>
      <c r="R328" s="57">
        <f t="shared" ref="R328:R391" si="70" xml:space="preserve"> IF(AND(ISNUMBER(M328)),RANK(M328,$M$7:$M$606,0)+SUMPRODUCT(($M$7:$M$606=M328)*($O$7:$O$606&lt;O328))+SUMPRODUCT(($M$7:$M$606=M328)*($O$7:$O$606=O328)*($N$7:$N$606&gt;N328))+SUMPRODUCT(($M$7:$M$606=M328)*($O$7:$O$606=O328)*($N$7:$N$606=N328)*($A$7:$A$606&lt;A328)),"DQ")</f>
        <v>322</v>
      </c>
      <c r="S328" s="57" t="str">
        <f t="shared" ref="S328:S391" si="71" xml:space="preserve"> IF(AND(Q328&gt;0,ISNUMBER(Q328)),RANK(Q328,$Q$7:$Q$606,1)+SUMPRODUCT(($Q$7:$Q$606=Q328)*($M$7:$M$606&gt;M328))+SUMPRODUCT(($Q$7:$Q$606=Q328)*($M$7:$M$606=M328)*($N$7:$N$606&gt;N328))+SUMPRODUCT(($Q$7:$Q$606=Q328)*($M$7:$M$606=M328)*($N$7:$N$606=N328)*($A$7:$A$606&lt;A328)),"DQ")</f>
        <v>DQ</v>
      </c>
      <c r="U328" s="57">
        <f>'Factory Gun'!B48</f>
        <v>0</v>
      </c>
      <c r="V328" s="57">
        <f>'Factory Gun'!M48</f>
        <v>0</v>
      </c>
      <c r="W328" s="57">
        <f>'Factory Gun'!N48</f>
        <v>0</v>
      </c>
      <c r="X328" s="171">
        <f>'Factory Gun'!O48</f>
        <v>0</v>
      </c>
      <c r="Y328" s="57">
        <f t="shared" ref="Y328:Y391" si="72">IF(ISNUMBER(X328),SUM(X328),"99")</f>
        <v>0</v>
      </c>
      <c r="Z328" s="57" t="str">
        <f t="shared" ref="Z328:Z391" si="73">IF(Y328=0,"99",Y328)</f>
        <v>99</v>
      </c>
      <c r="AA328" s="57">
        <f t="shared" si="62"/>
        <v>322</v>
      </c>
      <c r="AB328" s="57" t="str">
        <f t="shared" si="63"/>
        <v>DQ</v>
      </c>
    </row>
    <row r="329" spans="1:28" x14ac:dyDescent="0.35">
      <c r="A329" s="57">
        <v>323</v>
      </c>
      <c r="B329" s="58" t="s">
        <v>156</v>
      </c>
      <c r="C329" s="57" t="str">
        <f>IF('Competitor List'!J28="Y",'Competitor List'!B28," ")</f>
        <v xml:space="preserve"> </v>
      </c>
      <c r="D329" s="57">
        <f>'LIGHT GUN'!M49</f>
        <v>0</v>
      </c>
      <c r="E329" s="57">
        <f>'LIGHT GUN'!N49</f>
        <v>0</v>
      </c>
      <c r="F329" s="171">
        <f>'LIGHT GUN'!O49</f>
        <v>0</v>
      </c>
      <c r="G329" s="57">
        <f t="shared" si="64"/>
        <v>0</v>
      </c>
      <c r="H329" s="57" t="str">
        <f t="shared" si="65"/>
        <v>99</v>
      </c>
      <c r="I329" s="57">
        <f t="shared" si="66"/>
        <v>323</v>
      </c>
      <c r="J329" s="57" t="str">
        <f t="shared" si="67"/>
        <v>DQ</v>
      </c>
      <c r="L329" s="57" t="str">
        <f>IF('Competitor List'!K28="Y",'Competitor List'!C28," ")</f>
        <v xml:space="preserve"> </v>
      </c>
      <c r="M329" s="57">
        <f>'HEAVY GUN'!M49</f>
        <v>0</v>
      </c>
      <c r="N329" s="57">
        <f>'HEAVY GUN'!N49</f>
        <v>0</v>
      </c>
      <c r="O329" s="171">
        <f>'HEAVY GUN'!O49</f>
        <v>0</v>
      </c>
      <c r="P329" s="57">
        <f t="shared" si="68"/>
        <v>0</v>
      </c>
      <c r="Q329" s="57" t="str">
        <f t="shared" si="69"/>
        <v>99</v>
      </c>
      <c r="R329" s="57">
        <f t="shared" si="70"/>
        <v>323</v>
      </c>
      <c r="S329" s="57" t="str">
        <f t="shared" si="71"/>
        <v>DQ</v>
      </c>
      <c r="U329" s="57">
        <f>'Factory Gun'!B49</f>
        <v>0</v>
      </c>
      <c r="V329" s="57">
        <f>'Factory Gun'!M49</f>
        <v>0</v>
      </c>
      <c r="W329" s="57">
        <f>'Factory Gun'!N49</f>
        <v>0</v>
      </c>
      <c r="X329" s="171">
        <f>'Factory Gun'!O49</f>
        <v>0</v>
      </c>
      <c r="Y329" s="57">
        <f t="shared" si="72"/>
        <v>0</v>
      </c>
      <c r="Z329" s="57" t="str">
        <f t="shared" si="73"/>
        <v>99</v>
      </c>
      <c r="AA329" s="57">
        <f t="shared" si="62"/>
        <v>323</v>
      </c>
      <c r="AB329" s="57" t="str">
        <f t="shared" si="63"/>
        <v>DQ</v>
      </c>
    </row>
    <row r="330" spans="1:28" x14ac:dyDescent="0.35">
      <c r="A330" s="57">
        <v>324</v>
      </c>
      <c r="B330" s="58" t="s">
        <v>156</v>
      </c>
      <c r="C330" s="57" t="str">
        <f>IF('Competitor List'!J29="Y",'Competitor List'!B29," ")</f>
        <v xml:space="preserve"> </v>
      </c>
      <c r="D330" s="57">
        <f>'LIGHT GUN'!M50</f>
        <v>0</v>
      </c>
      <c r="E330" s="57">
        <f>'LIGHT GUN'!N50</f>
        <v>0</v>
      </c>
      <c r="F330" s="171">
        <f>'LIGHT GUN'!O50</f>
        <v>0</v>
      </c>
      <c r="G330" s="57">
        <f t="shared" si="64"/>
        <v>0</v>
      </c>
      <c r="H330" s="57" t="str">
        <f t="shared" si="65"/>
        <v>99</v>
      </c>
      <c r="I330" s="57">
        <f t="shared" si="66"/>
        <v>324</v>
      </c>
      <c r="J330" s="57" t="str">
        <f t="shared" si="67"/>
        <v>DQ</v>
      </c>
      <c r="L330" s="57" t="str">
        <f>IF('Competitor List'!K29="Y",'Competitor List'!C29," ")</f>
        <v xml:space="preserve"> </v>
      </c>
      <c r="M330" s="57">
        <f>'HEAVY GUN'!M50</f>
        <v>0</v>
      </c>
      <c r="N330" s="57">
        <f>'HEAVY GUN'!N50</f>
        <v>0</v>
      </c>
      <c r="O330" s="171">
        <f>'HEAVY GUN'!O50</f>
        <v>0</v>
      </c>
      <c r="P330" s="57">
        <f t="shared" si="68"/>
        <v>0</v>
      </c>
      <c r="Q330" s="57" t="str">
        <f t="shared" si="69"/>
        <v>99</v>
      </c>
      <c r="R330" s="57">
        <f t="shared" si="70"/>
        <v>324</v>
      </c>
      <c r="S330" s="57" t="str">
        <f t="shared" si="71"/>
        <v>DQ</v>
      </c>
      <c r="U330" s="57">
        <f>'Factory Gun'!B50</f>
        <v>0</v>
      </c>
      <c r="V330" s="57">
        <f>'Factory Gun'!M50</f>
        <v>0</v>
      </c>
      <c r="W330" s="57">
        <f>'Factory Gun'!N50</f>
        <v>0</v>
      </c>
      <c r="X330" s="171">
        <f>'Factory Gun'!O50</f>
        <v>0</v>
      </c>
      <c r="Y330" s="57">
        <f t="shared" si="72"/>
        <v>0</v>
      </c>
      <c r="Z330" s="57" t="str">
        <f t="shared" si="73"/>
        <v>99</v>
      </c>
      <c r="AA330" s="57">
        <f t="shared" si="62"/>
        <v>324</v>
      </c>
      <c r="AB330" s="57" t="str">
        <f t="shared" si="63"/>
        <v>DQ</v>
      </c>
    </row>
    <row r="331" spans="1:28" x14ac:dyDescent="0.35">
      <c r="A331" s="57">
        <v>325</v>
      </c>
      <c r="B331" s="58" t="s">
        <v>156</v>
      </c>
      <c r="C331" s="57" t="str">
        <f>IF('Competitor List'!J30="Y",'Competitor List'!B30," ")</f>
        <v xml:space="preserve"> </v>
      </c>
      <c r="D331" s="57">
        <f>'LIGHT GUN'!M51</f>
        <v>0</v>
      </c>
      <c r="E331" s="57">
        <f>'LIGHT GUN'!N51</f>
        <v>0</v>
      </c>
      <c r="F331" s="171">
        <f>'LIGHT GUN'!O51</f>
        <v>0</v>
      </c>
      <c r="G331" s="57">
        <f t="shared" si="64"/>
        <v>0</v>
      </c>
      <c r="H331" s="57" t="str">
        <f t="shared" si="65"/>
        <v>99</v>
      </c>
      <c r="I331" s="57">
        <f t="shared" si="66"/>
        <v>325</v>
      </c>
      <c r="J331" s="57" t="str">
        <f t="shared" si="67"/>
        <v>DQ</v>
      </c>
      <c r="L331" s="57" t="str">
        <f>IF('Competitor List'!K30="Y",'Competitor List'!C30," ")</f>
        <v xml:space="preserve"> </v>
      </c>
      <c r="M331" s="57">
        <f>'HEAVY GUN'!M51</f>
        <v>0</v>
      </c>
      <c r="N331" s="57">
        <f>'HEAVY GUN'!N51</f>
        <v>0</v>
      </c>
      <c r="O331" s="171">
        <f>'HEAVY GUN'!O51</f>
        <v>0</v>
      </c>
      <c r="P331" s="57">
        <f t="shared" si="68"/>
        <v>0</v>
      </c>
      <c r="Q331" s="57" t="str">
        <f t="shared" si="69"/>
        <v>99</v>
      </c>
      <c r="R331" s="57">
        <f t="shared" si="70"/>
        <v>325</v>
      </c>
      <c r="S331" s="57" t="str">
        <f t="shared" si="71"/>
        <v>DQ</v>
      </c>
      <c r="U331" s="57">
        <f>'Factory Gun'!B51</f>
        <v>0</v>
      </c>
      <c r="V331" s="57">
        <f>'Factory Gun'!M51</f>
        <v>0</v>
      </c>
      <c r="W331" s="57">
        <f>'Factory Gun'!N51</f>
        <v>0</v>
      </c>
      <c r="X331" s="171">
        <f>'Factory Gun'!O51</f>
        <v>0</v>
      </c>
      <c r="Y331" s="57">
        <f t="shared" si="72"/>
        <v>0</v>
      </c>
      <c r="Z331" s="57" t="str">
        <f t="shared" si="73"/>
        <v>99</v>
      </c>
      <c r="AA331" s="57">
        <f t="shared" si="62"/>
        <v>325</v>
      </c>
      <c r="AB331" s="57" t="str">
        <f t="shared" si="63"/>
        <v>DQ</v>
      </c>
    </row>
    <row r="332" spans="1:28" x14ac:dyDescent="0.35">
      <c r="A332" s="57">
        <v>326</v>
      </c>
      <c r="B332" s="58" t="s">
        <v>156</v>
      </c>
      <c r="C332" s="57" t="str">
        <f>IF('Competitor List'!J31="Y",'Competitor List'!B31," ")</f>
        <v xml:space="preserve"> </v>
      </c>
      <c r="D332" s="57">
        <f>'LIGHT GUN'!M52</f>
        <v>0</v>
      </c>
      <c r="E332" s="57">
        <f>'LIGHT GUN'!N52</f>
        <v>0</v>
      </c>
      <c r="F332" s="171">
        <f>'LIGHT GUN'!O52</f>
        <v>0</v>
      </c>
      <c r="G332" s="57">
        <f t="shared" si="64"/>
        <v>0</v>
      </c>
      <c r="H332" s="57" t="str">
        <f t="shared" si="65"/>
        <v>99</v>
      </c>
      <c r="I332" s="57">
        <f t="shared" si="66"/>
        <v>326</v>
      </c>
      <c r="J332" s="57" t="str">
        <f t="shared" si="67"/>
        <v>DQ</v>
      </c>
      <c r="L332" s="57" t="str">
        <f>IF('Competitor List'!K31="Y",'Competitor List'!C31," ")</f>
        <v xml:space="preserve"> </v>
      </c>
      <c r="M332" s="57">
        <f>'HEAVY GUN'!M52</f>
        <v>0</v>
      </c>
      <c r="N332" s="57">
        <f>'HEAVY GUN'!N52</f>
        <v>0</v>
      </c>
      <c r="O332" s="171">
        <f>'HEAVY GUN'!O52</f>
        <v>0</v>
      </c>
      <c r="P332" s="57">
        <f t="shared" si="68"/>
        <v>0</v>
      </c>
      <c r="Q332" s="57" t="str">
        <f t="shared" si="69"/>
        <v>99</v>
      </c>
      <c r="R332" s="57">
        <f t="shared" si="70"/>
        <v>326</v>
      </c>
      <c r="S332" s="57" t="str">
        <f t="shared" si="71"/>
        <v>DQ</v>
      </c>
      <c r="U332" s="57">
        <f>'Factory Gun'!B52</f>
        <v>0</v>
      </c>
      <c r="V332" s="57">
        <f>'Factory Gun'!M52</f>
        <v>0</v>
      </c>
      <c r="W332" s="57">
        <f>'Factory Gun'!N52</f>
        <v>0</v>
      </c>
      <c r="X332" s="171">
        <f>'Factory Gun'!O52</f>
        <v>0</v>
      </c>
      <c r="Y332" s="57">
        <f t="shared" si="72"/>
        <v>0</v>
      </c>
      <c r="Z332" s="57" t="str">
        <f t="shared" si="73"/>
        <v>99</v>
      </c>
      <c r="AA332" s="57">
        <f t="shared" si="62"/>
        <v>326</v>
      </c>
      <c r="AB332" s="57" t="str">
        <f t="shared" si="63"/>
        <v>DQ</v>
      </c>
    </row>
    <row r="333" spans="1:28" x14ac:dyDescent="0.35">
      <c r="A333" s="57">
        <v>327</v>
      </c>
      <c r="B333" s="58" t="s">
        <v>156</v>
      </c>
      <c r="C333" s="57" t="str">
        <f>IF('Competitor List'!J32="Y",'Competitor List'!B32," ")</f>
        <v xml:space="preserve"> </v>
      </c>
      <c r="D333" s="57">
        <f>'LIGHT GUN'!M53</f>
        <v>0</v>
      </c>
      <c r="E333" s="57">
        <f>'LIGHT GUN'!N53</f>
        <v>0</v>
      </c>
      <c r="F333" s="171">
        <f>'LIGHT GUN'!O53</f>
        <v>0</v>
      </c>
      <c r="G333" s="57">
        <f t="shared" si="64"/>
        <v>0</v>
      </c>
      <c r="H333" s="57" t="str">
        <f t="shared" si="65"/>
        <v>99</v>
      </c>
      <c r="I333" s="57">
        <f t="shared" si="66"/>
        <v>327</v>
      </c>
      <c r="J333" s="57" t="str">
        <f t="shared" si="67"/>
        <v>DQ</v>
      </c>
      <c r="L333" s="57" t="str">
        <f>IF('Competitor List'!K32="Y",'Competitor List'!C32," ")</f>
        <v xml:space="preserve"> </v>
      </c>
      <c r="M333" s="57">
        <f>'HEAVY GUN'!M53</f>
        <v>0</v>
      </c>
      <c r="N333" s="57">
        <f>'HEAVY GUN'!N53</f>
        <v>0</v>
      </c>
      <c r="O333" s="171">
        <f>'HEAVY GUN'!O53</f>
        <v>0</v>
      </c>
      <c r="P333" s="57">
        <f t="shared" si="68"/>
        <v>0</v>
      </c>
      <c r="Q333" s="57" t="str">
        <f t="shared" si="69"/>
        <v>99</v>
      </c>
      <c r="R333" s="57">
        <f t="shared" si="70"/>
        <v>327</v>
      </c>
      <c r="S333" s="57" t="str">
        <f t="shared" si="71"/>
        <v>DQ</v>
      </c>
      <c r="U333" s="57">
        <f>'Factory Gun'!B53</f>
        <v>0</v>
      </c>
      <c r="V333" s="57">
        <f>'Factory Gun'!M53</f>
        <v>0</v>
      </c>
      <c r="W333" s="57">
        <f>'Factory Gun'!N53</f>
        <v>0</v>
      </c>
      <c r="X333" s="171">
        <f>'Factory Gun'!O53</f>
        <v>0</v>
      </c>
      <c r="Y333" s="57">
        <f t="shared" si="72"/>
        <v>0</v>
      </c>
      <c r="Z333" s="57" t="str">
        <f t="shared" si="73"/>
        <v>99</v>
      </c>
      <c r="AA333" s="57">
        <f t="shared" si="62"/>
        <v>327</v>
      </c>
      <c r="AB333" s="57" t="str">
        <f t="shared" si="63"/>
        <v>DQ</v>
      </c>
    </row>
    <row r="334" spans="1:28" x14ac:dyDescent="0.35">
      <c r="A334" s="57">
        <v>328</v>
      </c>
      <c r="B334" s="58" t="s">
        <v>156</v>
      </c>
      <c r="C334" s="57" t="str">
        <f>IF('Competitor List'!J33="Y",'Competitor List'!B33," ")</f>
        <v xml:space="preserve"> </v>
      </c>
      <c r="D334" s="57">
        <f>'LIGHT GUN'!M54</f>
        <v>0</v>
      </c>
      <c r="E334" s="57">
        <f>'LIGHT GUN'!N54</f>
        <v>0</v>
      </c>
      <c r="F334" s="171">
        <f>'LIGHT GUN'!O54</f>
        <v>0</v>
      </c>
      <c r="G334" s="57">
        <f t="shared" si="64"/>
        <v>0</v>
      </c>
      <c r="H334" s="57" t="str">
        <f t="shared" si="65"/>
        <v>99</v>
      </c>
      <c r="I334" s="57">
        <f t="shared" si="66"/>
        <v>328</v>
      </c>
      <c r="J334" s="57" t="str">
        <f t="shared" si="67"/>
        <v>DQ</v>
      </c>
      <c r="L334" s="57" t="str">
        <f>IF('Competitor List'!K33="Y",'Competitor List'!C33," ")</f>
        <v xml:space="preserve"> </v>
      </c>
      <c r="M334" s="57">
        <f>'HEAVY GUN'!M54</f>
        <v>0</v>
      </c>
      <c r="N334" s="57">
        <f>'HEAVY GUN'!N54</f>
        <v>0</v>
      </c>
      <c r="O334" s="171">
        <f>'HEAVY GUN'!O54</f>
        <v>0</v>
      </c>
      <c r="P334" s="57">
        <f t="shared" si="68"/>
        <v>0</v>
      </c>
      <c r="Q334" s="57" t="str">
        <f t="shared" si="69"/>
        <v>99</v>
      </c>
      <c r="R334" s="57">
        <f t="shared" si="70"/>
        <v>328</v>
      </c>
      <c r="S334" s="57" t="str">
        <f t="shared" si="71"/>
        <v>DQ</v>
      </c>
      <c r="U334" s="57">
        <f>'Factory Gun'!B54</f>
        <v>0</v>
      </c>
      <c r="V334" s="57">
        <f>'Factory Gun'!M54</f>
        <v>0</v>
      </c>
      <c r="W334" s="57">
        <f>'Factory Gun'!N54</f>
        <v>0</v>
      </c>
      <c r="X334" s="171">
        <f>'Factory Gun'!O54</f>
        <v>0</v>
      </c>
      <c r="Y334" s="57">
        <f t="shared" si="72"/>
        <v>0</v>
      </c>
      <c r="Z334" s="57" t="str">
        <f t="shared" si="73"/>
        <v>99</v>
      </c>
      <c r="AA334" s="57">
        <f t="shared" si="62"/>
        <v>328</v>
      </c>
      <c r="AB334" s="57" t="str">
        <f t="shared" si="63"/>
        <v>DQ</v>
      </c>
    </row>
    <row r="335" spans="1:28" x14ac:dyDescent="0.35">
      <c r="A335" s="57">
        <v>329</v>
      </c>
      <c r="B335" s="58" t="s">
        <v>156</v>
      </c>
      <c r="C335" s="57" t="str">
        <f>IF('Competitor List'!J34="Y",'Competitor List'!B34," ")</f>
        <v xml:space="preserve"> </v>
      </c>
      <c r="D335" s="57">
        <f>'LIGHT GUN'!M55</f>
        <v>0</v>
      </c>
      <c r="E335" s="57">
        <f>'LIGHT GUN'!N55</f>
        <v>0</v>
      </c>
      <c r="F335" s="171">
        <f>'LIGHT GUN'!O55</f>
        <v>0</v>
      </c>
      <c r="G335" s="57">
        <f t="shared" si="64"/>
        <v>0</v>
      </c>
      <c r="H335" s="57" t="str">
        <f t="shared" si="65"/>
        <v>99</v>
      </c>
      <c r="I335" s="57">
        <f t="shared" si="66"/>
        <v>329</v>
      </c>
      <c r="J335" s="57" t="str">
        <f t="shared" si="67"/>
        <v>DQ</v>
      </c>
      <c r="L335" s="57" t="str">
        <f>IF('Competitor List'!K34="Y",'Competitor List'!C34," ")</f>
        <v xml:space="preserve"> </v>
      </c>
      <c r="M335" s="57">
        <f>'HEAVY GUN'!M55</f>
        <v>0</v>
      </c>
      <c r="N335" s="57">
        <f>'HEAVY GUN'!N55</f>
        <v>0</v>
      </c>
      <c r="O335" s="171">
        <f>'HEAVY GUN'!O55</f>
        <v>0</v>
      </c>
      <c r="P335" s="57">
        <f t="shared" si="68"/>
        <v>0</v>
      </c>
      <c r="Q335" s="57" t="str">
        <f t="shared" si="69"/>
        <v>99</v>
      </c>
      <c r="R335" s="57">
        <f t="shared" si="70"/>
        <v>329</v>
      </c>
      <c r="S335" s="57" t="str">
        <f t="shared" si="71"/>
        <v>DQ</v>
      </c>
      <c r="U335" s="57">
        <f>'Factory Gun'!B55</f>
        <v>0</v>
      </c>
      <c r="V335" s="57">
        <f>'Factory Gun'!M55</f>
        <v>0</v>
      </c>
      <c r="W335" s="57">
        <f>'Factory Gun'!N55</f>
        <v>0</v>
      </c>
      <c r="X335" s="171">
        <f>'Factory Gun'!O55</f>
        <v>0</v>
      </c>
      <c r="Y335" s="57">
        <f t="shared" si="72"/>
        <v>0</v>
      </c>
      <c r="Z335" s="57" t="str">
        <f t="shared" si="73"/>
        <v>99</v>
      </c>
      <c r="AA335" s="57">
        <f t="shared" si="62"/>
        <v>329</v>
      </c>
      <c r="AB335" s="57" t="str">
        <f t="shared" si="63"/>
        <v>DQ</v>
      </c>
    </row>
    <row r="336" spans="1:28" x14ac:dyDescent="0.35">
      <c r="A336" s="57">
        <v>330</v>
      </c>
      <c r="B336" s="58" t="s">
        <v>156</v>
      </c>
      <c r="C336" s="57" t="str">
        <f>IF('Competitor List'!J35="Y",'Competitor List'!B35," ")</f>
        <v xml:space="preserve"> </v>
      </c>
      <c r="D336" s="57">
        <f>'LIGHT GUN'!M56</f>
        <v>0</v>
      </c>
      <c r="E336" s="57">
        <f>'LIGHT GUN'!N56</f>
        <v>0</v>
      </c>
      <c r="F336" s="171">
        <f>'LIGHT GUN'!O56</f>
        <v>0</v>
      </c>
      <c r="G336" s="57">
        <f t="shared" si="64"/>
        <v>0</v>
      </c>
      <c r="H336" s="57" t="str">
        <f t="shared" si="65"/>
        <v>99</v>
      </c>
      <c r="I336" s="57">
        <f t="shared" si="66"/>
        <v>330</v>
      </c>
      <c r="J336" s="57" t="str">
        <f t="shared" si="67"/>
        <v>DQ</v>
      </c>
      <c r="L336" s="57" t="str">
        <f>IF('Competitor List'!K35="Y",'Competitor List'!C35," ")</f>
        <v xml:space="preserve"> </v>
      </c>
      <c r="M336" s="57">
        <f>'HEAVY GUN'!M56</f>
        <v>0</v>
      </c>
      <c r="N336" s="57">
        <f>'HEAVY GUN'!N56</f>
        <v>0</v>
      </c>
      <c r="O336" s="171">
        <f>'HEAVY GUN'!O56</f>
        <v>0</v>
      </c>
      <c r="P336" s="57">
        <f t="shared" si="68"/>
        <v>0</v>
      </c>
      <c r="Q336" s="57" t="str">
        <f t="shared" si="69"/>
        <v>99</v>
      </c>
      <c r="R336" s="57">
        <f t="shared" si="70"/>
        <v>330</v>
      </c>
      <c r="S336" s="57" t="str">
        <f t="shared" si="71"/>
        <v>DQ</v>
      </c>
      <c r="U336" s="57">
        <f>'Factory Gun'!B56</f>
        <v>0</v>
      </c>
      <c r="V336" s="57">
        <f>'Factory Gun'!M56</f>
        <v>0</v>
      </c>
      <c r="W336" s="57">
        <f>'Factory Gun'!N56</f>
        <v>0</v>
      </c>
      <c r="X336" s="171">
        <f>'Factory Gun'!O56</f>
        <v>0</v>
      </c>
      <c r="Y336" s="57">
        <f t="shared" si="72"/>
        <v>0</v>
      </c>
      <c r="Z336" s="57" t="str">
        <f t="shared" si="73"/>
        <v>99</v>
      </c>
      <c r="AA336" s="57">
        <f t="shared" si="62"/>
        <v>330</v>
      </c>
      <c r="AB336" s="57" t="str">
        <f t="shared" si="63"/>
        <v>DQ</v>
      </c>
    </row>
    <row r="337" spans="1:28" x14ac:dyDescent="0.35">
      <c r="A337" s="57">
        <v>331</v>
      </c>
      <c r="B337" s="58" t="s">
        <v>156</v>
      </c>
      <c r="C337" s="57" t="str">
        <f>IF('Competitor List'!J36="Y",'Competitor List'!B36," ")</f>
        <v xml:space="preserve"> </v>
      </c>
      <c r="D337" s="57">
        <f>'LIGHT GUN'!M57</f>
        <v>0</v>
      </c>
      <c r="E337" s="57">
        <f>'LIGHT GUN'!N57</f>
        <v>0</v>
      </c>
      <c r="F337" s="171">
        <f>'LIGHT GUN'!O57</f>
        <v>0</v>
      </c>
      <c r="G337" s="57">
        <f t="shared" si="64"/>
        <v>0</v>
      </c>
      <c r="H337" s="57" t="str">
        <f t="shared" si="65"/>
        <v>99</v>
      </c>
      <c r="I337" s="57">
        <f t="shared" si="66"/>
        <v>331</v>
      </c>
      <c r="J337" s="57" t="str">
        <f t="shared" si="67"/>
        <v>DQ</v>
      </c>
      <c r="L337" s="57" t="str">
        <f>IF('Competitor List'!K36="Y",'Competitor List'!C36," ")</f>
        <v xml:space="preserve"> </v>
      </c>
      <c r="M337" s="57">
        <f>'HEAVY GUN'!M57</f>
        <v>0</v>
      </c>
      <c r="N337" s="57">
        <f>'HEAVY GUN'!N57</f>
        <v>0</v>
      </c>
      <c r="O337" s="171">
        <f>'HEAVY GUN'!O57</f>
        <v>0</v>
      </c>
      <c r="P337" s="57">
        <f t="shared" si="68"/>
        <v>0</v>
      </c>
      <c r="Q337" s="57" t="str">
        <f t="shared" si="69"/>
        <v>99</v>
      </c>
      <c r="R337" s="57">
        <f t="shared" si="70"/>
        <v>331</v>
      </c>
      <c r="S337" s="57" t="str">
        <f t="shared" si="71"/>
        <v>DQ</v>
      </c>
      <c r="U337" s="57">
        <f>'Factory Gun'!B57</f>
        <v>0</v>
      </c>
      <c r="V337" s="57">
        <f>'Factory Gun'!M57</f>
        <v>0</v>
      </c>
      <c r="W337" s="57">
        <f>'Factory Gun'!N57</f>
        <v>0</v>
      </c>
      <c r="X337" s="171">
        <f>'Factory Gun'!O57</f>
        <v>0</v>
      </c>
      <c r="Y337" s="57">
        <f t="shared" si="72"/>
        <v>0</v>
      </c>
      <c r="Z337" s="57" t="str">
        <f t="shared" si="73"/>
        <v>99</v>
      </c>
      <c r="AA337" s="57">
        <f t="shared" si="62"/>
        <v>331</v>
      </c>
      <c r="AB337" s="57" t="str">
        <f t="shared" si="63"/>
        <v>DQ</v>
      </c>
    </row>
    <row r="338" spans="1:28" x14ac:dyDescent="0.35">
      <c r="A338" s="57">
        <v>332</v>
      </c>
      <c r="B338" s="58" t="s">
        <v>156</v>
      </c>
      <c r="C338" s="57" t="str">
        <f>IF('Competitor List'!J37="Y",'Competitor List'!B37," ")</f>
        <v xml:space="preserve"> </v>
      </c>
      <c r="D338" s="57">
        <f>'LIGHT GUN'!M58</f>
        <v>0</v>
      </c>
      <c r="E338" s="57">
        <f>'LIGHT GUN'!N58</f>
        <v>0</v>
      </c>
      <c r="F338" s="171">
        <f>'LIGHT GUN'!O58</f>
        <v>0</v>
      </c>
      <c r="G338" s="57">
        <f t="shared" si="64"/>
        <v>0</v>
      </c>
      <c r="H338" s="57" t="str">
        <f t="shared" si="65"/>
        <v>99</v>
      </c>
      <c r="I338" s="57">
        <f t="shared" si="66"/>
        <v>332</v>
      </c>
      <c r="J338" s="57" t="str">
        <f t="shared" si="67"/>
        <v>DQ</v>
      </c>
      <c r="L338" s="57" t="str">
        <f>IF('Competitor List'!K37="Y",'Competitor List'!C37," ")</f>
        <v xml:space="preserve"> </v>
      </c>
      <c r="M338" s="57">
        <f>'HEAVY GUN'!M58</f>
        <v>0</v>
      </c>
      <c r="N338" s="57">
        <f>'HEAVY GUN'!N58</f>
        <v>0</v>
      </c>
      <c r="O338" s="171">
        <f>'HEAVY GUN'!O58</f>
        <v>0</v>
      </c>
      <c r="P338" s="57">
        <f t="shared" si="68"/>
        <v>0</v>
      </c>
      <c r="Q338" s="57" t="str">
        <f t="shared" si="69"/>
        <v>99</v>
      </c>
      <c r="R338" s="57">
        <f t="shared" si="70"/>
        <v>332</v>
      </c>
      <c r="S338" s="57" t="str">
        <f t="shared" si="71"/>
        <v>DQ</v>
      </c>
      <c r="U338" s="57">
        <f>'Factory Gun'!B58</f>
        <v>0</v>
      </c>
      <c r="V338" s="57">
        <f>'Factory Gun'!M58</f>
        <v>0</v>
      </c>
      <c r="W338" s="57">
        <f>'Factory Gun'!N58</f>
        <v>0</v>
      </c>
      <c r="X338" s="171">
        <f>'Factory Gun'!O58</f>
        <v>0</v>
      </c>
      <c r="Y338" s="57">
        <f t="shared" si="72"/>
        <v>0</v>
      </c>
      <c r="Z338" s="57" t="str">
        <f t="shared" si="73"/>
        <v>99</v>
      </c>
      <c r="AA338" s="57">
        <f t="shared" si="62"/>
        <v>332</v>
      </c>
      <c r="AB338" s="57" t="str">
        <f t="shared" si="63"/>
        <v>DQ</v>
      </c>
    </row>
    <row r="339" spans="1:28" x14ac:dyDescent="0.35">
      <c r="A339" s="57">
        <v>333</v>
      </c>
      <c r="B339" s="58" t="s">
        <v>156</v>
      </c>
      <c r="C339" s="57" t="str">
        <f>IF('Competitor List'!J38="Y",'Competitor List'!B38," ")</f>
        <v xml:space="preserve"> </v>
      </c>
      <c r="D339" s="57">
        <f>'LIGHT GUN'!M59</f>
        <v>0</v>
      </c>
      <c r="E339" s="57">
        <f>'LIGHT GUN'!N59</f>
        <v>0</v>
      </c>
      <c r="F339" s="171">
        <f>'LIGHT GUN'!O59</f>
        <v>0</v>
      </c>
      <c r="G339" s="57">
        <f t="shared" si="64"/>
        <v>0</v>
      </c>
      <c r="H339" s="57" t="str">
        <f t="shared" si="65"/>
        <v>99</v>
      </c>
      <c r="I339" s="57">
        <f t="shared" si="66"/>
        <v>333</v>
      </c>
      <c r="J339" s="57" t="str">
        <f t="shared" si="67"/>
        <v>DQ</v>
      </c>
      <c r="L339" s="57" t="str">
        <f>IF('Competitor List'!K38="Y",'Competitor List'!C38," ")</f>
        <v xml:space="preserve"> </v>
      </c>
      <c r="M339" s="57">
        <f>'HEAVY GUN'!M59</f>
        <v>0</v>
      </c>
      <c r="N339" s="57">
        <f>'HEAVY GUN'!N59</f>
        <v>0</v>
      </c>
      <c r="O339" s="171">
        <f>'HEAVY GUN'!O59</f>
        <v>0</v>
      </c>
      <c r="P339" s="57">
        <f t="shared" si="68"/>
        <v>0</v>
      </c>
      <c r="Q339" s="57" t="str">
        <f t="shared" si="69"/>
        <v>99</v>
      </c>
      <c r="R339" s="57">
        <f t="shared" si="70"/>
        <v>333</v>
      </c>
      <c r="S339" s="57" t="str">
        <f t="shared" si="71"/>
        <v>DQ</v>
      </c>
      <c r="U339" s="57">
        <f>'Factory Gun'!B59</f>
        <v>0</v>
      </c>
      <c r="V339" s="57">
        <f>'Factory Gun'!M59</f>
        <v>0</v>
      </c>
      <c r="W339" s="57">
        <f>'Factory Gun'!N59</f>
        <v>0</v>
      </c>
      <c r="X339" s="171">
        <f>'Factory Gun'!O59</f>
        <v>0</v>
      </c>
      <c r="Y339" s="57">
        <f t="shared" si="72"/>
        <v>0</v>
      </c>
      <c r="Z339" s="57" t="str">
        <f t="shared" si="73"/>
        <v>99</v>
      </c>
      <c r="AA339" s="57">
        <f t="shared" si="62"/>
        <v>333</v>
      </c>
      <c r="AB339" s="57" t="str">
        <f t="shared" si="63"/>
        <v>DQ</v>
      </c>
    </row>
    <row r="340" spans="1:28" x14ac:dyDescent="0.35">
      <c r="A340" s="57">
        <v>334</v>
      </c>
      <c r="B340" s="58" t="s">
        <v>156</v>
      </c>
      <c r="C340" s="57" t="str">
        <f>IF('Competitor List'!J39="Y",'Competitor List'!B39," ")</f>
        <v xml:space="preserve"> </v>
      </c>
      <c r="D340" s="57">
        <f>'LIGHT GUN'!M60</f>
        <v>0</v>
      </c>
      <c r="E340" s="57">
        <f>'LIGHT GUN'!N60</f>
        <v>0</v>
      </c>
      <c r="F340" s="171">
        <f>'LIGHT GUN'!O60</f>
        <v>0</v>
      </c>
      <c r="G340" s="57">
        <f t="shared" si="64"/>
        <v>0</v>
      </c>
      <c r="H340" s="57" t="str">
        <f t="shared" si="65"/>
        <v>99</v>
      </c>
      <c r="I340" s="57">
        <f t="shared" si="66"/>
        <v>334</v>
      </c>
      <c r="J340" s="57" t="str">
        <f t="shared" si="67"/>
        <v>DQ</v>
      </c>
      <c r="L340" s="57" t="str">
        <f>IF('Competitor List'!K39="Y",'Competitor List'!C39," ")</f>
        <v xml:space="preserve"> </v>
      </c>
      <c r="M340" s="57">
        <f>'HEAVY GUN'!M60</f>
        <v>0</v>
      </c>
      <c r="N340" s="57">
        <f>'HEAVY GUN'!N60</f>
        <v>0</v>
      </c>
      <c r="O340" s="171">
        <f>'HEAVY GUN'!O60</f>
        <v>0</v>
      </c>
      <c r="P340" s="57">
        <f t="shared" si="68"/>
        <v>0</v>
      </c>
      <c r="Q340" s="57" t="str">
        <f t="shared" si="69"/>
        <v>99</v>
      </c>
      <c r="R340" s="57">
        <f t="shared" si="70"/>
        <v>334</v>
      </c>
      <c r="S340" s="57" t="str">
        <f t="shared" si="71"/>
        <v>DQ</v>
      </c>
      <c r="U340" s="57">
        <f>'Factory Gun'!B60</f>
        <v>0</v>
      </c>
      <c r="V340" s="57">
        <f>'Factory Gun'!M60</f>
        <v>0</v>
      </c>
      <c r="W340" s="57">
        <f>'Factory Gun'!N60</f>
        <v>0</v>
      </c>
      <c r="X340" s="171">
        <f>'Factory Gun'!O60</f>
        <v>0</v>
      </c>
      <c r="Y340" s="57">
        <f t="shared" si="72"/>
        <v>0</v>
      </c>
      <c r="Z340" s="57" t="str">
        <f t="shared" si="73"/>
        <v>99</v>
      </c>
      <c r="AA340" s="57">
        <f t="shared" si="62"/>
        <v>334</v>
      </c>
      <c r="AB340" s="57" t="str">
        <f t="shared" si="63"/>
        <v>DQ</v>
      </c>
    </row>
    <row r="341" spans="1:28" x14ac:dyDescent="0.35">
      <c r="A341" s="57">
        <v>335</v>
      </c>
      <c r="B341" s="58" t="s">
        <v>156</v>
      </c>
      <c r="C341" s="57" t="str">
        <f>IF('Competitor List'!J40="Y",'Competitor List'!B40," ")</f>
        <v xml:space="preserve"> </v>
      </c>
      <c r="D341" s="57">
        <f>'LIGHT GUN'!M61</f>
        <v>0</v>
      </c>
      <c r="E341" s="57">
        <f>'LIGHT GUN'!N61</f>
        <v>0</v>
      </c>
      <c r="F341" s="171">
        <f>'LIGHT GUN'!O61</f>
        <v>0</v>
      </c>
      <c r="G341" s="57">
        <f t="shared" si="64"/>
        <v>0</v>
      </c>
      <c r="H341" s="57" t="str">
        <f t="shared" si="65"/>
        <v>99</v>
      </c>
      <c r="I341" s="57">
        <f t="shared" si="66"/>
        <v>335</v>
      </c>
      <c r="J341" s="57" t="str">
        <f t="shared" si="67"/>
        <v>DQ</v>
      </c>
      <c r="L341" s="57" t="str">
        <f>IF('Competitor List'!K40="Y",'Competitor List'!C40," ")</f>
        <v xml:space="preserve"> </v>
      </c>
      <c r="M341" s="57">
        <f>'HEAVY GUN'!M61</f>
        <v>0</v>
      </c>
      <c r="N341" s="57">
        <f>'HEAVY GUN'!N61</f>
        <v>0</v>
      </c>
      <c r="O341" s="171">
        <f>'HEAVY GUN'!O61</f>
        <v>0</v>
      </c>
      <c r="P341" s="57">
        <f t="shared" si="68"/>
        <v>0</v>
      </c>
      <c r="Q341" s="57" t="str">
        <f t="shared" si="69"/>
        <v>99</v>
      </c>
      <c r="R341" s="57">
        <f t="shared" si="70"/>
        <v>335</v>
      </c>
      <c r="S341" s="57" t="str">
        <f t="shared" si="71"/>
        <v>DQ</v>
      </c>
      <c r="U341" s="57">
        <f>'Factory Gun'!B61</f>
        <v>0</v>
      </c>
      <c r="V341" s="57">
        <f>'Factory Gun'!M61</f>
        <v>0</v>
      </c>
      <c r="W341" s="57">
        <f>'Factory Gun'!N61</f>
        <v>0</v>
      </c>
      <c r="X341" s="171">
        <f>'Factory Gun'!O61</f>
        <v>0</v>
      </c>
      <c r="Y341" s="57">
        <f t="shared" si="72"/>
        <v>0</v>
      </c>
      <c r="Z341" s="57" t="str">
        <f t="shared" si="73"/>
        <v>99</v>
      </c>
      <c r="AA341" s="57">
        <f t="shared" si="62"/>
        <v>335</v>
      </c>
      <c r="AB341" s="57" t="str">
        <f t="shared" si="63"/>
        <v>DQ</v>
      </c>
    </row>
    <row r="342" spans="1:28" x14ac:dyDescent="0.35">
      <c r="A342" s="57">
        <v>336</v>
      </c>
      <c r="B342" s="58" t="s">
        <v>156</v>
      </c>
      <c r="C342" s="57" t="str">
        <f>IF('Competitor List'!J41="Y",'Competitor List'!B41," ")</f>
        <v xml:space="preserve"> </v>
      </c>
      <c r="D342" s="57">
        <f>'LIGHT GUN'!M62</f>
        <v>0</v>
      </c>
      <c r="E342" s="57">
        <f>'LIGHT GUN'!N62</f>
        <v>0</v>
      </c>
      <c r="F342" s="171">
        <f>'LIGHT GUN'!O62</f>
        <v>0</v>
      </c>
      <c r="G342" s="57">
        <f t="shared" si="64"/>
        <v>0</v>
      </c>
      <c r="H342" s="57" t="str">
        <f t="shared" si="65"/>
        <v>99</v>
      </c>
      <c r="I342" s="57">
        <f t="shared" si="66"/>
        <v>336</v>
      </c>
      <c r="J342" s="57" t="str">
        <f t="shared" si="67"/>
        <v>DQ</v>
      </c>
      <c r="L342" s="57" t="str">
        <f>IF('Competitor List'!K41="Y",'Competitor List'!C41," ")</f>
        <v xml:space="preserve"> </v>
      </c>
      <c r="M342" s="57">
        <f>'HEAVY GUN'!M62</f>
        <v>0</v>
      </c>
      <c r="N342" s="57">
        <f>'HEAVY GUN'!N62</f>
        <v>0</v>
      </c>
      <c r="O342" s="171">
        <f>'HEAVY GUN'!O62</f>
        <v>0</v>
      </c>
      <c r="P342" s="57">
        <f t="shared" si="68"/>
        <v>0</v>
      </c>
      <c r="Q342" s="57" t="str">
        <f t="shared" si="69"/>
        <v>99</v>
      </c>
      <c r="R342" s="57">
        <f t="shared" si="70"/>
        <v>336</v>
      </c>
      <c r="S342" s="57" t="str">
        <f t="shared" si="71"/>
        <v>DQ</v>
      </c>
      <c r="U342" s="57">
        <f>'Factory Gun'!B62</f>
        <v>0</v>
      </c>
      <c r="V342" s="57">
        <f>'Factory Gun'!M62</f>
        <v>0</v>
      </c>
      <c r="W342" s="57">
        <f>'Factory Gun'!N62</f>
        <v>0</v>
      </c>
      <c r="X342" s="171">
        <f>'Factory Gun'!O62</f>
        <v>0</v>
      </c>
      <c r="Y342" s="57">
        <f t="shared" si="72"/>
        <v>0</v>
      </c>
      <c r="Z342" s="57" t="str">
        <f t="shared" si="73"/>
        <v>99</v>
      </c>
      <c r="AA342" s="57">
        <f t="shared" si="62"/>
        <v>336</v>
      </c>
      <c r="AB342" s="57" t="str">
        <f t="shared" si="63"/>
        <v>DQ</v>
      </c>
    </row>
    <row r="343" spans="1:28" x14ac:dyDescent="0.35">
      <c r="A343" s="57">
        <v>337</v>
      </c>
      <c r="B343" s="58" t="s">
        <v>156</v>
      </c>
      <c r="C343" s="57" t="str">
        <f>IF('Competitor List'!J42="Y",'Competitor List'!B42," ")</f>
        <v xml:space="preserve"> </v>
      </c>
      <c r="D343" s="57">
        <f>'LIGHT GUN'!M63</f>
        <v>0</v>
      </c>
      <c r="E343" s="57">
        <f>'LIGHT GUN'!N63</f>
        <v>0</v>
      </c>
      <c r="F343" s="171">
        <f>'LIGHT GUN'!O63</f>
        <v>0</v>
      </c>
      <c r="G343" s="57">
        <f t="shared" si="64"/>
        <v>0</v>
      </c>
      <c r="H343" s="57" t="str">
        <f t="shared" si="65"/>
        <v>99</v>
      </c>
      <c r="I343" s="57">
        <f t="shared" si="66"/>
        <v>337</v>
      </c>
      <c r="J343" s="57" t="str">
        <f t="shared" si="67"/>
        <v>DQ</v>
      </c>
      <c r="L343" s="57" t="str">
        <f>IF('Competitor List'!K42="Y",'Competitor List'!C42," ")</f>
        <v xml:space="preserve"> </v>
      </c>
      <c r="M343" s="57">
        <f>'HEAVY GUN'!M63</f>
        <v>0</v>
      </c>
      <c r="N343" s="57">
        <f>'HEAVY GUN'!N63</f>
        <v>0</v>
      </c>
      <c r="O343" s="171">
        <f>'HEAVY GUN'!O63</f>
        <v>0</v>
      </c>
      <c r="P343" s="57">
        <f t="shared" si="68"/>
        <v>0</v>
      </c>
      <c r="Q343" s="57" t="str">
        <f t="shared" si="69"/>
        <v>99</v>
      </c>
      <c r="R343" s="57">
        <f t="shared" si="70"/>
        <v>337</v>
      </c>
      <c r="S343" s="57" t="str">
        <f t="shared" si="71"/>
        <v>DQ</v>
      </c>
      <c r="U343" s="57">
        <f>'Factory Gun'!B63</f>
        <v>0</v>
      </c>
      <c r="V343" s="57">
        <f>'Factory Gun'!M63</f>
        <v>0</v>
      </c>
      <c r="W343" s="57">
        <f>'Factory Gun'!N63</f>
        <v>0</v>
      </c>
      <c r="X343" s="171">
        <f>'Factory Gun'!O63</f>
        <v>0</v>
      </c>
      <c r="Y343" s="57">
        <f t="shared" si="72"/>
        <v>0</v>
      </c>
      <c r="Z343" s="57" t="str">
        <f t="shared" si="73"/>
        <v>99</v>
      </c>
      <c r="AA343" s="57">
        <f t="shared" si="62"/>
        <v>337</v>
      </c>
      <c r="AB343" s="57" t="str">
        <f t="shared" si="63"/>
        <v>DQ</v>
      </c>
    </row>
    <row r="344" spans="1:28" x14ac:dyDescent="0.35">
      <c r="A344" s="57">
        <v>338</v>
      </c>
      <c r="B344" s="58" t="s">
        <v>156</v>
      </c>
      <c r="C344" s="57" t="str">
        <f>IF('Competitor List'!J43="Y",'Competitor List'!B43," ")</f>
        <v xml:space="preserve"> </v>
      </c>
      <c r="D344" s="57">
        <f>'LIGHT GUN'!M64</f>
        <v>0</v>
      </c>
      <c r="E344" s="57">
        <f>'LIGHT GUN'!N64</f>
        <v>0</v>
      </c>
      <c r="F344" s="171">
        <f>'LIGHT GUN'!O64</f>
        <v>0</v>
      </c>
      <c r="G344" s="57">
        <f t="shared" si="64"/>
        <v>0</v>
      </c>
      <c r="H344" s="57" t="str">
        <f t="shared" si="65"/>
        <v>99</v>
      </c>
      <c r="I344" s="57">
        <f t="shared" si="66"/>
        <v>338</v>
      </c>
      <c r="J344" s="57" t="str">
        <f t="shared" si="67"/>
        <v>DQ</v>
      </c>
      <c r="L344" s="57" t="str">
        <f>IF('Competitor List'!K43="Y",'Competitor List'!C43," ")</f>
        <v xml:space="preserve"> </v>
      </c>
      <c r="M344" s="57">
        <f>'HEAVY GUN'!M64</f>
        <v>0</v>
      </c>
      <c r="N344" s="57">
        <f>'HEAVY GUN'!N64</f>
        <v>0</v>
      </c>
      <c r="O344" s="171">
        <f>'HEAVY GUN'!O64</f>
        <v>0</v>
      </c>
      <c r="P344" s="57">
        <f t="shared" si="68"/>
        <v>0</v>
      </c>
      <c r="Q344" s="57" t="str">
        <f t="shared" si="69"/>
        <v>99</v>
      </c>
      <c r="R344" s="57">
        <f t="shared" si="70"/>
        <v>338</v>
      </c>
      <c r="S344" s="57" t="str">
        <f t="shared" si="71"/>
        <v>DQ</v>
      </c>
      <c r="U344" s="57">
        <f>'Factory Gun'!B64</f>
        <v>0</v>
      </c>
      <c r="V344" s="57">
        <f>'Factory Gun'!M64</f>
        <v>0</v>
      </c>
      <c r="W344" s="57">
        <f>'Factory Gun'!N64</f>
        <v>0</v>
      </c>
      <c r="X344" s="171">
        <f>'Factory Gun'!O64</f>
        <v>0</v>
      </c>
      <c r="Y344" s="57">
        <f t="shared" si="72"/>
        <v>0</v>
      </c>
      <c r="Z344" s="57" t="str">
        <f t="shared" si="73"/>
        <v>99</v>
      </c>
      <c r="AA344" s="57">
        <f t="shared" si="62"/>
        <v>338</v>
      </c>
      <c r="AB344" s="57" t="str">
        <f t="shared" si="63"/>
        <v>DQ</v>
      </c>
    </row>
    <row r="345" spans="1:28" x14ac:dyDescent="0.35">
      <c r="A345" s="57">
        <v>339</v>
      </c>
      <c r="B345" s="58" t="s">
        <v>156</v>
      </c>
      <c r="C345" s="57" t="str">
        <f>IF('Competitor List'!J44="Y",'Competitor List'!B44," ")</f>
        <v xml:space="preserve"> </v>
      </c>
      <c r="D345" s="57">
        <f>'LIGHT GUN'!M65</f>
        <v>0</v>
      </c>
      <c r="E345" s="57">
        <f>'LIGHT GUN'!N65</f>
        <v>0</v>
      </c>
      <c r="F345" s="171">
        <f>'LIGHT GUN'!O65</f>
        <v>0</v>
      </c>
      <c r="G345" s="57">
        <f t="shared" si="64"/>
        <v>0</v>
      </c>
      <c r="H345" s="57" t="str">
        <f t="shared" si="65"/>
        <v>99</v>
      </c>
      <c r="I345" s="57">
        <f t="shared" si="66"/>
        <v>339</v>
      </c>
      <c r="J345" s="57" t="str">
        <f t="shared" si="67"/>
        <v>DQ</v>
      </c>
      <c r="L345" s="57" t="str">
        <f>IF('Competitor List'!K44="Y",'Competitor List'!C44," ")</f>
        <v xml:space="preserve"> </v>
      </c>
      <c r="M345" s="57">
        <f>'HEAVY GUN'!M65</f>
        <v>0</v>
      </c>
      <c r="N345" s="57">
        <f>'HEAVY GUN'!N65</f>
        <v>0</v>
      </c>
      <c r="O345" s="171">
        <f>'HEAVY GUN'!O65</f>
        <v>0</v>
      </c>
      <c r="P345" s="57">
        <f t="shared" si="68"/>
        <v>0</v>
      </c>
      <c r="Q345" s="57" t="str">
        <f t="shared" si="69"/>
        <v>99</v>
      </c>
      <c r="R345" s="57">
        <f t="shared" si="70"/>
        <v>339</v>
      </c>
      <c r="S345" s="57" t="str">
        <f t="shared" si="71"/>
        <v>DQ</v>
      </c>
      <c r="U345" s="57">
        <f>'Factory Gun'!B65</f>
        <v>0</v>
      </c>
      <c r="V345" s="57">
        <f>'Factory Gun'!M65</f>
        <v>0</v>
      </c>
      <c r="W345" s="57">
        <f>'Factory Gun'!N65</f>
        <v>0</v>
      </c>
      <c r="X345" s="171">
        <f>'Factory Gun'!O65</f>
        <v>0</v>
      </c>
      <c r="Y345" s="57">
        <f t="shared" si="72"/>
        <v>0</v>
      </c>
      <c r="Z345" s="57" t="str">
        <f t="shared" si="73"/>
        <v>99</v>
      </c>
      <c r="AA345" s="57">
        <f t="shared" si="62"/>
        <v>339</v>
      </c>
      <c r="AB345" s="57" t="str">
        <f t="shared" si="63"/>
        <v>DQ</v>
      </c>
    </row>
    <row r="346" spans="1:28" x14ac:dyDescent="0.35">
      <c r="A346" s="57">
        <v>340</v>
      </c>
      <c r="B346" s="58" t="s">
        <v>156</v>
      </c>
      <c r="C346" s="57" t="str">
        <f>IF('Competitor List'!J45="Y",'Competitor List'!B45," ")</f>
        <v xml:space="preserve"> </v>
      </c>
      <c r="D346" s="57">
        <f>'LIGHT GUN'!M66</f>
        <v>0</v>
      </c>
      <c r="E346" s="57">
        <f>'LIGHT GUN'!N66</f>
        <v>0</v>
      </c>
      <c r="F346" s="171">
        <f>'LIGHT GUN'!O66</f>
        <v>0</v>
      </c>
      <c r="G346" s="57">
        <f t="shared" si="64"/>
        <v>0</v>
      </c>
      <c r="H346" s="57" t="str">
        <f t="shared" si="65"/>
        <v>99</v>
      </c>
      <c r="I346" s="57">
        <f t="shared" si="66"/>
        <v>340</v>
      </c>
      <c r="J346" s="57" t="str">
        <f t="shared" si="67"/>
        <v>DQ</v>
      </c>
      <c r="L346" s="57" t="str">
        <f>IF('Competitor List'!K45="Y",'Competitor List'!C45," ")</f>
        <v xml:space="preserve"> </v>
      </c>
      <c r="M346" s="57">
        <f>'HEAVY GUN'!M66</f>
        <v>0</v>
      </c>
      <c r="N346" s="57">
        <f>'HEAVY GUN'!N66</f>
        <v>0</v>
      </c>
      <c r="O346" s="171">
        <f>'HEAVY GUN'!O66</f>
        <v>0</v>
      </c>
      <c r="P346" s="57">
        <f t="shared" si="68"/>
        <v>0</v>
      </c>
      <c r="Q346" s="57" t="str">
        <f t="shared" si="69"/>
        <v>99</v>
      </c>
      <c r="R346" s="57">
        <f t="shared" si="70"/>
        <v>340</v>
      </c>
      <c r="S346" s="57" t="str">
        <f t="shared" si="71"/>
        <v>DQ</v>
      </c>
      <c r="U346" s="57">
        <f>'Factory Gun'!B66</f>
        <v>0</v>
      </c>
      <c r="V346" s="57">
        <f>'Factory Gun'!M66</f>
        <v>0</v>
      </c>
      <c r="W346" s="57">
        <f>'Factory Gun'!N66</f>
        <v>0</v>
      </c>
      <c r="X346" s="171">
        <f>'Factory Gun'!O66</f>
        <v>0</v>
      </c>
      <c r="Y346" s="57">
        <f t="shared" si="72"/>
        <v>0</v>
      </c>
      <c r="Z346" s="57" t="str">
        <f t="shared" si="73"/>
        <v>99</v>
      </c>
      <c r="AA346" s="57">
        <f t="shared" si="62"/>
        <v>340</v>
      </c>
      <c r="AB346" s="57" t="str">
        <f t="shared" si="63"/>
        <v>DQ</v>
      </c>
    </row>
    <row r="347" spans="1:28" x14ac:dyDescent="0.35">
      <c r="A347" s="57">
        <v>341</v>
      </c>
      <c r="B347" s="58" t="s">
        <v>156</v>
      </c>
      <c r="C347" s="57" t="str">
        <f>IF('Competitor List'!J46="Y",'Competitor List'!B46," ")</f>
        <v xml:space="preserve"> </v>
      </c>
      <c r="D347" s="57">
        <f>'LIGHT GUN'!M67</f>
        <v>0</v>
      </c>
      <c r="E347" s="57">
        <f>'LIGHT GUN'!N67</f>
        <v>0</v>
      </c>
      <c r="F347" s="171">
        <f>'LIGHT GUN'!O67</f>
        <v>0</v>
      </c>
      <c r="G347" s="57">
        <f t="shared" si="64"/>
        <v>0</v>
      </c>
      <c r="H347" s="57" t="str">
        <f t="shared" si="65"/>
        <v>99</v>
      </c>
      <c r="I347" s="57">
        <f t="shared" si="66"/>
        <v>341</v>
      </c>
      <c r="J347" s="57" t="str">
        <f t="shared" si="67"/>
        <v>DQ</v>
      </c>
      <c r="L347" s="57" t="str">
        <f>IF('Competitor List'!K46="Y",'Competitor List'!C46," ")</f>
        <v xml:space="preserve"> </v>
      </c>
      <c r="M347" s="57">
        <f>'HEAVY GUN'!M67</f>
        <v>0</v>
      </c>
      <c r="N347" s="57">
        <f>'HEAVY GUN'!N67</f>
        <v>0</v>
      </c>
      <c r="O347" s="171">
        <f>'HEAVY GUN'!O67</f>
        <v>0</v>
      </c>
      <c r="P347" s="57">
        <f t="shared" si="68"/>
        <v>0</v>
      </c>
      <c r="Q347" s="57" t="str">
        <f t="shared" si="69"/>
        <v>99</v>
      </c>
      <c r="R347" s="57">
        <f t="shared" si="70"/>
        <v>341</v>
      </c>
      <c r="S347" s="57" t="str">
        <f t="shared" si="71"/>
        <v>DQ</v>
      </c>
      <c r="U347" s="57">
        <f>'Factory Gun'!B67</f>
        <v>0</v>
      </c>
      <c r="V347" s="57">
        <f>'Factory Gun'!M67</f>
        <v>0</v>
      </c>
      <c r="W347" s="57">
        <f>'Factory Gun'!N67</f>
        <v>0</v>
      </c>
      <c r="X347" s="171">
        <f>'Factory Gun'!O67</f>
        <v>0</v>
      </c>
      <c r="Y347" s="57">
        <f t="shared" si="72"/>
        <v>0</v>
      </c>
      <c r="Z347" s="57" t="str">
        <f t="shared" si="73"/>
        <v>99</v>
      </c>
      <c r="AA347" s="57">
        <f t="shared" si="62"/>
        <v>341</v>
      </c>
      <c r="AB347" s="57" t="str">
        <f t="shared" si="63"/>
        <v>DQ</v>
      </c>
    </row>
    <row r="348" spans="1:28" x14ac:dyDescent="0.35">
      <c r="A348" s="57">
        <v>342</v>
      </c>
      <c r="B348" s="58" t="s">
        <v>156</v>
      </c>
      <c r="C348" s="57" t="str">
        <f>IF('Competitor List'!J47="Y",'Competitor List'!B47," ")</f>
        <v xml:space="preserve"> </v>
      </c>
      <c r="D348" s="57">
        <f>'LIGHT GUN'!M68</f>
        <v>0</v>
      </c>
      <c r="E348" s="57">
        <f>'LIGHT GUN'!N68</f>
        <v>0</v>
      </c>
      <c r="F348" s="171">
        <f>'LIGHT GUN'!O68</f>
        <v>0</v>
      </c>
      <c r="G348" s="57">
        <f t="shared" si="64"/>
        <v>0</v>
      </c>
      <c r="H348" s="57" t="str">
        <f t="shared" si="65"/>
        <v>99</v>
      </c>
      <c r="I348" s="57">
        <f t="shared" si="66"/>
        <v>342</v>
      </c>
      <c r="J348" s="57" t="str">
        <f t="shared" si="67"/>
        <v>DQ</v>
      </c>
      <c r="L348" s="57" t="str">
        <f>IF('Competitor List'!K47="Y",'Competitor List'!C47," ")</f>
        <v xml:space="preserve"> </v>
      </c>
      <c r="M348" s="57">
        <f>'HEAVY GUN'!M68</f>
        <v>0</v>
      </c>
      <c r="N348" s="57">
        <f>'HEAVY GUN'!N68</f>
        <v>0</v>
      </c>
      <c r="O348" s="171">
        <f>'HEAVY GUN'!O68</f>
        <v>0</v>
      </c>
      <c r="P348" s="57">
        <f t="shared" si="68"/>
        <v>0</v>
      </c>
      <c r="Q348" s="57" t="str">
        <f t="shared" si="69"/>
        <v>99</v>
      </c>
      <c r="R348" s="57">
        <f t="shared" si="70"/>
        <v>342</v>
      </c>
      <c r="S348" s="57" t="str">
        <f t="shared" si="71"/>
        <v>DQ</v>
      </c>
      <c r="U348" s="57">
        <f>'Factory Gun'!B68</f>
        <v>0</v>
      </c>
      <c r="V348" s="57">
        <f>'Factory Gun'!M68</f>
        <v>0</v>
      </c>
      <c r="W348" s="57">
        <f>'Factory Gun'!N68</f>
        <v>0</v>
      </c>
      <c r="X348" s="171">
        <f>'Factory Gun'!O68</f>
        <v>0</v>
      </c>
      <c r="Y348" s="57">
        <f t="shared" si="72"/>
        <v>0</v>
      </c>
      <c r="Z348" s="57" t="str">
        <f t="shared" si="73"/>
        <v>99</v>
      </c>
      <c r="AA348" s="57">
        <f t="shared" si="62"/>
        <v>342</v>
      </c>
      <c r="AB348" s="57" t="str">
        <f t="shared" si="63"/>
        <v>DQ</v>
      </c>
    </row>
    <row r="349" spans="1:28" x14ac:dyDescent="0.35">
      <c r="A349" s="57">
        <v>343</v>
      </c>
      <c r="B349" s="58" t="s">
        <v>156</v>
      </c>
      <c r="C349" s="57" t="str">
        <f>IF('Competitor List'!J48="Y",'Competitor List'!B48," ")</f>
        <v xml:space="preserve"> </v>
      </c>
      <c r="D349" s="57">
        <f>'LIGHT GUN'!M69</f>
        <v>0</v>
      </c>
      <c r="E349" s="57">
        <f>'LIGHT GUN'!N69</f>
        <v>0</v>
      </c>
      <c r="F349" s="171">
        <f>'LIGHT GUN'!O69</f>
        <v>0</v>
      </c>
      <c r="G349" s="57">
        <f t="shared" si="64"/>
        <v>0</v>
      </c>
      <c r="H349" s="57" t="str">
        <f t="shared" si="65"/>
        <v>99</v>
      </c>
      <c r="I349" s="57">
        <f t="shared" si="66"/>
        <v>343</v>
      </c>
      <c r="J349" s="57" t="str">
        <f t="shared" si="67"/>
        <v>DQ</v>
      </c>
      <c r="L349" s="57" t="str">
        <f>IF('Competitor List'!K48="Y",'Competitor List'!C48," ")</f>
        <v xml:space="preserve"> </v>
      </c>
      <c r="M349" s="57">
        <f>'HEAVY GUN'!M69</f>
        <v>0</v>
      </c>
      <c r="N349" s="57">
        <f>'HEAVY GUN'!N69</f>
        <v>0</v>
      </c>
      <c r="O349" s="171">
        <f>'HEAVY GUN'!O69</f>
        <v>0</v>
      </c>
      <c r="P349" s="57">
        <f t="shared" si="68"/>
        <v>0</v>
      </c>
      <c r="Q349" s="57" t="str">
        <f t="shared" si="69"/>
        <v>99</v>
      </c>
      <c r="R349" s="57">
        <f t="shared" si="70"/>
        <v>343</v>
      </c>
      <c r="S349" s="57" t="str">
        <f t="shared" si="71"/>
        <v>DQ</v>
      </c>
      <c r="U349" s="57">
        <f>'Factory Gun'!B69</f>
        <v>0</v>
      </c>
      <c r="V349" s="57">
        <f>'Factory Gun'!M69</f>
        <v>0</v>
      </c>
      <c r="W349" s="57">
        <f>'Factory Gun'!N69</f>
        <v>0</v>
      </c>
      <c r="X349" s="171">
        <f>'Factory Gun'!O69</f>
        <v>0</v>
      </c>
      <c r="Y349" s="57">
        <f t="shared" si="72"/>
        <v>0</v>
      </c>
      <c r="Z349" s="57" t="str">
        <f t="shared" si="73"/>
        <v>99</v>
      </c>
      <c r="AA349" s="57">
        <f t="shared" si="62"/>
        <v>343</v>
      </c>
      <c r="AB349" s="57" t="str">
        <f t="shared" si="63"/>
        <v>DQ</v>
      </c>
    </row>
    <row r="350" spans="1:28" x14ac:dyDescent="0.35">
      <c r="A350" s="57">
        <v>344</v>
      </c>
      <c r="B350" s="58" t="s">
        <v>156</v>
      </c>
      <c r="C350" s="57" t="str">
        <f>IF('Competitor List'!J49="Y",'Competitor List'!B49," ")</f>
        <v xml:space="preserve"> </v>
      </c>
      <c r="D350" s="57">
        <f>'LIGHT GUN'!M70</f>
        <v>0</v>
      </c>
      <c r="E350" s="57">
        <f>'LIGHT GUN'!N70</f>
        <v>0</v>
      </c>
      <c r="F350" s="171">
        <f>'LIGHT GUN'!O70</f>
        <v>0</v>
      </c>
      <c r="G350" s="57">
        <f t="shared" si="64"/>
        <v>0</v>
      </c>
      <c r="H350" s="57" t="str">
        <f t="shared" si="65"/>
        <v>99</v>
      </c>
      <c r="I350" s="57">
        <f t="shared" si="66"/>
        <v>344</v>
      </c>
      <c r="J350" s="57" t="str">
        <f t="shared" si="67"/>
        <v>DQ</v>
      </c>
      <c r="L350" s="57" t="str">
        <f>IF('Competitor List'!K49="Y",'Competitor List'!C49," ")</f>
        <v xml:space="preserve"> </v>
      </c>
      <c r="M350" s="57">
        <f>'HEAVY GUN'!M70</f>
        <v>0</v>
      </c>
      <c r="N350" s="57">
        <f>'HEAVY GUN'!N70</f>
        <v>0</v>
      </c>
      <c r="O350" s="171">
        <f>'HEAVY GUN'!O70</f>
        <v>0</v>
      </c>
      <c r="P350" s="57">
        <f t="shared" si="68"/>
        <v>0</v>
      </c>
      <c r="Q350" s="57" t="str">
        <f t="shared" si="69"/>
        <v>99</v>
      </c>
      <c r="R350" s="57">
        <f t="shared" si="70"/>
        <v>344</v>
      </c>
      <c r="S350" s="57" t="str">
        <f t="shared" si="71"/>
        <v>DQ</v>
      </c>
      <c r="U350" s="57">
        <f>'Factory Gun'!B70</f>
        <v>0</v>
      </c>
      <c r="V350" s="57">
        <f>'Factory Gun'!M70</f>
        <v>0</v>
      </c>
      <c r="W350" s="57">
        <f>'Factory Gun'!N70</f>
        <v>0</v>
      </c>
      <c r="X350" s="171">
        <f>'Factory Gun'!O70</f>
        <v>0</v>
      </c>
      <c r="Y350" s="57">
        <f t="shared" si="72"/>
        <v>0</v>
      </c>
      <c r="Z350" s="57" t="str">
        <f t="shared" si="73"/>
        <v>99</v>
      </c>
      <c r="AA350" s="57">
        <f t="shared" si="62"/>
        <v>344</v>
      </c>
      <c r="AB350" s="57" t="str">
        <f t="shared" si="63"/>
        <v>DQ</v>
      </c>
    </row>
    <row r="351" spans="1:28" x14ac:dyDescent="0.35">
      <c r="A351" s="57">
        <v>345</v>
      </c>
      <c r="B351" s="58" t="s">
        <v>156</v>
      </c>
      <c r="C351" s="57" t="str">
        <f>IF('Competitor List'!J50="Y",'Competitor List'!B50," ")</f>
        <v xml:space="preserve"> </v>
      </c>
      <c r="D351" s="57">
        <f>'LIGHT GUN'!M71</f>
        <v>0</v>
      </c>
      <c r="E351" s="57">
        <f>'LIGHT GUN'!N71</f>
        <v>0</v>
      </c>
      <c r="F351" s="171">
        <f>'LIGHT GUN'!O71</f>
        <v>0</v>
      </c>
      <c r="G351" s="57">
        <f t="shared" si="64"/>
        <v>0</v>
      </c>
      <c r="H351" s="57" t="str">
        <f t="shared" si="65"/>
        <v>99</v>
      </c>
      <c r="I351" s="57">
        <f t="shared" si="66"/>
        <v>345</v>
      </c>
      <c r="J351" s="57" t="str">
        <f t="shared" si="67"/>
        <v>DQ</v>
      </c>
      <c r="L351" s="57" t="str">
        <f>IF('Competitor List'!K50="Y",'Competitor List'!C50," ")</f>
        <v xml:space="preserve"> </v>
      </c>
      <c r="M351" s="57">
        <f>'HEAVY GUN'!M71</f>
        <v>0</v>
      </c>
      <c r="N351" s="57">
        <f>'HEAVY GUN'!N71</f>
        <v>0</v>
      </c>
      <c r="O351" s="171">
        <f>'HEAVY GUN'!O71</f>
        <v>0</v>
      </c>
      <c r="P351" s="57">
        <f t="shared" si="68"/>
        <v>0</v>
      </c>
      <c r="Q351" s="57" t="str">
        <f t="shared" si="69"/>
        <v>99</v>
      </c>
      <c r="R351" s="57">
        <f t="shared" si="70"/>
        <v>345</v>
      </c>
      <c r="S351" s="57" t="str">
        <f t="shared" si="71"/>
        <v>DQ</v>
      </c>
      <c r="U351" s="57">
        <f>'Factory Gun'!B71</f>
        <v>0</v>
      </c>
      <c r="V351" s="57">
        <f>'Factory Gun'!M71</f>
        <v>0</v>
      </c>
      <c r="W351" s="57">
        <f>'Factory Gun'!N71</f>
        <v>0</v>
      </c>
      <c r="X351" s="171">
        <f>'Factory Gun'!O71</f>
        <v>0</v>
      </c>
      <c r="Y351" s="57">
        <f t="shared" si="72"/>
        <v>0</v>
      </c>
      <c r="Z351" s="57" t="str">
        <f t="shared" si="73"/>
        <v>99</v>
      </c>
      <c r="AA351" s="57">
        <f t="shared" si="62"/>
        <v>345</v>
      </c>
      <c r="AB351" s="57" t="str">
        <f t="shared" si="63"/>
        <v>DQ</v>
      </c>
    </row>
    <row r="352" spans="1:28" x14ac:dyDescent="0.35">
      <c r="A352" s="57">
        <v>346</v>
      </c>
      <c r="B352" s="58" t="s">
        <v>156</v>
      </c>
      <c r="C352" s="57" t="str">
        <f>IF('Competitor List'!J51="Y",'Competitor List'!B51," ")</f>
        <v xml:space="preserve"> </v>
      </c>
      <c r="D352" s="57">
        <f>'LIGHT GUN'!M72</f>
        <v>0</v>
      </c>
      <c r="E352" s="57">
        <f>'LIGHT GUN'!N72</f>
        <v>0</v>
      </c>
      <c r="F352" s="171">
        <f>'LIGHT GUN'!O72</f>
        <v>0</v>
      </c>
      <c r="G352" s="57">
        <f t="shared" si="64"/>
        <v>0</v>
      </c>
      <c r="H352" s="57" t="str">
        <f t="shared" si="65"/>
        <v>99</v>
      </c>
      <c r="I352" s="57">
        <f t="shared" si="66"/>
        <v>346</v>
      </c>
      <c r="J352" s="57" t="str">
        <f t="shared" si="67"/>
        <v>DQ</v>
      </c>
      <c r="L352" s="57" t="str">
        <f>IF('Competitor List'!K51="Y",'Competitor List'!C51," ")</f>
        <v xml:space="preserve"> </v>
      </c>
      <c r="M352" s="57">
        <f>'HEAVY GUN'!M72</f>
        <v>0</v>
      </c>
      <c r="N352" s="57">
        <f>'HEAVY GUN'!N72</f>
        <v>0</v>
      </c>
      <c r="O352" s="171">
        <f>'HEAVY GUN'!O72</f>
        <v>0</v>
      </c>
      <c r="P352" s="57">
        <f t="shared" si="68"/>
        <v>0</v>
      </c>
      <c r="Q352" s="57" t="str">
        <f t="shared" si="69"/>
        <v>99</v>
      </c>
      <c r="R352" s="57">
        <f t="shared" si="70"/>
        <v>346</v>
      </c>
      <c r="S352" s="57" t="str">
        <f t="shared" si="71"/>
        <v>DQ</v>
      </c>
      <c r="U352" s="57">
        <f>'Factory Gun'!B72</f>
        <v>0</v>
      </c>
      <c r="V352" s="57">
        <f>'Factory Gun'!M72</f>
        <v>0</v>
      </c>
      <c r="W352" s="57">
        <f>'Factory Gun'!N72</f>
        <v>0</v>
      </c>
      <c r="X352" s="171">
        <f>'Factory Gun'!O72</f>
        <v>0</v>
      </c>
      <c r="Y352" s="57">
        <f t="shared" si="72"/>
        <v>0</v>
      </c>
      <c r="Z352" s="57" t="str">
        <f t="shared" si="73"/>
        <v>99</v>
      </c>
      <c r="AA352" s="57">
        <f t="shared" si="62"/>
        <v>346</v>
      </c>
      <c r="AB352" s="57" t="str">
        <f t="shared" si="63"/>
        <v>DQ</v>
      </c>
    </row>
    <row r="353" spans="1:28" x14ac:dyDescent="0.35">
      <c r="A353" s="57">
        <v>347</v>
      </c>
      <c r="B353" s="58" t="s">
        <v>156</v>
      </c>
      <c r="C353" s="57" t="str">
        <f>IF('Competitor List'!J52="Y",'Competitor List'!B52," ")</f>
        <v xml:space="preserve"> </v>
      </c>
      <c r="D353" s="57">
        <f>'LIGHT GUN'!M73</f>
        <v>0</v>
      </c>
      <c r="E353" s="57">
        <f>'LIGHT GUN'!N73</f>
        <v>0</v>
      </c>
      <c r="F353" s="171">
        <f>'LIGHT GUN'!O73</f>
        <v>0</v>
      </c>
      <c r="G353" s="57">
        <f t="shared" si="64"/>
        <v>0</v>
      </c>
      <c r="H353" s="57" t="str">
        <f t="shared" si="65"/>
        <v>99</v>
      </c>
      <c r="I353" s="57">
        <f t="shared" si="66"/>
        <v>347</v>
      </c>
      <c r="J353" s="57" t="str">
        <f t="shared" si="67"/>
        <v>DQ</v>
      </c>
      <c r="L353" s="57" t="str">
        <f>IF('Competitor List'!K52="Y",'Competitor List'!C52," ")</f>
        <v xml:space="preserve"> </v>
      </c>
      <c r="M353" s="57">
        <f>'HEAVY GUN'!M73</f>
        <v>0</v>
      </c>
      <c r="N353" s="57">
        <f>'HEAVY GUN'!N73</f>
        <v>0</v>
      </c>
      <c r="O353" s="171">
        <f>'HEAVY GUN'!O73</f>
        <v>0</v>
      </c>
      <c r="P353" s="57">
        <f t="shared" si="68"/>
        <v>0</v>
      </c>
      <c r="Q353" s="57" t="str">
        <f t="shared" si="69"/>
        <v>99</v>
      </c>
      <c r="R353" s="57">
        <f t="shared" si="70"/>
        <v>347</v>
      </c>
      <c r="S353" s="57" t="str">
        <f t="shared" si="71"/>
        <v>DQ</v>
      </c>
      <c r="U353" s="57">
        <f>'Factory Gun'!B73</f>
        <v>0</v>
      </c>
      <c r="V353" s="57">
        <f>'Factory Gun'!M73</f>
        <v>0</v>
      </c>
      <c r="W353" s="57">
        <f>'Factory Gun'!N73</f>
        <v>0</v>
      </c>
      <c r="X353" s="171">
        <f>'Factory Gun'!O73</f>
        <v>0</v>
      </c>
      <c r="Y353" s="57">
        <f t="shared" si="72"/>
        <v>0</v>
      </c>
      <c r="Z353" s="57" t="str">
        <f t="shared" si="73"/>
        <v>99</v>
      </c>
      <c r="AA353" s="57">
        <f t="shared" si="62"/>
        <v>347</v>
      </c>
      <c r="AB353" s="57" t="str">
        <f t="shared" si="63"/>
        <v>DQ</v>
      </c>
    </row>
    <row r="354" spans="1:28" x14ac:dyDescent="0.35">
      <c r="A354" s="57">
        <v>348</v>
      </c>
      <c r="B354" s="58" t="s">
        <v>156</v>
      </c>
      <c r="C354" s="57" t="str">
        <f>IF('Competitor List'!J53="Y",'Competitor List'!B53," ")</f>
        <v xml:space="preserve"> </v>
      </c>
      <c r="D354" s="57">
        <f>'LIGHT GUN'!M74</f>
        <v>0</v>
      </c>
      <c r="E354" s="57">
        <f>'LIGHT GUN'!N74</f>
        <v>0</v>
      </c>
      <c r="F354" s="171">
        <f>'LIGHT GUN'!O74</f>
        <v>0</v>
      </c>
      <c r="G354" s="57">
        <f t="shared" si="64"/>
        <v>0</v>
      </c>
      <c r="H354" s="57" t="str">
        <f t="shared" si="65"/>
        <v>99</v>
      </c>
      <c r="I354" s="57">
        <f t="shared" si="66"/>
        <v>348</v>
      </c>
      <c r="J354" s="57" t="str">
        <f t="shared" si="67"/>
        <v>DQ</v>
      </c>
      <c r="L354" s="57" t="str">
        <f>IF('Competitor List'!K53="Y",'Competitor List'!C53," ")</f>
        <v xml:space="preserve"> </v>
      </c>
      <c r="M354" s="57">
        <f>'HEAVY GUN'!M74</f>
        <v>0</v>
      </c>
      <c r="N354" s="57">
        <f>'HEAVY GUN'!N74</f>
        <v>0</v>
      </c>
      <c r="O354" s="171">
        <f>'HEAVY GUN'!O74</f>
        <v>0</v>
      </c>
      <c r="P354" s="57">
        <f t="shared" si="68"/>
        <v>0</v>
      </c>
      <c r="Q354" s="57" t="str">
        <f t="shared" si="69"/>
        <v>99</v>
      </c>
      <c r="R354" s="57">
        <f t="shared" si="70"/>
        <v>348</v>
      </c>
      <c r="S354" s="57" t="str">
        <f t="shared" si="71"/>
        <v>DQ</v>
      </c>
      <c r="U354" s="57">
        <f>'Factory Gun'!B74</f>
        <v>0</v>
      </c>
      <c r="V354" s="57">
        <f>'Factory Gun'!M74</f>
        <v>0</v>
      </c>
      <c r="W354" s="57">
        <f>'Factory Gun'!N74</f>
        <v>0</v>
      </c>
      <c r="X354" s="171">
        <f>'Factory Gun'!O74</f>
        <v>0</v>
      </c>
      <c r="Y354" s="57">
        <f t="shared" si="72"/>
        <v>0</v>
      </c>
      <c r="Z354" s="57" t="str">
        <f t="shared" si="73"/>
        <v>99</v>
      </c>
      <c r="AA354" s="57">
        <f t="shared" si="62"/>
        <v>348</v>
      </c>
      <c r="AB354" s="57" t="str">
        <f t="shared" si="63"/>
        <v>DQ</v>
      </c>
    </row>
    <row r="355" spans="1:28" x14ac:dyDescent="0.35">
      <c r="A355" s="57">
        <v>349</v>
      </c>
      <c r="B355" s="58" t="s">
        <v>156</v>
      </c>
      <c r="C355" s="57" t="str">
        <f>IF('Competitor List'!J54="Y",'Competitor List'!B54," ")</f>
        <v xml:space="preserve"> </v>
      </c>
      <c r="D355" s="57">
        <f>'LIGHT GUN'!M75</f>
        <v>0</v>
      </c>
      <c r="E355" s="57">
        <f>'LIGHT GUN'!N75</f>
        <v>0</v>
      </c>
      <c r="F355" s="171">
        <f>'LIGHT GUN'!O75</f>
        <v>0</v>
      </c>
      <c r="G355" s="57">
        <f t="shared" si="64"/>
        <v>0</v>
      </c>
      <c r="H355" s="57" t="str">
        <f t="shared" si="65"/>
        <v>99</v>
      </c>
      <c r="I355" s="57">
        <f t="shared" si="66"/>
        <v>349</v>
      </c>
      <c r="J355" s="57" t="str">
        <f t="shared" si="67"/>
        <v>DQ</v>
      </c>
      <c r="L355" s="57" t="str">
        <f>IF('Competitor List'!K54="Y",'Competitor List'!C54," ")</f>
        <v xml:space="preserve"> </v>
      </c>
      <c r="M355" s="57">
        <f>'HEAVY GUN'!M75</f>
        <v>0</v>
      </c>
      <c r="N355" s="57">
        <f>'HEAVY GUN'!N75</f>
        <v>0</v>
      </c>
      <c r="O355" s="171">
        <f>'HEAVY GUN'!O75</f>
        <v>0</v>
      </c>
      <c r="P355" s="57">
        <f t="shared" si="68"/>
        <v>0</v>
      </c>
      <c r="Q355" s="57" t="str">
        <f t="shared" si="69"/>
        <v>99</v>
      </c>
      <c r="R355" s="57">
        <f t="shared" si="70"/>
        <v>349</v>
      </c>
      <c r="S355" s="57" t="str">
        <f t="shared" si="71"/>
        <v>DQ</v>
      </c>
      <c r="U355" s="57">
        <f>'Factory Gun'!B75</f>
        <v>0</v>
      </c>
      <c r="V355" s="57">
        <f>'Factory Gun'!M75</f>
        <v>0</v>
      </c>
      <c r="W355" s="57">
        <f>'Factory Gun'!N75</f>
        <v>0</v>
      </c>
      <c r="X355" s="171">
        <f>'Factory Gun'!O75</f>
        <v>0</v>
      </c>
      <c r="Y355" s="57">
        <f t="shared" si="72"/>
        <v>0</v>
      </c>
      <c r="Z355" s="57" t="str">
        <f t="shared" si="73"/>
        <v>99</v>
      </c>
      <c r="AA355" s="57">
        <f t="shared" si="62"/>
        <v>349</v>
      </c>
      <c r="AB355" s="57" t="str">
        <f t="shared" si="63"/>
        <v>DQ</v>
      </c>
    </row>
    <row r="356" spans="1:28" x14ac:dyDescent="0.35">
      <c r="A356" s="57">
        <v>350</v>
      </c>
      <c r="B356" s="58" t="s">
        <v>156</v>
      </c>
      <c r="C356" s="57" t="str">
        <f>IF('Competitor List'!J55="Y",'Competitor List'!B55," ")</f>
        <v xml:space="preserve"> </v>
      </c>
      <c r="D356" s="57">
        <f>'LIGHT GUN'!M76</f>
        <v>0</v>
      </c>
      <c r="E356" s="57">
        <f>'LIGHT GUN'!N76</f>
        <v>0</v>
      </c>
      <c r="F356" s="171">
        <f>'LIGHT GUN'!O76</f>
        <v>0</v>
      </c>
      <c r="G356" s="57">
        <f t="shared" si="64"/>
        <v>0</v>
      </c>
      <c r="H356" s="57" t="str">
        <f t="shared" si="65"/>
        <v>99</v>
      </c>
      <c r="I356" s="57">
        <f t="shared" si="66"/>
        <v>350</v>
      </c>
      <c r="J356" s="57" t="str">
        <f t="shared" si="67"/>
        <v>DQ</v>
      </c>
      <c r="L356" s="57" t="str">
        <f>IF('Competitor List'!K55="Y",'Competitor List'!C55," ")</f>
        <v xml:space="preserve"> </v>
      </c>
      <c r="M356" s="57">
        <f>'HEAVY GUN'!M76</f>
        <v>0</v>
      </c>
      <c r="N356" s="57">
        <f>'HEAVY GUN'!N76</f>
        <v>0</v>
      </c>
      <c r="O356" s="171">
        <f>'HEAVY GUN'!O76</f>
        <v>0</v>
      </c>
      <c r="P356" s="57">
        <f t="shared" si="68"/>
        <v>0</v>
      </c>
      <c r="Q356" s="57" t="str">
        <f t="shared" si="69"/>
        <v>99</v>
      </c>
      <c r="R356" s="57">
        <f t="shared" si="70"/>
        <v>350</v>
      </c>
      <c r="S356" s="57" t="str">
        <f t="shared" si="71"/>
        <v>DQ</v>
      </c>
      <c r="U356" s="57">
        <f>'Factory Gun'!B76</f>
        <v>0</v>
      </c>
      <c r="V356" s="57">
        <f>'Factory Gun'!M76</f>
        <v>0</v>
      </c>
      <c r="W356" s="57">
        <f>'Factory Gun'!N76</f>
        <v>0</v>
      </c>
      <c r="X356" s="171">
        <f>'Factory Gun'!O76</f>
        <v>0</v>
      </c>
      <c r="Y356" s="57">
        <f t="shared" si="72"/>
        <v>0</v>
      </c>
      <c r="Z356" s="57" t="str">
        <f t="shared" si="73"/>
        <v>99</v>
      </c>
      <c r="AA356" s="57">
        <f t="shared" si="62"/>
        <v>350</v>
      </c>
      <c r="AB356" s="57" t="str">
        <f t="shared" si="63"/>
        <v>DQ</v>
      </c>
    </row>
    <row r="357" spans="1:28" x14ac:dyDescent="0.35">
      <c r="A357" s="57">
        <v>351</v>
      </c>
      <c r="B357" s="58" t="s">
        <v>156</v>
      </c>
      <c r="C357" s="57" t="str">
        <f>IF('Competitor List'!J56="Y",'Competitor List'!B56," ")</f>
        <v xml:space="preserve"> </v>
      </c>
      <c r="D357" s="57">
        <f>'LIGHT GUN'!M77</f>
        <v>0</v>
      </c>
      <c r="E357" s="57">
        <f>'LIGHT GUN'!N77</f>
        <v>0</v>
      </c>
      <c r="F357" s="171">
        <f>'LIGHT GUN'!O77</f>
        <v>0</v>
      </c>
      <c r="G357" s="57">
        <f t="shared" si="64"/>
        <v>0</v>
      </c>
      <c r="H357" s="57" t="str">
        <f t="shared" si="65"/>
        <v>99</v>
      </c>
      <c r="I357" s="57">
        <f t="shared" si="66"/>
        <v>351</v>
      </c>
      <c r="J357" s="57" t="str">
        <f t="shared" si="67"/>
        <v>DQ</v>
      </c>
      <c r="L357" s="57" t="str">
        <f>IF('Competitor List'!K56="Y",'Competitor List'!C56," ")</f>
        <v xml:space="preserve"> </v>
      </c>
      <c r="M357" s="57">
        <f>'HEAVY GUN'!M77</f>
        <v>0</v>
      </c>
      <c r="N357" s="57">
        <f>'HEAVY GUN'!N77</f>
        <v>0</v>
      </c>
      <c r="O357" s="171">
        <f>'HEAVY GUN'!O77</f>
        <v>0</v>
      </c>
      <c r="P357" s="57">
        <f t="shared" si="68"/>
        <v>0</v>
      </c>
      <c r="Q357" s="57" t="str">
        <f t="shared" si="69"/>
        <v>99</v>
      </c>
      <c r="R357" s="57">
        <f t="shared" si="70"/>
        <v>351</v>
      </c>
      <c r="S357" s="57" t="str">
        <f t="shared" si="71"/>
        <v>DQ</v>
      </c>
      <c r="U357" s="57">
        <f>'Factory Gun'!B77</f>
        <v>0</v>
      </c>
      <c r="V357" s="57">
        <f>'Factory Gun'!M77</f>
        <v>0</v>
      </c>
      <c r="W357" s="57">
        <f>'Factory Gun'!N77</f>
        <v>0</v>
      </c>
      <c r="X357" s="171">
        <f>'Factory Gun'!O77</f>
        <v>0</v>
      </c>
      <c r="Y357" s="57">
        <f t="shared" si="72"/>
        <v>0</v>
      </c>
      <c r="Z357" s="57" t="str">
        <f t="shared" si="73"/>
        <v>99</v>
      </c>
      <c r="AA357" s="57">
        <f t="shared" si="62"/>
        <v>351</v>
      </c>
      <c r="AB357" s="57" t="str">
        <f t="shared" si="63"/>
        <v>DQ</v>
      </c>
    </row>
    <row r="358" spans="1:28" x14ac:dyDescent="0.35">
      <c r="A358" s="57">
        <v>352</v>
      </c>
      <c r="B358" s="58" t="s">
        <v>156</v>
      </c>
      <c r="C358" s="57" t="str">
        <f>IF('Competitor List'!J57="Y",'Competitor List'!B57," ")</f>
        <v xml:space="preserve"> </v>
      </c>
      <c r="D358" s="57">
        <f>'LIGHT GUN'!M78</f>
        <v>0</v>
      </c>
      <c r="E358" s="57">
        <f>'LIGHT GUN'!N78</f>
        <v>0</v>
      </c>
      <c r="F358" s="171">
        <f>'LIGHT GUN'!O78</f>
        <v>0</v>
      </c>
      <c r="G358" s="57">
        <f t="shared" si="64"/>
        <v>0</v>
      </c>
      <c r="H358" s="57" t="str">
        <f t="shared" si="65"/>
        <v>99</v>
      </c>
      <c r="I358" s="57">
        <f t="shared" si="66"/>
        <v>352</v>
      </c>
      <c r="J358" s="57" t="str">
        <f t="shared" si="67"/>
        <v>DQ</v>
      </c>
      <c r="L358" s="57" t="str">
        <f>IF('Competitor List'!K57="Y",'Competitor List'!C57," ")</f>
        <v xml:space="preserve"> </v>
      </c>
      <c r="M358" s="57">
        <f>'HEAVY GUN'!M78</f>
        <v>0</v>
      </c>
      <c r="N358" s="57">
        <f>'HEAVY GUN'!N78</f>
        <v>0</v>
      </c>
      <c r="O358" s="171">
        <f>'HEAVY GUN'!O78</f>
        <v>0</v>
      </c>
      <c r="P358" s="57">
        <f t="shared" si="68"/>
        <v>0</v>
      </c>
      <c r="Q358" s="57" t="str">
        <f t="shared" si="69"/>
        <v>99</v>
      </c>
      <c r="R358" s="57">
        <f t="shared" si="70"/>
        <v>352</v>
      </c>
      <c r="S358" s="57" t="str">
        <f t="shared" si="71"/>
        <v>DQ</v>
      </c>
      <c r="U358" s="57">
        <f>'Factory Gun'!B78</f>
        <v>0</v>
      </c>
      <c r="V358" s="57">
        <f>'Factory Gun'!M78</f>
        <v>0</v>
      </c>
      <c r="W358" s="57">
        <f>'Factory Gun'!N78</f>
        <v>0</v>
      </c>
      <c r="X358" s="171">
        <f>'Factory Gun'!O78</f>
        <v>0</v>
      </c>
      <c r="Y358" s="57">
        <f t="shared" si="72"/>
        <v>0</v>
      </c>
      <c r="Z358" s="57" t="str">
        <f t="shared" si="73"/>
        <v>99</v>
      </c>
      <c r="AA358" s="57">
        <f t="shared" si="62"/>
        <v>352</v>
      </c>
      <c r="AB358" s="57" t="str">
        <f t="shared" si="63"/>
        <v>DQ</v>
      </c>
    </row>
    <row r="359" spans="1:28" x14ac:dyDescent="0.35">
      <c r="A359" s="57">
        <v>353</v>
      </c>
      <c r="B359" s="58" t="s">
        <v>156</v>
      </c>
      <c r="C359" s="57" t="str">
        <f>IF('Competitor List'!J58="Y",'Competitor List'!B58," ")</f>
        <v xml:space="preserve"> </v>
      </c>
      <c r="D359" s="57">
        <f>'LIGHT GUN'!M79</f>
        <v>0</v>
      </c>
      <c r="E359" s="57">
        <f>'LIGHT GUN'!N79</f>
        <v>0</v>
      </c>
      <c r="F359" s="171">
        <f>'LIGHT GUN'!O79</f>
        <v>0</v>
      </c>
      <c r="G359" s="57">
        <f t="shared" si="64"/>
        <v>0</v>
      </c>
      <c r="H359" s="57" t="str">
        <f t="shared" si="65"/>
        <v>99</v>
      </c>
      <c r="I359" s="57">
        <f t="shared" si="66"/>
        <v>353</v>
      </c>
      <c r="J359" s="57" t="str">
        <f t="shared" si="67"/>
        <v>DQ</v>
      </c>
      <c r="L359" s="57" t="str">
        <f>IF('Competitor List'!K58="Y",'Competitor List'!C58," ")</f>
        <v xml:space="preserve"> </v>
      </c>
      <c r="M359" s="57">
        <f>'HEAVY GUN'!M79</f>
        <v>0</v>
      </c>
      <c r="N359" s="57">
        <f>'HEAVY GUN'!N79</f>
        <v>0</v>
      </c>
      <c r="O359" s="171">
        <f>'HEAVY GUN'!O79</f>
        <v>0</v>
      </c>
      <c r="P359" s="57">
        <f t="shared" si="68"/>
        <v>0</v>
      </c>
      <c r="Q359" s="57" t="str">
        <f t="shared" si="69"/>
        <v>99</v>
      </c>
      <c r="R359" s="57">
        <f t="shared" si="70"/>
        <v>353</v>
      </c>
      <c r="S359" s="57" t="str">
        <f t="shared" si="71"/>
        <v>DQ</v>
      </c>
      <c r="U359" s="57">
        <f>'Factory Gun'!B79</f>
        <v>0</v>
      </c>
      <c r="V359" s="57">
        <f>'Factory Gun'!M79</f>
        <v>0</v>
      </c>
      <c r="W359" s="57">
        <f>'Factory Gun'!N79</f>
        <v>0</v>
      </c>
      <c r="X359" s="171">
        <f>'Factory Gun'!O79</f>
        <v>0</v>
      </c>
      <c r="Y359" s="57">
        <f t="shared" si="72"/>
        <v>0</v>
      </c>
      <c r="Z359" s="57" t="str">
        <f t="shared" si="73"/>
        <v>99</v>
      </c>
      <c r="AA359" s="57">
        <f t="shared" si="62"/>
        <v>353</v>
      </c>
      <c r="AB359" s="57" t="str">
        <f t="shared" si="63"/>
        <v>DQ</v>
      </c>
    </row>
    <row r="360" spans="1:28" x14ac:dyDescent="0.35">
      <c r="A360" s="57">
        <v>354</v>
      </c>
      <c r="B360" s="58" t="s">
        <v>156</v>
      </c>
      <c r="C360" s="57" t="str">
        <f>IF('Competitor List'!J59="Y",'Competitor List'!B59," ")</f>
        <v xml:space="preserve"> </v>
      </c>
      <c r="D360" s="57">
        <f>'LIGHT GUN'!M80</f>
        <v>0</v>
      </c>
      <c r="E360" s="57">
        <f>'LIGHT GUN'!N80</f>
        <v>0</v>
      </c>
      <c r="F360" s="171">
        <f>'LIGHT GUN'!O80</f>
        <v>0</v>
      </c>
      <c r="G360" s="57">
        <f t="shared" si="64"/>
        <v>0</v>
      </c>
      <c r="H360" s="57" t="str">
        <f t="shared" si="65"/>
        <v>99</v>
      </c>
      <c r="I360" s="57">
        <f t="shared" si="66"/>
        <v>354</v>
      </c>
      <c r="J360" s="57" t="str">
        <f t="shared" si="67"/>
        <v>DQ</v>
      </c>
      <c r="L360" s="57" t="str">
        <f>IF('Competitor List'!K59="Y",'Competitor List'!C59," ")</f>
        <v xml:space="preserve"> </v>
      </c>
      <c r="M360" s="57">
        <f>'HEAVY GUN'!M80</f>
        <v>0</v>
      </c>
      <c r="N360" s="57">
        <f>'HEAVY GUN'!N80</f>
        <v>0</v>
      </c>
      <c r="O360" s="171">
        <f>'HEAVY GUN'!O80</f>
        <v>0</v>
      </c>
      <c r="P360" s="57">
        <f t="shared" si="68"/>
        <v>0</v>
      </c>
      <c r="Q360" s="57" t="str">
        <f t="shared" si="69"/>
        <v>99</v>
      </c>
      <c r="R360" s="57">
        <f t="shared" si="70"/>
        <v>354</v>
      </c>
      <c r="S360" s="57" t="str">
        <f t="shared" si="71"/>
        <v>DQ</v>
      </c>
      <c r="U360" s="57">
        <f>'Factory Gun'!B80</f>
        <v>0</v>
      </c>
      <c r="V360" s="57">
        <f>'Factory Gun'!M80</f>
        <v>0</v>
      </c>
      <c r="W360" s="57">
        <f>'Factory Gun'!N80</f>
        <v>0</v>
      </c>
      <c r="X360" s="171">
        <f>'Factory Gun'!O80</f>
        <v>0</v>
      </c>
      <c r="Y360" s="57">
        <f t="shared" si="72"/>
        <v>0</v>
      </c>
      <c r="Z360" s="57" t="str">
        <f t="shared" si="73"/>
        <v>99</v>
      </c>
      <c r="AA360" s="57">
        <f t="shared" si="62"/>
        <v>354</v>
      </c>
      <c r="AB360" s="57" t="str">
        <f t="shared" si="63"/>
        <v>DQ</v>
      </c>
    </row>
    <row r="361" spans="1:28" x14ac:dyDescent="0.35">
      <c r="A361" s="57">
        <v>355</v>
      </c>
      <c r="B361" s="58" t="s">
        <v>156</v>
      </c>
      <c r="C361" s="57" t="str">
        <f>IF('Competitor List'!J60="Y",'Competitor List'!B60," ")</f>
        <v xml:space="preserve"> </v>
      </c>
      <c r="D361" s="57">
        <f>'LIGHT GUN'!M81</f>
        <v>0</v>
      </c>
      <c r="E361" s="57">
        <f>'LIGHT GUN'!N81</f>
        <v>0</v>
      </c>
      <c r="F361" s="171">
        <f>'LIGHT GUN'!O81</f>
        <v>0</v>
      </c>
      <c r="G361" s="57">
        <f t="shared" si="64"/>
        <v>0</v>
      </c>
      <c r="H361" s="57" t="str">
        <f t="shared" si="65"/>
        <v>99</v>
      </c>
      <c r="I361" s="57">
        <f t="shared" si="66"/>
        <v>355</v>
      </c>
      <c r="J361" s="57" t="str">
        <f t="shared" si="67"/>
        <v>DQ</v>
      </c>
      <c r="L361" s="57" t="str">
        <f>IF('Competitor List'!K60="Y",'Competitor List'!C60," ")</f>
        <v xml:space="preserve"> </v>
      </c>
      <c r="M361" s="57">
        <f>'HEAVY GUN'!M81</f>
        <v>0</v>
      </c>
      <c r="N361" s="57">
        <f>'HEAVY GUN'!N81</f>
        <v>0</v>
      </c>
      <c r="O361" s="171">
        <f>'HEAVY GUN'!O81</f>
        <v>0</v>
      </c>
      <c r="P361" s="57">
        <f t="shared" si="68"/>
        <v>0</v>
      </c>
      <c r="Q361" s="57" t="str">
        <f t="shared" si="69"/>
        <v>99</v>
      </c>
      <c r="R361" s="57">
        <f t="shared" si="70"/>
        <v>355</v>
      </c>
      <c r="S361" s="57" t="str">
        <f t="shared" si="71"/>
        <v>DQ</v>
      </c>
      <c r="U361" s="57">
        <f>'Factory Gun'!B81</f>
        <v>0</v>
      </c>
      <c r="V361" s="57">
        <f>'Factory Gun'!M81</f>
        <v>0</v>
      </c>
      <c r="W361" s="57">
        <f>'Factory Gun'!N81</f>
        <v>0</v>
      </c>
      <c r="X361" s="171">
        <f>'Factory Gun'!O81</f>
        <v>0</v>
      </c>
      <c r="Y361" s="57">
        <f t="shared" si="72"/>
        <v>0</v>
      </c>
      <c r="Z361" s="57" t="str">
        <f t="shared" si="73"/>
        <v>99</v>
      </c>
      <c r="AA361" s="57">
        <f t="shared" si="62"/>
        <v>355</v>
      </c>
      <c r="AB361" s="57" t="str">
        <f t="shared" si="63"/>
        <v>DQ</v>
      </c>
    </row>
    <row r="362" spans="1:28" x14ac:dyDescent="0.35">
      <c r="A362" s="57">
        <v>356</v>
      </c>
      <c r="B362" s="58" t="s">
        <v>156</v>
      </c>
      <c r="C362" s="57" t="str">
        <f>IF('Competitor List'!J61="Y",'Competitor List'!B61," ")</f>
        <v xml:space="preserve"> </v>
      </c>
      <c r="D362" s="57">
        <f>'LIGHT GUN'!M82</f>
        <v>0</v>
      </c>
      <c r="E362" s="57">
        <f>'LIGHT GUN'!N82</f>
        <v>0</v>
      </c>
      <c r="F362" s="171">
        <f>'LIGHT GUN'!O82</f>
        <v>0</v>
      </c>
      <c r="G362" s="57">
        <f t="shared" si="64"/>
        <v>0</v>
      </c>
      <c r="H362" s="57" t="str">
        <f t="shared" si="65"/>
        <v>99</v>
      </c>
      <c r="I362" s="57">
        <f t="shared" si="66"/>
        <v>356</v>
      </c>
      <c r="J362" s="57" t="str">
        <f t="shared" si="67"/>
        <v>DQ</v>
      </c>
      <c r="L362" s="57" t="str">
        <f>IF('Competitor List'!K61="Y",'Competitor List'!C61," ")</f>
        <v xml:space="preserve"> </v>
      </c>
      <c r="M362" s="57">
        <f>'HEAVY GUN'!M82</f>
        <v>0</v>
      </c>
      <c r="N362" s="57">
        <f>'HEAVY GUN'!N82</f>
        <v>0</v>
      </c>
      <c r="O362" s="171">
        <f>'HEAVY GUN'!O82</f>
        <v>0</v>
      </c>
      <c r="P362" s="57">
        <f t="shared" si="68"/>
        <v>0</v>
      </c>
      <c r="Q362" s="57" t="str">
        <f t="shared" si="69"/>
        <v>99</v>
      </c>
      <c r="R362" s="57">
        <f t="shared" si="70"/>
        <v>356</v>
      </c>
      <c r="S362" s="57" t="str">
        <f t="shared" si="71"/>
        <v>DQ</v>
      </c>
      <c r="U362" s="57">
        <f>'Factory Gun'!B82</f>
        <v>0</v>
      </c>
      <c r="V362" s="57">
        <f>'Factory Gun'!M82</f>
        <v>0</v>
      </c>
      <c r="W362" s="57">
        <f>'Factory Gun'!N82</f>
        <v>0</v>
      </c>
      <c r="X362" s="171">
        <f>'Factory Gun'!O82</f>
        <v>0</v>
      </c>
      <c r="Y362" s="57">
        <f t="shared" si="72"/>
        <v>0</v>
      </c>
      <c r="Z362" s="57" t="str">
        <f t="shared" si="73"/>
        <v>99</v>
      </c>
      <c r="AA362" s="57">
        <f t="shared" si="62"/>
        <v>356</v>
      </c>
      <c r="AB362" s="57" t="str">
        <f t="shared" si="63"/>
        <v>DQ</v>
      </c>
    </row>
    <row r="363" spans="1:28" x14ac:dyDescent="0.35">
      <c r="A363" s="57">
        <v>357</v>
      </c>
      <c r="B363" s="58" t="s">
        <v>156</v>
      </c>
      <c r="C363" s="57" t="str">
        <f>IF('Competitor List'!J62="Y",'Competitor List'!B62," ")</f>
        <v xml:space="preserve"> </v>
      </c>
      <c r="D363" s="57">
        <f>'LIGHT GUN'!M83</f>
        <v>0</v>
      </c>
      <c r="E363" s="57">
        <f>'LIGHT GUN'!N83</f>
        <v>0</v>
      </c>
      <c r="F363" s="171">
        <f>'LIGHT GUN'!O83</f>
        <v>0</v>
      </c>
      <c r="G363" s="57">
        <f t="shared" si="64"/>
        <v>0</v>
      </c>
      <c r="H363" s="57" t="str">
        <f t="shared" si="65"/>
        <v>99</v>
      </c>
      <c r="I363" s="57">
        <f t="shared" si="66"/>
        <v>357</v>
      </c>
      <c r="J363" s="57" t="str">
        <f t="shared" si="67"/>
        <v>DQ</v>
      </c>
      <c r="L363" s="57" t="str">
        <f>IF('Competitor List'!K62="Y",'Competitor List'!C62," ")</f>
        <v xml:space="preserve"> </v>
      </c>
      <c r="M363" s="57">
        <f>'HEAVY GUN'!M83</f>
        <v>0</v>
      </c>
      <c r="N363" s="57">
        <f>'HEAVY GUN'!N83</f>
        <v>0</v>
      </c>
      <c r="O363" s="171">
        <f>'HEAVY GUN'!O83</f>
        <v>0</v>
      </c>
      <c r="P363" s="57">
        <f t="shared" si="68"/>
        <v>0</v>
      </c>
      <c r="Q363" s="57" t="str">
        <f t="shared" si="69"/>
        <v>99</v>
      </c>
      <c r="R363" s="57">
        <f t="shared" si="70"/>
        <v>357</v>
      </c>
      <c r="S363" s="57" t="str">
        <f t="shared" si="71"/>
        <v>DQ</v>
      </c>
      <c r="U363" s="57">
        <f>'Factory Gun'!B83</f>
        <v>0</v>
      </c>
      <c r="V363" s="57">
        <f>'Factory Gun'!M83</f>
        <v>0</v>
      </c>
      <c r="W363" s="57">
        <f>'Factory Gun'!N83</f>
        <v>0</v>
      </c>
      <c r="X363" s="171">
        <f>'Factory Gun'!O83</f>
        <v>0</v>
      </c>
      <c r="Y363" s="57">
        <f t="shared" si="72"/>
        <v>0</v>
      </c>
      <c r="Z363" s="57" t="str">
        <f t="shared" si="73"/>
        <v>99</v>
      </c>
      <c r="AA363" s="57">
        <f t="shared" si="62"/>
        <v>357</v>
      </c>
      <c r="AB363" s="57" t="str">
        <f t="shared" si="63"/>
        <v>DQ</v>
      </c>
    </row>
    <row r="364" spans="1:28" x14ac:dyDescent="0.35">
      <c r="A364" s="57">
        <v>358</v>
      </c>
      <c r="B364" s="58" t="s">
        <v>156</v>
      </c>
      <c r="C364" s="57" t="str">
        <f>IF('Competitor List'!J63="Y",'Competitor List'!B63," ")</f>
        <v xml:space="preserve"> </v>
      </c>
      <c r="D364" s="57">
        <f>'LIGHT GUN'!M84</f>
        <v>0</v>
      </c>
      <c r="E364" s="57">
        <f>'LIGHT GUN'!N84</f>
        <v>0</v>
      </c>
      <c r="F364" s="171">
        <f>'LIGHT GUN'!O84</f>
        <v>0</v>
      </c>
      <c r="G364" s="57">
        <f t="shared" si="64"/>
        <v>0</v>
      </c>
      <c r="H364" s="57" t="str">
        <f t="shared" si="65"/>
        <v>99</v>
      </c>
      <c r="I364" s="57">
        <f t="shared" si="66"/>
        <v>358</v>
      </c>
      <c r="J364" s="57" t="str">
        <f t="shared" si="67"/>
        <v>DQ</v>
      </c>
      <c r="L364" s="57" t="str">
        <f>IF('Competitor List'!K63="Y",'Competitor List'!C63," ")</f>
        <v xml:space="preserve"> </v>
      </c>
      <c r="M364" s="57">
        <f>'HEAVY GUN'!M84</f>
        <v>0</v>
      </c>
      <c r="N364" s="57">
        <f>'HEAVY GUN'!N84</f>
        <v>0</v>
      </c>
      <c r="O364" s="171">
        <f>'HEAVY GUN'!O84</f>
        <v>0</v>
      </c>
      <c r="P364" s="57">
        <f t="shared" si="68"/>
        <v>0</v>
      </c>
      <c r="Q364" s="57" t="str">
        <f t="shared" si="69"/>
        <v>99</v>
      </c>
      <c r="R364" s="57">
        <f t="shared" si="70"/>
        <v>358</v>
      </c>
      <c r="S364" s="57" t="str">
        <f t="shared" si="71"/>
        <v>DQ</v>
      </c>
      <c r="U364" s="57">
        <f>'Factory Gun'!B84</f>
        <v>0</v>
      </c>
      <c r="V364" s="57">
        <f>'Factory Gun'!M84</f>
        <v>0</v>
      </c>
      <c r="W364" s="57">
        <f>'Factory Gun'!N84</f>
        <v>0</v>
      </c>
      <c r="X364" s="171">
        <f>'Factory Gun'!O84</f>
        <v>0</v>
      </c>
      <c r="Y364" s="57">
        <f t="shared" si="72"/>
        <v>0</v>
      </c>
      <c r="Z364" s="57" t="str">
        <f t="shared" si="73"/>
        <v>99</v>
      </c>
      <c r="AA364" s="57">
        <f t="shared" si="62"/>
        <v>358</v>
      </c>
      <c r="AB364" s="57" t="str">
        <f t="shared" si="63"/>
        <v>DQ</v>
      </c>
    </row>
    <row r="365" spans="1:28" x14ac:dyDescent="0.35">
      <c r="A365" s="57">
        <v>359</v>
      </c>
      <c r="B365" s="58" t="s">
        <v>156</v>
      </c>
      <c r="C365" s="57" t="str">
        <f>IF('Competitor List'!J64="Y",'Competitor List'!B64," ")</f>
        <v xml:space="preserve"> </v>
      </c>
      <c r="D365" s="57">
        <f>'LIGHT GUN'!M85</f>
        <v>0</v>
      </c>
      <c r="E365" s="57">
        <f>'LIGHT GUN'!N85</f>
        <v>0</v>
      </c>
      <c r="F365" s="171">
        <f>'LIGHT GUN'!O85</f>
        <v>0</v>
      </c>
      <c r="G365" s="57">
        <f t="shared" si="64"/>
        <v>0</v>
      </c>
      <c r="H365" s="57" t="str">
        <f t="shared" si="65"/>
        <v>99</v>
      </c>
      <c r="I365" s="57">
        <f t="shared" si="66"/>
        <v>359</v>
      </c>
      <c r="J365" s="57" t="str">
        <f t="shared" si="67"/>
        <v>DQ</v>
      </c>
      <c r="L365" s="57" t="str">
        <f>IF('Competitor List'!K64="Y",'Competitor List'!C64," ")</f>
        <v xml:space="preserve"> </v>
      </c>
      <c r="M365" s="57">
        <f>'HEAVY GUN'!M85</f>
        <v>0</v>
      </c>
      <c r="N365" s="57">
        <f>'HEAVY GUN'!N85</f>
        <v>0</v>
      </c>
      <c r="O365" s="171">
        <f>'HEAVY GUN'!O85</f>
        <v>0</v>
      </c>
      <c r="P365" s="57">
        <f t="shared" si="68"/>
        <v>0</v>
      </c>
      <c r="Q365" s="57" t="str">
        <f t="shared" si="69"/>
        <v>99</v>
      </c>
      <c r="R365" s="57">
        <f t="shared" si="70"/>
        <v>359</v>
      </c>
      <c r="S365" s="57" t="str">
        <f t="shared" si="71"/>
        <v>DQ</v>
      </c>
      <c r="U365" s="57">
        <f>'Factory Gun'!B85</f>
        <v>0</v>
      </c>
      <c r="V365" s="57">
        <f>'Factory Gun'!M85</f>
        <v>0</v>
      </c>
      <c r="W365" s="57">
        <f>'Factory Gun'!N85</f>
        <v>0</v>
      </c>
      <c r="X365" s="171">
        <f>'Factory Gun'!O85</f>
        <v>0</v>
      </c>
      <c r="Y365" s="57">
        <f t="shared" si="72"/>
        <v>0</v>
      </c>
      <c r="Z365" s="57" t="str">
        <f t="shared" si="73"/>
        <v>99</v>
      </c>
      <c r="AA365" s="57">
        <f t="shared" si="62"/>
        <v>359</v>
      </c>
      <c r="AB365" s="57" t="str">
        <f t="shared" si="63"/>
        <v>DQ</v>
      </c>
    </row>
    <row r="366" spans="1:28" x14ac:dyDescent="0.35">
      <c r="A366" s="57">
        <v>360</v>
      </c>
      <c r="B366" s="58" t="s">
        <v>156</v>
      </c>
      <c r="C366" s="57" t="str">
        <f>IF('Competitor List'!J65="Y",'Competitor List'!B65," ")</f>
        <v xml:space="preserve"> </v>
      </c>
      <c r="D366" s="57">
        <f>'LIGHT GUN'!M86</f>
        <v>0</v>
      </c>
      <c r="E366" s="57">
        <f>'LIGHT GUN'!N86</f>
        <v>0</v>
      </c>
      <c r="F366" s="171">
        <f>'LIGHT GUN'!O86</f>
        <v>0</v>
      </c>
      <c r="G366" s="57">
        <f t="shared" si="64"/>
        <v>0</v>
      </c>
      <c r="H366" s="57" t="str">
        <f t="shared" si="65"/>
        <v>99</v>
      </c>
      <c r="I366" s="57">
        <f t="shared" si="66"/>
        <v>360</v>
      </c>
      <c r="J366" s="57" t="str">
        <f t="shared" si="67"/>
        <v>DQ</v>
      </c>
      <c r="L366" s="57" t="str">
        <f>IF('Competitor List'!K65="Y",'Competitor List'!C65," ")</f>
        <v xml:space="preserve"> </v>
      </c>
      <c r="M366" s="57">
        <f>'HEAVY GUN'!M86</f>
        <v>0</v>
      </c>
      <c r="N366" s="57">
        <f>'HEAVY GUN'!N86</f>
        <v>0</v>
      </c>
      <c r="O366" s="171">
        <f>'HEAVY GUN'!O86</f>
        <v>0</v>
      </c>
      <c r="P366" s="57">
        <f t="shared" si="68"/>
        <v>0</v>
      </c>
      <c r="Q366" s="57" t="str">
        <f t="shared" si="69"/>
        <v>99</v>
      </c>
      <c r="R366" s="57">
        <f t="shared" si="70"/>
        <v>360</v>
      </c>
      <c r="S366" s="57" t="str">
        <f t="shared" si="71"/>
        <v>DQ</v>
      </c>
      <c r="U366" s="57">
        <f>'Factory Gun'!B86</f>
        <v>0</v>
      </c>
      <c r="V366" s="57">
        <f>'Factory Gun'!M86</f>
        <v>0</v>
      </c>
      <c r="W366" s="57">
        <f>'Factory Gun'!N86</f>
        <v>0</v>
      </c>
      <c r="X366" s="171">
        <f>'Factory Gun'!O86</f>
        <v>0</v>
      </c>
      <c r="Y366" s="57">
        <f t="shared" si="72"/>
        <v>0</v>
      </c>
      <c r="Z366" s="57" t="str">
        <f t="shared" si="73"/>
        <v>99</v>
      </c>
      <c r="AA366" s="57">
        <f t="shared" si="62"/>
        <v>360</v>
      </c>
      <c r="AB366" s="57" t="str">
        <f t="shared" si="63"/>
        <v>DQ</v>
      </c>
    </row>
    <row r="367" spans="1:28" x14ac:dyDescent="0.35">
      <c r="A367" s="57">
        <v>361</v>
      </c>
      <c r="B367" s="58" t="s">
        <v>156</v>
      </c>
      <c r="C367" s="57" t="str">
        <f>IF('Competitor List'!J66="Y",'Competitor List'!B66," ")</f>
        <v xml:space="preserve"> </v>
      </c>
      <c r="D367" s="57">
        <f>'LIGHT GUN'!M87</f>
        <v>0</v>
      </c>
      <c r="E367" s="57">
        <f>'LIGHT GUN'!N87</f>
        <v>0</v>
      </c>
      <c r="F367" s="171">
        <f>'LIGHT GUN'!O87</f>
        <v>0</v>
      </c>
      <c r="G367" s="57">
        <f t="shared" si="64"/>
        <v>0</v>
      </c>
      <c r="H367" s="57" t="str">
        <f t="shared" si="65"/>
        <v>99</v>
      </c>
      <c r="I367" s="57">
        <f t="shared" si="66"/>
        <v>361</v>
      </c>
      <c r="J367" s="57" t="str">
        <f t="shared" si="67"/>
        <v>DQ</v>
      </c>
      <c r="L367" s="57" t="str">
        <f>IF('Competitor List'!K66="Y",'Competitor List'!C66," ")</f>
        <v xml:space="preserve"> </v>
      </c>
      <c r="M367" s="57">
        <f>'HEAVY GUN'!M87</f>
        <v>0</v>
      </c>
      <c r="N367" s="57">
        <f>'HEAVY GUN'!N87</f>
        <v>0</v>
      </c>
      <c r="O367" s="171">
        <f>'HEAVY GUN'!O87</f>
        <v>0</v>
      </c>
      <c r="P367" s="57">
        <f t="shared" si="68"/>
        <v>0</v>
      </c>
      <c r="Q367" s="57" t="str">
        <f t="shared" si="69"/>
        <v>99</v>
      </c>
      <c r="R367" s="57">
        <f t="shared" si="70"/>
        <v>361</v>
      </c>
      <c r="S367" s="57" t="str">
        <f t="shared" si="71"/>
        <v>DQ</v>
      </c>
      <c r="U367" s="57">
        <f>'Factory Gun'!B87</f>
        <v>0</v>
      </c>
      <c r="V367" s="57">
        <f>'Factory Gun'!M87</f>
        <v>0</v>
      </c>
      <c r="W367" s="57">
        <f>'Factory Gun'!N87</f>
        <v>0</v>
      </c>
      <c r="X367" s="171">
        <f>'Factory Gun'!O87</f>
        <v>0</v>
      </c>
      <c r="Y367" s="57">
        <f t="shared" si="72"/>
        <v>0</v>
      </c>
      <c r="Z367" s="57" t="str">
        <f t="shared" si="73"/>
        <v>99</v>
      </c>
      <c r="AA367" s="57">
        <f t="shared" si="62"/>
        <v>361</v>
      </c>
      <c r="AB367" s="57" t="str">
        <f t="shared" si="63"/>
        <v>DQ</v>
      </c>
    </row>
    <row r="368" spans="1:28" x14ac:dyDescent="0.35">
      <c r="A368" s="57">
        <v>362</v>
      </c>
      <c r="B368" s="58" t="s">
        <v>156</v>
      </c>
      <c r="C368" s="57" t="str">
        <f>IF('Competitor List'!J67="Y",'Competitor List'!B67," ")</f>
        <v xml:space="preserve"> </v>
      </c>
      <c r="D368" s="57">
        <f>'LIGHT GUN'!M88</f>
        <v>0</v>
      </c>
      <c r="E368" s="57">
        <f>'LIGHT GUN'!N88</f>
        <v>0</v>
      </c>
      <c r="F368" s="171">
        <f>'LIGHT GUN'!O88</f>
        <v>0</v>
      </c>
      <c r="G368" s="57">
        <f t="shared" si="64"/>
        <v>0</v>
      </c>
      <c r="H368" s="57" t="str">
        <f t="shared" si="65"/>
        <v>99</v>
      </c>
      <c r="I368" s="57">
        <f t="shared" si="66"/>
        <v>362</v>
      </c>
      <c r="J368" s="57" t="str">
        <f t="shared" si="67"/>
        <v>DQ</v>
      </c>
      <c r="L368" s="57" t="str">
        <f>IF('Competitor List'!K67="Y",'Competitor List'!C67," ")</f>
        <v xml:space="preserve"> </v>
      </c>
      <c r="M368" s="57">
        <f>'HEAVY GUN'!M88</f>
        <v>0</v>
      </c>
      <c r="N368" s="57">
        <f>'HEAVY GUN'!N88</f>
        <v>0</v>
      </c>
      <c r="O368" s="171">
        <f>'HEAVY GUN'!O88</f>
        <v>0</v>
      </c>
      <c r="P368" s="57">
        <f t="shared" si="68"/>
        <v>0</v>
      </c>
      <c r="Q368" s="57" t="str">
        <f t="shared" si="69"/>
        <v>99</v>
      </c>
      <c r="R368" s="57">
        <f t="shared" si="70"/>
        <v>362</v>
      </c>
      <c r="S368" s="57" t="str">
        <f t="shared" si="71"/>
        <v>DQ</v>
      </c>
      <c r="U368" s="57">
        <f>'Factory Gun'!B88</f>
        <v>0</v>
      </c>
      <c r="V368" s="57">
        <f>'Factory Gun'!M88</f>
        <v>0</v>
      </c>
      <c r="W368" s="57">
        <f>'Factory Gun'!N88</f>
        <v>0</v>
      </c>
      <c r="X368" s="171">
        <f>'Factory Gun'!O88</f>
        <v>0</v>
      </c>
      <c r="Y368" s="57">
        <f t="shared" si="72"/>
        <v>0</v>
      </c>
      <c r="Z368" s="57" t="str">
        <f t="shared" si="73"/>
        <v>99</v>
      </c>
      <c r="AA368" s="57">
        <f t="shared" si="62"/>
        <v>362</v>
      </c>
      <c r="AB368" s="57" t="str">
        <f t="shared" si="63"/>
        <v>DQ</v>
      </c>
    </row>
    <row r="369" spans="1:28" x14ac:dyDescent="0.35">
      <c r="A369" s="57">
        <v>363</v>
      </c>
      <c r="B369" s="58" t="s">
        <v>156</v>
      </c>
      <c r="C369" s="57" t="str">
        <f>IF('Competitor List'!J68="Y",'Competitor List'!B68," ")</f>
        <v xml:space="preserve"> </v>
      </c>
      <c r="D369" s="57">
        <f>'LIGHT GUN'!M89</f>
        <v>0</v>
      </c>
      <c r="E369" s="57">
        <f>'LIGHT GUN'!N89</f>
        <v>0</v>
      </c>
      <c r="F369" s="171">
        <f>'LIGHT GUN'!O89</f>
        <v>0</v>
      </c>
      <c r="G369" s="57">
        <f t="shared" si="64"/>
        <v>0</v>
      </c>
      <c r="H369" s="57" t="str">
        <f t="shared" si="65"/>
        <v>99</v>
      </c>
      <c r="I369" s="57">
        <f t="shared" si="66"/>
        <v>363</v>
      </c>
      <c r="J369" s="57" t="str">
        <f t="shared" si="67"/>
        <v>DQ</v>
      </c>
      <c r="L369" s="57" t="str">
        <f>IF('Competitor List'!K68="Y",'Competitor List'!C68," ")</f>
        <v xml:space="preserve"> </v>
      </c>
      <c r="M369" s="57">
        <f>'HEAVY GUN'!M89</f>
        <v>0</v>
      </c>
      <c r="N369" s="57">
        <f>'HEAVY GUN'!N89</f>
        <v>0</v>
      </c>
      <c r="O369" s="171">
        <f>'HEAVY GUN'!O89</f>
        <v>0</v>
      </c>
      <c r="P369" s="57">
        <f t="shared" si="68"/>
        <v>0</v>
      </c>
      <c r="Q369" s="57" t="str">
        <f t="shared" si="69"/>
        <v>99</v>
      </c>
      <c r="R369" s="57">
        <f t="shared" si="70"/>
        <v>363</v>
      </c>
      <c r="S369" s="57" t="str">
        <f t="shared" si="71"/>
        <v>DQ</v>
      </c>
      <c r="U369" s="57">
        <f>'Factory Gun'!B89</f>
        <v>0</v>
      </c>
      <c r="V369" s="57">
        <f>'Factory Gun'!M89</f>
        <v>0</v>
      </c>
      <c r="W369" s="57">
        <f>'Factory Gun'!N89</f>
        <v>0</v>
      </c>
      <c r="X369" s="171">
        <f>'Factory Gun'!O89</f>
        <v>0</v>
      </c>
      <c r="Y369" s="57">
        <f t="shared" si="72"/>
        <v>0</v>
      </c>
      <c r="Z369" s="57" t="str">
        <f t="shared" si="73"/>
        <v>99</v>
      </c>
      <c r="AA369" s="57">
        <f t="shared" si="62"/>
        <v>363</v>
      </c>
      <c r="AB369" s="57" t="str">
        <f t="shared" si="63"/>
        <v>DQ</v>
      </c>
    </row>
    <row r="370" spans="1:28" x14ac:dyDescent="0.35">
      <c r="A370" s="57">
        <v>364</v>
      </c>
      <c r="B370" s="58" t="s">
        <v>156</v>
      </c>
      <c r="C370" s="57" t="str">
        <f>IF('Competitor List'!J69="Y",'Competitor List'!B69," ")</f>
        <v xml:space="preserve"> </v>
      </c>
      <c r="D370" s="57">
        <f>'LIGHT GUN'!M90</f>
        <v>0</v>
      </c>
      <c r="E370" s="57">
        <f>'LIGHT GUN'!N90</f>
        <v>0</v>
      </c>
      <c r="F370" s="171">
        <f>'LIGHT GUN'!O90</f>
        <v>0</v>
      </c>
      <c r="G370" s="57">
        <f t="shared" si="64"/>
        <v>0</v>
      </c>
      <c r="H370" s="57" t="str">
        <f t="shared" si="65"/>
        <v>99</v>
      </c>
      <c r="I370" s="57">
        <f t="shared" si="66"/>
        <v>364</v>
      </c>
      <c r="J370" s="57" t="str">
        <f t="shared" si="67"/>
        <v>DQ</v>
      </c>
      <c r="L370" s="57" t="str">
        <f>IF('Competitor List'!K69="Y",'Competitor List'!C69," ")</f>
        <v xml:space="preserve"> </v>
      </c>
      <c r="M370" s="57">
        <f>'HEAVY GUN'!M90</f>
        <v>0</v>
      </c>
      <c r="N370" s="57">
        <f>'HEAVY GUN'!N90</f>
        <v>0</v>
      </c>
      <c r="O370" s="171">
        <f>'HEAVY GUN'!O90</f>
        <v>0</v>
      </c>
      <c r="P370" s="57">
        <f t="shared" si="68"/>
        <v>0</v>
      </c>
      <c r="Q370" s="57" t="str">
        <f t="shared" si="69"/>
        <v>99</v>
      </c>
      <c r="R370" s="57">
        <f t="shared" si="70"/>
        <v>364</v>
      </c>
      <c r="S370" s="57" t="str">
        <f t="shared" si="71"/>
        <v>DQ</v>
      </c>
      <c r="U370" s="57">
        <f>'Factory Gun'!B90</f>
        <v>0</v>
      </c>
      <c r="V370" s="57">
        <f>'Factory Gun'!M90</f>
        <v>0</v>
      </c>
      <c r="W370" s="57">
        <f>'Factory Gun'!N90</f>
        <v>0</v>
      </c>
      <c r="X370" s="171">
        <f>'Factory Gun'!O90</f>
        <v>0</v>
      </c>
      <c r="Y370" s="57">
        <f t="shared" si="72"/>
        <v>0</v>
      </c>
      <c r="Z370" s="57" t="str">
        <f t="shared" si="73"/>
        <v>99</v>
      </c>
      <c r="AA370" s="57">
        <f t="shared" si="62"/>
        <v>364</v>
      </c>
      <c r="AB370" s="57" t="str">
        <f t="shared" si="63"/>
        <v>DQ</v>
      </c>
    </row>
    <row r="371" spans="1:28" x14ac:dyDescent="0.35">
      <c r="A371" s="57">
        <v>365</v>
      </c>
      <c r="B371" s="58" t="s">
        <v>156</v>
      </c>
      <c r="C371" s="57" t="str">
        <f>IF('Competitor List'!J70="Y",'Competitor List'!B70," ")</f>
        <v xml:space="preserve"> </v>
      </c>
      <c r="D371" s="57">
        <f>'LIGHT GUN'!M91</f>
        <v>0</v>
      </c>
      <c r="E371" s="57">
        <f>'LIGHT GUN'!N91</f>
        <v>0</v>
      </c>
      <c r="F371" s="171">
        <f>'LIGHT GUN'!O91</f>
        <v>0</v>
      </c>
      <c r="G371" s="57">
        <f t="shared" si="64"/>
        <v>0</v>
      </c>
      <c r="H371" s="57" t="str">
        <f t="shared" si="65"/>
        <v>99</v>
      </c>
      <c r="I371" s="57">
        <f t="shared" si="66"/>
        <v>365</v>
      </c>
      <c r="J371" s="57" t="str">
        <f t="shared" si="67"/>
        <v>DQ</v>
      </c>
      <c r="L371" s="57" t="str">
        <f>IF('Competitor List'!K70="Y",'Competitor List'!C70," ")</f>
        <v xml:space="preserve"> </v>
      </c>
      <c r="M371" s="57">
        <f>'HEAVY GUN'!M91</f>
        <v>0</v>
      </c>
      <c r="N371" s="57">
        <f>'HEAVY GUN'!N91</f>
        <v>0</v>
      </c>
      <c r="O371" s="171">
        <f>'HEAVY GUN'!O91</f>
        <v>0</v>
      </c>
      <c r="P371" s="57">
        <f t="shared" si="68"/>
        <v>0</v>
      </c>
      <c r="Q371" s="57" t="str">
        <f t="shared" si="69"/>
        <v>99</v>
      </c>
      <c r="R371" s="57">
        <f t="shared" si="70"/>
        <v>365</v>
      </c>
      <c r="S371" s="57" t="str">
        <f t="shared" si="71"/>
        <v>DQ</v>
      </c>
      <c r="U371" s="57">
        <f>'Factory Gun'!B91</f>
        <v>0</v>
      </c>
      <c r="V371" s="57">
        <f>'Factory Gun'!M91</f>
        <v>0</v>
      </c>
      <c r="W371" s="57">
        <f>'Factory Gun'!N91</f>
        <v>0</v>
      </c>
      <c r="X371" s="171">
        <f>'Factory Gun'!O91</f>
        <v>0</v>
      </c>
      <c r="Y371" s="57">
        <f t="shared" si="72"/>
        <v>0</v>
      </c>
      <c r="Z371" s="57" t="str">
        <f t="shared" si="73"/>
        <v>99</v>
      </c>
      <c r="AA371" s="57">
        <f t="shared" si="62"/>
        <v>365</v>
      </c>
      <c r="AB371" s="57" t="str">
        <f t="shared" si="63"/>
        <v>DQ</v>
      </c>
    </row>
    <row r="372" spans="1:28" x14ac:dyDescent="0.35">
      <c r="A372" s="57">
        <v>366</v>
      </c>
      <c r="B372" s="58" t="s">
        <v>156</v>
      </c>
      <c r="C372" s="57" t="str">
        <f>IF('Competitor List'!J71="Y",'Competitor List'!B71," ")</f>
        <v xml:space="preserve"> </v>
      </c>
      <c r="D372" s="57">
        <f>'LIGHT GUN'!M92</f>
        <v>0</v>
      </c>
      <c r="E372" s="57">
        <f>'LIGHT GUN'!N92</f>
        <v>0</v>
      </c>
      <c r="F372" s="171">
        <f>'LIGHT GUN'!O92</f>
        <v>0</v>
      </c>
      <c r="G372" s="57">
        <f t="shared" si="64"/>
        <v>0</v>
      </c>
      <c r="H372" s="57" t="str">
        <f t="shared" si="65"/>
        <v>99</v>
      </c>
      <c r="I372" s="57">
        <f t="shared" si="66"/>
        <v>366</v>
      </c>
      <c r="J372" s="57" t="str">
        <f t="shared" si="67"/>
        <v>DQ</v>
      </c>
      <c r="L372" s="57" t="str">
        <f>IF('Competitor List'!K71="Y",'Competitor List'!C71," ")</f>
        <v xml:space="preserve"> </v>
      </c>
      <c r="M372" s="57">
        <f>'HEAVY GUN'!M92</f>
        <v>0</v>
      </c>
      <c r="N372" s="57">
        <f>'HEAVY GUN'!N92</f>
        <v>0</v>
      </c>
      <c r="O372" s="171">
        <f>'HEAVY GUN'!O92</f>
        <v>0</v>
      </c>
      <c r="P372" s="57">
        <f t="shared" si="68"/>
        <v>0</v>
      </c>
      <c r="Q372" s="57" t="str">
        <f t="shared" si="69"/>
        <v>99</v>
      </c>
      <c r="R372" s="57">
        <f t="shared" si="70"/>
        <v>366</v>
      </c>
      <c r="S372" s="57" t="str">
        <f t="shared" si="71"/>
        <v>DQ</v>
      </c>
      <c r="U372" s="57">
        <f>'Factory Gun'!B92</f>
        <v>0</v>
      </c>
      <c r="V372" s="57">
        <f>'Factory Gun'!M92</f>
        <v>0</v>
      </c>
      <c r="W372" s="57">
        <f>'Factory Gun'!N92</f>
        <v>0</v>
      </c>
      <c r="X372" s="171">
        <f>'Factory Gun'!O92</f>
        <v>0</v>
      </c>
      <c r="Y372" s="57">
        <f t="shared" si="72"/>
        <v>0</v>
      </c>
      <c r="Z372" s="57" t="str">
        <f t="shared" si="73"/>
        <v>99</v>
      </c>
      <c r="AA372" s="57">
        <f t="shared" ref="AA372:AA435" si="74" xml:space="preserve"> IF(AND(ISNUMBER(V372)),RANK(V372,$V$7:$V$606,0)+SUMPRODUCT(($V$7:$V$606=V372)*($X$7:$X$606&lt;X372))+SUMPRODUCT(($V$7:$V$606=V372)*($X$7:$X$606=X372)*($W$7:$W$606&gt;W372))+SUMPRODUCT(($V$7:$V$606=V372)*($X$7:$X$606=X372)*($W$7:$W$606=W372)*($A$7:$A$606&lt;A372)),"DQ")</f>
        <v>366</v>
      </c>
      <c r="AB372" s="57" t="str">
        <f t="shared" ref="AB372:AB435" si="75" xml:space="preserve"> IF(AND(Z372&gt;0,ISNUMBER(Z372)),RANK(Z372,$Z$7:$Z$606,1)+SUMPRODUCT(($Z$7:$Z$606=Z372)*($V$7:$V$606&gt;V372))+SUMPRODUCT(($Z$7:$Z$606=Z372)*($V$7:$V$606=V372)*($W$7:$W$606&gt;W372))+SUMPRODUCT(($Z$7:$Z$606=Z372)*($V$7:$V$606=V372)*($W$7:$W$606=W372)*($A$7:$A$606&lt;A372)),"DQ")</f>
        <v>DQ</v>
      </c>
    </row>
    <row r="373" spans="1:28" x14ac:dyDescent="0.35">
      <c r="A373" s="57">
        <v>367</v>
      </c>
      <c r="B373" s="58" t="s">
        <v>156</v>
      </c>
      <c r="C373" s="57" t="str">
        <f>IF('Competitor List'!J72="Y",'Competitor List'!B72," ")</f>
        <v xml:space="preserve"> </v>
      </c>
      <c r="D373" s="57">
        <f>'LIGHT GUN'!M93</f>
        <v>0</v>
      </c>
      <c r="E373" s="57">
        <f>'LIGHT GUN'!N93</f>
        <v>0</v>
      </c>
      <c r="F373" s="171">
        <f>'LIGHT GUN'!O93</f>
        <v>0</v>
      </c>
      <c r="G373" s="57">
        <f t="shared" si="64"/>
        <v>0</v>
      </c>
      <c r="H373" s="57" t="str">
        <f t="shared" si="65"/>
        <v>99</v>
      </c>
      <c r="I373" s="57">
        <f t="shared" si="66"/>
        <v>367</v>
      </c>
      <c r="J373" s="57" t="str">
        <f t="shared" si="67"/>
        <v>DQ</v>
      </c>
      <c r="L373" s="57" t="str">
        <f>IF('Competitor List'!K72="Y",'Competitor List'!C72," ")</f>
        <v xml:space="preserve"> </v>
      </c>
      <c r="M373" s="57">
        <f>'HEAVY GUN'!M93</f>
        <v>0</v>
      </c>
      <c r="N373" s="57">
        <f>'HEAVY GUN'!N93</f>
        <v>0</v>
      </c>
      <c r="O373" s="171">
        <f>'HEAVY GUN'!O93</f>
        <v>0</v>
      </c>
      <c r="P373" s="57">
        <f t="shared" si="68"/>
        <v>0</v>
      </c>
      <c r="Q373" s="57" t="str">
        <f t="shared" si="69"/>
        <v>99</v>
      </c>
      <c r="R373" s="57">
        <f t="shared" si="70"/>
        <v>367</v>
      </c>
      <c r="S373" s="57" t="str">
        <f t="shared" si="71"/>
        <v>DQ</v>
      </c>
      <c r="U373" s="57">
        <f>'Factory Gun'!B93</f>
        <v>0</v>
      </c>
      <c r="V373" s="57">
        <f>'Factory Gun'!M93</f>
        <v>0</v>
      </c>
      <c r="W373" s="57">
        <f>'Factory Gun'!N93</f>
        <v>0</v>
      </c>
      <c r="X373" s="171">
        <f>'Factory Gun'!O93</f>
        <v>0</v>
      </c>
      <c r="Y373" s="57">
        <f t="shared" si="72"/>
        <v>0</v>
      </c>
      <c r="Z373" s="57" t="str">
        <f t="shared" si="73"/>
        <v>99</v>
      </c>
      <c r="AA373" s="57">
        <f t="shared" si="74"/>
        <v>367</v>
      </c>
      <c r="AB373" s="57" t="str">
        <f t="shared" si="75"/>
        <v>DQ</v>
      </c>
    </row>
    <row r="374" spans="1:28" x14ac:dyDescent="0.35">
      <c r="A374" s="57">
        <v>368</v>
      </c>
      <c r="B374" s="58" t="s">
        <v>156</v>
      </c>
      <c r="C374" s="57" t="str">
        <f>IF('Competitor List'!J73="Y",'Competitor List'!B73," ")</f>
        <v xml:space="preserve"> </v>
      </c>
      <c r="D374" s="57">
        <f>'LIGHT GUN'!M94</f>
        <v>0</v>
      </c>
      <c r="E374" s="57">
        <f>'LIGHT GUN'!N94</f>
        <v>0</v>
      </c>
      <c r="F374" s="171">
        <f>'LIGHT GUN'!O94</f>
        <v>0</v>
      </c>
      <c r="G374" s="57">
        <f t="shared" si="64"/>
        <v>0</v>
      </c>
      <c r="H374" s="57" t="str">
        <f t="shared" si="65"/>
        <v>99</v>
      </c>
      <c r="I374" s="57">
        <f t="shared" si="66"/>
        <v>368</v>
      </c>
      <c r="J374" s="57" t="str">
        <f t="shared" si="67"/>
        <v>DQ</v>
      </c>
      <c r="L374" s="57" t="str">
        <f>IF('Competitor List'!K73="Y",'Competitor List'!C73," ")</f>
        <v xml:space="preserve"> </v>
      </c>
      <c r="M374" s="57">
        <f>'HEAVY GUN'!M94</f>
        <v>0</v>
      </c>
      <c r="N374" s="57">
        <f>'HEAVY GUN'!N94</f>
        <v>0</v>
      </c>
      <c r="O374" s="171">
        <f>'HEAVY GUN'!O94</f>
        <v>0</v>
      </c>
      <c r="P374" s="57">
        <f t="shared" si="68"/>
        <v>0</v>
      </c>
      <c r="Q374" s="57" t="str">
        <f t="shared" si="69"/>
        <v>99</v>
      </c>
      <c r="R374" s="57">
        <f t="shared" si="70"/>
        <v>368</v>
      </c>
      <c r="S374" s="57" t="str">
        <f t="shared" si="71"/>
        <v>DQ</v>
      </c>
      <c r="U374" s="57">
        <f>'Factory Gun'!B94</f>
        <v>0</v>
      </c>
      <c r="V374" s="57">
        <f>'Factory Gun'!M94</f>
        <v>0</v>
      </c>
      <c r="W374" s="57">
        <f>'Factory Gun'!N94</f>
        <v>0</v>
      </c>
      <c r="X374" s="171">
        <f>'Factory Gun'!O94</f>
        <v>0</v>
      </c>
      <c r="Y374" s="57">
        <f t="shared" si="72"/>
        <v>0</v>
      </c>
      <c r="Z374" s="57" t="str">
        <f t="shared" si="73"/>
        <v>99</v>
      </c>
      <c r="AA374" s="57">
        <f t="shared" si="74"/>
        <v>368</v>
      </c>
      <c r="AB374" s="57" t="str">
        <f t="shared" si="75"/>
        <v>DQ</v>
      </c>
    </row>
    <row r="375" spans="1:28" x14ac:dyDescent="0.35">
      <c r="A375" s="57">
        <v>369</v>
      </c>
      <c r="B375" s="58" t="s">
        <v>156</v>
      </c>
      <c r="C375" s="57" t="str">
        <f>IF('Competitor List'!J74="Y",'Competitor List'!B74," ")</f>
        <v xml:space="preserve"> </v>
      </c>
      <c r="D375" s="57">
        <f>'LIGHT GUN'!M95</f>
        <v>0</v>
      </c>
      <c r="E375" s="57">
        <f>'LIGHT GUN'!N95</f>
        <v>0</v>
      </c>
      <c r="F375" s="171">
        <f>'LIGHT GUN'!O95</f>
        <v>0</v>
      </c>
      <c r="G375" s="57">
        <f t="shared" si="64"/>
        <v>0</v>
      </c>
      <c r="H375" s="57" t="str">
        <f t="shared" si="65"/>
        <v>99</v>
      </c>
      <c r="I375" s="57">
        <f t="shared" si="66"/>
        <v>369</v>
      </c>
      <c r="J375" s="57" t="str">
        <f t="shared" si="67"/>
        <v>DQ</v>
      </c>
      <c r="L375" s="57" t="str">
        <f>IF('Competitor List'!K74="Y",'Competitor List'!C74," ")</f>
        <v xml:space="preserve"> </v>
      </c>
      <c r="M375" s="57">
        <f>'HEAVY GUN'!M95</f>
        <v>0</v>
      </c>
      <c r="N375" s="57">
        <f>'HEAVY GUN'!N95</f>
        <v>0</v>
      </c>
      <c r="O375" s="171">
        <f>'HEAVY GUN'!O95</f>
        <v>0</v>
      </c>
      <c r="P375" s="57">
        <f t="shared" si="68"/>
        <v>0</v>
      </c>
      <c r="Q375" s="57" t="str">
        <f t="shared" si="69"/>
        <v>99</v>
      </c>
      <c r="R375" s="57">
        <f t="shared" si="70"/>
        <v>369</v>
      </c>
      <c r="S375" s="57" t="str">
        <f t="shared" si="71"/>
        <v>DQ</v>
      </c>
      <c r="U375" s="57">
        <f>'Factory Gun'!B95</f>
        <v>0</v>
      </c>
      <c r="V375" s="57">
        <f>'Factory Gun'!M95</f>
        <v>0</v>
      </c>
      <c r="W375" s="57">
        <f>'Factory Gun'!N95</f>
        <v>0</v>
      </c>
      <c r="X375" s="171">
        <f>'Factory Gun'!O95</f>
        <v>0</v>
      </c>
      <c r="Y375" s="57">
        <f t="shared" si="72"/>
        <v>0</v>
      </c>
      <c r="Z375" s="57" t="str">
        <f t="shared" si="73"/>
        <v>99</v>
      </c>
      <c r="AA375" s="57">
        <f t="shared" si="74"/>
        <v>369</v>
      </c>
      <c r="AB375" s="57" t="str">
        <f t="shared" si="75"/>
        <v>DQ</v>
      </c>
    </row>
    <row r="376" spans="1:28" x14ac:dyDescent="0.35">
      <c r="A376" s="57">
        <v>370</v>
      </c>
      <c r="B376" s="58" t="s">
        <v>156</v>
      </c>
      <c r="C376" s="57" t="str">
        <f>IF('Competitor List'!J75="Y",'Competitor List'!B75," ")</f>
        <v xml:space="preserve"> </v>
      </c>
      <c r="D376" s="57">
        <f>'LIGHT GUN'!M96</f>
        <v>0</v>
      </c>
      <c r="E376" s="57">
        <f>'LIGHT GUN'!N96</f>
        <v>0</v>
      </c>
      <c r="F376" s="171">
        <f>'LIGHT GUN'!O96</f>
        <v>0</v>
      </c>
      <c r="G376" s="57">
        <f t="shared" si="64"/>
        <v>0</v>
      </c>
      <c r="H376" s="57" t="str">
        <f t="shared" si="65"/>
        <v>99</v>
      </c>
      <c r="I376" s="57">
        <f t="shared" si="66"/>
        <v>370</v>
      </c>
      <c r="J376" s="57" t="str">
        <f t="shared" si="67"/>
        <v>DQ</v>
      </c>
      <c r="L376" s="57" t="str">
        <f>IF('Competitor List'!K75="Y",'Competitor List'!C75," ")</f>
        <v xml:space="preserve"> </v>
      </c>
      <c r="M376" s="57">
        <f>'HEAVY GUN'!M96</f>
        <v>0</v>
      </c>
      <c r="N376" s="57">
        <f>'HEAVY GUN'!N96</f>
        <v>0</v>
      </c>
      <c r="O376" s="171">
        <f>'HEAVY GUN'!O96</f>
        <v>0</v>
      </c>
      <c r="P376" s="57">
        <f t="shared" si="68"/>
        <v>0</v>
      </c>
      <c r="Q376" s="57" t="str">
        <f t="shared" si="69"/>
        <v>99</v>
      </c>
      <c r="R376" s="57">
        <f t="shared" si="70"/>
        <v>370</v>
      </c>
      <c r="S376" s="57" t="str">
        <f t="shared" si="71"/>
        <v>DQ</v>
      </c>
      <c r="U376" s="57">
        <f>'Factory Gun'!B96</f>
        <v>0</v>
      </c>
      <c r="V376" s="57">
        <f>'Factory Gun'!M96</f>
        <v>0</v>
      </c>
      <c r="W376" s="57">
        <f>'Factory Gun'!N96</f>
        <v>0</v>
      </c>
      <c r="X376" s="171">
        <f>'Factory Gun'!O96</f>
        <v>0</v>
      </c>
      <c r="Y376" s="57">
        <f t="shared" si="72"/>
        <v>0</v>
      </c>
      <c r="Z376" s="57" t="str">
        <f t="shared" si="73"/>
        <v>99</v>
      </c>
      <c r="AA376" s="57">
        <f t="shared" si="74"/>
        <v>370</v>
      </c>
      <c r="AB376" s="57" t="str">
        <f t="shared" si="75"/>
        <v>DQ</v>
      </c>
    </row>
    <row r="377" spans="1:28" x14ac:dyDescent="0.35">
      <c r="A377" s="57">
        <v>371</v>
      </c>
      <c r="B377" s="58" t="s">
        <v>156</v>
      </c>
      <c r="C377" s="57" t="str">
        <f>IF('Competitor List'!J76="Y",'Competitor List'!B76," ")</f>
        <v xml:space="preserve"> </v>
      </c>
      <c r="D377" s="57">
        <f>'LIGHT GUN'!M97</f>
        <v>0</v>
      </c>
      <c r="E377" s="57">
        <f>'LIGHT GUN'!N97</f>
        <v>0</v>
      </c>
      <c r="F377" s="171">
        <f>'LIGHT GUN'!O97</f>
        <v>0</v>
      </c>
      <c r="G377" s="57">
        <f t="shared" si="64"/>
        <v>0</v>
      </c>
      <c r="H377" s="57" t="str">
        <f t="shared" si="65"/>
        <v>99</v>
      </c>
      <c r="I377" s="57">
        <f t="shared" si="66"/>
        <v>371</v>
      </c>
      <c r="J377" s="57" t="str">
        <f t="shared" si="67"/>
        <v>DQ</v>
      </c>
      <c r="L377" s="57" t="str">
        <f>IF('Competitor List'!K76="Y",'Competitor List'!C76," ")</f>
        <v xml:space="preserve"> </v>
      </c>
      <c r="M377" s="57">
        <f>'HEAVY GUN'!M97</f>
        <v>0</v>
      </c>
      <c r="N377" s="57">
        <f>'HEAVY GUN'!N97</f>
        <v>0</v>
      </c>
      <c r="O377" s="171">
        <f>'HEAVY GUN'!O97</f>
        <v>0</v>
      </c>
      <c r="P377" s="57">
        <f t="shared" si="68"/>
        <v>0</v>
      </c>
      <c r="Q377" s="57" t="str">
        <f t="shared" si="69"/>
        <v>99</v>
      </c>
      <c r="R377" s="57">
        <f t="shared" si="70"/>
        <v>371</v>
      </c>
      <c r="S377" s="57" t="str">
        <f t="shared" si="71"/>
        <v>DQ</v>
      </c>
      <c r="U377" s="57">
        <f>'Factory Gun'!B97</f>
        <v>0</v>
      </c>
      <c r="V377" s="57">
        <f>'Factory Gun'!M97</f>
        <v>0</v>
      </c>
      <c r="W377" s="57">
        <f>'Factory Gun'!N97</f>
        <v>0</v>
      </c>
      <c r="X377" s="171">
        <f>'Factory Gun'!O97</f>
        <v>0</v>
      </c>
      <c r="Y377" s="57">
        <f t="shared" si="72"/>
        <v>0</v>
      </c>
      <c r="Z377" s="57" t="str">
        <f t="shared" si="73"/>
        <v>99</v>
      </c>
      <c r="AA377" s="57">
        <f t="shared" si="74"/>
        <v>371</v>
      </c>
      <c r="AB377" s="57" t="str">
        <f t="shared" si="75"/>
        <v>DQ</v>
      </c>
    </row>
    <row r="378" spans="1:28" x14ac:dyDescent="0.35">
      <c r="A378" s="57">
        <v>372</v>
      </c>
      <c r="B378" s="58" t="s">
        <v>156</v>
      </c>
      <c r="C378" s="57" t="str">
        <f>IF('Competitor List'!J77="Y",'Competitor List'!B77," ")</f>
        <v xml:space="preserve"> </v>
      </c>
      <c r="D378" s="57">
        <f>'LIGHT GUN'!M98</f>
        <v>0</v>
      </c>
      <c r="E378" s="57">
        <f>'LIGHT GUN'!N98</f>
        <v>0</v>
      </c>
      <c r="F378" s="171">
        <f>'LIGHT GUN'!O98</f>
        <v>0</v>
      </c>
      <c r="G378" s="57">
        <f t="shared" si="64"/>
        <v>0</v>
      </c>
      <c r="H378" s="57" t="str">
        <f t="shared" si="65"/>
        <v>99</v>
      </c>
      <c r="I378" s="57">
        <f t="shared" si="66"/>
        <v>372</v>
      </c>
      <c r="J378" s="57" t="str">
        <f t="shared" si="67"/>
        <v>DQ</v>
      </c>
      <c r="L378" s="57" t="str">
        <f>IF('Competitor List'!K77="Y",'Competitor List'!C77," ")</f>
        <v xml:space="preserve"> </v>
      </c>
      <c r="M378" s="57">
        <f>'HEAVY GUN'!M98</f>
        <v>0</v>
      </c>
      <c r="N378" s="57">
        <f>'HEAVY GUN'!N98</f>
        <v>0</v>
      </c>
      <c r="O378" s="171">
        <f>'HEAVY GUN'!O98</f>
        <v>0</v>
      </c>
      <c r="P378" s="57">
        <f t="shared" si="68"/>
        <v>0</v>
      </c>
      <c r="Q378" s="57" t="str">
        <f t="shared" si="69"/>
        <v>99</v>
      </c>
      <c r="R378" s="57">
        <f t="shared" si="70"/>
        <v>372</v>
      </c>
      <c r="S378" s="57" t="str">
        <f t="shared" si="71"/>
        <v>DQ</v>
      </c>
      <c r="U378" s="57">
        <f>'Factory Gun'!B98</f>
        <v>0</v>
      </c>
      <c r="V378" s="57">
        <f>'Factory Gun'!M98</f>
        <v>0</v>
      </c>
      <c r="W378" s="57">
        <f>'Factory Gun'!N98</f>
        <v>0</v>
      </c>
      <c r="X378" s="171">
        <f>'Factory Gun'!O98</f>
        <v>0</v>
      </c>
      <c r="Y378" s="57">
        <f t="shared" si="72"/>
        <v>0</v>
      </c>
      <c r="Z378" s="57" t="str">
        <f t="shared" si="73"/>
        <v>99</v>
      </c>
      <c r="AA378" s="57">
        <f t="shared" si="74"/>
        <v>372</v>
      </c>
      <c r="AB378" s="57" t="str">
        <f t="shared" si="75"/>
        <v>DQ</v>
      </c>
    </row>
    <row r="379" spans="1:28" x14ac:dyDescent="0.35">
      <c r="A379" s="57">
        <v>373</v>
      </c>
      <c r="B379" s="58" t="s">
        <v>156</v>
      </c>
      <c r="C379" s="57" t="str">
        <f>IF('Competitor List'!J78="Y",'Competitor List'!B78," ")</f>
        <v xml:space="preserve"> </v>
      </c>
      <c r="D379" s="57">
        <f>'LIGHT GUN'!M99</f>
        <v>0</v>
      </c>
      <c r="E379" s="57">
        <f>'LIGHT GUN'!N99</f>
        <v>0</v>
      </c>
      <c r="F379" s="171">
        <f>'LIGHT GUN'!O99</f>
        <v>0</v>
      </c>
      <c r="G379" s="57">
        <f t="shared" si="64"/>
        <v>0</v>
      </c>
      <c r="H379" s="57" t="str">
        <f t="shared" si="65"/>
        <v>99</v>
      </c>
      <c r="I379" s="57">
        <f t="shared" si="66"/>
        <v>373</v>
      </c>
      <c r="J379" s="57" t="str">
        <f t="shared" si="67"/>
        <v>DQ</v>
      </c>
      <c r="L379" s="57" t="str">
        <f>IF('Competitor List'!K78="Y",'Competitor List'!C78," ")</f>
        <v xml:space="preserve"> </v>
      </c>
      <c r="M379" s="57">
        <f>'HEAVY GUN'!M99</f>
        <v>0</v>
      </c>
      <c r="N379" s="57">
        <f>'HEAVY GUN'!N99</f>
        <v>0</v>
      </c>
      <c r="O379" s="171">
        <f>'HEAVY GUN'!O99</f>
        <v>0</v>
      </c>
      <c r="P379" s="57">
        <f t="shared" si="68"/>
        <v>0</v>
      </c>
      <c r="Q379" s="57" t="str">
        <f t="shared" si="69"/>
        <v>99</v>
      </c>
      <c r="R379" s="57">
        <f t="shared" si="70"/>
        <v>373</v>
      </c>
      <c r="S379" s="57" t="str">
        <f t="shared" si="71"/>
        <v>DQ</v>
      </c>
      <c r="U379" s="57">
        <f>'Factory Gun'!B99</f>
        <v>0</v>
      </c>
      <c r="V379" s="57">
        <f>'Factory Gun'!M99</f>
        <v>0</v>
      </c>
      <c r="W379" s="57">
        <f>'Factory Gun'!N99</f>
        <v>0</v>
      </c>
      <c r="X379" s="171">
        <f>'Factory Gun'!O99</f>
        <v>0</v>
      </c>
      <c r="Y379" s="57">
        <f t="shared" si="72"/>
        <v>0</v>
      </c>
      <c r="Z379" s="57" t="str">
        <f t="shared" si="73"/>
        <v>99</v>
      </c>
      <c r="AA379" s="57">
        <f t="shared" si="74"/>
        <v>373</v>
      </c>
      <c r="AB379" s="57" t="str">
        <f t="shared" si="75"/>
        <v>DQ</v>
      </c>
    </row>
    <row r="380" spans="1:28" x14ac:dyDescent="0.35">
      <c r="A380" s="57">
        <v>374</v>
      </c>
      <c r="B380" s="58" t="s">
        <v>156</v>
      </c>
      <c r="C380" s="57" t="str">
        <f>IF('Competitor List'!J79="Y",'Competitor List'!B79," ")</f>
        <v xml:space="preserve"> </v>
      </c>
      <c r="D380" s="57">
        <f>'LIGHT GUN'!M100</f>
        <v>0</v>
      </c>
      <c r="E380" s="57">
        <f>'LIGHT GUN'!N100</f>
        <v>0</v>
      </c>
      <c r="F380" s="171">
        <f>'LIGHT GUN'!O100</f>
        <v>0</v>
      </c>
      <c r="G380" s="57">
        <f t="shared" si="64"/>
        <v>0</v>
      </c>
      <c r="H380" s="57" t="str">
        <f t="shared" si="65"/>
        <v>99</v>
      </c>
      <c r="I380" s="57">
        <f t="shared" si="66"/>
        <v>374</v>
      </c>
      <c r="J380" s="57" t="str">
        <f t="shared" si="67"/>
        <v>DQ</v>
      </c>
      <c r="L380" s="57" t="str">
        <f>IF('Competitor List'!K79="Y",'Competitor List'!C79," ")</f>
        <v xml:space="preserve"> </v>
      </c>
      <c r="M380" s="57">
        <f>'HEAVY GUN'!M100</f>
        <v>0</v>
      </c>
      <c r="N380" s="57">
        <f>'HEAVY GUN'!N100</f>
        <v>0</v>
      </c>
      <c r="O380" s="171">
        <f>'HEAVY GUN'!O100</f>
        <v>0</v>
      </c>
      <c r="P380" s="57">
        <f t="shared" si="68"/>
        <v>0</v>
      </c>
      <c r="Q380" s="57" t="str">
        <f t="shared" si="69"/>
        <v>99</v>
      </c>
      <c r="R380" s="57">
        <f t="shared" si="70"/>
        <v>374</v>
      </c>
      <c r="S380" s="57" t="str">
        <f t="shared" si="71"/>
        <v>DQ</v>
      </c>
      <c r="U380" s="57">
        <f>'Factory Gun'!B100</f>
        <v>0</v>
      </c>
      <c r="V380" s="57">
        <f>'Factory Gun'!M100</f>
        <v>0</v>
      </c>
      <c r="W380" s="57">
        <f>'Factory Gun'!N100</f>
        <v>0</v>
      </c>
      <c r="X380" s="171">
        <f>'Factory Gun'!O100</f>
        <v>0</v>
      </c>
      <c r="Y380" s="57">
        <f t="shared" si="72"/>
        <v>0</v>
      </c>
      <c r="Z380" s="57" t="str">
        <f t="shared" si="73"/>
        <v>99</v>
      </c>
      <c r="AA380" s="57">
        <f t="shared" si="74"/>
        <v>374</v>
      </c>
      <c r="AB380" s="57" t="str">
        <f t="shared" si="75"/>
        <v>DQ</v>
      </c>
    </row>
    <row r="381" spans="1:28" x14ac:dyDescent="0.35">
      <c r="A381" s="57">
        <v>375</v>
      </c>
      <c r="B381" s="58" t="s">
        <v>156</v>
      </c>
      <c r="C381" s="57" t="str">
        <f>IF('Competitor List'!J80="Y",'Competitor List'!B80," ")</f>
        <v xml:space="preserve"> </v>
      </c>
      <c r="D381" s="57">
        <f>'LIGHT GUN'!M101</f>
        <v>0</v>
      </c>
      <c r="E381" s="57">
        <f>'LIGHT GUN'!N101</f>
        <v>0</v>
      </c>
      <c r="F381" s="171">
        <f>'LIGHT GUN'!O101</f>
        <v>0</v>
      </c>
      <c r="G381" s="57">
        <f t="shared" si="64"/>
        <v>0</v>
      </c>
      <c r="H381" s="57" t="str">
        <f t="shared" si="65"/>
        <v>99</v>
      </c>
      <c r="I381" s="57">
        <f t="shared" si="66"/>
        <v>375</v>
      </c>
      <c r="J381" s="57" t="str">
        <f t="shared" si="67"/>
        <v>DQ</v>
      </c>
      <c r="L381" s="57" t="str">
        <f>IF('Competitor List'!K80="Y",'Competitor List'!C80," ")</f>
        <v xml:space="preserve"> </v>
      </c>
      <c r="M381" s="57">
        <f>'HEAVY GUN'!M101</f>
        <v>0</v>
      </c>
      <c r="N381" s="57">
        <f>'HEAVY GUN'!N101</f>
        <v>0</v>
      </c>
      <c r="O381" s="171">
        <f>'HEAVY GUN'!O101</f>
        <v>0</v>
      </c>
      <c r="P381" s="57">
        <f t="shared" si="68"/>
        <v>0</v>
      </c>
      <c r="Q381" s="57" t="str">
        <f t="shared" si="69"/>
        <v>99</v>
      </c>
      <c r="R381" s="57">
        <f t="shared" si="70"/>
        <v>375</v>
      </c>
      <c r="S381" s="57" t="str">
        <f t="shared" si="71"/>
        <v>DQ</v>
      </c>
      <c r="U381" s="57">
        <f>'Factory Gun'!B101</f>
        <v>0</v>
      </c>
      <c r="V381" s="57">
        <f>'Factory Gun'!M101</f>
        <v>0</v>
      </c>
      <c r="W381" s="57">
        <f>'Factory Gun'!N101</f>
        <v>0</v>
      </c>
      <c r="X381" s="171">
        <f>'Factory Gun'!O101</f>
        <v>0</v>
      </c>
      <c r="Y381" s="57">
        <f t="shared" si="72"/>
        <v>0</v>
      </c>
      <c r="Z381" s="57" t="str">
        <f t="shared" si="73"/>
        <v>99</v>
      </c>
      <c r="AA381" s="57">
        <f t="shared" si="74"/>
        <v>375</v>
      </c>
      <c r="AB381" s="57" t="str">
        <f t="shared" si="75"/>
        <v>DQ</v>
      </c>
    </row>
    <row r="382" spans="1:28" x14ac:dyDescent="0.35">
      <c r="A382" s="57">
        <v>376</v>
      </c>
      <c r="B382" s="58" t="s">
        <v>156</v>
      </c>
      <c r="C382" s="57" t="str">
        <f>IF('Competitor List'!J81="Y",'Competitor List'!B81," ")</f>
        <v xml:space="preserve"> </v>
      </c>
      <c r="D382" s="57">
        <f>'LIGHT GUN'!M102</f>
        <v>0</v>
      </c>
      <c r="E382" s="57">
        <f>'LIGHT GUN'!N102</f>
        <v>0</v>
      </c>
      <c r="F382" s="171">
        <f>'LIGHT GUN'!O102</f>
        <v>0</v>
      </c>
      <c r="G382" s="57">
        <f t="shared" si="64"/>
        <v>0</v>
      </c>
      <c r="H382" s="57" t="str">
        <f t="shared" si="65"/>
        <v>99</v>
      </c>
      <c r="I382" s="57">
        <f t="shared" si="66"/>
        <v>376</v>
      </c>
      <c r="J382" s="57" t="str">
        <f t="shared" si="67"/>
        <v>DQ</v>
      </c>
      <c r="L382" s="57" t="str">
        <f>IF('Competitor List'!K81="Y",'Competitor List'!C81," ")</f>
        <v xml:space="preserve"> </v>
      </c>
      <c r="M382" s="57">
        <f>'HEAVY GUN'!M102</f>
        <v>0</v>
      </c>
      <c r="N382" s="57">
        <f>'HEAVY GUN'!N102</f>
        <v>0</v>
      </c>
      <c r="O382" s="171">
        <f>'HEAVY GUN'!O102</f>
        <v>0</v>
      </c>
      <c r="P382" s="57">
        <f t="shared" si="68"/>
        <v>0</v>
      </c>
      <c r="Q382" s="57" t="str">
        <f t="shared" si="69"/>
        <v>99</v>
      </c>
      <c r="R382" s="57">
        <f t="shared" si="70"/>
        <v>376</v>
      </c>
      <c r="S382" s="57" t="str">
        <f t="shared" si="71"/>
        <v>DQ</v>
      </c>
      <c r="U382" s="57">
        <f>'Factory Gun'!B102</f>
        <v>0</v>
      </c>
      <c r="V382" s="57">
        <f>'Factory Gun'!M102</f>
        <v>0</v>
      </c>
      <c r="W382" s="57">
        <f>'Factory Gun'!N102</f>
        <v>0</v>
      </c>
      <c r="X382" s="171">
        <f>'Factory Gun'!O102</f>
        <v>0</v>
      </c>
      <c r="Y382" s="57">
        <f t="shared" si="72"/>
        <v>0</v>
      </c>
      <c r="Z382" s="57" t="str">
        <f t="shared" si="73"/>
        <v>99</v>
      </c>
      <c r="AA382" s="57">
        <f t="shared" si="74"/>
        <v>376</v>
      </c>
      <c r="AB382" s="57" t="str">
        <f t="shared" si="75"/>
        <v>DQ</v>
      </c>
    </row>
    <row r="383" spans="1:28" x14ac:dyDescent="0.35">
      <c r="A383" s="57">
        <v>377</v>
      </c>
      <c r="B383" s="58" t="s">
        <v>156</v>
      </c>
      <c r="C383" s="57" t="str">
        <f>IF('Competitor List'!J82="Y",'Competitor List'!B82," ")</f>
        <v xml:space="preserve"> </v>
      </c>
      <c r="D383" s="57">
        <f>'LIGHT GUN'!M103</f>
        <v>0</v>
      </c>
      <c r="E383" s="57">
        <f>'LIGHT GUN'!N103</f>
        <v>0</v>
      </c>
      <c r="F383" s="171">
        <f>'LIGHT GUN'!O103</f>
        <v>0</v>
      </c>
      <c r="G383" s="57">
        <f t="shared" si="64"/>
        <v>0</v>
      </c>
      <c r="H383" s="57" t="str">
        <f t="shared" si="65"/>
        <v>99</v>
      </c>
      <c r="I383" s="57">
        <f t="shared" si="66"/>
        <v>377</v>
      </c>
      <c r="J383" s="57" t="str">
        <f t="shared" si="67"/>
        <v>DQ</v>
      </c>
      <c r="L383" s="57" t="str">
        <f>IF('Competitor List'!K82="Y",'Competitor List'!C82," ")</f>
        <v xml:space="preserve"> </v>
      </c>
      <c r="M383" s="57">
        <f>'HEAVY GUN'!M103</f>
        <v>0</v>
      </c>
      <c r="N383" s="57">
        <f>'HEAVY GUN'!N103</f>
        <v>0</v>
      </c>
      <c r="O383" s="171">
        <f>'HEAVY GUN'!O103</f>
        <v>0</v>
      </c>
      <c r="P383" s="57">
        <f t="shared" si="68"/>
        <v>0</v>
      </c>
      <c r="Q383" s="57" t="str">
        <f t="shared" si="69"/>
        <v>99</v>
      </c>
      <c r="R383" s="57">
        <f t="shared" si="70"/>
        <v>377</v>
      </c>
      <c r="S383" s="57" t="str">
        <f t="shared" si="71"/>
        <v>DQ</v>
      </c>
      <c r="U383" s="57">
        <f>'Factory Gun'!B103</f>
        <v>0</v>
      </c>
      <c r="V383" s="57">
        <f>'Factory Gun'!M103</f>
        <v>0</v>
      </c>
      <c r="W383" s="57">
        <f>'Factory Gun'!N103</f>
        <v>0</v>
      </c>
      <c r="X383" s="171">
        <f>'Factory Gun'!O103</f>
        <v>0</v>
      </c>
      <c r="Y383" s="57">
        <f t="shared" si="72"/>
        <v>0</v>
      </c>
      <c r="Z383" s="57" t="str">
        <f t="shared" si="73"/>
        <v>99</v>
      </c>
      <c r="AA383" s="57">
        <f t="shared" si="74"/>
        <v>377</v>
      </c>
      <c r="AB383" s="57" t="str">
        <f t="shared" si="75"/>
        <v>DQ</v>
      </c>
    </row>
    <row r="384" spans="1:28" x14ac:dyDescent="0.35">
      <c r="A384" s="57">
        <v>378</v>
      </c>
      <c r="B384" s="58" t="s">
        <v>156</v>
      </c>
      <c r="C384" s="57" t="str">
        <f>IF('Competitor List'!J83="Y",'Competitor List'!B83," ")</f>
        <v xml:space="preserve"> </v>
      </c>
      <c r="D384" s="57">
        <f>'LIGHT GUN'!M104</f>
        <v>0</v>
      </c>
      <c r="E384" s="57">
        <f>'LIGHT GUN'!N104</f>
        <v>0</v>
      </c>
      <c r="F384" s="171">
        <f>'LIGHT GUN'!O104</f>
        <v>0</v>
      </c>
      <c r="G384" s="57">
        <f t="shared" si="64"/>
        <v>0</v>
      </c>
      <c r="H384" s="57" t="str">
        <f t="shared" si="65"/>
        <v>99</v>
      </c>
      <c r="I384" s="57">
        <f t="shared" si="66"/>
        <v>378</v>
      </c>
      <c r="J384" s="57" t="str">
        <f t="shared" si="67"/>
        <v>DQ</v>
      </c>
      <c r="L384" s="57" t="str">
        <f>IF('Competitor List'!K83="Y",'Competitor List'!C83," ")</f>
        <v xml:space="preserve"> </v>
      </c>
      <c r="M384" s="57">
        <f>'HEAVY GUN'!M104</f>
        <v>0</v>
      </c>
      <c r="N384" s="57">
        <f>'HEAVY GUN'!N104</f>
        <v>0</v>
      </c>
      <c r="O384" s="171">
        <f>'HEAVY GUN'!O104</f>
        <v>0</v>
      </c>
      <c r="P384" s="57">
        <f t="shared" si="68"/>
        <v>0</v>
      </c>
      <c r="Q384" s="57" t="str">
        <f t="shared" si="69"/>
        <v>99</v>
      </c>
      <c r="R384" s="57">
        <f t="shared" si="70"/>
        <v>378</v>
      </c>
      <c r="S384" s="57" t="str">
        <f t="shared" si="71"/>
        <v>DQ</v>
      </c>
      <c r="U384" s="57">
        <f>'Factory Gun'!B104</f>
        <v>0</v>
      </c>
      <c r="V384" s="57">
        <f>'Factory Gun'!M104</f>
        <v>0</v>
      </c>
      <c r="W384" s="57">
        <f>'Factory Gun'!N104</f>
        <v>0</v>
      </c>
      <c r="X384" s="171">
        <f>'Factory Gun'!O104</f>
        <v>0</v>
      </c>
      <c r="Y384" s="57">
        <f t="shared" si="72"/>
        <v>0</v>
      </c>
      <c r="Z384" s="57" t="str">
        <f t="shared" si="73"/>
        <v>99</v>
      </c>
      <c r="AA384" s="57">
        <f t="shared" si="74"/>
        <v>378</v>
      </c>
      <c r="AB384" s="57" t="str">
        <f t="shared" si="75"/>
        <v>DQ</v>
      </c>
    </row>
    <row r="385" spans="1:28" x14ac:dyDescent="0.35">
      <c r="A385" s="57">
        <v>379</v>
      </c>
      <c r="B385" s="58" t="s">
        <v>156</v>
      </c>
      <c r="C385" s="57" t="str">
        <f>IF('Competitor List'!J84="Y",'Competitor List'!B84," ")</f>
        <v xml:space="preserve"> </v>
      </c>
      <c r="D385" s="57">
        <f>'LIGHT GUN'!M105</f>
        <v>0</v>
      </c>
      <c r="E385" s="57">
        <f>'LIGHT GUN'!N105</f>
        <v>0</v>
      </c>
      <c r="F385" s="171">
        <f>'LIGHT GUN'!O105</f>
        <v>0</v>
      </c>
      <c r="G385" s="57">
        <f t="shared" si="64"/>
        <v>0</v>
      </c>
      <c r="H385" s="57" t="str">
        <f t="shared" si="65"/>
        <v>99</v>
      </c>
      <c r="I385" s="57">
        <f t="shared" si="66"/>
        <v>379</v>
      </c>
      <c r="J385" s="57" t="str">
        <f t="shared" si="67"/>
        <v>DQ</v>
      </c>
      <c r="L385" s="57" t="str">
        <f>IF('Competitor List'!K84="Y",'Competitor List'!C84," ")</f>
        <v xml:space="preserve"> </v>
      </c>
      <c r="M385" s="57">
        <f>'HEAVY GUN'!M105</f>
        <v>0</v>
      </c>
      <c r="N385" s="57">
        <f>'HEAVY GUN'!N105</f>
        <v>0</v>
      </c>
      <c r="O385" s="171">
        <f>'HEAVY GUN'!O105</f>
        <v>0</v>
      </c>
      <c r="P385" s="57">
        <f t="shared" si="68"/>
        <v>0</v>
      </c>
      <c r="Q385" s="57" t="str">
        <f t="shared" si="69"/>
        <v>99</v>
      </c>
      <c r="R385" s="57">
        <f t="shared" si="70"/>
        <v>379</v>
      </c>
      <c r="S385" s="57" t="str">
        <f t="shared" si="71"/>
        <v>DQ</v>
      </c>
      <c r="U385" s="57">
        <f>'Factory Gun'!B105</f>
        <v>0</v>
      </c>
      <c r="V385" s="57">
        <f>'Factory Gun'!M105</f>
        <v>0</v>
      </c>
      <c r="W385" s="57">
        <f>'Factory Gun'!N105</f>
        <v>0</v>
      </c>
      <c r="X385" s="171">
        <f>'Factory Gun'!O105</f>
        <v>0</v>
      </c>
      <c r="Y385" s="57">
        <f t="shared" si="72"/>
        <v>0</v>
      </c>
      <c r="Z385" s="57" t="str">
        <f t="shared" si="73"/>
        <v>99</v>
      </c>
      <c r="AA385" s="57">
        <f t="shared" si="74"/>
        <v>379</v>
      </c>
      <c r="AB385" s="57" t="str">
        <f t="shared" si="75"/>
        <v>DQ</v>
      </c>
    </row>
    <row r="386" spans="1:28" x14ac:dyDescent="0.35">
      <c r="A386" s="57">
        <v>380</v>
      </c>
      <c r="B386" s="58" t="s">
        <v>156</v>
      </c>
      <c r="C386" s="57" t="str">
        <f>IF('Competitor List'!J85="Y",'Competitor List'!B85," ")</f>
        <v xml:space="preserve"> </v>
      </c>
      <c r="D386" s="57">
        <f>'LIGHT GUN'!M106</f>
        <v>0</v>
      </c>
      <c r="E386" s="57">
        <f>'LIGHT GUN'!N106</f>
        <v>0</v>
      </c>
      <c r="F386" s="171">
        <f>'LIGHT GUN'!O106</f>
        <v>0</v>
      </c>
      <c r="G386" s="57">
        <f t="shared" si="64"/>
        <v>0</v>
      </c>
      <c r="H386" s="57" t="str">
        <f t="shared" si="65"/>
        <v>99</v>
      </c>
      <c r="I386" s="57">
        <f t="shared" si="66"/>
        <v>380</v>
      </c>
      <c r="J386" s="57" t="str">
        <f t="shared" si="67"/>
        <v>DQ</v>
      </c>
      <c r="L386" s="57" t="str">
        <f>IF('Competitor List'!K85="Y",'Competitor List'!C85," ")</f>
        <v xml:space="preserve"> </v>
      </c>
      <c r="M386" s="57">
        <f>'HEAVY GUN'!M106</f>
        <v>0</v>
      </c>
      <c r="N386" s="57">
        <f>'HEAVY GUN'!N106</f>
        <v>0</v>
      </c>
      <c r="O386" s="171">
        <f>'HEAVY GUN'!O106</f>
        <v>0</v>
      </c>
      <c r="P386" s="57">
        <f t="shared" si="68"/>
        <v>0</v>
      </c>
      <c r="Q386" s="57" t="str">
        <f t="shared" si="69"/>
        <v>99</v>
      </c>
      <c r="R386" s="57">
        <f t="shared" si="70"/>
        <v>380</v>
      </c>
      <c r="S386" s="57" t="str">
        <f t="shared" si="71"/>
        <v>DQ</v>
      </c>
      <c r="U386" s="57">
        <f>'Factory Gun'!B106</f>
        <v>0</v>
      </c>
      <c r="V386" s="57">
        <f>'Factory Gun'!M106</f>
        <v>0</v>
      </c>
      <c r="W386" s="57">
        <f>'Factory Gun'!N106</f>
        <v>0</v>
      </c>
      <c r="X386" s="171">
        <f>'Factory Gun'!O106</f>
        <v>0</v>
      </c>
      <c r="Y386" s="57">
        <f t="shared" si="72"/>
        <v>0</v>
      </c>
      <c r="Z386" s="57" t="str">
        <f t="shared" si="73"/>
        <v>99</v>
      </c>
      <c r="AA386" s="57">
        <f t="shared" si="74"/>
        <v>380</v>
      </c>
      <c r="AB386" s="57" t="str">
        <f t="shared" si="75"/>
        <v>DQ</v>
      </c>
    </row>
    <row r="387" spans="1:28" x14ac:dyDescent="0.35">
      <c r="A387" s="57">
        <v>381</v>
      </c>
      <c r="B387" s="58" t="s">
        <v>156</v>
      </c>
      <c r="C387" s="57" t="str">
        <f>IF('Competitor List'!J86="Y",'Competitor List'!B86," ")</f>
        <v xml:space="preserve"> </v>
      </c>
      <c r="D387" s="57">
        <f>'LIGHT GUN'!M107</f>
        <v>0</v>
      </c>
      <c r="E387" s="57">
        <f>'LIGHT GUN'!N107</f>
        <v>0</v>
      </c>
      <c r="F387" s="171">
        <f>'LIGHT GUN'!O107</f>
        <v>0</v>
      </c>
      <c r="G387" s="57">
        <f t="shared" si="64"/>
        <v>0</v>
      </c>
      <c r="H387" s="57" t="str">
        <f t="shared" si="65"/>
        <v>99</v>
      </c>
      <c r="I387" s="57">
        <f t="shared" si="66"/>
        <v>381</v>
      </c>
      <c r="J387" s="57" t="str">
        <f t="shared" si="67"/>
        <v>DQ</v>
      </c>
      <c r="L387" s="57" t="str">
        <f>IF('Competitor List'!K86="Y",'Competitor List'!C86," ")</f>
        <v xml:space="preserve"> </v>
      </c>
      <c r="M387" s="57">
        <f>'HEAVY GUN'!M107</f>
        <v>0</v>
      </c>
      <c r="N387" s="57">
        <f>'HEAVY GUN'!N107</f>
        <v>0</v>
      </c>
      <c r="O387" s="171">
        <f>'HEAVY GUN'!O107</f>
        <v>0</v>
      </c>
      <c r="P387" s="57">
        <f t="shared" si="68"/>
        <v>0</v>
      </c>
      <c r="Q387" s="57" t="str">
        <f t="shared" si="69"/>
        <v>99</v>
      </c>
      <c r="R387" s="57">
        <f t="shared" si="70"/>
        <v>381</v>
      </c>
      <c r="S387" s="57" t="str">
        <f t="shared" si="71"/>
        <v>DQ</v>
      </c>
      <c r="U387" s="57">
        <f>'Factory Gun'!B107</f>
        <v>0</v>
      </c>
      <c r="V387" s="57">
        <f>'Factory Gun'!M107</f>
        <v>0</v>
      </c>
      <c r="W387" s="57">
        <f>'Factory Gun'!N107</f>
        <v>0</v>
      </c>
      <c r="X387" s="171">
        <f>'Factory Gun'!O107</f>
        <v>0</v>
      </c>
      <c r="Y387" s="57">
        <f t="shared" si="72"/>
        <v>0</v>
      </c>
      <c r="Z387" s="57" t="str">
        <f t="shared" si="73"/>
        <v>99</v>
      </c>
      <c r="AA387" s="57">
        <f t="shared" si="74"/>
        <v>381</v>
      </c>
      <c r="AB387" s="57" t="str">
        <f t="shared" si="75"/>
        <v>DQ</v>
      </c>
    </row>
    <row r="388" spans="1:28" x14ac:dyDescent="0.35">
      <c r="A388" s="57">
        <v>382</v>
      </c>
      <c r="B388" s="58" t="s">
        <v>156</v>
      </c>
      <c r="C388" s="57" t="str">
        <f>IF('Competitor List'!J87="Y",'Competitor List'!B87," ")</f>
        <v xml:space="preserve"> </v>
      </c>
      <c r="D388" s="57">
        <f>'LIGHT GUN'!M108</f>
        <v>0</v>
      </c>
      <c r="E388" s="57">
        <f>'LIGHT GUN'!N108</f>
        <v>0</v>
      </c>
      <c r="F388" s="171">
        <f>'LIGHT GUN'!O108</f>
        <v>0</v>
      </c>
      <c r="G388" s="57">
        <f t="shared" si="64"/>
        <v>0</v>
      </c>
      <c r="H388" s="57" t="str">
        <f t="shared" si="65"/>
        <v>99</v>
      </c>
      <c r="I388" s="57">
        <f t="shared" si="66"/>
        <v>382</v>
      </c>
      <c r="J388" s="57" t="str">
        <f t="shared" si="67"/>
        <v>DQ</v>
      </c>
      <c r="L388" s="57" t="str">
        <f>IF('Competitor List'!K87="Y",'Competitor List'!C87," ")</f>
        <v xml:space="preserve"> </v>
      </c>
      <c r="M388" s="57">
        <f>'HEAVY GUN'!M108</f>
        <v>0</v>
      </c>
      <c r="N388" s="57">
        <f>'HEAVY GUN'!N108</f>
        <v>0</v>
      </c>
      <c r="O388" s="171">
        <f>'HEAVY GUN'!O108</f>
        <v>0</v>
      </c>
      <c r="P388" s="57">
        <f t="shared" si="68"/>
        <v>0</v>
      </c>
      <c r="Q388" s="57" t="str">
        <f t="shared" si="69"/>
        <v>99</v>
      </c>
      <c r="R388" s="57">
        <f t="shared" si="70"/>
        <v>382</v>
      </c>
      <c r="S388" s="57" t="str">
        <f t="shared" si="71"/>
        <v>DQ</v>
      </c>
      <c r="U388" s="57">
        <f>'Factory Gun'!B108</f>
        <v>0</v>
      </c>
      <c r="V388" s="57">
        <f>'Factory Gun'!M108</f>
        <v>0</v>
      </c>
      <c r="W388" s="57">
        <f>'Factory Gun'!N108</f>
        <v>0</v>
      </c>
      <c r="X388" s="171">
        <f>'Factory Gun'!O108</f>
        <v>0</v>
      </c>
      <c r="Y388" s="57">
        <f t="shared" si="72"/>
        <v>0</v>
      </c>
      <c r="Z388" s="57" t="str">
        <f t="shared" si="73"/>
        <v>99</v>
      </c>
      <c r="AA388" s="57">
        <f t="shared" si="74"/>
        <v>382</v>
      </c>
      <c r="AB388" s="57" t="str">
        <f t="shared" si="75"/>
        <v>DQ</v>
      </c>
    </row>
    <row r="389" spans="1:28" x14ac:dyDescent="0.35">
      <c r="A389" s="57">
        <v>383</v>
      </c>
      <c r="B389" s="58" t="s">
        <v>156</v>
      </c>
      <c r="C389" s="57" t="str">
        <f>IF('Competitor List'!J88="Y",'Competitor List'!B88," ")</f>
        <v xml:space="preserve"> </v>
      </c>
      <c r="D389" s="57">
        <f>'LIGHT GUN'!M109</f>
        <v>0</v>
      </c>
      <c r="E389" s="57">
        <f>'LIGHT GUN'!N109</f>
        <v>0</v>
      </c>
      <c r="F389" s="171">
        <f>'LIGHT GUN'!O109</f>
        <v>0</v>
      </c>
      <c r="G389" s="57">
        <f t="shared" si="64"/>
        <v>0</v>
      </c>
      <c r="H389" s="57" t="str">
        <f t="shared" si="65"/>
        <v>99</v>
      </c>
      <c r="I389" s="57">
        <f t="shared" si="66"/>
        <v>383</v>
      </c>
      <c r="J389" s="57" t="str">
        <f t="shared" si="67"/>
        <v>DQ</v>
      </c>
      <c r="L389" s="57" t="str">
        <f>IF('Competitor List'!K88="Y",'Competitor List'!C88," ")</f>
        <v xml:space="preserve"> </v>
      </c>
      <c r="M389" s="57">
        <f>'HEAVY GUN'!M109</f>
        <v>0</v>
      </c>
      <c r="N389" s="57">
        <f>'HEAVY GUN'!N109</f>
        <v>0</v>
      </c>
      <c r="O389" s="171">
        <f>'HEAVY GUN'!O109</f>
        <v>0</v>
      </c>
      <c r="P389" s="57">
        <f t="shared" si="68"/>
        <v>0</v>
      </c>
      <c r="Q389" s="57" t="str">
        <f t="shared" si="69"/>
        <v>99</v>
      </c>
      <c r="R389" s="57">
        <f t="shared" si="70"/>
        <v>383</v>
      </c>
      <c r="S389" s="57" t="str">
        <f t="shared" si="71"/>
        <v>DQ</v>
      </c>
      <c r="U389" s="57">
        <f>'Factory Gun'!B109</f>
        <v>0</v>
      </c>
      <c r="V389" s="57">
        <f>'Factory Gun'!M109</f>
        <v>0</v>
      </c>
      <c r="W389" s="57">
        <f>'Factory Gun'!N109</f>
        <v>0</v>
      </c>
      <c r="X389" s="171">
        <f>'Factory Gun'!O109</f>
        <v>0</v>
      </c>
      <c r="Y389" s="57">
        <f t="shared" si="72"/>
        <v>0</v>
      </c>
      <c r="Z389" s="57" t="str">
        <f t="shared" si="73"/>
        <v>99</v>
      </c>
      <c r="AA389" s="57">
        <f t="shared" si="74"/>
        <v>383</v>
      </c>
      <c r="AB389" s="57" t="str">
        <f t="shared" si="75"/>
        <v>DQ</v>
      </c>
    </row>
    <row r="390" spans="1:28" x14ac:dyDescent="0.35">
      <c r="A390" s="57">
        <v>384</v>
      </c>
      <c r="B390" s="58" t="s">
        <v>156</v>
      </c>
      <c r="C390" s="57" t="str">
        <f>IF('Competitor List'!J89="Y",'Competitor List'!B89," ")</f>
        <v xml:space="preserve"> </v>
      </c>
      <c r="D390" s="57">
        <f>'LIGHT GUN'!M110</f>
        <v>0</v>
      </c>
      <c r="E390" s="57">
        <f>'LIGHT GUN'!N110</f>
        <v>0</v>
      </c>
      <c r="F390" s="171">
        <f>'LIGHT GUN'!O110</f>
        <v>0</v>
      </c>
      <c r="G390" s="57">
        <f t="shared" si="64"/>
        <v>0</v>
      </c>
      <c r="H390" s="57" t="str">
        <f t="shared" si="65"/>
        <v>99</v>
      </c>
      <c r="I390" s="57">
        <f t="shared" si="66"/>
        <v>384</v>
      </c>
      <c r="J390" s="57" t="str">
        <f t="shared" si="67"/>
        <v>DQ</v>
      </c>
      <c r="L390" s="57" t="str">
        <f>IF('Competitor List'!K89="Y",'Competitor List'!C89," ")</f>
        <v xml:space="preserve"> </v>
      </c>
      <c r="M390" s="57">
        <f>'HEAVY GUN'!M110</f>
        <v>0</v>
      </c>
      <c r="N390" s="57">
        <f>'HEAVY GUN'!N110</f>
        <v>0</v>
      </c>
      <c r="O390" s="171">
        <f>'HEAVY GUN'!O110</f>
        <v>0</v>
      </c>
      <c r="P390" s="57">
        <f t="shared" si="68"/>
        <v>0</v>
      </c>
      <c r="Q390" s="57" t="str">
        <f t="shared" si="69"/>
        <v>99</v>
      </c>
      <c r="R390" s="57">
        <f t="shared" si="70"/>
        <v>384</v>
      </c>
      <c r="S390" s="57" t="str">
        <f t="shared" si="71"/>
        <v>DQ</v>
      </c>
      <c r="U390" s="57">
        <f>'Factory Gun'!B110</f>
        <v>0</v>
      </c>
      <c r="V390" s="57">
        <f>'Factory Gun'!M110</f>
        <v>0</v>
      </c>
      <c r="W390" s="57">
        <f>'Factory Gun'!N110</f>
        <v>0</v>
      </c>
      <c r="X390" s="171">
        <f>'Factory Gun'!O110</f>
        <v>0</v>
      </c>
      <c r="Y390" s="57">
        <f t="shared" si="72"/>
        <v>0</v>
      </c>
      <c r="Z390" s="57" t="str">
        <f t="shared" si="73"/>
        <v>99</v>
      </c>
      <c r="AA390" s="57">
        <f t="shared" si="74"/>
        <v>384</v>
      </c>
      <c r="AB390" s="57" t="str">
        <f t="shared" si="75"/>
        <v>DQ</v>
      </c>
    </row>
    <row r="391" spans="1:28" x14ac:dyDescent="0.35">
      <c r="A391" s="57">
        <v>385</v>
      </c>
      <c r="B391" s="58" t="s">
        <v>156</v>
      </c>
      <c r="C391" s="57" t="str">
        <f>IF('Competitor List'!J90="Y",'Competitor List'!B90," ")</f>
        <v xml:space="preserve"> </v>
      </c>
      <c r="D391" s="57">
        <f>'LIGHT GUN'!M111</f>
        <v>0</v>
      </c>
      <c r="E391" s="57">
        <f>'LIGHT GUN'!N111</f>
        <v>0</v>
      </c>
      <c r="F391" s="171">
        <f>'LIGHT GUN'!O111</f>
        <v>0</v>
      </c>
      <c r="G391" s="57">
        <f t="shared" si="64"/>
        <v>0</v>
      </c>
      <c r="H391" s="57" t="str">
        <f t="shared" si="65"/>
        <v>99</v>
      </c>
      <c r="I391" s="57">
        <f t="shared" si="66"/>
        <v>385</v>
      </c>
      <c r="J391" s="57" t="str">
        <f t="shared" si="67"/>
        <v>DQ</v>
      </c>
      <c r="L391" s="57" t="str">
        <f>IF('Competitor List'!K90="Y",'Competitor List'!C90," ")</f>
        <v xml:space="preserve"> </v>
      </c>
      <c r="M391" s="57">
        <f>'HEAVY GUN'!M111</f>
        <v>0</v>
      </c>
      <c r="N391" s="57">
        <f>'HEAVY GUN'!N111</f>
        <v>0</v>
      </c>
      <c r="O391" s="171">
        <f>'HEAVY GUN'!O111</f>
        <v>0</v>
      </c>
      <c r="P391" s="57">
        <f t="shared" si="68"/>
        <v>0</v>
      </c>
      <c r="Q391" s="57" t="str">
        <f t="shared" si="69"/>
        <v>99</v>
      </c>
      <c r="R391" s="57">
        <f t="shared" si="70"/>
        <v>385</v>
      </c>
      <c r="S391" s="57" t="str">
        <f t="shared" si="71"/>
        <v>DQ</v>
      </c>
      <c r="U391" s="57">
        <f>'Factory Gun'!B111</f>
        <v>0</v>
      </c>
      <c r="V391" s="57">
        <f>'Factory Gun'!M111</f>
        <v>0</v>
      </c>
      <c r="W391" s="57">
        <f>'Factory Gun'!N111</f>
        <v>0</v>
      </c>
      <c r="X391" s="171">
        <f>'Factory Gun'!O111</f>
        <v>0</v>
      </c>
      <c r="Y391" s="57">
        <f t="shared" si="72"/>
        <v>0</v>
      </c>
      <c r="Z391" s="57" t="str">
        <f t="shared" si="73"/>
        <v>99</v>
      </c>
      <c r="AA391" s="57">
        <f t="shared" si="74"/>
        <v>385</v>
      </c>
      <c r="AB391" s="57" t="str">
        <f t="shared" si="75"/>
        <v>DQ</v>
      </c>
    </row>
    <row r="392" spans="1:28" x14ac:dyDescent="0.35">
      <c r="A392" s="57">
        <v>386</v>
      </c>
      <c r="B392" s="58" t="s">
        <v>156</v>
      </c>
      <c r="C392" s="57" t="str">
        <f>IF('Competitor List'!J91="Y",'Competitor List'!B91," ")</f>
        <v xml:space="preserve"> </v>
      </c>
      <c r="D392" s="57">
        <f>'LIGHT GUN'!M112</f>
        <v>0</v>
      </c>
      <c r="E392" s="57">
        <f>'LIGHT GUN'!N112</f>
        <v>0</v>
      </c>
      <c r="F392" s="171">
        <f>'LIGHT GUN'!O112</f>
        <v>0</v>
      </c>
      <c r="G392" s="57">
        <f t="shared" ref="G392:G455" si="76">IF(ISNUMBER(F392),SUM(F392),"99")</f>
        <v>0</v>
      </c>
      <c r="H392" s="57" t="str">
        <f t="shared" ref="H392:H455" si="77">IF(G392=0,"99",G392)</f>
        <v>99</v>
      </c>
      <c r="I392" s="57">
        <f t="shared" ref="I392:I455" si="78" xml:space="preserve"> IF(AND(ISNUMBER(D392)),RANK(D392,$D$7:$D$606,0)+SUMPRODUCT(($D$7:$D$606=D392)*($F$7:$F$606&lt;F392))+SUMPRODUCT(($D$7:$D$606=D392)*($F$7:$F$606=F392)*($E$7:$E$606&gt;E392))+SUMPRODUCT(($D$7:$D$606=D392)*($F$7:$F$606=F392)*($E$7:$E$606=E392)*($A$7:$A$606&lt;A392)),"DQ")</f>
        <v>386</v>
      </c>
      <c r="J392" s="57" t="str">
        <f t="shared" ref="J392:J455" si="79" xml:space="preserve"> IF(AND(ISNUMBER(H392)),RANK(H392,$H$7:$H$606,1)+SUMPRODUCT(($H$7:$H$606=H392)*($D$7:$D$606&gt;D392))+SUMPRODUCT(($H$7:$H$606=H392)*($D$7:$D$606=D392)*($E$7:$E$606&gt;E392))+SUMPRODUCT(($H$7:$H$606=H392)*($D$7:$D$606=D392)*($E$7:$E$606=E392)*($A$7:$A$606&lt;A392)),"DQ")</f>
        <v>DQ</v>
      </c>
      <c r="L392" s="57" t="str">
        <f>IF('Competitor List'!K91="Y",'Competitor List'!C91," ")</f>
        <v xml:space="preserve"> </v>
      </c>
      <c r="M392" s="57">
        <f>'HEAVY GUN'!M112</f>
        <v>0</v>
      </c>
      <c r="N392" s="57">
        <f>'HEAVY GUN'!N112</f>
        <v>0</v>
      </c>
      <c r="O392" s="171">
        <f>'HEAVY GUN'!O112</f>
        <v>0</v>
      </c>
      <c r="P392" s="57">
        <f t="shared" ref="P392:P455" si="80">IF(ISNUMBER(O392),SUM(O392),"99")</f>
        <v>0</v>
      </c>
      <c r="Q392" s="57" t="str">
        <f t="shared" ref="Q392:Q455" si="81">IF(P392=0,"99",P392)</f>
        <v>99</v>
      </c>
      <c r="R392" s="57">
        <f t="shared" ref="R392:R455" si="82" xml:space="preserve"> IF(AND(ISNUMBER(M392)),RANK(M392,$M$7:$M$606,0)+SUMPRODUCT(($M$7:$M$606=M392)*($O$7:$O$606&lt;O392))+SUMPRODUCT(($M$7:$M$606=M392)*($O$7:$O$606=O392)*($N$7:$N$606&gt;N392))+SUMPRODUCT(($M$7:$M$606=M392)*($O$7:$O$606=O392)*($N$7:$N$606=N392)*($A$7:$A$606&lt;A392)),"DQ")</f>
        <v>386</v>
      </c>
      <c r="S392" s="57" t="str">
        <f t="shared" ref="S392:S455" si="83" xml:space="preserve"> IF(AND(Q392&gt;0,ISNUMBER(Q392)),RANK(Q392,$Q$7:$Q$606,1)+SUMPRODUCT(($Q$7:$Q$606=Q392)*($M$7:$M$606&gt;M392))+SUMPRODUCT(($Q$7:$Q$606=Q392)*($M$7:$M$606=M392)*($N$7:$N$606&gt;N392))+SUMPRODUCT(($Q$7:$Q$606=Q392)*($M$7:$M$606=M392)*($N$7:$N$606=N392)*($A$7:$A$606&lt;A392)),"DQ")</f>
        <v>DQ</v>
      </c>
      <c r="U392" s="57">
        <f>'Factory Gun'!B112</f>
        <v>0</v>
      </c>
      <c r="V392" s="57">
        <f>'Factory Gun'!M112</f>
        <v>0</v>
      </c>
      <c r="W392" s="57">
        <f>'Factory Gun'!N112</f>
        <v>0</v>
      </c>
      <c r="X392" s="171">
        <f>'Factory Gun'!O112</f>
        <v>0</v>
      </c>
      <c r="Y392" s="57">
        <f t="shared" ref="Y392:Y455" si="84">IF(ISNUMBER(X392),SUM(X392),"99")</f>
        <v>0</v>
      </c>
      <c r="Z392" s="57" t="str">
        <f t="shared" ref="Z392:Z455" si="85">IF(Y392=0,"99",Y392)</f>
        <v>99</v>
      </c>
      <c r="AA392" s="57">
        <f t="shared" si="74"/>
        <v>386</v>
      </c>
      <c r="AB392" s="57" t="str">
        <f t="shared" si="75"/>
        <v>DQ</v>
      </c>
    </row>
    <row r="393" spans="1:28" x14ac:dyDescent="0.35">
      <c r="A393" s="57">
        <v>387</v>
      </c>
      <c r="B393" s="58" t="s">
        <v>156</v>
      </c>
      <c r="C393" s="57" t="str">
        <f>IF('Competitor List'!J92="Y",'Competitor List'!B92," ")</f>
        <v xml:space="preserve"> </v>
      </c>
      <c r="D393" s="57">
        <f>'LIGHT GUN'!M113</f>
        <v>0</v>
      </c>
      <c r="E393" s="57">
        <f>'LIGHT GUN'!N113</f>
        <v>0</v>
      </c>
      <c r="F393" s="171">
        <f>'LIGHT GUN'!O113</f>
        <v>0</v>
      </c>
      <c r="G393" s="57">
        <f t="shared" si="76"/>
        <v>0</v>
      </c>
      <c r="H393" s="57" t="str">
        <f t="shared" si="77"/>
        <v>99</v>
      </c>
      <c r="I393" s="57">
        <f t="shared" si="78"/>
        <v>387</v>
      </c>
      <c r="J393" s="57" t="str">
        <f t="shared" si="79"/>
        <v>DQ</v>
      </c>
      <c r="L393" s="57" t="str">
        <f>IF('Competitor List'!K92="Y",'Competitor List'!C92," ")</f>
        <v xml:space="preserve"> </v>
      </c>
      <c r="M393" s="57">
        <f>'HEAVY GUN'!M113</f>
        <v>0</v>
      </c>
      <c r="N393" s="57">
        <f>'HEAVY GUN'!N113</f>
        <v>0</v>
      </c>
      <c r="O393" s="171">
        <f>'HEAVY GUN'!O113</f>
        <v>0</v>
      </c>
      <c r="P393" s="57">
        <f t="shared" si="80"/>
        <v>0</v>
      </c>
      <c r="Q393" s="57" t="str">
        <f t="shared" si="81"/>
        <v>99</v>
      </c>
      <c r="R393" s="57">
        <f t="shared" si="82"/>
        <v>387</v>
      </c>
      <c r="S393" s="57" t="str">
        <f t="shared" si="83"/>
        <v>DQ</v>
      </c>
      <c r="U393" s="57">
        <f>'Factory Gun'!B113</f>
        <v>0</v>
      </c>
      <c r="V393" s="57">
        <f>'Factory Gun'!M113</f>
        <v>0</v>
      </c>
      <c r="W393" s="57">
        <f>'Factory Gun'!N113</f>
        <v>0</v>
      </c>
      <c r="X393" s="171">
        <f>'Factory Gun'!O113</f>
        <v>0</v>
      </c>
      <c r="Y393" s="57">
        <f t="shared" si="84"/>
        <v>0</v>
      </c>
      <c r="Z393" s="57" t="str">
        <f t="shared" si="85"/>
        <v>99</v>
      </c>
      <c r="AA393" s="57">
        <f t="shared" si="74"/>
        <v>387</v>
      </c>
      <c r="AB393" s="57" t="str">
        <f t="shared" si="75"/>
        <v>DQ</v>
      </c>
    </row>
    <row r="394" spans="1:28" x14ac:dyDescent="0.35">
      <c r="A394" s="57">
        <v>388</v>
      </c>
      <c r="B394" s="58" t="s">
        <v>156</v>
      </c>
      <c r="C394" s="57" t="str">
        <f>IF('Competitor List'!J93="Y",'Competitor List'!B93," ")</f>
        <v xml:space="preserve"> </v>
      </c>
      <c r="D394" s="57">
        <f>'LIGHT GUN'!M114</f>
        <v>0</v>
      </c>
      <c r="E394" s="57">
        <f>'LIGHT GUN'!N114</f>
        <v>0</v>
      </c>
      <c r="F394" s="171">
        <f>'LIGHT GUN'!O114</f>
        <v>0</v>
      </c>
      <c r="G394" s="57">
        <f t="shared" si="76"/>
        <v>0</v>
      </c>
      <c r="H394" s="57" t="str">
        <f t="shared" si="77"/>
        <v>99</v>
      </c>
      <c r="I394" s="57">
        <f t="shared" si="78"/>
        <v>388</v>
      </c>
      <c r="J394" s="57" t="str">
        <f t="shared" si="79"/>
        <v>DQ</v>
      </c>
      <c r="L394" s="57" t="str">
        <f>IF('Competitor List'!K93="Y",'Competitor List'!C93," ")</f>
        <v xml:space="preserve"> </v>
      </c>
      <c r="M394" s="57">
        <f>'HEAVY GUN'!M114</f>
        <v>0</v>
      </c>
      <c r="N394" s="57">
        <f>'HEAVY GUN'!N114</f>
        <v>0</v>
      </c>
      <c r="O394" s="171">
        <f>'HEAVY GUN'!O114</f>
        <v>0</v>
      </c>
      <c r="P394" s="57">
        <f t="shared" si="80"/>
        <v>0</v>
      </c>
      <c r="Q394" s="57" t="str">
        <f t="shared" si="81"/>
        <v>99</v>
      </c>
      <c r="R394" s="57">
        <f t="shared" si="82"/>
        <v>388</v>
      </c>
      <c r="S394" s="57" t="str">
        <f t="shared" si="83"/>
        <v>DQ</v>
      </c>
      <c r="U394" s="57">
        <f>'Factory Gun'!B114</f>
        <v>0</v>
      </c>
      <c r="V394" s="57">
        <f>'Factory Gun'!M114</f>
        <v>0</v>
      </c>
      <c r="W394" s="57">
        <f>'Factory Gun'!N114</f>
        <v>0</v>
      </c>
      <c r="X394" s="171">
        <f>'Factory Gun'!O114</f>
        <v>0</v>
      </c>
      <c r="Y394" s="57">
        <f t="shared" si="84"/>
        <v>0</v>
      </c>
      <c r="Z394" s="57" t="str">
        <f t="shared" si="85"/>
        <v>99</v>
      </c>
      <c r="AA394" s="57">
        <f t="shared" si="74"/>
        <v>388</v>
      </c>
      <c r="AB394" s="57" t="str">
        <f t="shared" si="75"/>
        <v>DQ</v>
      </c>
    </row>
    <row r="395" spans="1:28" x14ac:dyDescent="0.35">
      <c r="A395" s="57">
        <v>389</v>
      </c>
      <c r="B395" s="58" t="s">
        <v>156</v>
      </c>
      <c r="C395" s="57" t="str">
        <f>IF('Competitor List'!J94="Y",'Competitor List'!B94," ")</f>
        <v xml:space="preserve"> </v>
      </c>
      <c r="D395" s="57">
        <f>'LIGHT GUN'!M115</f>
        <v>0</v>
      </c>
      <c r="E395" s="57">
        <f>'LIGHT GUN'!N115</f>
        <v>0</v>
      </c>
      <c r="F395" s="171">
        <f>'LIGHT GUN'!O115</f>
        <v>0</v>
      </c>
      <c r="G395" s="57">
        <f t="shared" si="76"/>
        <v>0</v>
      </c>
      <c r="H395" s="57" t="str">
        <f t="shared" si="77"/>
        <v>99</v>
      </c>
      <c r="I395" s="57">
        <f t="shared" si="78"/>
        <v>389</v>
      </c>
      <c r="J395" s="57" t="str">
        <f t="shared" si="79"/>
        <v>DQ</v>
      </c>
      <c r="L395" s="57" t="str">
        <f>IF('Competitor List'!K94="Y",'Competitor List'!C94," ")</f>
        <v xml:space="preserve"> </v>
      </c>
      <c r="M395" s="57">
        <f>'HEAVY GUN'!M115</f>
        <v>0</v>
      </c>
      <c r="N395" s="57">
        <f>'HEAVY GUN'!N115</f>
        <v>0</v>
      </c>
      <c r="O395" s="171">
        <f>'HEAVY GUN'!O115</f>
        <v>0</v>
      </c>
      <c r="P395" s="57">
        <f t="shared" si="80"/>
        <v>0</v>
      </c>
      <c r="Q395" s="57" t="str">
        <f t="shared" si="81"/>
        <v>99</v>
      </c>
      <c r="R395" s="57">
        <f t="shared" si="82"/>
        <v>389</v>
      </c>
      <c r="S395" s="57" t="str">
        <f t="shared" si="83"/>
        <v>DQ</v>
      </c>
      <c r="U395" s="57">
        <f>'Factory Gun'!B115</f>
        <v>0</v>
      </c>
      <c r="V395" s="57">
        <f>'Factory Gun'!M115</f>
        <v>0</v>
      </c>
      <c r="W395" s="57">
        <f>'Factory Gun'!N115</f>
        <v>0</v>
      </c>
      <c r="X395" s="171">
        <f>'Factory Gun'!O115</f>
        <v>0</v>
      </c>
      <c r="Y395" s="57">
        <f t="shared" si="84"/>
        <v>0</v>
      </c>
      <c r="Z395" s="57" t="str">
        <f t="shared" si="85"/>
        <v>99</v>
      </c>
      <c r="AA395" s="57">
        <f t="shared" si="74"/>
        <v>389</v>
      </c>
      <c r="AB395" s="57" t="str">
        <f t="shared" si="75"/>
        <v>DQ</v>
      </c>
    </row>
    <row r="396" spans="1:28" x14ac:dyDescent="0.35">
      <c r="A396" s="57">
        <v>390</v>
      </c>
      <c r="B396" s="58" t="s">
        <v>156</v>
      </c>
      <c r="C396" s="57" t="str">
        <f>IF('Competitor List'!J95="Y",'Competitor List'!B95," ")</f>
        <v xml:space="preserve"> </v>
      </c>
      <c r="D396" s="57">
        <f>'LIGHT GUN'!M116</f>
        <v>0</v>
      </c>
      <c r="E396" s="57">
        <f>'LIGHT GUN'!N116</f>
        <v>0</v>
      </c>
      <c r="F396" s="171">
        <f>'LIGHT GUN'!O116</f>
        <v>0</v>
      </c>
      <c r="G396" s="57">
        <f t="shared" si="76"/>
        <v>0</v>
      </c>
      <c r="H396" s="57" t="str">
        <f t="shared" si="77"/>
        <v>99</v>
      </c>
      <c r="I396" s="57">
        <f t="shared" si="78"/>
        <v>390</v>
      </c>
      <c r="J396" s="57" t="str">
        <f t="shared" si="79"/>
        <v>DQ</v>
      </c>
      <c r="L396" s="57" t="str">
        <f>IF('Competitor List'!K95="Y",'Competitor List'!C95," ")</f>
        <v xml:space="preserve"> </v>
      </c>
      <c r="M396" s="57">
        <f>'HEAVY GUN'!M116</f>
        <v>0</v>
      </c>
      <c r="N396" s="57">
        <f>'HEAVY GUN'!N116</f>
        <v>0</v>
      </c>
      <c r="O396" s="171">
        <f>'HEAVY GUN'!O116</f>
        <v>0</v>
      </c>
      <c r="P396" s="57">
        <f t="shared" si="80"/>
        <v>0</v>
      </c>
      <c r="Q396" s="57" t="str">
        <f t="shared" si="81"/>
        <v>99</v>
      </c>
      <c r="R396" s="57">
        <f t="shared" si="82"/>
        <v>390</v>
      </c>
      <c r="S396" s="57" t="str">
        <f t="shared" si="83"/>
        <v>DQ</v>
      </c>
      <c r="U396" s="57">
        <f>'Factory Gun'!B116</f>
        <v>0</v>
      </c>
      <c r="V396" s="57">
        <f>'Factory Gun'!M116</f>
        <v>0</v>
      </c>
      <c r="W396" s="57">
        <f>'Factory Gun'!N116</f>
        <v>0</v>
      </c>
      <c r="X396" s="171">
        <f>'Factory Gun'!O116</f>
        <v>0</v>
      </c>
      <c r="Y396" s="57">
        <f t="shared" si="84"/>
        <v>0</v>
      </c>
      <c r="Z396" s="57" t="str">
        <f t="shared" si="85"/>
        <v>99</v>
      </c>
      <c r="AA396" s="57">
        <f t="shared" si="74"/>
        <v>390</v>
      </c>
      <c r="AB396" s="57" t="str">
        <f t="shared" si="75"/>
        <v>DQ</v>
      </c>
    </row>
    <row r="397" spans="1:28" x14ac:dyDescent="0.35">
      <c r="A397" s="57">
        <v>391</v>
      </c>
      <c r="B397" s="58" t="s">
        <v>156</v>
      </c>
      <c r="C397" s="57" t="str">
        <f>IF('Competitor List'!J96="Y",'Competitor List'!B96," ")</f>
        <v xml:space="preserve"> </v>
      </c>
      <c r="D397" s="57">
        <f>'LIGHT GUN'!M117</f>
        <v>0</v>
      </c>
      <c r="E397" s="57">
        <f>'LIGHT GUN'!N117</f>
        <v>0</v>
      </c>
      <c r="F397" s="171">
        <f>'LIGHT GUN'!O117</f>
        <v>0</v>
      </c>
      <c r="G397" s="57">
        <f t="shared" si="76"/>
        <v>0</v>
      </c>
      <c r="H397" s="57" t="str">
        <f t="shared" si="77"/>
        <v>99</v>
      </c>
      <c r="I397" s="57">
        <f t="shared" si="78"/>
        <v>391</v>
      </c>
      <c r="J397" s="57" t="str">
        <f t="shared" si="79"/>
        <v>DQ</v>
      </c>
      <c r="L397" s="57" t="str">
        <f>IF('Competitor List'!K96="Y",'Competitor List'!C96," ")</f>
        <v xml:space="preserve"> </v>
      </c>
      <c r="M397" s="57">
        <f>'HEAVY GUN'!M117</f>
        <v>0</v>
      </c>
      <c r="N397" s="57">
        <f>'HEAVY GUN'!N117</f>
        <v>0</v>
      </c>
      <c r="O397" s="171">
        <f>'HEAVY GUN'!O117</f>
        <v>0</v>
      </c>
      <c r="P397" s="57">
        <f t="shared" si="80"/>
        <v>0</v>
      </c>
      <c r="Q397" s="57" t="str">
        <f t="shared" si="81"/>
        <v>99</v>
      </c>
      <c r="R397" s="57">
        <f t="shared" si="82"/>
        <v>391</v>
      </c>
      <c r="S397" s="57" t="str">
        <f t="shared" si="83"/>
        <v>DQ</v>
      </c>
      <c r="U397" s="57">
        <f>'Factory Gun'!B117</f>
        <v>0</v>
      </c>
      <c r="V397" s="57">
        <f>'Factory Gun'!M117</f>
        <v>0</v>
      </c>
      <c r="W397" s="57">
        <f>'Factory Gun'!N117</f>
        <v>0</v>
      </c>
      <c r="X397" s="171">
        <f>'Factory Gun'!O117</f>
        <v>0</v>
      </c>
      <c r="Y397" s="57">
        <f t="shared" si="84"/>
        <v>0</v>
      </c>
      <c r="Z397" s="57" t="str">
        <f t="shared" si="85"/>
        <v>99</v>
      </c>
      <c r="AA397" s="57">
        <f t="shared" si="74"/>
        <v>391</v>
      </c>
      <c r="AB397" s="57" t="str">
        <f t="shared" si="75"/>
        <v>DQ</v>
      </c>
    </row>
    <row r="398" spans="1:28" x14ac:dyDescent="0.35">
      <c r="A398" s="57">
        <v>392</v>
      </c>
      <c r="B398" s="58" t="s">
        <v>156</v>
      </c>
      <c r="C398" s="57" t="str">
        <f>IF('Competitor List'!J97="Y",'Competitor List'!B97," ")</f>
        <v xml:space="preserve"> </v>
      </c>
      <c r="D398" s="57">
        <f>'LIGHT GUN'!M118</f>
        <v>0</v>
      </c>
      <c r="E398" s="57">
        <f>'LIGHT GUN'!N118</f>
        <v>0</v>
      </c>
      <c r="F398" s="171">
        <f>'LIGHT GUN'!O118</f>
        <v>0</v>
      </c>
      <c r="G398" s="57">
        <f t="shared" si="76"/>
        <v>0</v>
      </c>
      <c r="H398" s="57" t="str">
        <f t="shared" si="77"/>
        <v>99</v>
      </c>
      <c r="I398" s="57">
        <f t="shared" si="78"/>
        <v>392</v>
      </c>
      <c r="J398" s="57" t="str">
        <f t="shared" si="79"/>
        <v>DQ</v>
      </c>
      <c r="L398" s="57" t="str">
        <f>IF('Competitor List'!K97="Y",'Competitor List'!C97," ")</f>
        <v xml:space="preserve"> </v>
      </c>
      <c r="M398" s="57">
        <f>'HEAVY GUN'!M118</f>
        <v>0</v>
      </c>
      <c r="N398" s="57">
        <f>'HEAVY GUN'!N118</f>
        <v>0</v>
      </c>
      <c r="O398" s="171">
        <f>'HEAVY GUN'!O118</f>
        <v>0</v>
      </c>
      <c r="P398" s="57">
        <f t="shared" si="80"/>
        <v>0</v>
      </c>
      <c r="Q398" s="57" t="str">
        <f t="shared" si="81"/>
        <v>99</v>
      </c>
      <c r="R398" s="57">
        <f t="shared" si="82"/>
        <v>392</v>
      </c>
      <c r="S398" s="57" t="str">
        <f t="shared" si="83"/>
        <v>DQ</v>
      </c>
      <c r="U398" s="57">
        <f>'Factory Gun'!B118</f>
        <v>0</v>
      </c>
      <c r="V398" s="57">
        <f>'Factory Gun'!M118</f>
        <v>0</v>
      </c>
      <c r="W398" s="57">
        <f>'Factory Gun'!N118</f>
        <v>0</v>
      </c>
      <c r="X398" s="171">
        <f>'Factory Gun'!O118</f>
        <v>0</v>
      </c>
      <c r="Y398" s="57">
        <f t="shared" si="84"/>
        <v>0</v>
      </c>
      <c r="Z398" s="57" t="str">
        <f t="shared" si="85"/>
        <v>99</v>
      </c>
      <c r="AA398" s="57">
        <f t="shared" si="74"/>
        <v>392</v>
      </c>
      <c r="AB398" s="57" t="str">
        <f t="shared" si="75"/>
        <v>DQ</v>
      </c>
    </row>
    <row r="399" spans="1:28" x14ac:dyDescent="0.35">
      <c r="A399" s="57">
        <v>393</v>
      </c>
      <c r="B399" s="58" t="s">
        <v>156</v>
      </c>
      <c r="C399" s="57" t="str">
        <f>IF('Competitor List'!J98="Y",'Competitor List'!B98," ")</f>
        <v xml:space="preserve"> </v>
      </c>
      <c r="D399" s="57">
        <f>'LIGHT GUN'!M119</f>
        <v>0</v>
      </c>
      <c r="E399" s="57">
        <f>'LIGHT GUN'!N119</f>
        <v>0</v>
      </c>
      <c r="F399" s="171">
        <f>'LIGHT GUN'!O119</f>
        <v>0</v>
      </c>
      <c r="G399" s="57">
        <f t="shared" si="76"/>
        <v>0</v>
      </c>
      <c r="H399" s="57" t="str">
        <f t="shared" si="77"/>
        <v>99</v>
      </c>
      <c r="I399" s="57">
        <f t="shared" si="78"/>
        <v>393</v>
      </c>
      <c r="J399" s="57" t="str">
        <f t="shared" si="79"/>
        <v>DQ</v>
      </c>
      <c r="L399" s="57" t="str">
        <f>IF('Competitor List'!K98="Y",'Competitor List'!C98," ")</f>
        <v xml:space="preserve"> </v>
      </c>
      <c r="M399" s="57">
        <f>'HEAVY GUN'!M119</f>
        <v>0</v>
      </c>
      <c r="N399" s="57">
        <f>'HEAVY GUN'!N119</f>
        <v>0</v>
      </c>
      <c r="O399" s="171">
        <f>'HEAVY GUN'!O119</f>
        <v>0</v>
      </c>
      <c r="P399" s="57">
        <f t="shared" si="80"/>
        <v>0</v>
      </c>
      <c r="Q399" s="57" t="str">
        <f t="shared" si="81"/>
        <v>99</v>
      </c>
      <c r="R399" s="57">
        <f t="shared" si="82"/>
        <v>393</v>
      </c>
      <c r="S399" s="57" t="str">
        <f t="shared" si="83"/>
        <v>DQ</v>
      </c>
      <c r="U399" s="57">
        <f>'Factory Gun'!B119</f>
        <v>0</v>
      </c>
      <c r="V399" s="57">
        <f>'Factory Gun'!M119</f>
        <v>0</v>
      </c>
      <c r="W399" s="57">
        <f>'Factory Gun'!N119</f>
        <v>0</v>
      </c>
      <c r="X399" s="171">
        <f>'Factory Gun'!O119</f>
        <v>0</v>
      </c>
      <c r="Y399" s="57">
        <f t="shared" si="84"/>
        <v>0</v>
      </c>
      <c r="Z399" s="57" t="str">
        <f t="shared" si="85"/>
        <v>99</v>
      </c>
      <c r="AA399" s="57">
        <f t="shared" si="74"/>
        <v>393</v>
      </c>
      <c r="AB399" s="57" t="str">
        <f t="shared" si="75"/>
        <v>DQ</v>
      </c>
    </row>
    <row r="400" spans="1:28" x14ac:dyDescent="0.35">
      <c r="A400" s="57">
        <v>394</v>
      </c>
      <c r="B400" s="58" t="s">
        <v>156</v>
      </c>
      <c r="C400" s="57" t="str">
        <f>IF('Competitor List'!J99="Y",'Competitor List'!B99," ")</f>
        <v xml:space="preserve"> </v>
      </c>
      <c r="D400" s="57">
        <f>'LIGHT GUN'!M120</f>
        <v>0</v>
      </c>
      <c r="E400" s="57">
        <f>'LIGHT GUN'!N120</f>
        <v>0</v>
      </c>
      <c r="F400" s="171">
        <f>'LIGHT GUN'!O120</f>
        <v>0</v>
      </c>
      <c r="G400" s="57">
        <f t="shared" si="76"/>
        <v>0</v>
      </c>
      <c r="H400" s="57" t="str">
        <f t="shared" si="77"/>
        <v>99</v>
      </c>
      <c r="I400" s="57">
        <f t="shared" si="78"/>
        <v>394</v>
      </c>
      <c r="J400" s="57" t="str">
        <f t="shared" si="79"/>
        <v>DQ</v>
      </c>
      <c r="L400" s="57" t="str">
        <f>IF('Competitor List'!K99="Y",'Competitor List'!C99," ")</f>
        <v xml:space="preserve"> </v>
      </c>
      <c r="M400" s="57">
        <f>'HEAVY GUN'!M120</f>
        <v>0</v>
      </c>
      <c r="N400" s="57">
        <f>'HEAVY GUN'!N120</f>
        <v>0</v>
      </c>
      <c r="O400" s="171">
        <f>'HEAVY GUN'!O120</f>
        <v>0</v>
      </c>
      <c r="P400" s="57">
        <f t="shared" si="80"/>
        <v>0</v>
      </c>
      <c r="Q400" s="57" t="str">
        <f t="shared" si="81"/>
        <v>99</v>
      </c>
      <c r="R400" s="57">
        <f t="shared" si="82"/>
        <v>394</v>
      </c>
      <c r="S400" s="57" t="str">
        <f t="shared" si="83"/>
        <v>DQ</v>
      </c>
      <c r="U400" s="57">
        <f>'Factory Gun'!B120</f>
        <v>0</v>
      </c>
      <c r="V400" s="57">
        <f>'Factory Gun'!M120</f>
        <v>0</v>
      </c>
      <c r="W400" s="57">
        <f>'Factory Gun'!N120</f>
        <v>0</v>
      </c>
      <c r="X400" s="171">
        <f>'Factory Gun'!O120</f>
        <v>0</v>
      </c>
      <c r="Y400" s="57">
        <f t="shared" si="84"/>
        <v>0</v>
      </c>
      <c r="Z400" s="57" t="str">
        <f t="shared" si="85"/>
        <v>99</v>
      </c>
      <c r="AA400" s="57">
        <f t="shared" si="74"/>
        <v>394</v>
      </c>
      <c r="AB400" s="57" t="str">
        <f t="shared" si="75"/>
        <v>DQ</v>
      </c>
    </row>
    <row r="401" spans="1:28" x14ac:dyDescent="0.35">
      <c r="A401" s="57">
        <v>395</v>
      </c>
      <c r="B401" s="58" t="s">
        <v>156</v>
      </c>
      <c r="C401" s="57" t="str">
        <f>IF('Competitor List'!J100="Y",'Competitor List'!B100," ")</f>
        <v xml:space="preserve"> </v>
      </c>
      <c r="D401" s="57">
        <f>'LIGHT GUN'!M121</f>
        <v>0</v>
      </c>
      <c r="E401" s="57">
        <f>'LIGHT GUN'!N121</f>
        <v>0</v>
      </c>
      <c r="F401" s="171">
        <f>'LIGHT GUN'!O121</f>
        <v>0</v>
      </c>
      <c r="G401" s="57">
        <f t="shared" si="76"/>
        <v>0</v>
      </c>
      <c r="H401" s="57" t="str">
        <f t="shared" si="77"/>
        <v>99</v>
      </c>
      <c r="I401" s="57">
        <f t="shared" si="78"/>
        <v>395</v>
      </c>
      <c r="J401" s="57" t="str">
        <f t="shared" si="79"/>
        <v>DQ</v>
      </c>
      <c r="L401" s="57" t="str">
        <f>IF('Competitor List'!K100="Y",'Competitor List'!C100," ")</f>
        <v xml:space="preserve"> </v>
      </c>
      <c r="M401" s="57">
        <f>'HEAVY GUN'!M121</f>
        <v>0</v>
      </c>
      <c r="N401" s="57">
        <f>'HEAVY GUN'!N121</f>
        <v>0</v>
      </c>
      <c r="O401" s="171">
        <f>'HEAVY GUN'!O121</f>
        <v>0</v>
      </c>
      <c r="P401" s="57">
        <f t="shared" si="80"/>
        <v>0</v>
      </c>
      <c r="Q401" s="57" t="str">
        <f t="shared" si="81"/>
        <v>99</v>
      </c>
      <c r="R401" s="57">
        <f t="shared" si="82"/>
        <v>395</v>
      </c>
      <c r="S401" s="57" t="str">
        <f t="shared" si="83"/>
        <v>DQ</v>
      </c>
      <c r="U401" s="57">
        <f>'Factory Gun'!B121</f>
        <v>0</v>
      </c>
      <c r="V401" s="57">
        <f>'Factory Gun'!M121</f>
        <v>0</v>
      </c>
      <c r="W401" s="57">
        <f>'Factory Gun'!N121</f>
        <v>0</v>
      </c>
      <c r="X401" s="171">
        <f>'Factory Gun'!O121</f>
        <v>0</v>
      </c>
      <c r="Y401" s="57">
        <f t="shared" si="84"/>
        <v>0</v>
      </c>
      <c r="Z401" s="57" t="str">
        <f t="shared" si="85"/>
        <v>99</v>
      </c>
      <c r="AA401" s="57">
        <f t="shared" si="74"/>
        <v>395</v>
      </c>
      <c r="AB401" s="57" t="str">
        <f t="shared" si="75"/>
        <v>DQ</v>
      </c>
    </row>
    <row r="402" spans="1:28" x14ac:dyDescent="0.35">
      <c r="A402" s="57">
        <v>396</v>
      </c>
      <c r="B402" s="58" t="s">
        <v>156</v>
      </c>
      <c r="C402" s="57" t="str">
        <f>IF('Competitor List'!J101="Y",'Competitor List'!B101," ")</f>
        <v xml:space="preserve"> </v>
      </c>
      <c r="D402" s="57">
        <f>'LIGHT GUN'!M122</f>
        <v>0</v>
      </c>
      <c r="E402" s="57">
        <f>'LIGHT GUN'!N122</f>
        <v>0</v>
      </c>
      <c r="F402" s="171">
        <f>'LIGHT GUN'!O122</f>
        <v>0</v>
      </c>
      <c r="G402" s="57">
        <f t="shared" si="76"/>
        <v>0</v>
      </c>
      <c r="H402" s="57" t="str">
        <f t="shared" si="77"/>
        <v>99</v>
      </c>
      <c r="I402" s="57">
        <f t="shared" si="78"/>
        <v>396</v>
      </c>
      <c r="J402" s="57" t="str">
        <f t="shared" si="79"/>
        <v>DQ</v>
      </c>
      <c r="L402" s="57" t="str">
        <f>IF('Competitor List'!K101="Y",'Competitor List'!C101," ")</f>
        <v xml:space="preserve"> </v>
      </c>
      <c r="M402" s="57">
        <f>'HEAVY GUN'!M122</f>
        <v>0</v>
      </c>
      <c r="N402" s="57">
        <f>'HEAVY GUN'!N122</f>
        <v>0</v>
      </c>
      <c r="O402" s="171">
        <f>'HEAVY GUN'!O122</f>
        <v>0</v>
      </c>
      <c r="P402" s="57">
        <f t="shared" si="80"/>
        <v>0</v>
      </c>
      <c r="Q402" s="57" t="str">
        <f t="shared" si="81"/>
        <v>99</v>
      </c>
      <c r="R402" s="57">
        <f t="shared" si="82"/>
        <v>396</v>
      </c>
      <c r="S402" s="57" t="str">
        <f t="shared" si="83"/>
        <v>DQ</v>
      </c>
      <c r="U402" s="57">
        <f>'Factory Gun'!B122</f>
        <v>0</v>
      </c>
      <c r="V402" s="57">
        <f>'Factory Gun'!M122</f>
        <v>0</v>
      </c>
      <c r="W402" s="57">
        <f>'Factory Gun'!N122</f>
        <v>0</v>
      </c>
      <c r="X402" s="171">
        <f>'Factory Gun'!O122</f>
        <v>0</v>
      </c>
      <c r="Y402" s="57">
        <f t="shared" si="84"/>
        <v>0</v>
      </c>
      <c r="Z402" s="57" t="str">
        <f t="shared" si="85"/>
        <v>99</v>
      </c>
      <c r="AA402" s="57">
        <f t="shared" si="74"/>
        <v>396</v>
      </c>
      <c r="AB402" s="57" t="str">
        <f t="shared" si="75"/>
        <v>DQ</v>
      </c>
    </row>
    <row r="403" spans="1:28" x14ac:dyDescent="0.35">
      <c r="A403" s="57">
        <v>397</v>
      </c>
      <c r="B403" s="58" t="s">
        <v>156</v>
      </c>
      <c r="C403" s="57" t="str">
        <f>IF('Competitor List'!J102="Y",'Competitor List'!B102," ")</f>
        <v xml:space="preserve"> </v>
      </c>
      <c r="D403" s="57">
        <f>'LIGHT GUN'!M123</f>
        <v>0</v>
      </c>
      <c r="E403" s="57">
        <f>'LIGHT GUN'!N123</f>
        <v>0</v>
      </c>
      <c r="F403" s="171">
        <f>'LIGHT GUN'!O123</f>
        <v>0</v>
      </c>
      <c r="G403" s="57">
        <f t="shared" si="76"/>
        <v>0</v>
      </c>
      <c r="H403" s="57" t="str">
        <f t="shared" si="77"/>
        <v>99</v>
      </c>
      <c r="I403" s="57">
        <f t="shared" si="78"/>
        <v>397</v>
      </c>
      <c r="J403" s="57" t="str">
        <f t="shared" si="79"/>
        <v>DQ</v>
      </c>
      <c r="L403" s="57" t="str">
        <f>IF('Competitor List'!K102="Y",'Competitor List'!C102," ")</f>
        <v xml:space="preserve"> </v>
      </c>
      <c r="M403" s="57">
        <f>'HEAVY GUN'!M123</f>
        <v>0</v>
      </c>
      <c r="N403" s="57">
        <f>'HEAVY GUN'!N123</f>
        <v>0</v>
      </c>
      <c r="O403" s="171">
        <f>'HEAVY GUN'!O123</f>
        <v>0</v>
      </c>
      <c r="P403" s="57">
        <f t="shared" si="80"/>
        <v>0</v>
      </c>
      <c r="Q403" s="57" t="str">
        <f t="shared" si="81"/>
        <v>99</v>
      </c>
      <c r="R403" s="57">
        <f t="shared" si="82"/>
        <v>397</v>
      </c>
      <c r="S403" s="57" t="str">
        <f t="shared" si="83"/>
        <v>DQ</v>
      </c>
      <c r="U403" s="57">
        <f>'Factory Gun'!B123</f>
        <v>0</v>
      </c>
      <c r="V403" s="57">
        <f>'Factory Gun'!M123</f>
        <v>0</v>
      </c>
      <c r="W403" s="57">
        <f>'Factory Gun'!N123</f>
        <v>0</v>
      </c>
      <c r="X403" s="171">
        <f>'Factory Gun'!O123</f>
        <v>0</v>
      </c>
      <c r="Y403" s="57">
        <f t="shared" si="84"/>
        <v>0</v>
      </c>
      <c r="Z403" s="57" t="str">
        <f t="shared" si="85"/>
        <v>99</v>
      </c>
      <c r="AA403" s="57">
        <f t="shared" si="74"/>
        <v>397</v>
      </c>
      <c r="AB403" s="57" t="str">
        <f t="shared" si="75"/>
        <v>DQ</v>
      </c>
    </row>
    <row r="404" spans="1:28" x14ac:dyDescent="0.35">
      <c r="A404" s="57">
        <v>398</v>
      </c>
      <c r="B404" s="58" t="s">
        <v>156</v>
      </c>
      <c r="C404" s="57" t="str">
        <f>IF('Competitor List'!J103="Y",'Competitor List'!B103," ")</f>
        <v xml:space="preserve"> </v>
      </c>
      <c r="D404" s="57">
        <f>'LIGHT GUN'!M124</f>
        <v>0</v>
      </c>
      <c r="E404" s="57">
        <f>'LIGHT GUN'!N124</f>
        <v>0</v>
      </c>
      <c r="F404" s="171">
        <f>'LIGHT GUN'!O124</f>
        <v>0</v>
      </c>
      <c r="G404" s="57">
        <f t="shared" si="76"/>
        <v>0</v>
      </c>
      <c r="H404" s="57" t="str">
        <f t="shared" si="77"/>
        <v>99</v>
      </c>
      <c r="I404" s="57">
        <f t="shared" si="78"/>
        <v>398</v>
      </c>
      <c r="J404" s="57" t="str">
        <f t="shared" si="79"/>
        <v>DQ</v>
      </c>
      <c r="L404" s="57" t="str">
        <f>IF('Competitor List'!K103="Y",'Competitor List'!C103," ")</f>
        <v xml:space="preserve"> </v>
      </c>
      <c r="M404" s="57">
        <f>'HEAVY GUN'!M124</f>
        <v>0</v>
      </c>
      <c r="N404" s="57">
        <f>'HEAVY GUN'!N124</f>
        <v>0</v>
      </c>
      <c r="O404" s="171">
        <f>'HEAVY GUN'!O124</f>
        <v>0</v>
      </c>
      <c r="P404" s="57">
        <f t="shared" si="80"/>
        <v>0</v>
      </c>
      <c r="Q404" s="57" t="str">
        <f t="shared" si="81"/>
        <v>99</v>
      </c>
      <c r="R404" s="57">
        <f t="shared" si="82"/>
        <v>398</v>
      </c>
      <c r="S404" s="57" t="str">
        <f t="shared" si="83"/>
        <v>DQ</v>
      </c>
      <c r="U404" s="57">
        <f>'Factory Gun'!B124</f>
        <v>0</v>
      </c>
      <c r="V404" s="57">
        <f>'Factory Gun'!M124</f>
        <v>0</v>
      </c>
      <c r="W404" s="57">
        <f>'Factory Gun'!N124</f>
        <v>0</v>
      </c>
      <c r="X404" s="171">
        <f>'Factory Gun'!O124</f>
        <v>0</v>
      </c>
      <c r="Y404" s="57">
        <f t="shared" si="84"/>
        <v>0</v>
      </c>
      <c r="Z404" s="57" t="str">
        <f t="shared" si="85"/>
        <v>99</v>
      </c>
      <c r="AA404" s="57">
        <f t="shared" si="74"/>
        <v>398</v>
      </c>
      <c r="AB404" s="57" t="str">
        <f t="shared" si="75"/>
        <v>DQ</v>
      </c>
    </row>
    <row r="405" spans="1:28" x14ac:dyDescent="0.35">
      <c r="A405" s="57">
        <v>399</v>
      </c>
      <c r="B405" s="58" t="s">
        <v>156</v>
      </c>
      <c r="C405" s="57" t="str">
        <f>IF('Competitor List'!J104="Y",'Competitor List'!B104," ")</f>
        <v xml:space="preserve"> </v>
      </c>
      <c r="D405" s="57">
        <f>'LIGHT GUN'!M125</f>
        <v>0</v>
      </c>
      <c r="E405" s="57">
        <f>'LIGHT GUN'!N125</f>
        <v>0</v>
      </c>
      <c r="F405" s="171">
        <f>'LIGHT GUN'!O125</f>
        <v>0</v>
      </c>
      <c r="G405" s="57">
        <f t="shared" si="76"/>
        <v>0</v>
      </c>
      <c r="H405" s="57" t="str">
        <f t="shared" si="77"/>
        <v>99</v>
      </c>
      <c r="I405" s="57">
        <f t="shared" si="78"/>
        <v>399</v>
      </c>
      <c r="J405" s="57" t="str">
        <f t="shared" si="79"/>
        <v>DQ</v>
      </c>
      <c r="L405" s="57" t="str">
        <f>IF('Competitor List'!K104="Y",'Competitor List'!C104," ")</f>
        <v xml:space="preserve"> </v>
      </c>
      <c r="M405" s="57">
        <f>'HEAVY GUN'!M125</f>
        <v>0</v>
      </c>
      <c r="N405" s="57">
        <f>'HEAVY GUN'!N125</f>
        <v>0</v>
      </c>
      <c r="O405" s="171">
        <f>'HEAVY GUN'!O125</f>
        <v>0</v>
      </c>
      <c r="P405" s="57">
        <f t="shared" si="80"/>
        <v>0</v>
      </c>
      <c r="Q405" s="57" t="str">
        <f t="shared" si="81"/>
        <v>99</v>
      </c>
      <c r="R405" s="57">
        <f t="shared" si="82"/>
        <v>399</v>
      </c>
      <c r="S405" s="57" t="str">
        <f t="shared" si="83"/>
        <v>DQ</v>
      </c>
      <c r="U405" s="57">
        <f>'Factory Gun'!B125</f>
        <v>0</v>
      </c>
      <c r="V405" s="57">
        <f>'Factory Gun'!M125</f>
        <v>0</v>
      </c>
      <c r="W405" s="57">
        <f>'Factory Gun'!N125</f>
        <v>0</v>
      </c>
      <c r="X405" s="171">
        <f>'Factory Gun'!O125</f>
        <v>0</v>
      </c>
      <c r="Y405" s="57">
        <f t="shared" si="84"/>
        <v>0</v>
      </c>
      <c r="Z405" s="57" t="str">
        <f t="shared" si="85"/>
        <v>99</v>
      </c>
      <c r="AA405" s="57">
        <f t="shared" si="74"/>
        <v>399</v>
      </c>
      <c r="AB405" s="57" t="str">
        <f t="shared" si="75"/>
        <v>DQ</v>
      </c>
    </row>
    <row r="406" spans="1:28" x14ac:dyDescent="0.35">
      <c r="A406" s="57">
        <v>400</v>
      </c>
      <c r="B406" s="58" t="s">
        <v>156</v>
      </c>
      <c r="C406" s="57" t="str">
        <f>IF('Competitor List'!J105="Y",'Competitor List'!B105," ")</f>
        <v xml:space="preserve"> </v>
      </c>
      <c r="D406" s="57">
        <f>'LIGHT GUN'!M126</f>
        <v>0</v>
      </c>
      <c r="E406" s="57">
        <f>'LIGHT GUN'!N126</f>
        <v>0</v>
      </c>
      <c r="F406" s="171">
        <f>'LIGHT GUN'!O126</f>
        <v>0</v>
      </c>
      <c r="G406" s="57">
        <f t="shared" si="76"/>
        <v>0</v>
      </c>
      <c r="H406" s="57" t="str">
        <f t="shared" si="77"/>
        <v>99</v>
      </c>
      <c r="I406" s="57">
        <f t="shared" si="78"/>
        <v>400</v>
      </c>
      <c r="J406" s="57" t="str">
        <f t="shared" si="79"/>
        <v>DQ</v>
      </c>
      <c r="L406" s="57" t="str">
        <f>IF('Competitor List'!K105="Y",'Competitor List'!C105," ")</f>
        <v xml:space="preserve"> </v>
      </c>
      <c r="M406" s="57">
        <f>'HEAVY GUN'!M126</f>
        <v>0</v>
      </c>
      <c r="N406" s="57">
        <f>'HEAVY GUN'!N126</f>
        <v>0</v>
      </c>
      <c r="O406" s="171">
        <f>'HEAVY GUN'!O126</f>
        <v>0</v>
      </c>
      <c r="P406" s="57">
        <f t="shared" si="80"/>
        <v>0</v>
      </c>
      <c r="Q406" s="57" t="str">
        <f t="shared" si="81"/>
        <v>99</v>
      </c>
      <c r="R406" s="57">
        <f t="shared" si="82"/>
        <v>400</v>
      </c>
      <c r="S406" s="57" t="str">
        <f t="shared" si="83"/>
        <v>DQ</v>
      </c>
      <c r="U406" s="57">
        <f>'Factory Gun'!B126</f>
        <v>0</v>
      </c>
      <c r="V406" s="57">
        <f>'Factory Gun'!M126</f>
        <v>0</v>
      </c>
      <c r="W406" s="57">
        <f>'Factory Gun'!N126</f>
        <v>0</v>
      </c>
      <c r="X406" s="171">
        <f>'Factory Gun'!O126</f>
        <v>0</v>
      </c>
      <c r="Y406" s="57">
        <f t="shared" si="84"/>
        <v>0</v>
      </c>
      <c r="Z406" s="57" t="str">
        <f t="shared" si="85"/>
        <v>99</v>
      </c>
      <c r="AA406" s="57">
        <f t="shared" si="74"/>
        <v>400</v>
      </c>
      <c r="AB406" s="57" t="str">
        <f t="shared" si="75"/>
        <v>DQ</v>
      </c>
    </row>
    <row r="407" spans="1:28" x14ac:dyDescent="0.35">
      <c r="A407" s="57">
        <v>401</v>
      </c>
      <c r="B407" s="58" t="s">
        <v>156</v>
      </c>
      <c r="C407" s="57" t="str">
        <f>IF('Competitor List'!J106="Y",'Competitor List'!B106," ")</f>
        <v xml:space="preserve"> </v>
      </c>
      <c r="D407" s="57">
        <f>'LIGHT GUN'!M127</f>
        <v>0</v>
      </c>
      <c r="E407" s="57">
        <f>'LIGHT GUN'!N127</f>
        <v>0</v>
      </c>
      <c r="F407" s="171">
        <f>'LIGHT GUN'!O127</f>
        <v>0</v>
      </c>
      <c r="G407" s="57">
        <f t="shared" si="76"/>
        <v>0</v>
      </c>
      <c r="H407" s="57" t="str">
        <f t="shared" si="77"/>
        <v>99</v>
      </c>
      <c r="I407" s="57">
        <f t="shared" si="78"/>
        <v>401</v>
      </c>
      <c r="J407" s="57" t="str">
        <f t="shared" si="79"/>
        <v>DQ</v>
      </c>
      <c r="L407" s="57" t="str">
        <f>IF('Competitor List'!K106="Y",'Competitor List'!C106," ")</f>
        <v xml:space="preserve"> </v>
      </c>
      <c r="M407" s="57">
        <f>'HEAVY GUN'!M127</f>
        <v>0</v>
      </c>
      <c r="N407" s="57">
        <f>'HEAVY GUN'!N127</f>
        <v>0</v>
      </c>
      <c r="O407" s="171">
        <f>'HEAVY GUN'!O127</f>
        <v>0</v>
      </c>
      <c r="P407" s="57">
        <f t="shared" si="80"/>
        <v>0</v>
      </c>
      <c r="Q407" s="57" t="str">
        <f t="shared" si="81"/>
        <v>99</v>
      </c>
      <c r="R407" s="57">
        <f t="shared" si="82"/>
        <v>401</v>
      </c>
      <c r="S407" s="57" t="str">
        <f t="shared" si="83"/>
        <v>DQ</v>
      </c>
      <c r="U407" s="57">
        <f>'Factory Gun'!B127</f>
        <v>0</v>
      </c>
      <c r="V407" s="57">
        <f>'Factory Gun'!M127</f>
        <v>0</v>
      </c>
      <c r="W407" s="57">
        <f>'Factory Gun'!N127</f>
        <v>0</v>
      </c>
      <c r="X407" s="171">
        <f>'Factory Gun'!O127</f>
        <v>0</v>
      </c>
      <c r="Y407" s="57">
        <f t="shared" si="84"/>
        <v>0</v>
      </c>
      <c r="Z407" s="57" t="str">
        <f t="shared" si="85"/>
        <v>99</v>
      </c>
      <c r="AA407" s="57">
        <f t="shared" si="74"/>
        <v>401</v>
      </c>
      <c r="AB407" s="57" t="str">
        <f t="shared" si="75"/>
        <v>DQ</v>
      </c>
    </row>
    <row r="408" spans="1:28" x14ac:dyDescent="0.35">
      <c r="A408" s="57">
        <v>402</v>
      </c>
      <c r="B408" s="58" t="s">
        <v>156</v>
      </c>
      <c r="C408" s="57" t="str">
        <f>IF('Competitor List'!J107="Y",'Competitor List'!B107," ")</f>
        <v xml:space="preserve"> </v>
      </c>
      <c r="D408" s="57">
        <f>'LIGHT GUN'!M128</f>
        <v>0</v>
      </c>
      <c r="E408" s="57">
        <f>'LIGHT GUN'!N128</f>
        <v>0</v>
      </c>
      <c r="F408" s="171">
        <f>'LIGHT GUN'!O128</f>
        <v>0</v>
      </c>
      <c r="G408" s="57">
        <f t="shared" si="76"/>
        <v>0</v>
      </c>
      <c r="H408" s="57" t="str">
        <f t="shared" si="77"/>
        <v>99</v>
      </c>
      <c r="I408" s="57">
        <f t="shared" si="78"/>
        <v>402</v>
      </c>
      <c r="J408" s="57" t="str">
        <f t="shared" si="79"/>
        <v>DQ</v>
      </c>
      <c r="L408" s="57" t="str">
        <f>IF('Competitor List'!K107="Y",'Competitor List'!C107," ")</f>
        <v xml:space="preserve"> </v>
      </c>
      <c r="M408" s="57">
        <f>'HEAVY GUN'!M128</f>
        <v>0</v>
      </c>
      <c r="N408" s="57">
        <f>'HEAVY GUN'!N128</f>
        <v>0</v>
      </c>
      <c r="O408" s="171">
        <f>'HEAVY GUN'!O128</f>
        <v>0</v>
      </c>
      <c r="P408" s="57">
        <f t="shared" si="80"/>
        <v>0</v>
      </c>
      <c r="Q408" s="57" t="str">
        <f t="shared" si="81"/>
        <v>99</v>
      </c>
      <c r="R408" s="57">
        <f t="shared" si="82"/>
        <v>402</v>
      </c>
      <c r="S408" s="57" t="str">
        <f t="shared" si="83"/>
        <v>DQ</v>
      </c>
      <c r="U408" s="57">
        <f>'Factory Gun'!B128</f>
        <v>0</v>
      </c>
      <c r="V408" s="57">
        <f>'Factory Gun'!M128</f>
        <v>0</v>
      </c>
      <c r="W408" s="57">
        <f>'Factory Gun'!N128</f>
        <v>0</v>
      </c>
      <c r="X408" s="171">
        <f>'Factory Gun'!O128</f>
        <v>0</v>
      </c>
      <c r="Y408" s="57">
        <f t="shared" si="84"/>
        <v>0</v>
      </c>
      <c r="Z408" s="57" t="str">
        <f t="shared" si="85"/>
        <v>99</v>
      </c>
      <c r="AA408" s="57">
        <f t="shared" si="74"/>
        <v>402</v>
      </c>
      <c r="AB408" s="57" t="str">
        <f t="shared" si="75"/>
        <v>DQ</v>
      </c>
    </row>
    <row r="409" spans="1:28" x14ac:dyDescent="0.35">
      <c r="A409" s="57">
        <v>403</v>
      </c>
      <c r="B409" s="58" t="s">
        <v>156</v>
      </c>
      <c r="C409" s="57" t="str">
        <f>IF('Competitor List'!J108="Y",'Competitor List'!B108," ")</f>
        <v xml:space="preserve"> </v>
      </c>
      <c r="D409" s="57">
        <f>'LIGHT GUN'!M129</f>
        <v>0</v>
      </c>
      <c r="E409" s="57">
        <f>'LIGHT GUN'!N129</f>
        <v>0</v>
      </c>
      <c r="F409" s="171">
        <f>'LIGHT GUN'!O129</f>
        <v>0</v>
      </c>
      <c r="G409" s="57">
        <f t="shared" si="76"/>
        <v>0</v>
      </c>
      <c r="H409" s="57" t="str">
        <f t="shared" si="77"/>
        <v>99</v>
      </c>
      <c r="I409" s="57">
        <f t="shared" si="78"/>
        <v>403</v>
      </c>
      <c r="J409" s="57" t="str">
        <f t="shared" si="79"/>
        <v>DQ</v>
      </c>
      <c r="L409" s="57" t="str">
        <f>IF('Competitor List'!K108="Y",'Competitor List'!C108," ")</f>
        <v xml:space="preserve"> </v>
      </c>
      <c r="M409" s="57">
        <f>'HEAVY GUN'!M129</f>
        <v>0</v>
      </c>
      <c r="N409" s="57">
        <f>'HEAVY GUN'!N129</f>
        <v>0</v>
      </c>
      <c r="O409" s="171">
        <f>'HEAVY GUN'!O129</f>
        <v>0</v>
      </c>
      <c r="P409" s="57">
        <f t="shared" si="80"/>
        <v>0</v>
      </c>
      <c r="Q409" s="57" t="str">
        <f t="shared" si="81"/>
        <v>99</v>
      </c>
      <c r="R409" s="57">
        <f t="shared" si="82"/>
        <v>403</v>
      </c>
      <c r="S409" s="57" t="str">
        <f t="shared" si="83"/>
        <v>DQ</v>
      </c>
      <c r="U409" s="57">
        <f>'Factory Gun'!B129</f>
        <v>0</v>
      </c>
      <c r="V409" s="57">
        <f>'Factory Gun'!M129</f>
        <v>0</v>
      </c>
      <c r="W409" s="57">
        <f>'Factory Gun'!N129</f>
        <v>0</v>
      </c>
      <c r="X409" s="171">
        <f>'Factory Gun'!O129</f>
        <v>0</v>
      </c>
      <c r="Y409" s="57">
        <f t="shared" si="84"/>
        <v>0</v>
      </c>
      <c r="Z409" s="57" t="str">
        <f t="shared" si="85"/>
        <v>99</v>
      </c>
      <c r="AA409" s="57">
        <f t="shared" si="74"/>
        <v>403</v>
      </c>
      <c r="AB409" s="57" t="str">
        <f t="shared" si="75"/>
        <v>DQ</v>
      </c>
    </row>
    <row r="410" spans="1:28" x14ac:dyDescent="0.35">
      <c r="A410" s="57">
        <v>404</v>
      </c>
      <c r="B410" s="58" t="s">
        <v>156</v>
      </c>
      <c r="C410" s="57" t="str">
        <f>IF('Competitor List'!J109="Y",'Competitor List'!B109," ")</f>
        <v xml:space="preserve"> </v>
      </c>
      <c r="D410" s="57">
        <f>'LIGHT GUN'!M130</f>
        <v>0</v>
      </c>
      <c r="E410" s="57">
        <f>'LIGHT GUN'!N130</f>
        <v>0</v>
      </c>
      <c r="F410" s="171">
        <f>'LIGHT GUN'!O130</f>
        <v>0</v>
      </c>
      <c r="G410" s="57">
        <f t="shared" si="76"/>
        <v>0</v>
      </c>
      <c r="H410" s="57" t="str">
        <f t="shared" si="77"/>
        <v>99</v>
      </c>
      <c r="I410" s="57">
        <f t="shared" si="78"/>
        <v>404</v>
      </c>
      <c r="J410" s="57" t="str">
        <f t="shared" si="79"/>
        <v>DQ</v>
      </c>
      <c r="L410" s="57" t="str">
        <f>IF('Competitor List'!K109="Y",'Competitor List'!C109," ")</f>
        <v xml:space="preserve"> </v>
      </c>
      <c r="M410" s="57">
        <f>'HEAVY GUN'!M130</f>
        <v>0</v>
      </c>
      <c r="N410" s="57">
        <f>'HEAVY GUN'!N130</f>
        <v>0</v>
      </c>
      <c r="O410" s="171">
        <f>'HEAVY GUN'!O130</f>
        <v>0</v>
      </c>
      <c r="P410" s="57">
        <f t="shared" si="80"/>
        <v>0</v>
      </c>
      <c r="Q410" s="57" t="str">
        <f t="shared" si="81"/>
        <v>99</v>
      </c>
      <c r="R410" s="57">
        <f t="shared" si="82"/>
        <v>404</v>
      </c>
      <c r="S410" s="57" t="str">
        <f t="shared" si="83"/>
        <v>DQ</v>
      </c>
      <c r="U410" s="57">
        <f>'Factory Gun'!B130</f>
        <v>0</v>
      </c>
      <c r="V410" s="57">
        <f>'Factory Gun'!M130</f>
        <v>0</v>
      </c>
      <c r="W410" s="57">
        <f>'Factory Gun'!N130</f>
        <v>0</v>
      </c>
      <c r="X410" s="171">
        <f>'Factory Gun'!O130</f>
        <v>0</v>
      </c>
      <c r="Y410" s="57">
        <f t="shared" si="84"/>
        <v>0</v>
      </c>
      <c r="Z410" s="57" t="str">
        <f t="shared" si="85"/>
        <v>99</v>
      </c>
      <c r="AA410" s="57">
        <f t="shared" si="74"/>
        <v>404</v>
      </c>
      <c r="AB410" s="57" t="str">
        <f t="shared" si="75"/>
        <v>DQ</v>
      </c>
    </row>
    <row r="411" spans="1:28" x14ac:dyDescent="0.35">
      <c r="A411" s="57">
        <v>405</v>
      </c>
      <c r="B411" s="58" t="s">
        <v>156</v>
      </c>
      <c r="C411" s="57" t="str">
        <f>IF('Competitor List'!J110="Y",'Competitor List'!B110," ")</f>
        <v xml:space="preserve"> </v>
      </c>
      <c r="D411" s="57">
        <f>'LIGHT GUN'!M131</f>
        <v>0</v>
      </c>
      <c r="E411" s="57">
        <f>'LIGHT GUN'!N131</f>
        <v>0</v>
      </c>
      <c r="F411" s="171">
        <f>'LIGHT GUN'!O131</f>
        <v>0</v>
      </c>
      <c r="G411" s="57">
        <f t="shared" si="76"/>
        <v>0</v>
      </c>
      <c r="H411" s="57" t="str">
        <f t="shared" si="77"/>
        <v>99</v>
      </c>
      <c r="I411" s="57">
        <f t="shared" si="78"/>
        <v>405</v>
      </c>
      <c r="J411" s="57" t="str">
        <f t="shared" si="79"/>
        <v>DQ</v>
      </c>
      <c r="L411" s="57" t="str">
        <f>IF('Competitor List'!K110="Y",'Competitor List'!C110," ")</f>
        <v xml:space="preserve"> </v>
      </c>
      <c r="M411" s="57">
        <f>'HEAVY GUN'!M131</f>
        <v>0</v>
      </c>
      <c r="N411" s="57">
        <f>'HEAVY GUN'!N131</f>
        <v>0</v>
      </c>
      <c r="O411" s="171">
        <f>'HEAVY GUN'!O131</f>
        <v>0</v>
      </c>
      <c r="P411" s="57">
        <f t="shared" si="80"/>
        <v>0</v>
      </c>
      <c r="Q411" s="57" t="str">
        <f t="shared" si="81"/>
        <v>99</v>
      </c>
      <c r="R411" s="57">
        <f t="shared" si="82"/>
        <v>405</v>
      </c>
      <c r="S411" s="57" t="str">
        <f t="shared" si="83"/>
        <v>DQ</v>
      </c>
      <c r="U411" s="57">
        <f>'Factory Gun'!B131</f>
        <v>0</v>
      </c>
      <c r="V411" s="57">
        <f>'Factory Gun'!M131</f>
        <v>0</v>
      </c>
      <c r="W411" s="57">
        <f>'Factory Gun'!N131</f>
        <v>0</v>
      </c>
      <c r="X411" s="171">
        <f>'Factory Gun'!O131</f>
        <v>0</v>
      </c>
      <c r="Y411" s="57">
        <f t="shared" si="84"/>
        <v>0</v>
      </c>
      <c r="Z411" s="57" t="str">
        <f t="shared" si="85"/>
        <v>99</v>
      </c>
      <c r="AA411" s="57">
        <f t="shared" si="74"/>
        <v>405</v>
      </c>
      <c r="AB411" s="57" t="str">
        <f t="shared" si="75"/>
        <v>DQ</v>
      </c>
    </row>
    <row r="412" spans="1:28" x14ac:dyDescent="0.35">
      <c r="A412" s="57">
        <v>406</v>
      </c>
      <c r="B412" s="58" t="s">
        <v>156</v>
      </c>
      <c r="C412" s="57" t="str">
        <f>IF('Competitor List'!J111="Y",'Competitor List'!B111," ")</f>
        <v xml:space="preserve"> </v>
      </c>
      <c r="D412" s="57">
        <f>'LIGHT GUN'!M132</f>
        <v>0</v>
      </c>
      <c r="E412" s="57">
        <f>'LIGHT GUN'!N132</f>
        <v>0</v>
      </c>
      <c r="F412" s="171">
        <f>'LIGHT GUN'!O132</f>
        <v>0</v>
      </c>
      <c r="G412" s="57">
        <f t="shared" si="76"/>
        <v>0</v>
      </c>
      <c r="H412" s="57" t="str">
        <f t="shared" si="77"/>
        <v>99</v>
      </c>
      <c r="I412" s="57">
        <f t="shared" si="78"/>
        <v>406</v>
      </c>
      <c r="J412" s="57" t="str">
        <f t="shared" si="79"/>
        <v>DQ</v>
      </c>
      <c r="L412" s="57" t="str">
        <f>IF('Competitor List'!K111="Y",'Competitor List'!C111," ")</f>
        <v xml:space="preserve"> </v>
      </c>
      <c r="M412" s="57">
        <f>'HEAVY GUN'!M132</f>
        <v>0</v>
      </c>
      <c r="N412" s="57">
        <f>'HEAVY GUN'!N132</f>
        <v>0</v>
      </c>
      <c r="O412" s="171">
        <f>'HEAVY GUN'!O132</f>
        <v>0</v>
      </c>
      <c r="P412" s="57">
        <f t="shared" si="80"/>
        <v>0</v>
      </c>
      <c r="Q412" s="57" t="str">
        <f t="shared" si="81"/>
        <v>99</v>
      </c>
      <c r="R412" s="57">
        <f t="shared" si="82"/>
        <v>406</v>
      </c>
      <c r="S412" s="57" t="str">
        <f t="shared" si="83"/>
        <v>DQ</v>
      </c>
      <c r="U412" s="57">
        <f>'Factory Gun'!B132</f>
        <v>0</v>
      </c>
      <c r="V412" s="57">
        <f>'Factory Gun'!M132</f>
        <v>0</v>
      </c>
      <c r="W412" s="57">
        <f>'Factory Gun'!N132</f>
        <v>0</v>
      </c>
      <c r="X412" s="171">
        <f>'Factory Gun'!O132</f>
        <v>0</v>
      </c>
      <c r="Y412" s="57">
        <f t="shared" si="84"/>
        <v>0</v>
      </c>
      <c r="Z412" s="57" t="str">
        <f t="shared" si="85"/>
        <v>99</v>
      </c>
      <c r="AA412" s="57">
        <f t="shared" si="74"/>
        <v>406</v>
      </c>
      <c r="AB412" s="57" t="str">
        <f t="shared" si="75"/>
        <v>DQ</v>
      </c>
    </row>
    <row r="413" spans="1:28" x14ac:dyDescent="0.35">
      <c r="A413" s="57">
        <v>407</v>
      </c>
      <c r="B413" s="58" t="s">
        <v>156</v>
      </c>
      <c r="C413" s="57" t="str">
        <f>IF('Competitor List'!J112="Y",'Competitor List'!B112," ")</f>
        <v xml:space="preserve"> </v>
      </c>
      <c r="D413" s="57">
        <f>'LIGHT GUN'!M133</f>
        <v>0</v>
      </c>
      <c r="E413" s="57">
        <f>'LIGHT GUN'!N133</f>
        <v>0</v>
      </c>
      <c r="F413" s="171">
        <f>'LIGHT GUN'!O133</f>
        <v>0</v>
      </c>
      <c r="G413" s="57">
        <f t="shared" si="76"/>
        <v>0</v>
      </c>
      <c r="H413" s="57" t="str">
        <f t="shared" si="77"/>
        <v>99</v>
      </c>
      <c r="I413" s="57">
        <f t="shared" si="78"/>
        <v>407</v>
      </c>
      <c r="J413" s="57" t="str">
        <f t="shared" si="79"/>
        <v>DQ</v>
      </c>
      <c r="L413" s="57" t="str">
        <f>IF('Competitor List'!K112="Y",'Competitor List'!C112," ")</f>
        <v xml:space="preserve"> </v>
      </c>
      <c r="M413" s="57">
        <f>'HEAVY GUN'!M133</f>
        <v>0</v>
      </c>
      <c r="N413" s="57">
        <f>'HEAVY GUN'!N133</f>
        <v>0</v>
      </c>
      <c r="O413" s="171">
        <f>'HEAVY GUN'!O133</f>
        <v>0</v>
      </c>
      <c r="P413" s="57">
        <f t="shared" si="80"/>
        <v>0</v>
      </c>
      <c r="Q413" s="57" t="str">
        <f t="shared" si="81"/>
        <v>99</v>
      </c>
      <c r="R413" s="57">
        <f t="shared" si="82"/>
        <v>407</v>
      </c>
      <c r="S413" s="57" t="str">
        <f t="shared" si="83"/>
        <v>DQ</v>
      </c>
      <c r="U413" s="57">
        <f>'Factory Gun'!B133</f>
        <v>0</v>
      </c>
      <c r="V413" s="57">
        <f>'Factory Gun'!M133</f>
        <v>0</v>
      </c>
      <c r="W413" s="57">
        <f>'Factory Gun'!N133</f>
        <v>0</v>
      </c>
      <c r="X413" s="171">
        <f>'Factory Gun'!O133</f>
        <v>0</v>
      </c>
      <c r="Y413" s="57">
        <f t="shared" si="84"/>
        <v>0</v>
      </c>
      <c r="Z413" s="57" t="str">
        <f t="shared" si="85"/>
        <v>99</v>
      </c>
      <c r="AA413" s="57">
        <f t="shared" si="74"/>
        <v>407</v>
      </c>
      <c r="AB413" s="57" t="str">
        <f t="shared" si="75"/>
        <v>DQ</v>
      </c>
    </row>
    <row r="414" spans="1:28" x14ac:dyDescent="0.35">
      <c r="A414" s="57">
        <v>408</v>
      </c>
      <c r="B414" s="58" t="s">
        <v>156</v>
      </c>
      <c r="C414" s="57" t="str">
        <f>IF('Competitor List'!J113="Y",'Competitor List'!B113," ")</f>
        <v xml:space="preserve"> </v>
      </c>
      <c r="D414" s="57">
        <f>'LIGHT GUN'!M134</f>
        <v>0</v>
      </c>
      <c r="E414" s="57">
        <f>'LIGHT GUN'!N134</f>
        <v>0</v>
      </c>
      <c r="F414" s="171">
        <f>'LIGHT GUN'!O134</f>
        <v>0</v>
      </c>
      <c r="G414" s="57">
        <f t="shared" si="76"/>
        <v>0</v>
      </c>
      <c r="H414" s="57" t="str">
        <f t="shared" si="77"/>
        <v>99</v>
      </c>
      <c r="I414" s="57">
        <f t="shared" si="78"/>
        <v>408</v>
      </c>
      <c r="J414" s="57" t="str">
        <f t="shared" si="79"/>
        <v>DQ</v>
      </c>
      <c r="L414" s="57" t="str">
        <f>IF('Competitor List'!K113="Y",'Competitor List'!C113," ")</f>
        <v xml:space="preserve"> </v>
      </c>
      <c r="M414" s="57">
        <f>'HEAVY GUN'!M134</f>
        <v>0</v>
      </c>
      <c r="N414" s="57">
        <f>'HEAVY GUN'!N134</f>
        <v>0</v>
      </c>
      <c r="O414" s="171">
        <f>'HEAVY GUN'!O134</f>
        <v>0</v>
      </c>
      <c r="P414" s="57">
        <f t="shared" si="80"/>
        <v>0</v>
      </c>
      <c r="Q414" s="57" t="str">
        <f t="shared" si="81"/>
        <v>99</v>
      </c>
      <c r="R414" s="57">
        <f t="shared" si="82"/>
        <v>408</v>
      </c>
      <c r="S414" s="57" t="str">
        <f t="shared" si="83"/>
        <v>DQ</v>
      </c>
      <c r="U414" s="57">
        <f>'Factory Gun'!B134</f>
        <v>0</v>
      </c>
      <c r="V414" s="57">
        <f>'Factory Gun'!M134</f>
        <v>0</v>
      </c>
      <c r="W414" s="57">
        <f>'Factory Gun'!N134</f>
        <v>0</v>
      </c>
      <c r="X414" s="171">
        <f>'Factory Gun'!O134</f>
        <v>0</v>
      </c>
      <c r="Y414" s="57">
        <f t="shared" si="84"/>
        <v>0</v>
      </c>
      <c r="Z414" s="57" t="str">
        <f t="shared" si="85"/>
        <v>99</v>
      </c>
      <c r="AA414" s="57">
        <f t="shared" si="74"/>
        <v>408</v>
      </c>
      <c r="AB414" s="57" t="str">
        <f t="shared" si="75"/>
        <v>DQ</v>
      </c>
    </row>
    <row r="415" spans="1:28" x14ac:dyDescent="0.35">
      <c r="A415" s="57">
        <v>409</v>
      </c>
      <c r="B415" s="58" t="s">
        <v>156</v>
      </c>
      <c r="C415" s="57" t="str">
        <f>IF('Competitor List'!J114="Y",'Competitor List'!B114," ")</f>
        <v xml:space="preserve"> </v>
      </c>
      <c r="D415" s="57">
        <f>'LIGHT GUN'!M135</f>
        <v>0</v>
      </c>
      <c r="E415" s="57">
        <f>'LIGHT GUN'!N135</f>
        <v>0</v>
      </c>
      <c r="F415" s="171">
        <f>'LIGHT GUN'!O135</f>
        <v>0</v>
      </c>
      <c r="G415" s="57">
        <f t="shared" si="76"/>
        <v>0</v>
      </c>
      <c r="H415" s="57" t="str">
        <f t="shared" si="77"/>
        <v>99</v>
      </c>
      <c r="I415" s="57">
        <f t="shared" si="78"/>
        <v>409</v>
      </c>
      <c r="J415" s="57" t="str">
        <f t="shared" si="79"/>
        <v>DQ</v>
      </c>
      <c r="L415" s="57" t="str">
        <f>IF('Competitor List'!K114="Y",'Competitor List'!C114," ")</f>
        <v xml:space="preserve"> </v>
      </c>
      <c r="M415" s="57">
        <f>'HEAVY GUN'!M135</f>
        <v>0</v>
      </c>
      <c r="N415" s="57">
        <f>'HEAVY GUN'!N135</f>
        <v>0</v>
      </c>
      <c r="O415" s="171">
        <f>'HEAVY GUN'!O135</f>
        <v>0</v>
      </c>
      <c r="P415" s="57">
        <f t="shared" si="80"/>
        <v>0</v>
      </c>
      <c r="Q415" s="57" t="str">
        <f t="shared" si="81"/>
        <v>99</v>
      </c>
      <c r="R415" s="57">
        <f t="shared" si="82"/>
        <v>409</v>
      </c>
      <c r="S415" s="57" t="str">
        <f t="shared" si="83"/>
        <v>DQ</v>
      </c>
      <c r="U415" s="57">
        <f>'Factory Gun'!B135</f>
        <v>0</v>
      </c>
      <c r="V415" s="57">
        <f>'Factory Gun'!M135</f>
        <v>0</v>
      </c>
      <c r="W415" s="57">
        <f>'Factory Gun'!N135</f>
        <v>0</v>
      </c>
      <c r="X415" s="171">
        <f>'Factory Gun'!O135</f>
        <v>0</v>
      </c>
      <c r="Y415" s="57">
        <f t="shared" si="84"/>
        <v>0</v>
      </c>
      <c r="Z415" s="57" t="str">
        <f t="shared" si="85"/>
        <v>99</v>
      </c>
      <c r="AA415" s="57">
        <f t="shared" si="74"/>
        <v>409</v>
      </c>
      <c r="AB415" s="57" t="str">
        <f t="shared" si="75"/>
        <v>DQ</v>
      </c>
    </row>
    <row r="416" spans="1:28" x14ac:dyDescent="0.35">
      <c r="A416" s="57">
        <v>410</v>
      </c>
      <c r="B416" s="58" t="s">
        <v>156</v>
      </c>
      <c r="C416" s="57" t="str">
        <f>IF('Competitor List'!J115="Y",'Competitor List'!B115," ")</f>
        <v xml:space="preserve"> </v>
      </c>
      <c r="D416" s="57">
        <f>'LIGHT GUN'!M136</f>
        <v>0</v>
      </c>
      <c r="E416" s="57">
        <f>'LIGHT GUN'!N136</f>
        <v>0</v>
      </c>
      <c r="F416" s="171">
        <f>'LIGHT GUN'!O136</f>
        <v>0</v>
      </c>
      <c r="G416" s="57">
        <f t="shared" si="76"/>
        <v>0</v>
      </c>
      <c r="H416" s="57" t="str">
        <f t="shared" si="77"/>
        <v>99</v>
      </c>
      <c r="I416" s="57">
        <f t="shared" si="78"/>
        <v>410</v>
      </c>
      <c r="J416" s="57" t="str">
        <f t="shared" si="79"/>
        <v>DQ</v>
      </c>
      <c r="L416" s="57" t="str">
        <f>IF('Competitor List'!K115="Y",'Competitor List'!C115," ")</f>
        <v xml:space="preserve"> </v>
      </c>
      <c r="M416" s="57">
        <f>'HEAVY GUN'!M136</f>
        <v>0</v>
      </c>
      <c r="N416" s="57">
        <f>'HEAVY GUN'!N136</f>
        <v>0</v>
      </c>
      <c r="O416" s="171">
        <f>'HEAVY GUN'!O136</f>
        <v>0</v>
      </c>
      <c r="P416" s="57">
        <f t="shared" si="80"/>
        <v>0</v>
      </c>
      <c r="Q416" s="57" t="str">
        <f t="shared" si="81"/>
        <v>99</v>
      </c>
      <c r="R416" s="57">
        <f t="shared" si="82"/>
        <v>410</v>
      </c>
      <c r="S416" s="57" t="str">
        <f t="shared" si="83"/>
        <v>DQ</v>
      </c>
      <c r="U416" s="57">
        <f>'Factory Gun'!B136</f>
        <v>0</v>
      </c>
      <c r="V416" s="57">
        <f>'Factory Gun'!M136</f>
        <v>0</v>
      </c>
      <c r="W416" s="57">
        <f>'Factory Gun'!N136</f>
        <v>0</v>
      </c>
      <c r="X416" s="171">
        <f>'Factory Gun'!O136</f>
        <v>0</v>
      </c>
      <c r="Y416" s="57">
        <f t="shared" si="84"/>
        <v>0</v>
      </c>
      <c r="Z416" s="57" t="str">
        <f t="shared" si="85"/>
        <v>99</v>
      </c>
      <c r="AA416" s="57">
        <f t="shared" si="74"/>
        <v>410</v>
      </c>
      <c r="AB416" s="57" t="str">
        <f t="shared" si="75"/>
        <v>DQ</v>
      </c>
    </row>
    <row r="417" spans="1:28" x14ac:dyDescent="0.35">
      <c r="A417" s="57">
        <v>411</v>
      </c>
      <c r="B417" s="58" t="s">
        <v>156</v>
      </c>
      <c r="C417" s="57" t="str">
        <f>IF('Competitor List'!J116="Y",'Competitor List'!B116," ")</f>
        <v xml:space="preserve"> </v>
      </c>
      <c r="D417" s="57">
        <f>'LIGHT GUN'!M137</f>
        <v>0</v>
      </c>
      <c r="E417" s="57">
        <f>'LIGHT GUN'!N137</f>
        <v>0</v>
      </c>
      <c r="F417" s="171">
        <f>'LIGHT GUN'!O137</f>
        <v>0</v>
      </c>
      <c r="G417" s="57">
        <f t="shared" si="76"/>
        <v>0</v>
      </c>
      <c r="H417" s="57" t="str">
        <f t="shared" si="77"/>
        <v>99</v>
      </c>
      <c r="I417" s="57">
        <f t="shared" si="78"/>
        <v>411</v>
      </c>
      <c r="J417" s="57" t="str">
        <f t="shared" si="79"/>
        <v>DQ</v>
      </c>
      <c r="L417" s="57" t="str">
        <f>IF('Competitor List'!K116="Y",'Competitor List'!C116," ")</f>
        <v xml:space="preserve"> </v>
      </c>
      <c r="M417" s="57">
        <f>'HEAVY GUN'!M137</f>
        <v>0</v>
      </c>
      <c r="N417" s="57">
        <f>'HEAVY GUN'!N137</f>
        <v>0</v>
      </c>
      <c r="O417" s="171">
        <f>'HEAVY GUN'!O137</f>
        <v>0</v>
      </c>
      <c r="P417" s="57">
        <f t="shared" si="80"/>
        <v>0</v>
      </c>
      <c r="Q417" s="57" t="str">
        <f t="shared" si="81"/>
        <v>99</v>
      </c>
      <c r="R417" s="57">
        <f t="shared" si="82"/>
        <v>411</v>
      </c>
      <c r="S417" s="57" t="str">
        <f t="shared" si="83"/>
        <v>DQ</v>
      </c>
      <c r="U417" s="57">
        <f>'Factory Gun'!B137</f>
        <v>0</v>
      </c>
      <c r="V417" s="57">
        <f>'Factory Gun'!M137</f>
        <v>0</v>
      </c>
      <c r="W417" s="57">
        <f>'Factory Gun'!N137</f>
        <v>0</v>
      </c>
      <c r="X417" s="171">
        <f>'Factory Gun'!O137</f>
        <v>0</v>
      </c>
      <c r="Y417" s="57">
        <f t="shared" si="84"/>
        <v>0</v>
      </c>
      <c r="Z417" s="57" t="str">
        <f t="shared" si="85"/>
        <v>99</v>
      </c>
      <c r="AA417" s="57">
        <f t="shared" si="74"/>
        <v>411</v>
      </c>
      <c r="AB417" s="57" t="str">
        <f t="shared" si="75"/>
        <v>DQ</v>
      </c>
    </row>
    <row r="418" spans="1:28" x14ac:dyDescent="0.35">
      <c r="A418" s="57">
        <v>412</v>
      </c>
      <c r="B418" s="58" t="s">
        <v>156</v>
      </c>
      <c r="C418" s="57" t="str">
        <f>IF('Competitor List'!J117="Y",'Competitor List'!B117," ")</f>
        <v xml:space="preserve"> </v>
      </c>
      <c r="D418" s="57">
        <f>'LIGHT GUN'!M138</f>
        <v>0</v>
      </c>
      <c r="E418" s="57">
        <f>'LIGHT GUN'!N138</f>
        <v>0</v>
      </c>
      <c r="F418" s="171">
        <f>'LIGHT GUN'!O138</f>
        <v>0</v>
      </c>
      <c r="G418" s="57">
        <f t="shared" si="76"/>
        <v>0</v>
      </c>
      <c r="H418" s="57" t="str">
        <f t="shared" si="77"/>
        <v>99</v>
      </c>
      <c r="I418" s="57">
        <f t="shared" si="78"/>
        <v>412</v>
      </c>
      <c r="J418" s="57" t="str">
        <f t="shared" si="79"/>
        <v>DQ</v>
      </c>
      <c r="L418" s="57" t="str">
        <f>IF('Competitor List'!K117="Y",'Competitor List'!C117," ")</f>
        <v xml:space="preserve"> </v>
      </c>
      <c r="M418" s="57">
        <f>'HEAVY GUN'!M138</f>
        <v>0</v>
      </c>
      <c r="N418" s="57">
        <f>'HEAVY GUN'!N138</f>
        <v>0</v>
      </c>
      <c r="O418" s="171">
        <f>'HEAVY GUN'!O138</f>
        <v>0</v>
      </c>
      <c r="P418" s="57">
        <f t="shared" si="80"/>
        <v>0</v>
      </c>
      <c r="Q418" s="57" t="str">
        <f t="shared" si="81"/>
        <v>99</v>
      </c>
      <c r="R418" s="57">
        <f t="shared" si="82"/>
        <v>412</v>
      </c>
      <c r="S418" s="57" t="str">
        <f t="shared" si="83"/>
        <v>DQ</v>
      </c>
      <c r="U418" s="57">
        <f>'Factory Gun'!B138</f>
        <v>0</v>
      </c>
      <c r="V418" s="57">
        <f>'Factory Gun'!M138</f>
        <v>0</v>
      </c>
      <c r="W418" s="57">
        <f>'Factory Gun'!N138</f>
        <v>0</v>
      </c>
      <c r="X418" s="171">
        <f>'Factory Gun'!O138</f>
        <v>0</v>
      </c>
      <c r="Y418" s="57">
        <f t="shared" si="84"/>
        <v>0</v>
      </c>
      <c r="Z418" s="57" t="str">
        <f t="shared" si="85"/>
        <v>99</v>
      </c>
      <c r="AA418" s="57">
        <f t="shared" si="74"/>
        <v>412</v>
      </c>
      <c r="AB418" s="57" t="str">
        <f t="shared" si="75"/>
        <v>DQ</v>
      </c>
    </row>
    <row r="419" spans="1:28" x14ac:dyDescent="0.35">
      <c r="A419" s="57">
        <v>413</v>
      </c>
      <c r="B419" s="58" t="s">
        <v>156</v>
      </c>
      <c r="C419" s="57" t="str">
        <f>IF('Competitor List'!J118="Y",'Competitor List'!B118," ")</f>
        <v xml:space="preserve"> </v>
      </c>
      <c r="D419" s="57">
        <f>'LIGHT GUN'!M139</f>
        <v>0</v>
      </c>
      <c r="E419" s="57">
        <f>'LIGHT GUN'!N139</f>
        <v>0</v>
      </c>
      <c r="F419" s="171">
        <f>'LIGHT GUN'!O139</f>
        <v>0</v>
      </c>
      <c r="G419" s="57">
        <f t="shared" si="76"/>
        <v>0</v>
      </c>
      <c r="H419" s="57" t="str">
        <f t="shared" si="77"/>
        <v>99</v>
      </c>
      <c r="I419" s="57">
        <f t="shared" si="78"/>
        <v>413</v>
      </c>
      <c r="J419" s="57" t="str">
        <f t="shared" si="79"/>
        <v>DQ</v>
      </c>
      <c r="L419" s="57" t="str">
        <f>IF('Competitor List'!K118="Y",'Competitor List'!C118," ")</f>
        <v xml:space="preserve"> </v>
      </c>
      <c r="M419" s="57">
        <f>'HEAVY GUN'!M139</f>
        <v>0</v>
      </c>
      <c r="N419" s="57">
        <f>'HEAVY GUN'!N139</f>
        <v>0</v>
      </c>
      <c r="O419" s="171">
        <f>'HEAVY GUN'!O139</f>
        <v>0</v>
      </c>
      <c r="P419" s="57">
        <f t="shared" si="80"/>
        <v>0</v>
      </c>
      <c r="Q419" s="57" t="str">
        <f t="shared" si="81"/>
        <v>99</v>
      </c>
      <c r="R419" s="57">
        <f t="shared" si="82"/>
        <v>413</v>
      </c>
      <c r="S419" s="57" t="str">
        <f t="shared" si="83"/>
        <v>DQ</v>
      </c>
      <c r="U419" s="57">
        <f>'Factory Gun'!B139</f>
        <v>0</v>
      </c>
      <c r="V419" s="57">
        <f>'Factory Gun'!M139</f>
        <v>0</v>
      </c>
      <c r="W419" s="57">
        <f>'Factory Gun'!N139</f>
        <v>0</v>
      </c>
      <c r="X419" s="171">
        <f>'Factory Gun'!O139</f>
        <v>0</v>
      </c>
      <c r="Y419" s="57">
        <f t="shared" si="84"/>
        <v>0</v>
      </c>
      <c r="Z419" s="57" t="str">
        <f t="shared" si="85"/>
        <v>99</v>
      </c>
      <c r="AA419" s="57">
        <f t="shared" si="74"/>
        <v>413</v>
      </c>
      <c r="AB419" s="57" t="str">
        <f t="shared" si="75"/>
        <v>DQ</v>
      </c>
    </row>
    <row r="420" spans="1:28" x14ac:dyDescent="0.35">
      <c r="A420" s="57">
        <v>414</v>
      </c>
      <c r="B420" s="58" t="s">
        <v>156</v>
      </c>
      <c r="C420" s="57" t="str">
        <f>IF('Competitor List'!J119="Y",'Competitor List'!B119," ")</f>
        <v xml:space="preserve"> </v>
      </c>
      <c r="D420" s="57">
        <f>'LIGHT GUN'!M140</f>
        <v>0</v>
      </c>
      <c r="E420" s="57">
        <f>'LIGHT GUN'!N140</f>
        <v>0</v>
      </c>
      <c r="F420" s="171">
        <f>'LIGHT GUN'!O140</f>
        <v>0</v>
      </c>
      <c r="G420" s="57">
        <f t="shared" si="76"/>
        <v>0</v>
      </c>
      <c r="H420" s="57" t="str">
        <f t="shared" si="77"/>
        <v>99</v>
      </c>
      <c r="I420" s="57">
        <f t="shared" si="78"/>
        <v>414</v>
      </c>
      <c r="J420" s="57" t="str">
        <f t="shared" si="79"/>
        <v>DQ</v>
      </c>
      <c r="L420" s="57" t="str">
        <f>IF('Competitor List'!K119="Y",'Competitor List'!C119," ")</f>
        <v xml:space="preserve"> </v>
      </c>
      <c r="M420" s="57">
        <f>'HEAVY GUN'!M140</f>
        <v>0</v>
      </c>
      <c r="N420" s="57">
        <f>'HEAVY GUN'!N140</f>
        <v>0</v>
      </c>
      <c r="O420" s="171">
        <f>'HEAVY GUN'!O140</f>
        <v>0</v>
      </c>
      <c r="P420" s="57">
        <f t="shared" si="80"/>
        <v>0</v>
      </c>
      <c r="Q420" s="57" t="str">
        <f t="shared" si="81"/>
        <v>99</v>
      </c>
      <c r="R420" s="57">
        <f t="shared" si="82"/>
        <v>414</v>
      </c>
      <c r="S420" s="57" t="str">
        <f t="shared" si="83"/>
        <v>DQ</v>
      </c>
      <c r="U420" s="57">
        <f>'Factory Gun'!B140</f>
        <v>0</v>
      </c>
      <c r="V420" s="57">
        <f>'Factory Gun'!M140</f>
        <v>0</v>
      </c>
      <c r="W420" s="57">
        <f>'Factory Gun'!N140</f>
        <v>0</v>
      </c>
      <c r="X420" s="171">
        <f>'Factory Gun'!O140</f>
        <v>0</v>
      </c>
      <c r="Y420" s="57">
        <f t="shared" si="84"/>
        <v>0</v>
      </c>
      <c r="Z420" s="57" t="str">
        <f t="shared" si="85"/>
        <v>99</v>
      </c>
      <c r="AA420" s="57">
        <f t="shared" si="74"/>
        <v>414</v>
      </c>
      <c r="AB420" s="57" t="str">
        <f t="shared" si="75"/>
        <v>DQ</v>
      </c>
    </row>
    <row r="421" spans="1:28" x14ac:dyDescent="0.35">
      <c r="A421" s="57">
        <v>415</v>
      </c>
      <c r="B421" s="58" t="s">
        <v>156</v>
      </c>
      <c r="C421" s="57" t="str">
        <f>IF('Competitor List'!J120="Y",'Competitor List'!B120," ")</f>
        <v xml:space="preserve"> </v>
      </c>
      <c r="D421" s="57">
        <f>'LIGHT GUN'!M141</f>
        <v>0</v>
      </c>
      <c r="E421" s="57">
        <f>'LIGHT GUN'!N141</f>
        <v>0</v>
      </c>
      <c r="F421" s="171">
        <f>'LIGHT GUN'!O141</f>
        <v>0</v>
      </c>
      <c r="G421" s="57">
        <f t="shared" si="76"/>
        <v>0</v>
      </c>
      <c r="H421" s="57" t="str">
        <f t="shared" si="77"/>
        <v>99</v>
      </c>
      <c r="I421" s="57">
        <f t="shared" si="78"/>
        <v>415</v>
      </c>
      <c r="J421" s="57" t="str">
        <f t="shared" si="79"/>
        <v>DQ</v>
      </c>
      <c r="L421" s="57" t="str">
        <f>IF('Competitor List'!K120="Y",'Competitor List'!C120," ")</f>
        <v xml:space="preserve"> </v>
      </c>
      <c r="M421" s="57">
        <f>'HEAVY GUN'!M141</f>
        <v>0</v>
      </c>
      <c r="N421" s="57">
        <f>'HEAVY GUN'!N141</f>
        <v>0</v>
      </c>
      <c r="O421" s="171">
        <f>'HEAVY GUN'!O141</f>
        <v>0</v>
      </c>
      <c r="P421" s="57">
        <f t="shared" si="80"/>
        <v>0</v>
      </c>
      <c r="Q421" s="57" t="str">
        <f t="shared" si="81"/>
        <v>99</v>
      </c>
      <c r="R421" s="57">
        <f t="shared" si="82"/>
        <v>415</v>
      </c>
      <c r="S421" s="57" t="str">
        <f t="shared" si="83"/>
        <v>DQ</v>
      </c>
      <c r="U421" s="57">
        <f>'Factory Gun'!B141</f>
        <v>0</v>
      </c>
      <c r="V421" s="57">
        <f>'Factory Gun'!M141</f>
        <v>0</v>
      </c>
      <c r="W421" s="57">
        <f>'Factory Gun'!N141</f>
        <v>0</v>
      </c>
      <c r="X421" s="171">
        <f>'Factory Gun'!O141</f>
        <v>0</v>
      </c>
      <c r="Y421" s="57">
        <f t="shared" si="84"/>
        <v>0</v>
      </c>
      <c r="Z421" s="57" t="str">
        <f t="shared" si="85"/>
        <v>99</v>
      </c>
      <c r="AA421" s="57">
        <f t="shared" si="74"/>
        <v>415</v>
      </c>
      <c r="AB421" s="57" t="str">
        <f t="shared" si="75"/>
        <v>DQ</v>
      </c>
    </row>
    <row r="422" spans="1:28" x14ac:dyDescent="0.35">
      <c r="A422" s="57">
        <v>416</v>
      </c>
      <c r="B422" s="58" t="s">
        <v>156</v>
      </c>
      <c r="C422" s="57" t="str">
        <f>IF('Competitor List'!J121="Y",'Competitor List'!B121," ")</f>
        <v xml:space="preserve"> </v>
      </c>
      <c r="D422" s="57">
        <f>'LIGHT GUN'!M142</f>
        <v>0</v>
      </c>
      <c r="E422" s="57">
        <f>'LIGHT GUN'!N142</f>
        <v>0</v>
      </c>
      <c r="F422" s="171">
        <f>'LIGHT GUN'!O142</f>
        <v>0</v>
      </c>
      <c r="G422" s="57">
        <f t="shared" si="76"/>
        <v>0</v>
      </c>
      <c r="H422" s="57" t="str">
        <f t="shared" si="77"/>
        <v>99</v>
      </c>
      <c r="I422" s="57">
        <f t="shared" si="78"/>
        <v>416</v>
      </c>
      <c r="J422" s="57" t="str">
        <f t="shared" si="79"/>
        <v>DQ</v>
      </c>
      <c r="L422" s="57" t="str">
        <f>IF('Competitor List'!K121="Y",'Competitor List'!C121," ")</f>
        <v xml:space="preserve"> </v>
      </c>
      <c r="M422" s="57">
        <f>'HEAVY GUN'!M142</f>
        <v>0</v>
      </c>
      <c r="N422" s="57">
        <f>'HEAVY GUN'!N142</f>
        <v>0</v>
      </c>
      <c r="O422" s="171">
        <f>'HEAVY GUN'!O142</f>
        <v>0</v>
      </c>
      <c r="P422" s="57">
        <f t="shared" si="80"/>
        <v>0</v>
      </c>
      <c r="Q422" s="57" t="str">
        <f t="shared" si="81"/>
        <v>99</v>
      </c>
      <c r="R422" s="57">
        <f t="shared" si="82"/>
        <v>416</v>
      </c>
      <c r="S422" s="57" t="str">
        <f t="shared" si="83"/>
        <v>DQ</v>
      </c>
      <c r="U422" s="57">
        <f>'Factory Gun'!B142</f>
        <v>0</v>
      </c>
      <c r="V422" s="57">
        <f>'Factory Gun'!M142</f>
        <v>0</v>
      </c>
      <c r="W422" s="57">
        <f>'Factory Gun'!N142</f>
        <v>0</v>
      </c>
      <c r="X422" s="171">
        <f>'Factory Gun'!O142</f>
        <v>0</v>
      </c>
      <c r="Y422" s="57">
        <f t="shared" si="84"/>
        <v>0</v>
      </c>
      <c r="Z422" s="57" t="str">
        <f t="shared" si="85"/>
        <v>99</v>
      </c>
      <c r="AA422" s="57">
        <f t="shared" si="74"/>
        <v>416</v>
      </c>
      <c r="AB422" s="57" t="str">
        <f t="shared" si="75"/>
        <v>DQ</v>
      </c>
    </row>
    <row r="423" spans="1:28" x14ac:dyDescent="0.35">
      <c r="A423" s="57">
        <v>417</v>
      </c>
      <c r="B423" s="58" t="s">
        <v>156</v>
      </c>
      <c r="C423" s="57" t="str">
        <f>IF('Competitor List'!J122="Y",'Competitor List'!B122," ")</f>
        <v xml:space="preserve"> </v>
      </c>
      <c r="D423" s="57">
        <f>'LIGHT GUN'!M143</f>
        <v>0</v>
      </c>
      <c r="E423" s="57">
        <f>'LIGHT GUN'!N143</f>
        <v>0</v>
      </c>
      <c r="F423" s="171">
        <f>'LIGHT GUN'!O143</f>
        <v>0</v>
      </c>
      <c r="G423" s="57">
        <f t="shared" si="76"/>
        <v>0</v>
      </c>
      <c r="H423" s="57" t="str">
        <f t="shared" si="77"/>
        <v>99</v>
      </c>
      <c r="I423" s="57">
        <f t="shared" si="78"/>
        <v>417</v>
      </c>
      <c r="J423" s="57" t="str">
        <f t="shared" si="79"/>
        <v>DQ</v>
      </c>
      <c r="L423" s="57" t="str">
        <f>IF('Competitor List'!K122="Y",'Competitor List'!C122," ")</f>
        <v xml:space="preserve"> </v>
      </c>
      <c r="M423" s="57">
        <f>'HEAVY GUN'!M143</f>
        <v>0</v>
      </c>
      <c r="N423" s="57">
        <f>'HEAVY GUN'!N143</f>
        <v>0</v>
      </c>
      <c r="O423" s="171">
        <f>'HEAVY GUN'!O143</f>
        <v>0</v>
      </c>
      <c r="P423" s="57">
        <f t="shared" si="80"/>
        <v>0</v>
      </c>
      <c r="Q423" s="57" t="str">
        <f t="shared" si="81"/>
        <v>99</v>
      </c>
      <c r="R423" s="57">
        <f t="shared" si="82"/>
        <v>417</v>
      </c>
      <c r="S423" s="57" t="str">
        <f t="shared" si="83"/>
        <v>DQ</v>
      </c>
      <c r="U423" s="57">
        <f>'Factory Gun'!B143</f>
        <v>0</v>
      </c>
      <c r="V423" s="57">
        <f>'Factory Gun'!M143</f>
        <v>0</v>
      </c>
      <c r="W423" s="57">
        <f>'Factory Gun'!N143</f>
        <v>0</v>
      </c>
      <c r="X423" s="171">
        <f>'Factory Gun'!O143</f>
        <v>0</v>
      </c>
      <c r="Y423" s="57">
        <f t="shared" si="84"/>
        <v>0</v>
      </c>
      <c r="Z423" s="57" t="str">
        <f t="shared" si="85"/>
        <v>99</v>
      </c>
      <c r="AA423" s="57">
        <f t="shared" si="74"/>
        <v>417</v>
      </c>
      <c r="AB423" s="57" t="str">
        <f t="shared" si="75"/>
        <v>DQ</v>
      </c>
    </row>
    <row r="424" spans="1:28" x14ac:dyDescent="0.35">
      <c r="A424" s="57">
        <v>418</v>
      </c>
      <c r="B424" s="58" t="s">
        <v>156</v>
      </c>
      <c r="C424" s="57" t="str">
        <f>IF('Competitor List'!J123="Y",'Competitor List'!B123," ")</f>
        <v xml:space="preserve"> </v>
      </c>
      <c r="D424" s="57">
        <f>'LIGHT GUN'!M144</f>
        <v>0</v>
      </c>
      <c r="E424" s="57">
        <f>'LIGHT GUN'!N144</f>
        <v>0</v>
      </c>
      <c r="F424" s="171">
        <f>'LIGHT GUN'!O144</f>
        <v>0</v>
      </c>
      <c r="G424" s="57">
        <f t="shared" si="76"/>
        <v>0</v>
      </c>
      <c r="H424" s="57" t="str">
        <f t="shared" si="77"/>
        <v>99</v>
      </c>
      <c r="I424" s="57">
        <f t="shared" si="78"/>
        <v>418</v>
      </c>
      <c r="J424" s="57" t="str">
        <f t="shared" si="79"/>
        <v>DQ</v>
      </c>
      <c r="L424" s="57" t="str">
        <f>IF('Competitor List'!K123="Y",'Competitor List'!C123," ")</f>
        <v xml:space="preserve"> </v>
      </c>
      <c r="M424" s="57">
        <f>'HEAVY GUN'!M144</f>
        <v>0</v>
      </c>
      <c r="N424" s="57">
        <f>'HEAVY GUN'!N144</f>
        <v>0</v>
      </c>
      <c r="O424" s="171">
        <f>'HEAVY GUN'!O144</f>
        <v>0</v>
      </c>
      <c r="P424" s="57">
        <f t="shared" si="80"/>
        <v>0</v>
      </c>
      <c r="Q424" s="57" t="str">
        <f t="shared" si="81"/>
        <v>99</v>
      </c>
      <c r="R424" s="57">
        <f t="shared" si="82"/>
        <v>418</v>
      </c>
      <c r="S424" s="57" t="str">
        <f t="shared" si="83"/>
        <v>DQ</v>
      </c>
      <c r="U424" s="57">
        <f>'Factory Gun'!B144</f>
        <v>0</v>
      </c>
      <c r="V424" s="57">
        <f>'Factory Gun'!M144</f>
        <v>0</v>
      </c>
      <c r="W424" s="57">
        <f>'Factory Gun'!N144</f>
        <v>0</v>
      </c>
      <c r="X424" s="171">
        <f>'Factory Gun'!O144</f>
        <v>0</v>
      </c>
      <c r="Y424" s="57">
        <f t="shared" si="84"/>
        <v>0</v>
      </c>
      <c r="Z424" s="57" t="str">
        <f t="shared" si="85"/>
        <v>99</v>
      </c>
      <c r="AA424" s="57">
        <f t="shared" si="74"/>
        <v>418</v>
      </c>
      <c r="AB424" s="57" t="str">
        <f t="shared" si="75"/>
        <v>DQ</v>
      </c>
    </row>
    <row r="425" spans="1:28" x14ac:dyDescent="0.35">
      <c r="A425" s="57">
        <v>419</v>
      </c>
      <c r="B425" s="58" t="s">
        <v>156</v>
      </c>
      <c r="C425" s="57" t="str">
        <f>IF('Competitor List'!J124="Y",'Competitor List'!B124," ")</f>
        <v xml:space="preserve"> </v>
      </c>
      <c r="D425" s="57">
        <f>'LIGHT GUN'!M145</f>
        <v>0</v>
      </c>
      <c r="E425" s="57">
        <f>'LIGHT GUN'!N145</f>
        <v>0</v>
      </c>
      <c r="F425" s="171">
        <f>'LIGHT GUN'!O145</f>
        <v>0</v>
      </c>
      <c r="G425" s="57">
        <f t="shared" si="76"/>
        <v>0</v>
      </c>
      <c r="H425" s="57" t="str">
        <f t="shared" si="77"/>
        <v>99</v>
      </c>
      <c r="I425" s="57">
        <f t="shared" si="78"/>
        <v>419</v>
      </c>
      <c r="J425" s="57" t="str">
        <f t="shared" si="79"/>
        <v>DQ</v>
      </c>
      <c r="L425" s="57" t="str">
        <f>IF('Competitor List'!K124="Y",'Competitor List'!C124," ")</f>
        <v xml:space="preserve"> </v>
      </c>
      <c r="M425" s="57">
        <f>'HEAVY GUN'!M145</f>
        <v>0</v>
      </c>
      <c r="N425" s="57">
        <f>'HEAVY GUN'!N145</f>
        <v>0</v>
      </c>
      <c r="O425" s="171">
        <f>'HEAVY GUN'!O145</f>
        <v>0</v>
      </c>
      <c r="P425" s="57">
        <f t="shared" si="80"/>
        <v>0</v>
      </c>
      <c r="Q425" s="57" t="str">
        <f t="shared" si="81"/>
        <v>99</v>
      </c>
      <c r="R425" s="57">
        <f t="shared" si="82"/>
        <v>419</v>
      </c>
      <c r="S425" s="57" t="str">
        <f t="shared" si="83"/>
        <v>DQ</v>
      </c>
      <c r="U425" s="57">
        <f>'Factory Gun'!B145</f>
        <v>0</v>
      </c>
      <c r="V425" s="57">
        <f>'Factory Gun'!M145</f>
        <v>0</v>
      </c>
      <c r="W425" s="57">
        <f>'Factory Gun'!N145</f>
        <v>0</v>
      </c>
      <c r="X425" s="171">
        <f>'Factory Gun'!O145</f>
        <v>0</v>
      </c>
      <c r="Y425" s="57">
        <f t="shared" si="84"/>
        <v>0</v>
      </c>
      <c r="Z425" s="57" t="str">
        <f t="shared" si="85"/>
        <v>99</v>
      </c>
      <c r="AA425" s="57">
        <f t="shared" si="74"/>
        <v>419</v>
      </c>
      <c r="AB425" s="57" t="str">
        <f t="shared" si="75"/>
        <v>DQ</v>
      </c>
    </row>
    <row r="426" spans="1:28" x14ac:dyDescent="0.35">
      <c r="A426" s="57">
        <v>420</v>
      </c>
      <c r="B426" s="58" t="s">
        <v>156</v>
      </c>
      <c r="C426" s="57" t="str">
        <f>IF('Competitor List'!J125="Y",'Competitor List'!B125," ")</f>
        <v xml:space="preserve"> </v>
      </c>
      <c r="D426" s="57">
        <f>'LIGHT GUN'!M146</f>
        <v>0</v>
      </c>
      <c r="E426" s="57">
        <f>'LIGHT GUN'!N146</f>
        <v>0</v>
      </c>
      <c r="F426" s="171">
        <f>'LIGHT GUN'!O146</f>
        <v>0</v>
      </c>
      <c r="G426" s="57">
        <f t="shared" si="76"/>
        <v>0</v>
      </c>
      <c r="H426" s="57" t="str">
        <f t="shared" si="77"/>
        <v>99</v>
      </c>
      <c r="I426" s="57">
        <f t="shared" si="78"/>
        <v>420</v>
      </c>
      <c r="J426" s="57" t="str">
        <f t="shared" si="79"/>
        <v>DQ</v>
      </c>
      <c r="L426" s="57" t="str">
        <f>IF('Competitor List'!K125="Y",'Competitor List'!C125," ")</f>
        <v xml:space="preserve"> </v>
      </c>
      <c r="M426" s="57">
        <f>'HEAVY GUN'!M146</f>
        <v>0</v>
      </c>
      <c r="N426" s="57">
        <f>'HEAVY GUN'!N146</f>
        <v>0</v>
      </c>
      <c r="O426" s="171">
        <f>'HEAVY GUN'!O146</f>
        <v>0</v>
      </c>
      <c r="P426" s="57">
        <f t="shared" si="80"/>
        <v>0</v>
      </c>
      <c r="Q426" s="57" t="str">
        <f t="shared" si="81"/>
        <v>99</v>
      </c>
      <c r="R426" s="57">
        <f t="shared" si="82"/>
        <v>420</v>
      </c>
      <c r="S426" s="57" t="str">
        <f t="shared" si="83"/>
        <v>DQ</v>
      </c>
      <c r="U426" s="57">
        <f>'Factory Gun'!B146</f>
        <v>0</v>
      </c>
      <c r="V426" s="57">
        <f>'Factory Gun'!M146</f>
        <v>0</v>
      </c>
      <c r="W426" s="57">
        <f>'Factory Gun'!N146</f>
        <v>0</v>
      </c>
      <c r="X426" s="171">
        <f>'Factory Gun'!O146</f>
        <v>0</v>
      </c>
      <c r="Y426" s="57">
        <f t="shared" si="84"/>
        <v>0</v>
      </c>
      <c r="Z426" s="57" t="str">
        <f t="shared" si="85"/>
        <v>99</v>
      </c>
      <c r="AA426" s="57">
        <f t="shared" si="74"/>
        <v>420</v>
      </c>
      <c r="AB426" s="57" t="str">
        <f t="shared" si="75"/>
        <v>DQ</v>
      </c>
    </row>
    <row r="427" spans="1:28" x14ac:dyDescent="0.35">
      <c r="A427" s="57">
        <v>421</v>
      </c>
      <c r="B427" s="58" t="s">
        <v>156</v>
      </c>
      <c r="C427" s="57" t="str">
        <f>IF('Competitor List'!J126="Y",'Competitor List'!B126," ")</f>
        <v xml:space="preserve"> </v>
      </c>
      <c r="D427" s="57">
        <f>'LIGHT GUN'!M147</f>
        <v>0</v>
      </c>
      <c r="E427" s="57">
        <f>'LIGHT GUN'!N147</f>
        <v>0</v>
      </c>
      <c r="F427" s="171">
        <f>'LIGHT GUN'!O147</f>
        <v>0</v>
      </c>
      <c r="G427" s="57">
        <f t="shared" si="76"/>
        <v>0</v>
      </c>
      <c r="H427" s="57" t="str">
        <f t="shared" si="77"/>
        <v>99</v>
      </c>
      <c r="I427" s="57">
        <f t="shared" si="78"/>
        <v>421</v>
      </c>
      <c r="J427" s="57" t="str">
        <f t="shared" si="79"/>
        <v>DQ</v>
      </c>
      <c r="L427" s="57" t="str">
        <f>IF('Competitor List'!K126="Y",'Competitor List'!C126," ")</f>
        <v xml:space="preserve"> </v>
      </c>
      <c r="M427" s="57">
        <f>'HEAVY GUN'!M147</f>
        <v>0</v>
      </c>
      <c r="N427" s="57">
        <f>'HEAVY GUN'!N147</f>
        <v>0</v>
      </c>
      <c r="O427" s="171">
        <f>'HEAVY GUN'!O147</f>
        <v>0</v>
      </c>
      <c r="P427" s="57">
        <f t="shared" si="80"/>
        <v>0</v>
      </c>
      <c r="Q427" s="57" t="str">
        <f t="shared" si="81"/>
        <v>99</v>
      </c>
      <c r="R427" s="57">
        <f t="shared" si="82"/>
        <v>421</v>
      </c>
      <c r="S427" s="57" t="str">
        <f t="shared" si="83"/>
        <v>DQ</v>
      </c>
      <c r="U427" s="57">
        <f>'Factory Gun'!B147</f>
        <v>0</v>
      </c>
      <c r="V427" s="57">
        <f>'Factory Gun'!M147</f>
        <v>0</v>
      </c>
      <c r="W427" s="57">
        <f>'Factory Gun'!N147</f>
        <v>0</v>
      </c>
      <c r="X427" s="171">
        <f>'Factory Gun'!O147</f>
        <v>0</v>
      </c>
      <c r="Y427" s="57">
        <f t="shared" si="84"/>
        <v>0</v>
      </c>
      <c r="Z427" s="57" t="str">
        <f t="shared" si="85"/>
        <v>99</v>
      </c>
      <c r="AA427" s="57">
        <f t="shared" si="74"/>
        <v>421</v>
      </c>
      <c r="AB427" s="57" t="str">
        <f t="shared" si="75"/>
        <v>DQ</v>
      </c>
    </row>
    <row r="428" spans="1:28" x14ac:dyDescent="0.35">
      <c r="A428" s="57">
        <v>422</v>
      </c>
      <c r="B428" s="58" t="s">
        <v>156</v>
      </c>
      <c r="C428" s="57" t="str">
        <f>IF('Competitor List'!J127="Y",'Competitor List'!B127," ")</f>
        <v xml:space="preserve"> </v>
      </c>
      <c r="D428" s="57">
        <f>'LIGHT GUN'!M148</f>
        <v>0</v>
      </c>
      <c r="E428" s="57">
        <f>'LIGHT GUN'!N148</f>
        <v>0</v>
      </c>
      <c r="F428" s="171">
        <f>'LIGHT GUN'!O148</f>
        <v>0</v>
      </c>
      <c r="G428" s="57">
        <f t="shared" si="76"/>
        <v>0</v>
      </c>
      <c r="H428" s="57" t="str">
        <f t="shared" si="77"/>
        <v>99</v>
      </c>
      <c r="I428" s="57">
        <f t="shared" si="78"/>
        <v>422</v>
      </c>
      <c r="J428" s="57" t="str">
        <f t="shared" si="79"/>
        <v>DQ</v>
      </c>
      <c r="L428" s="57" t="str">
        <f>IF('Competitor List'!K127="Y",'Competitor List'!C127," ")</f>
        <v xml:space="preserve"> </v>
      </c>
      <c r="M428" s="57">
        <f>'HEAVY GUN'!M148</f>
        <v>0</v>
      </c>
      <c r="N428" s="57">
        <f>'HEAVY GUN'!N148</f>
        <v>0</v>
      </c>
      <c r="O428" s="171">
        <f>'HEAVY GUN'!O148</f>
        <v>0</v>
      </c>
      <c r="P428" s="57">
        <f t="shared" si="80"/>
        <v>0</v>
      </c>
      <c r="Q428" s="57" t="str">
        <f t="shared" si="81"/>
        <v>99</v>
      </c>
      <c r="R428" s="57">
        <f t="shared" si="82"/>
        <v>422</v>
      </c>
      <c r="S428" s="57" t="str">
        <f t="shared" si="83"/>
        <v>DQ</v>
      </c>
      <c r="U428" s="57">
        <f>'Factory Gun'!B148</f>
        <v>0</v>
      </c>
      <c r="V428" s="57">
        <f>'Factory Gun'!M148</f>
        <v>0</v>
      </c>
      <c r="W428" s="57">
        <f>'Factory Gun'!N148</f>
        <v>0</v>
      </c>
      <c r="X428" s="171">
        <f>'Factory Gun'!O148</f>
        <v>0</v>
      </c>
      <c r="Y428" s="57">
        <f t="shared" si="84"/>
        <v>0</v>
      </c>
      <c r="Z428" s="57" t="str">
        <f t="shared" si="85"/>
        <v>99</v>
      </c>
      <c r="AA428" s="57">
        <f t="shared" si="74"/>
        <v>422</v>
      </c>
      <c r="AB428" s="57" t="str">
        <f t="shared" si="75"/>
        <v>DQ</v>
      </c>
    </row>
    <row r="429" spans="1:28" x14ac:dyDescent="0.35">
      <c r="A429" s="57">
        <v>423</v>
      </c>
      <c r="B429" s="58" t="s">
        <v>156</v>
      </c>
      <c r="C429" s="57" t="str">
        <f>IF('Competitor List'!J128="Y",'Competitor List'!B128," ")</f>
        <v xml:space="preserve"> </v>
      </c>
      <c r="D429" s="57">
        <f>'LIGHT GUN'!M149</f>
        <v>0</v>
      </c>
      <c r="E429" s="57">
        <f>'LIGHT GUN'!N149</f>
        <v>0</v>
      </c>
      <c r="F429" s="171">
        <f>'LIGHT GUN'!O149</f>
        <v>0</v>
      </c>
      <c r="G429" s="57">
        <f t="shared" si="76"/>
        <v>0</v>
      </c>
      <c r="H429" s="57" t="str">
        <f t="shared" si="77"/>
        <v>99</v>
      </c>
      <c r="I429" s="57">
        <f t="shared" si="78"/>
        <v>423</v>
      </c>
      <c r="J429" s="57" t="str">
        <f t="shared" si="79"/>
        <v>DQ</v>
      </c>
      <c r="L429" s="57" t="str">
        <f>IF('Competitor List'!K128="Y",'Competitor List'!C128," ")</f>
        <v xml:space="preserve"> </v>
      </c>
      <c r="M429" s="57">
        <f>'HEAVY GUN'!M149</f>
        <v>0</v>
      </c>
      <c r="N429" s="57">
        <f>'HEAVY GUN'!N149</f>
        <v>0</v>
      </c>
      <c r="O429" s="171">
        <f>'HEAVY GUN'!O149</f>
        <v>0</v>
      </c>
      <c r="P429" s="57">
        <f t="shared" si="80"/>
        <v>0</v>
      </c>
      <c r="Q429" s="57" t="str">
        <f t="shared" si="81"/>
        <v>99</v>
      </c>
      <c r="R429" s="57">
        <f t="shared" si="82"/>
        <v>423</v>
      </c>
      <c r="S429" s="57" t="str">
        <f t="shared" si="83"/>
        <v>DQ</v>
      </c>
      <c r="U429" s="57">
        <f>'Factory Gun'!B149</f>
        <v>0</v>
      </c>
      <c r="V429" s="57">
        <f>'Factory Gun'!M149</f>
        <v>0</v>
      </c>
      <c r="W429" s="57">
        <f>'Factory Gun'!N149</f>
        <v>0</v>
      </c>
      <c r="X429" s="171">
        <f>'Factory Gun'!O149</f>
        <v>0</v>
      </c>
      <c r="Y429" s="57">
        <f t="shared" si="84"/>
        <v>0</v>
      </c>
      <c r="Z429" s="57" t="str">
        <f t="shared" si="85"/>
        <v>99</v>
      </c>
      <c r="AA429" s="57">
        <f t="shared" si="74"/>
        <v>423</v>
      </c>
      <c r="AB429" s="57" t="str">
        <f t="shared" si="75"/>
        <v>DQ</v>
      </c>
    </row>
    <row r="430" spans="1:28" x14ac:dyDescent="0.35">
      <c r="A430" s="57">
        <v>424</v>
      </c>
      <c r="B430" s="58" t="s">
        <v>156</v>
      </c>
      <c r="C430" s="57" t="str">
        <f>IF('Competitor List'!J129="Y",'Competitor List'!B129," ")</f>
        <v xml:space="preserve"> </v>
      </c>
      <c r="D430" s="57">
        <f>'LIGHT GUN'!M150</f>
        <v>0</v>
      </c>
      <c r="E430" s="57">
        <f>'LIGHT GUN'!N150</f>
        <v>0</v>
      </c>
      <c r="F430" s="171">
        <f>'LIGHT GUN'!O150</f>
        <v>0</v>
      </c>
      <c r="G430" s="57">
        <f t="shared" si="76"/>
        <v>0</v>
      </c>
      <c r="H430" s="57" t="str">
        <f t="shared" si="77"/>
        <v>99</v>
      </c>
      <c r="I430" s="57">
        <f t="shared" si="78"/>
        <v>424</v>
      </c>
      <c r="J430" s="57" t="str">
        <f t="shared" si="79"/>
        <v>DQ</v>
      </c>
      <c r="L430" s="57" t="str">
        <f>IF('Competitor List'!K129="Y",'Competitor List'!C129," ")</f>
        <v xml:space="preserve"> </v>
      </c>
      <c r="M430" s="57">
        <f>'HEAVY GUN'!M150</f>
        <v>0</v>
      </c>
      <c r="N430" s="57">
        <f>'HEAVY GUN'!N150</f>
        <v>0</v>
      </c>
      <c r="O430" s="171">
        <f>'HEAVY GUN'!O150</f>
        <v>0</v>
      </c>
      <c r="P430" s="57">
        <f t="shared" si="80"/>
        <v>0</v>
      </c>
      <c r="Q430" s="57" t="str">
        <f t="shared" si="81"/>
        <v>99</v>
      </c>
      <c r="R430" s="57">
        <f t="shared" si="82"/>
        <v>424</v>
      </c>
      <c r="S430" s="57" t="str">
        <f t="shared" si="83"/>
        <v>DQ</v>
      </c>
      <c r="U430" s="57">
        <f>'Factory Gun'!B150</f>
        <v>0</v>
      </c>
      <c r="V430" s="57">
        <f>'Factory Gun'!M150</f>
        <v>0</v>
      </c>
      <c r="W430" s="57">
        <f>'Factory Gun'!N150</f>
        <v>0</v>
      </c>
      <c r="X430" s="171">
        <f>'Factory Gun'!O150</f>
        <v>0</v>
      </c>
      <c r="Y430" s="57">
        <f t="shared" si="84"/>
        <v>0</v>
      </c>
      <c r="Z430" s="57" t="str">
        <f t="shared" si="85"/>
        <v>99</v>
      </c>
      <c r="AA430" s="57">
        <f t="shared" si="74"/>
        <v>424</v>
      </c>
      <c r="AB430" s="57" t="str">
        <f t="shared" si="75"/>
        <v>DQ</v>
      </c>
    </row>
    <row r="431" spans="1:28" x14ac:dyDescent="0.35">
      <c r="A431" s="57">
        <v>425</v>
      </c>
      <c r="B431" s="58" t="s">
        <v>156</v>
      </c>
      <c r="C431" s="57" t="str">
        <f>IF('Competitor List'!J130="Y",'Competitor List'!B130," ")</f>
        <v xml:space="preserve"> </v>
      </c>
      <c r="D431" s="57">
        <f>'LIGHT GUN'!M151</f>
        <v>0</v>
      </c>
      <c r="E431" s="57">
        <f>'LIGHT GUN'!N151</f>
        <v>0</v>
      </c>
      <c r="F431" s="171">
        <f>'LIGHT GUN'!O151</f>
        <v>0</v>
      </c>
      <c r="G431" s="57">
        <f t="shared" si="76"/>
        <v>0</v>
      </c>
      <c r="H431" s="57" t="str">
        <f t="shared" si="77"/>
        <v>99</v>
      </c>
      <c r="I431" s="57">
        <f t="shared" si="78"/>
        <v>425</v>
      </c>
      <c r="J431" s="57" t="str">
        <f t="shared" si="79"/>
        <v>DQ</v>
      </c>
      <c r="L431" s="57" t="str">
        <f>IF('Competitor List'!K130="Y",'Competitor List'!C130," ")</f>
        <v xml:space="preserve"> </v>
      </c>
      <c r="M431" s="57">
        <f>'HEAVY GUN'!M151</f>
        <v>0</v>
      </c>
      <c r="N431" s="57">
        <f>'HEAVY GUN'!N151</f>
        <v>0</v>
      </c>
      <c r="O431" s="171">
        <f>'HEAVY GUN'!O151</f>
        <v>0</v>
      </c>
      <c r="P431" s="57">
        <f t="shared" si="80"/>
        <v>0</v>
      </c>
      <c r="Q431" s="57" t="str">
        <f t="shared" si="81"/>
        <v>99</v>
      </c>
      <c r="R431" s="57">
        <f t="shared" si="82"/>
        <v>425</v>
      </c>
      <c r="S431" s="57" t="str">
        <f t="shared" si="83"/>
        <v>DQ</v>
      </c>
      <c r="U431" s="57">
        <f>'Factory Gun'!B151</f>
        <v>0</v>
      </c>
      <c r="V431" s="57">
        <f>'Factory Gun'!M151</f>
        <v>0</v>
      </c>
      <c r="W431" s="57">
        <f>'Factory Gun'!N151</f>
        <v>0</v>
      </c>
      <c r="X431" s="171">
        <f>'Factory Gun'!O151</f>
        <v>0</v>
      </c>
      <c r="Y431" s="57">
        <f t="shared" si="84"/>
        <v>0</v>
      </c>
      <c r="Z431" s="57" t="str">
        <f t="shared" si="85"/>
        <v>99</v>
      </c>
      <c r="AA431" s="57">
        <f t="shared" si="74"/>
        <v>425</v>
      </c>
      <c r="AB431" s="57" t="str">
        <f t="shared" si="75"/>
        <v>DQ</v>
      </c>
    </row>
    <row r="432" spans="1:28" x14ac:dyDescent="0.35">
      <c r="A432" s="57">
        <v>426</v>
      </c>
      <c r="B432" s="58" t="s">
        <v>156</v>
      </c>
      <c r="C432" s="57" t="str">
        <f>IF('Competitor List'!J131="Y",'Competitor List'!B131," ")</f>
        <v xml:space="preserve"> </v>
      </c>
      <c r="D432" s="57">
        <f>'LIGHT GUN'!M152</f>
        <v>0</v>
      </c>
      <c r="E432" s="57">
        <f>'LIGHT GUN'!N152</f>
        <v>0</v>
      </c>
      <c r="F432" s="171">
        <f>'LIGHT GUN'!O152</f>
        <v>0</v>
      </c>
      <c r="G432" s="57">
        <f t="shared" si="76"/>
        <v>0</v>
      </c>
      <c r="H432" s="57" t="str">
        <f t="shared" si="77"/>
        <v>99</v>
      </c>
      <c r="I432" s="57">
        <f t="shared" si="78"/>
        <v>426</v>
      </c>
      <c r="J432" s="57" t="str">
        <f t="shared" si="79"/>
        <v>DQ</v>
      </c>
      <c r="L432" s="57" t="str">
        <f>IF('Competitor List'!K131="Y",'Competitor List'!C131," ")</f>
        <v xml:space="preserve"> </v>
      </c>
      <c r="M432" s="57">
        <f>'HEAVY GUN'!M152</f>
        <v>0</v>
      </c>
      <c r="N432" s="57">
        <f>'HEAVY GUN'!N152</f>
        <v>0</v>
      </c>
      <c r="O432" s="171">
        <f>'HEAVY GUN'!O152</f>
        <v>0</v>
      </c>
      <c r="P432" s="57">
        <f t="shared" si="80"/>
        <v>0</v>
      </c>
      <c r="Q432" s="57" t="str">
        <f t="shared" si="81"/>
        <v>99</v>
      </c>
      <c r="R432" s="57">
        <f t="shared" si="82"/>
        <v>426</v>
      </c>
      <c r="S432" s="57" t="str">
        <f t="shared" si="83"/>
        <v>DQ</v>
      </c>
      <c r="U432" s="57">
        <f>'Factory Gun'!B152</f>
        <v>0</v>
      </c>
      <c r="V432" s="57">
        <f>'Factory Gun'!M152</f>
        <v>0</v>
      </c>
      <c r="W432" s="57">
        <f>'Factory Gun'!N152</f>
        <v>0</v>
      </c>
      <c r="X432" s="171">
        <f>'Factory Gun'!O152</f>
        <v>0</v>
      </c>
      <c r="Y432" s="57">
        <f t="shared" si="84"/>
        <v>0</v>
      </c>
      <c r="Z432" s="57" t="str">
        <f t="shared" si="85"/>
        <v>99</v>
      </c>
      <c r="AA432" s="57">
        <f t="shared" si="74"/>
        <v>426</v>
      </c>
      <c r="AB432" s="57" t="str">
        <f t="shared" si="75"/>
        <v>DQ</v>
      </c>
    </row>
    <row r="433" spans="1:28" x14ac:dyDescent="0.35">
      <c r="A433" s="57">
        <v>427</v>
      </c>
      <c r="B433" s="58" t="s">
        <v>156</v>
      </c>
      <c r="C433" s="57" t="str">
        <f>IF('Competitor List'!J132="Y",'Competitor List'!B132," ")</f>
        <v xml:space="preserve"> </v>
      </c>
      <c r="D433" s="57">
        <f>'LIGHT GUN'!M153</f>
        <v>0</v>
      </c>
      <c r="E433" s="57">
        <f>'LIGHT GUN'!N153</f>
        <v>0</v>
      </c>
      <c r="F433" s="171">
        <f>'LIGHT GUN'!O153</f>
        <v>0</v>
      </c>
      <c r="G433" s="57">
        <f t="shared" si="76"/>
        <v>0</v>
      </c>
      <c r="H433" s="57" t="str">
        <f t="shared" si="77"/>
        <v>99</v>
      </c>
      <c r="I433" s="57">
        <f t="shared" si="78"/>
        <v>427</v>
      </c>
      <c r="J433" s="57" t="str">
        <f t="shared" si="79"/>
        <v>DQ</v>
      </c>
      <c r="L433" s="57" t="str">
        <f>IF('Competitor List'!K132="Y",'Competitor List'!C132," ")</f>
        <v xml:space="preserve"> </v>
      </c>
      <c r="M433" s="57">
        <f>'HEAVY GUN'!M153</f>
        <v>0</v>
      </c>
      <c r="N433" s="57">
        <f>'HEAVY GUN'!N153</f>
        <v>0</v>
      </c>
      <c r="O433" s="171">
        <f>'HEAVY GUN'!O153</f>
        <v>0</v>
      </c>
      <c r="P433" s="57">
        <f t="shared" si="80"/>
        <v>0</v>
      </c>
      <c r="Q433" s="57" t="str">
        <f t="shared" si="81"/>
        <v>99</v>
      </c>
      <c r="R433" s="57">
        <f t="shared" si="82"/>
        <v>427</v>
      </c>
      <c r="S433" s="57" t="str">
        <f t="shared" si="83"/>
        <v>DQ</v>
      </c>
      <c r="U433" s="57">
        <f>'Factory Gun'!B153</f>
        <v>0</v>
      </c>
      <c r="V433" s="57">
        <f>'Factory Gun'!M153</f>
        <v>0</v>
      </c>
      <c r="W433" s="57">
        <f>'Factory Gun'!N153</f>
        <v>0</v>
      </c>
      <c r="X433" s="171">
        <f>'Factory Gun'!O153</f>
        <v>0</v>
      </c>
      <c r="Y433" s="57">
        <f t="shared" si="84"/>
        <v>0</v>
      </c>
      <c r="Z433" s="57" t="str">
        <f t="shared" si="85"/>
        <v>99</v>
      </c>
      <c r="AA433" s="57">
        <f t="shared" si="74"/>
        <v>427</v>
      </c>
      <c r="AB433" s="57" t="str">
        <f t="shared" si="75"/>
        <v>DQ</v>
      </c>
    </row>
    <row r="434" spans="1:28" x14ac:dyDescent="0.35">
      <c r="A434" s="57">
        <v>428</v>
      </c>
      <c r="B434" s="58" t="s">
        <v>156</v>
      </c>
      <c r="C434" s="57" t="str">
        <f>IF('Competitor List'!J133="Y",'Competitor List'!B133," ")</f>
        <v xml:space="preserve"> </v>
      </c>
      <c r="D434" s="57">
        <f>'LIGHT GUN'!M154</f>
        <v>0</v>
      </c>
      <c r="E434" s="57">
        <f>'LIGHT GUN'!N154</f>
        <v>0</v>
      </c>
      <c r="F434" s="171">
        <f>'LIGHT GUN'!O154</f>
        <v>0</v>
      </c>
      <c r="G434" s="57">
        <f t="shared" si="76"/>
        <v>0</v>
      </c>
      <c r="H434" s="57" t="str">
        <f t="shared" si="77"/>
        <v>99</v>
      </c>
      <c r="I434" s="57">
        <f t="shared" si="78"/>
        <v>428</v>
      </c>
      <c r="J434" s="57" t="str">
        <f t="shared" si="79"/>
        <v>DQ</v>
      </c>
      <c r="L434" s="57" t="str">
        <f>IF('Competitor List'!K133="Y",'Competitor List'!C133," ")</f>
        <v xml:space="preserve"> </v>
      </c>
      <c r="M434" s="57">
        <f>'HEAVY GUN'!M154</f>
        <v>0</v>
      </c>
      <c r="N434" s="57">
        <f>'HEAVY GUN'!N154</f>
        <v>0</v>
      </c>
      <c r="O434" s="171">
        <f>'HEAVY GUN'!O154</f>
        <v>0</v>
      </c>
      <c r="P434" s="57">
        <f t="shared" si="80"/>
        <v>0</v>
      </c>
      <c r="Q434" s="57" t="str">
        <f t="shared" si="81"/>
        <v>99</v>
      </c>
      <c r="R434" s="57">
        <f t="shared" si="82"/>
        <v>428</v>
      </c>
      <c r="S434" s="57" t="str">
        <f t="shared" si="83"/>
        <v>DQ</v>
      </c>
      <c r="U434" s="57">
        <f>'Factory Gun'!B154</f>
        <v>0</v>
      </c>
      <c r="V434" s="57">
        <f>'Factory Gun'!M154</f>
        <v>0</v>
      </c>
      <c r="W434" s="57">
        <f>'Factory Gun'!N154</f>
        <v>0</v>
      </c>
      <c r="X434" s="171">
        <f>'Factory Gun'!O154</f>
        <v>0</v>
      </c>
      <c r="Y434" s="57">
        <f t="shared" si="84"/>
        <v>0</v>
      </c>
      <c r="Z434" s="57" t="str">
        <f t="shared" si="85"/>
        <v>99</v>
      </c>
      <c r="AA434" s="57">
        <f t="shared" si="74"/>
        <v>428</v>
      </c>
      <c r="AB434" s="57" t="str">
        <f t="shared" si="75"/>
        <v>DQ</v>
      </c>
    </row>
    <row r="435" spans="1:28" x14ac:dyDescent="0.35">
      <c r="A435" s="57">
        <v>429</v>
      </c>
      <c r="B435" s="58" t="s">
        <v>156</v>
      </c>
      <c r="C435" s="57" t="str">
        <f>IF('Competitor List'!J134="Y",'Competitor List'!B134," ")</f>
        <v xml:space="preserve"> </v>
      </c>
      <c r="D435" s="57">
        <f>'LIGHT GUN'!M155</f>
        <v>0</v>
      </c>
      <c r="E435" s="57">
        <f>'LIGHT GUN'!N155</f>
        <v>0</v>
      </c>
      <c r="F435" s="171">
        <f>'LIGHT GUN'!O155</f>
        <v>0</v>
      </c>
      <c r="G435" s="57">
        <f t="shared" si="76"/>
        <v>0</v>
      </c>
      <c r="H435" s="57" t="str">
        <f t="shared" si="77"/>
        <v>99</v>
      </c>
      <c r="I435" s="57">
        <f t="shared" si="78"/>
        <v>429</v>
      </c>
      <c r="J435" s="57" t="str">
        <f t="shared" si="79"/>
        <v>DQ</v>
      </c>
      <c r="L435" s="57" t="str">
        <f>IF('Competitor List'!K134="Y",'Competitor List'!C134," ")</f>
        <v xml:space="preserve"> </v>
      </c>
      <c r="M435" s="57">
        <f>'HEAVY GUN'!M155</f>
        <v>0</v>
      </c>
      <c r="N435" s="57">
        <f>'HEAVY GUN'!N155</f>
        <v>0</v>
      </c>
      <c r="O435" s="171">
        <f>'HEAVY GUN'!O155</f>
        <v>0</v>
      </c>
      <c r="P435" s="57">
        <f t="shared" si="80"/>
        <v>0</v>
      </c>
      <c r="Q435" s="57" t="str">
        <f t="shared" si="81"/>
        <v>99</v>
      </c>
      <c r="R435" s="57">
        <f t="shared" si="82"/>
        <v>429</v>
      </c>
      <c r="S435" s="57" t="str">
        <f t="shared" si="83"/>
        <v>DQ</v>
      </c>
      <c r="U435" s="57">
        <f>'Factory Gun'!B155</f>
        <v>0</v>
      </c>
      <c r="V435" s="57">
        <f>'Factory Gun'!M155</f>
        <v>0</v>
      </c>
      <c r="W435" s="57">
        <f>'Factory Gun'!N155</f>
        <v>0</v>
      </c>
      <c r="X435" s="171">
        <f>'Factory Gun'!O155</f>
        <v>0</v>
      </c>
      <c r="Y435" s="57">
        <f t="shared" si="84"/>
        <v>0</v>
      </c>
      <c r="Z435" s="57" t="str">
        <f t="shared" si="85"/>
        <v>99</v>
      </c>
      <c r="AA435" s="57">
        <f t="shared" si="74"/>
        <v>429</v>
      </c>
      <c r="AB435" s="57" t="str">
        <f t="shared" si="75"/>
        <v>DQ</v>
      </c>
    </row>
    <row r="436" spans="1:28" x14ac:dyDescent="0.35">
      <c r="A436" s="57">
        <v>430</v>
      </c>
      <c r="B436" s="58" t="s">
        <v>156</v>
      </c>
      <c r="C436" s="57" t="str">
        <f>IF('Competitor List'!J135="Y",'Competitor List'!B135," ")</f>
        <v xml:space="preserve"> </v>
      </c>
      <c r="D436" s="57">
        <f>'LIGHT GUN'!M156</f>
        <v>0</v>
      </c>
      <c r="E436" s="57">
        <f>'LIGHT GUN'!N156</f>
        <v>0</v>
      </c>
      <c r="F436" s="171">
        <f>'LIGHT GUN'!O156</f>
        <v>0</v>
      </c>
      <c r="G436" s="57">
        <f t="shared" si="76"/>
        <v>0</v>
      </c>
      <c r="H436" s="57" t="str">
        <f t="shared" si="77"/>
        <v>99</v>
      </c>
      <c r="I436" s="57">
        <f t="shared" si="78"/>
        <v>430</v>
      </c>
      <c r="J436" s="57" t="str">
        <f t="shared" si="79"/>
        <v>DQ</v>
      </c>
      <c r="L436" s="57" t="str">
        <f>IF('Competitor List'!K135="Y",'Competitor List'!C135," ")</f>
        <v xml:space="preserve"> </v>
      </c>
      <c r="M436" s="57">
        <f>'HEAVY GUN'!M156</f>
        <v>0</v>
      </c>
      <c r="N436" s="57">
        <f>'HEAVY GUN'!N156</f>
        <v>0</v>
      </c>
      <c r="O436" s="171">
        <f>'HEAVY GUN'!O156</f>
        <v>0</v>
      </c>
      <c r="P436" s="57">
        <f t="shared" si="80"/>
        <v>0</v>
      </c>
      <c r="Q436" s="57" t="str">
        <f t="shared" si="81"/>
        <v>99</v>
      </c>
      <c r="R436" s="57">
        <f t="shared" si="82"/>
        <v>430</v>
      </c>
      <c r="S436" s="57" t="str">
        <f t="shared" si="83"/>
        <v>DQ</v>
      </c>
      <c r="U436" s="57">
        <f>'Factory Gun'!B156</f>
        <v>0</v>
      </c>
      <c r="V436" s="57">
        <f>'Factory Gun'!M156</f>
        <v>0</v>
      </c>
      <c r="W436" s="57">
        <f>'Factory Gun'!N156</f>
        <v>0</v>
      </c>
      <c r="X436" s="171">
        <f>'Factory Gun'!O156</f>
        <v>0</v>
      </c>
      <c r="Y436" s="57">
        <f t="shared" si="84"/>
        <v>0</v>
      </c>
      <c r="Z436" s="57" t="str">
        <f t="shared" si="85"/>
        <v>99</v>
      </c>
      <c r="AA436" s="57">
        <f t="shared" ref="AA436:AA456" si="86" xml:space="preserve"> IF(AND(ISNUMBER(V436)),RANK(V436,$V$7:$V$606,0)+SUMPRODUCT(($V$7:$V$606=V436)*($X$7:$X$606&lt;X436))+SUMPRODUCT(($V$7:$V$606=V436)*($X$7:$X$606=X436)*($W$7:$W$606&gt;W436))+SUMPRODUCT(($V$7:$V$606=V436)*($X$7:$X$606=X436)*($W$7:$W$606=W436)*($A$7:$A$606&lt;A436)),"DQ")</f>
        <v>430</v>
      </c>
      <c r="AB436" s="57" t="str">
        <f t="shared" ref="AB436:AB456" si="87" xml:space="preserve"> IF(AND(Z436&gt;0,ISNUMBER(Z436)),RANK(Z436,$Z$7:$Z$606,1)+SUMPRODUCT(($Z$7:$Z$606=Z436)*($V$7:$V$606&gt;V436))+SUMPRODUCT(($Z$7:$Z$606=Z436)*($V$7:$V$606=V436)*($W$7:$W$606&gt;W436))+SUMPRODUCT(($Z$7:$Z$606=Z436)*($V$7:$V$606=V436)*($W$7:$W$606=W436)*($A$7:$A$606&lt;A436)),"DQ")</f>
        <v>DQ</v>
      </c>
    </row>
    <row r="437" spans="1:28" x14ac:dyDescent="0.35">
      <c r="A437" s="57">
        <v>431</v>
      </c>
      <c r="B437" s="58" t="s">
        <v>156</v>
      </c>
      <c r="C437" s="57" t="str">
        <f>IF('Competitor List'!J136="Y",'Competitor List'!B136," ")</f>
        <v xml:space="preserve"> </v>
      </c>
      <c r="D437" s="57">
        <f>'LIGHT GUN'!M157</f>
        <v>0</v>
      </c>
      <c r="E437" s="57">
        <f>'LIGHT GUN'!N157</f>
        <v>0</v>
      </c>
      <c r="F437" s="171">
        <f>'LIGHT GUN'!O157</f>
        <v>0</v>
      </c>
      <c r="G437" s="57">
        <f t="shared" si="76"/>
        <v>0</v>
      </c>
      <c r="H437" s="57" t="str">
        <f t="shared" si="77"/>
        <v>99</v>
      </c>
      <c r="I437" s="57">
        <f t="shared" si="78"/>
        <v>431</v>
      </c>
      <c r="J437" s="57" t="str">
        <f t="shared" si="79"/>
        <v>DQ</v>
      </c>
      <c r="L437" s="57" t="str">
        <f>IF('Competitor List'!K136="Y",'Competitor List'!C136," ")</f>
        <v xml:space="preserve"> </v>
      </c>
      <c r="M437" s="57">
        <f>'HEAVY GUN'!M157</f>
        <v>0</v>
      </c>
      <c r="N437" s="57">
        <f>'HEAVY GUN'!N157</f>
        <v>0</v>
      </c>
      <c r="O437" s="171">
        <f>'HEAVY GUN'!O157</f>
        <v>0</v>
      </c>
      <c r="P437" s="57">
        <f t="shared" si="80"/>
        <v>0</v>
      </c>
      <c r="Q437" s="57" t="str">
        <f t="shared" si="81"/>
        <v>99</v>
      </c>
      <c r="R437" s="57">
        <f t="shared" si="82"/>
        <v>431</v>
      </c>
      <c r="S437" s="57" t="str">
        <f t="shared" si="83"/>
        <v>DQ</v>
      </c>
      <c r="U437" s="57">
        <f>'Factory Gun'!B157</f>
        <v>0</v>
      </c>
      <c r="V437" s="57">
        <f>'Factory Gun'!M157</f>
        <v>0</v>
      </c>
      <c r="W437" s="57">
        <f>'Factory Gun'!N157</f>
        <v>0</v>
      </c>
      <c r="X437" s="171">
        <f>'Factory Gun'!O157</f>
        <v>0</v>
      </c>
      <c r="Y437" s="57">
        <f t="shared" si="84"/>
        <v>0</v>
      </c>
      <c r="Z437" s="57" t="str">
        <f t="shared" si="85"/>
        <v>99</v>
      </c>
      <c r="AA437" s="57">
        <f t="shared" si="86"/>
        <v>431</v>
      </c>
      <c r="AB437" s="57" t="str">
        <f t="shared" si="87"/>
        <v>DQ</v>
      </c>
    </row>
    <row r="438" spans="1:28" x14ac:dyDescent="0.35">
      <c r="A438" s="57">
        <v>432</v>
      </c>
      <c r="B438" s="58" t="s">
        <v>156</v>
      </c>
      <c r="C438" s="57" t="str">
        <f>IF('Competitor List'!J137="Y",'Competitor List'!B137," ")</f>
        <v xml:space="preserve"> </v>
      </c>
      <c r="D438" s="57">
        <f>'LIGHT GUN'!M158</f>
        <v>0</v>
      </c>
      <c r="E438" s="57">
        <f>'LIGHT GUN'!N158</f>
        <v>0</v>
      </c>
      <c r="F438" s="171">
        <f>'LIGHT GUN'!O158</f>
        <v>0</v>
      </c>
      <c r="G438" s="57">
        <f t="shared" si="76"/>
        <v>0</v>
      </c>
      <c r="H438" s="57" t="str">
        <f t="shared" si="77"/>
        <v>99</v>
      </c>
      <c r="I438" s="57">
        <f t="shared" si="78"/>
        <v>432</v>
      </c>
      <c r="J438" s="57" t="str">
        <f t="shared" si="79"/>
        <v>DQ</v>
      </c>
      <c r="L438" s="57" t="str">
        <f>IF('Competitor List'!K137="Y",'Competitor List'!C137," ")</f>
        <v xml:space="preserve"> </v>
      </c>
      <c r="M438" s="57">
        <f>'HEAVY GUN'!M158</f>
        <v>0</v>
      </c>
      <c r="N438" s="57">
        <f>'HEAVY GUN'!N158</f>
        <v>0</v>
      </c>
      <c r="O438" s="171">
        <f>'HEAVY GUN'!O158</f>
        <v>0</v>
      </c>
      <c r="P438" s="57">
        <f t="shared" si="80"/>
        <v>0</v>
      </c>
      <c r="Q438" s="57" t="str">
        <f t="shared" si="81"/>
        <v>99</v>
      </c>
      <c r="R438" s="57">
        <f t="shared" si="82"/>
        <v>432</v>
      </c>
      <c r="S438" s="57" t="str">
        <f t="shared" si="83"/>
        <v>DQ</v>
      </c>
      <c r="U438" s="57">
        <f>'Factory Gun'!B158</f>
        <v>0</v>
      </c>
      <c r="V438" s="57">
        <f>'Factory Gun'!M158</f>
        <v>0</v>
      </c>
      <c r="W438" s="57">
        <f>'Factory Gun'!N158</f>
        <v>0</v>
      </c>
      <c r="X438" s="171">
        <f>'Factory Gun'!O158</f>
        <v>0</v>
      </c>
      <c r="Y438" s="57">
        <f t="shared" si="84"/>
        <v>0</v>
      </c>
      <c r="Z438" s="57" t="str">
        <f t="shared" si="85"/>
        <v>99</v>
      </c>
      <c r="AA438" s="57">
        <f t="shared" si="86"/>
        <v>432</v>
      </c>
      <c r="AB438" s="57" t="str">
        <f t="shared" si="87"/>
        <v>DQ</v>
      </c>
    </row>
    <row r="439" spans="1:28" x14ac:dyDescent="0.35">
      <c r="A439" s="57">
        <v>433</v>
      </c>
      <c r="B439" s="58" t="s">
        <v>156</v>
      </c>
      <c r="C439" s="57" t="str">
        <f>IF('Competitor List'!J138="Y",'Competitor List'!B138," ")</f>
        <v xml:space="preserve"> </v>
      </c>
      <c r="D439" s="57">
        <f>'LIGHT GUN'!M159</f>
        <v>0</v>
      </c>
      <c r="E439" s="57">
        <f>'LIGHT GUN'!N159</f>
        <v>0</v>
      </c>
      <c r="F439" s="171">
        <f>'LIGHT GUN'!O159</f>
        <v>0</v>
      </c>
      <c r="G439" s="57">
        <f t="shared" si="76"/>
        <v>0</v>
      </c>
      <c r="H439" s="57" t="str">
        <f t="shared" si="77"/>
        <v>99</v>
      </c>
      <c r="I439" s="57">
        <f t="shared" si="78"/>
        <v>433</v>
      </c>
      <c r="J439" s="57" t="str">
        <f t="shared" si="79"/>
        <v>DQ</v>
      </c>
      <c r="L439" s="57" t="str">
        <f>IF('Competitor List'!K138="Y",'Competitor List'!C138," ")</f>
        <v xml:space="preserve"> </v>
      </c>
      <c r="M439" s="57">
        <f>'HEAVY GUN'!M159</f>
        <v>0</v>
      </c>
      <c r="N439" s="57">
        <f>'HEAVY GUN'!N159</f>
        <v>0</v>
      </c>
      <c r="O439" s="171">
        <f>'HEAVY GUN'!O159</f>
        <v>0</v>
      </c>
      <c r="P439" s="57">
        <f t="shared" si="80"/>
        <v>0</v>
      </c>
      <c r="Q439" s="57" t="str">
        <f t="shared" si="81"/>
        <v>99</v>
      </c>
      <c r="R439" s="57">
        <f t="shared" si="82"/>
        <v>433</v>
      </c>
      <c r="S439" s="57" t="str">
        <f t="shared" si="83"/>
        <v>DQ</v>
      </c>
      <c r="U439" s="57">
        <f>'Factory Gun'!B159</f>
        <v>0</v>
      </c>
      <c r="V439" s="57">
        <f>'Factory Gun'!M159</f>
        <v>0</v>
      </c>
      <c r="W439" s="57">
        <f>'Factory Gun'!N159</f>
        <v>0</v>
      </c>
      <c r="X439" s="171">
        <f>'Factory Gun'!O159</f>
        <v>0</v>
      </c>
      <c r="Y439" s="57">
        <f t="shared" si="84"/>
        <v>0</v>
      </c>
      <c r="Z439" s="57" t="str">
        <f t="shared" si="85"/>
        <v>99</v>
      </c>
      <c r="AA439" s="57">
        <f t="shared" si="86"/>
        <v>433</v>
      </c>
      <c r="AB439" s="57" t="str">
        <f t="shared" si="87"/>
        <v>DQ</v>
      </c>
    </row>
    <row r="440" spans="1:28" x14ac:dyDescent="0.35">
      <c r="A440" s="57">
        <v>434</v>
      </c>
      <c r="B440" s="58" t="s">
        <v>156</v>
      </c>
      <c r="C440" s="57" t="str">
        <f>IF('Competitor List'!J139="Y",'Competitor List'!B139," ")</f>
        <v xml:space="preserve"> </v>
      </c>
      <c r="D440" s="57">
        <f>'LIGHT GUN'!M160</f>
        <v>0</v>
      </c>
      <c r="E440" s="57">
        <f>'LIGHT GUN'!N160</f>
        <v>0</v>
      </c>
      <c r="F440" s="171">
        <f>'LIGHT GUN'!O160</f>
        <v>0</v>
      </c>
      <c r="G440" s="57">
        <f t="shared" si="76"/>
        <v>0</v>
      </c>
      <c r="H440" s="57" t="str">
        <f t="shared" si="77"/>
        <v>99</v>
      </c>
      <c r="I440" s="57">
        <f t="shared" si="78"/>
        <v>434</v>
      </c>
      <c r="J440" s="57" t="str">
        <f t="shared" si="79"/>
        <v>DQ</v>
      </c>
      <c r="L440" s="57" t="str">
        <f>IF('Competitor List'!K139="Y",'Competitor List'!C139," ")</f>
        <v xml:space="preserve"> </v>
      </c>
      <c r="M440" s="57">
        <f>'HEAVY GUN'!M160</f>
        <v>0</v>
      </c>
      <c r="N440" s="57">
        <f>'HEAVY GUN'!N160</f>
        <v>0</v>
      </c>
      <c r="O440" s="171">
        <f>'HEAVY GUN'!O160</f>
        <v>0</v>
      </c>
      <c r="P440" s="57">
        <f t="shared" si="80"/>
        <v>0</v>
      </c>
      <c r="Q440" s="57" t="str">
        <f t="shared" si="81"/>
        <v>99</v>
      </c>
      <c r="R440" s="57">
        <f t="shared" si="82"/>
        <v>434</v>
      </c>
      <c r="S440" s="57" t="str">
        <f t="shared" si="83"/>
        <v>DQ</v>
      </c>
      <c r="U440" s="57">
        <f>'Factory Gun'!B160</f>
        <v>0</v>
      </c>
      <c r="V440" s="57">
        <f>'Factory Gun'!M160</f>
        <v>0</v>
      </c>
      <c r="W440" s="57">
        <f>'Factory Gun'!N160</f>
        <v>0</v>
      </c>
      <c r="X440" s="171">
        <f>'Factory Gun'!O160</f>
        <v>0</v>
      </c>
      <c r="Y440" s="57">
        <f t="shared" si="84"/>
        <v>0</v>
      </c>
      <c r="Z440" s="57" t="str">
        <f t="shared" si="85"/>
        <v>99</v>
      </c>
      <c r="AA440" s="57">
        <f t="shared" si="86"/>
        <v>434</v>
      </c>
      <c r="AB440" s="57" t="str">
        <f t="shared" si="87"/>
        <v>DQ</v>
      </c>
    </row>
    <row r="441" spans="1:28" x14ac:dyDescent="0.35">
      <c r="A441" s="57">
        <v>435</v>
      </c>
      <c r="B441" s="58" t="s">
        <v>156</v>
      </c>
      <c r="C441" s="57" t="str">
        <f>IF('Competitor List'!J140="Y",'Competitor List'!B140," ")</f>
        <v xml:space="preserve"> </v>
      </c>
      <c r="D441" s="57">
        <f>'LIGHT GUN'!M161</f>
        <v>0</v>
      </c>
      <c r="E441" s="57">
        <f>'LIGHT GUN'!N161</f>
        <v>0</v>
      </c>
      <c r="F441" s="171">
        <f>'LIGHT GUN'!O161</f>
        <v>0</v>
      </c>
      <c r="G441" s="57">
        <f t="shared" si="76"/>
        <v>0</v>
      </c>
      <c r="H441" s="57" t="str">
        <f t="shared" si="77"/>
        <v>99</v>
      </c>
      <c r="I441" s="57">
        <f t="shared" si="78"/>
        <v>435</v>
      </c>
      <c r="J441" s="57" t="str">
        <f t="shared" si="79"/>
        <v>DQ</v>
      </c>
      <c r="L441" s="57" t="str">
        <f>IF('Competitor List'!K140="Y",'Competitor List'!C140," ")</f>
        <v xml:space="preserve"> </v>
      </c>
      <c r="M441" s="57">
        <f>'HEAVY GUN'!M161</f>
        <v>0</v>
      </c>
      <c r="N441" s="57">
        <f>'HEAVY GUN'!N161</f>
        <v>0</v>
      </c>
      <c r="O441" s="171">
        <f>'HEAVY GUN'!O161</f>
        <v>0</v>
      </c>
      <c r="P441" s="57">
        <f t="shared" si="80"/>
        <v>0</v>
      </c>
      <c r="Q441" s="57" t="str">
        <f t="shared" si="81"/>
        <v>99</v>
      </c>
      <c r="R441" s="57">
        <f t="shared" si="82"/>
        <v>435</v>
      </c>
      <c r="S441" s="57" t="str">
        <f t="shared" si="83"/>
        <v>DQ</v>
      </c>
      <c r="U441" s="57">
        <f>'Factory Gun'!B161</f>
        <v>0</v>
      </c>
      <c r="V441" s="57">
        <f>'Factory Gun'!M161</f>
        <v>0</v>
      </c>
      <c r="W441" s="57">
        <f>'Factory Gun'!N161</f>
        <v>0</v>
      </c>
      <c r="X441" s="171">
        <f>'Factory Gun'!O161</f>
        <v>0</v>
      </c>
      <c r="Y441" s="57">
        <f t="shared" si="84"/>
        <v>0</v>
      </c>
      <c r="Z441" s="57" t="str">
        <f t="shared" si="85"/>
        <v>99</v>
      </c>
      <c r="AA441" s="57">
        <f t="shared" si="86"/>
        <v>435</v>
      </c>
      <c r="AB441" s="57" t="str">
        <f t="shared" si="87"/>
        <v>DQ</v>
      </c>
    </row>
    <row r="442" spans="1:28" x14ac:dyDescent="0.35">
      <c r="A442" s="57">
        <v>436</v>
      </c>
      <c r="B442" s="58" t="s">
        <v>156</v>
      </c>
      <c r="C442" s="57" t="str">
        <f>IF('Competitor List'!J141="Y",'Competitor List'!B141," ")</f>
        <v xml:space="preserve"> </v>
      </c>
      <c r="D442" s="57">
        <f>'LIGHT GUN'!M162</f>
        <v>0</v>
      </c>
      <c r="E442" s="57">
        <f>'LIGHT GUN'!N162</f>
        <v>0</v>
      </c>
      <c r="F442" s="171">
        <f>'LIGHT GUN'!O162</f>
        <v>0</v>
      </c>
      <c r="G442" s="57">
        <f t="shared" si="76"/>
        <v>0</v>
      </c>
      <c r="H442" s="57" t="str">
        <f t="shared" si="77"/>
        <v>99</v>
      </c>
      <c r="I442" s="57">
        <f t="shared" si="78"/>
        <v>436</v>
      </c>
      <c r="J442" s="57" t="str">
        <f t="shared" si="79"/>
        <v>DQ</v>
      </c>
      <c r="L442" s="57" t="str">
        <f>IF('Competitor List'!K141="Y",'Competitor List'!C141," ")</f>
        <v xml:space="preserve"> </v>
      </c>
      <c r="M442" s="57">
        <f>'HEAVY GUN'!M162</f>
        <v>0</v>
      </c>
      <c r="N442" s="57">
        <f>'HEAVY GUN'!N162</f>
        <v>0</v>
      </c>
      <c r="O442" s="171">
        <f>'HEAVY GUN'!O162</f>
        <v>0</v>
      </c>
      <c r="P442" s="57">
        <f t="shared" si="80"/>
        <v>0</v>
      </c>
      <c r="Q442" s="57" t="str">
        <f t="shared" si="81"/>
        <v>99</v>
      </c>
      <c r="R442" s="57">
        <f t="shared" si="82"/>
        <v>436</v>
      </c>
      <c r="S442" s="57" t="str">
        <f t="shared" si="83"/>
        <v>DQ</v>
      </c>
      <c r="U442" s="57">
        <f>'Factory Gun'!B162</f>
        <v>0</v>
      </c>
      <c r="V442" s="57">
        <f>'Factory Gun'!M162</f>
        <v>0</v>
      </c>
      <c r="W442" s="57">
        <f>'Factory Gun'!N162</f>
        <v>0</v>
      </c>
      <c r="X442" s="171">
        <f>'Factory Gun'!O162</f>
        <v>0</v>
      </c>
      <c r="Y442" s="57">
        <f t="shared" si="84"/>
        <v>0</v>
      </c>
      <c r="Z442" s="57" t="str">
        <f t="shared" si="85"/>
        <v>99</v>
      </c>
      <c r="AA442" s="57">
        <f t="shared" si="86"/>
        <v>436</v>
      </c>
      <c r="AB442" s="57" t="str">
        <f t="shared" si="87"/>
        <v>DQ</v>
      </c>
    </row>
    <row r="443" spans="1:28" x14ac:dyDescent="0.35">
      <c r="A443" s="57">
        <v>437</v>
      </c>
      <c r="B443" s="58" t="s">
        <v>156</v>
      </c>
      <c r="C443" s="57" t="str">
        <f>IF('Competitor List'!J142="Y",'Competitor List'!B142," ")</f>
        <v xml:space="preserve"> </v>
      </c>
      <c r="D443" s="57">
        <f>'LIGHT GUN'!M163</f>
        <v>0</v>
      </c>
      <c r="E443" s="57">
        <f>'LIGHT GUN'!N163</f>
        <v>0</v>
      </c>
      <c r="F443" s="171">
        <f>'LIGHT GUN'!O163</f>
        <v>0</v>
      </c>
      <c r="G443" s="57">
        <f t="shared" si="76"/>
        <v>0</v>
      </c>
      <c r="H443" s="57" t="str">
        <f t="shared" si="77"/>
        <v>99</v>
      </c>
      <c r="I443" s="57">
        <f t="shared" si="78"/>
        <v>437</v>
      </c>
      <c r="J443" s="57" t="str">
        <f t="shared" si="79"/>
        <v>DQ</v>
      </c>
      <c r="L443" s="57" t="str">
        <f>IF('Competitor List'!K142="Y",'Competitor List'!C142," ")</f>
        <v xml:space="preserve"> </v>
      </c>
      <c r="M443" s="57">
        <f>'HEAVY GUN'!M163</f>
        <v>0</v>
      </c>
      <c r="N443" s="57">
        <f>'HEAVY GUN'!N163</f>
        <v>0</v>
      </c>
      <c r="O443" s="171">
        <f>'HEAVY GUN'!O163</f>
        <v>0</v>
      </c>
      <c r="P443" s="57">
        <f t="shared" si="80"/>
        <v>0</v>
      </c>
      <c r="Q443" s="57" t="str">
        <f t="shared" si="81"/>
        <v>99</v>
      </c>
      <c r="R443" s="57">
        <f t="shared" si="82"/>
        <v>437</v>
      </c>
      <c r="S443" s="57" t="str">
        <f t="shared" si="83"/>
        <v>DQ</v>
      </c>
      <c r="U443" s="57">
        <f>'Factory Gun'!B163</f>
        <v>0</v>
      </c>
      <c r="V443" s="57">
        <f>'Factory Gun'!M163</f>
        <v>0</v>
      </c>
      <c r="W443" s="57">
        <f>'Factory Gun'!N163</f>
        <v>0</v>
      </c>
      <c r="X443" s="171">
        <f>'Factory Gun'!O163</f>
        <v>0</v>
      </c>
      <c r="Y443" s="57">
        <f t="shared" si="84"/>
        <v>0</v>
      </c>
      <c r="Z443" s="57" t="str">
        <f t="shared" si="85"/>
        <v>99</v>
      </c>
      <c r="AA443" s="57">
        <f t="shared" si="86"/>
        <v>437</v>
      </c>
      <c r="AB443" s="57" t="str">
        <f t="shared" si="87"/>
        <v>DQ</v>
      </c>
    </row>
    <row r="444" spans="1:28" x14ac:dyDescent="0.35">
      <c r="A444" s="57">
        <v>438</v>
      </c>
      <c r="B444" s="58" t="s">
        <v>156</v>
      </c>
      <c r="C444" s="57" t="str">
        <f>IF('Competitor List'!J143="Y",'Competitor List'!B143," ")</f>
        <v xml:space="preserve"> </v>
      </c>
      <c r="D444" s="57">
        <f>'LIGHT GUN'!M164</f>
        <v>0</v>
      </c>
      <c r="E444" s="57">
        <f>'LIGHT GUN'!N164</f>
        <v>0</v>
      </c>
      <c r="F444" s="171">
        <f>'LIGHT GUN'!O164</f>
        <v>0</v>
      </c>
      <c r="G444" s="57">
        <f t="shared" si="76"/>
        <v>0</v>
      </c>
      <c r="H444" s="57" t="str">
        <f t="shared" si="77"/>
        <v>99</v>
      </c>
      <c r="I444" s="57">
        <f t="shared" si="78"/>
        <v>438</v>
      </c>
      <c r="J444" s="57" t="str">
        <f t="shared" si="79"/>
        <v>DQ</v>
      </c>
      <c r="L444" s="57" t="str">
        <f>IF('Competitor List'!K143="Y",'Competitor List'!C143," ")</f>
        <v xml:space="preserve"> </v>
      </c>
      <c r="M444" s="57">
        <f>'HEAVY GUN'!M164</f>
        <v>0</v>
      </c>
      <c r="N444" s="57">
        <f>'HEAVY GUN'!N164</f>
        <v>0</v>
      </c>
      <c r="O444" s="171">
        <f>'HEAVY GUN'!O164</f>
        <v>0</v>
      </c>
      <c r="P444" s="57">
        <f t="shared" si="80"/>
        <v>0</v>
      </c>
      <c r="Q444" s="57" t="str">
        <f t="shared" si="81"/>
        <v>99</v>
      </c>
      <c r="R444" s="57">
        <f t="shared" si="82"/>
        <v>438</v>
      </c>
      <c r="S444" s="57" t="str">
        <f t="shared" si="83"/>
        <v>DQ</v>
      </c>
      <c r="U444" s="57">
        <f>'Factory Gun'!B164</f>
        <v>0</v>
      </c>
      <c r="V444" s="57">
        <f>'Factory Gun'!M164</f>
        <v>0</v>
      </c>
      <c r="W444" s="57">
        <f>'Factory Gun'!N164</f>
        <v>0</v>
      </c>
      <c r="X444" s="171">
        <f>'Factory Gun'!O164</f>
        <v>0</v>
      </c>
      <c r="Y444" s="57">
        <f t="shared" si="84"/>
        <v>0</v>
      </c>
      <c r="Z444" s="57" t="str">
        <f t="shared" si="85"/>
        <v>99</v>
      </c>
      <c r="AA444" s="57">
        <f t="shared" si="86"/>
        <v>438</v>
      </c>
      <c r="AB444" s="57" t="str">
        <f t="shared" si="87"/>
        <v>DQ</v>
      </c>
    </row>
    <row r="445" spans="1:28" x14ac:dyDescent="0.35">
      <c r="A445" s="57">
        <v>439</v>
      </c>
      <c r="B445" s="58" t="s">
        <v>156</v>
      </c>
      <c r="C445" s="57" t="str">
        <f>IF('Competitor List'!J144="Y",'Competitor List'!B144," ")</f>
        <v xml:space="preserve"> </v>
      </c>
      <c r="D445" s="57">
        <f>'LIGHT GUN'!M165</f>
        <v>0</v>
      </c>
      <c r="E445" s="57">
        <f>'LIGHT GUN'!N165</f>
        <v>0</v>
      </c>
      <c r="F445" s="171">
        <f>'LIGHT GUN'!O165</f>
        <v>0</v>
      </c>
      <c r="G445" s="57">
        <f t="shared" si="76"/>
        <v>0</v>
      </c>
      <c r="H445" s="57" t="str">
        <f t="shared" si="77"/>
        <v>99</v>
      </c>
      <c r="I445" s="57">
        <f t="shared" si="78"/>
        <v>439</v>
      </c>
      <c r="J445" s="57" t="str">
        <f t="shared" si="79"/>
        <v>DQ</v>
      </c>
      <c r="L445" s="57" t="str">
        <f>IF('Competitor List'!K144="Y",'Competitor List'!C144," ")</f>
        <v xml:space="preserve"> </v>
      </c>
      <c r="M445" s="57">
        <f>'HEAVY GUN'!M165</f>
        <v>0</v>
      </c>
      <c r="N445" s="57">
        <f>'HEAVY GUN'!N165</f>
        <v>0</v>
      </c>
      <c r="O445" s="171">
        <f>'HEAVY GUN'!O165</f>
        <v>0</v>
      </c>
      <c r="P445" s="57">
        <f t="shared" si="80"/>
        <v>0</v>
      </c>
      <c r="Q445" s="57" t="str">
        <f t="shared" si="81"/>
        <v>99</v>
      </c>
      <c r="R445" s="57">
        <f t="shared" si="82"/>
        <v>439</v>
      </c>
      <c r="S445" s="57" t="str">
        <f t="shared" si="83"/>
        <v>DQ</v>
      </c>
      <c r="U445" s="57">
        <f>'Factory Gun'!B165</f>
        <v>0</v>
      </c>
      <c r="V445" s="57">
        <f>'Factory Gun'!M165</f>
        <v>0</v>
      </c>
      <c r="W445" s="57">
        <f>'Factory Gun'!N165</f>
        <v>0</v>
      </c>
      <c r="X445" s="171">
        <f>'Factory Gun'!O165</f>
        <v>0</v>
      </c>
      <c r="Y445" s="57">
        <f t="shared" si="84"/>
        <v>0</v>
      </c>
      <c r="Z445" s="57" t="str">
        <f t="shared" si="85"/>
        <v>99</v>
      </c>
      <c r="AA445" s="57">
        <f t="shared" si="86"/>
        <v>439</v>
      </c>
      <c r="AB445" s="57" t="str">
        <f t="shared" si="87"/>
        <v>DQ</v>
      </c>
    </row>
    <row r="446" spans="1:28" x14ac:dyDescent="0.35">
      <c r="A446" s="57">
        <v>440</v>
      </c>
      <c r="B446" s="58" t="s">
        <v>156</v>
      </c>
      <c r="C446" s="57" t="str">
        <f>IF('Competitor List'!J145="Y",'Competitor List'!B145," ")</f>
        <v xml:space="preserve"> </v>
      </c>
      <c r="D446" s="57">
        <f>'LIGHT GUN'!M166</f>
        <v>0</v>
      </c>
      <c r="E446" s="57">
        <f>'LIGHT GUN'!N166</f>
        <v>0</v>
      </c>
      <c r="F446" s="171">
        <f>'LIGHT GUN'!O166</f>
        <v>0</v>
      </c>
      <c r="G446" s="57">
        <f t="shared" si="76"/>
        <v>0</v>
      </c>
      <c r="H446" s="57" t="str">
        <f t="shared" si="77"/>
        <v>99</v>
      </c>
      <c r="I446" s="57">
        <f t="shared" si="78"/>
        <v>440</v>
      </c>
      <c r="J446" s="57" t="str">
        <f t="shared" si="79"/>
        <v>DQ</v>
      </c>
      <c r="L446" s="57" t="str">
        <f>IF('Competitor List'!K145="Y",'Competitor List'!C145," ")</f>
        <v xml:space="preserve"> </v>
      </c>
      <c r="M446" s="57">
        <f>'HEAVY GUN'!M166</f>
        <v>0</v>
      </c>
      <c r="N446" s="57">
        <f>'HEAVY GUN'!N166</f>
        <v>0</v>
      </c>
      <c r="O446" s="171">
        <f>'HEAVY GUN'!O166</f>
        <v>0</v>
      </c>
      <c r="P446" s="57">
        <f t="shared" si="80"/>
        <v>0</v>
      </c>
      <c r="Q446" s="57" t="str">
        <f t="shared" si="81"/>
        <v>99</v>
      </c>
      <c r="R446" s="57">
        <f t="shared" si="82"/>
        <v>440</v>
      </c>
      <c r="S446" s="57" t="str">
        <f t="shared" si="83"/>
        <v>DQ</v>
      </c>
      <c r="U446" s="57">
        <f>'Factory Gun'!B166</f>
        <v>0</v>
      </c>
      <c r="V446" s="57">
        <f>'Factory Gun'!M166</f>
        <v>0</v>
      </c>
      <c r="W446" s="57">
        <f>'Factory Gun'!N166</f>
        <v>0</v>
      </c>
      <c r="X446" s="171">
        <f>'Factory Gun'!O166</f>
        <v>0</v>
      </c>
      <c r="Y446" s="57">
        <f t="shared" si="84"/>
        <v>0</v>
      </c>
      <c r="Z446" s="57" t="str">
        <f t="shared" si="85"/>
        <v>99</v>
      </c>
      <c r="AA446" s="57">
        <f t="shared" si="86"/>
        <v>440</v>
      </c>
      <c r="AB446" s="57" t="str">
        <f t="shared" si="87"/>
        <v>DQ</v>
      </c>
    </row>
    <row r="447" spans="1:28" x14ac:dyDescent="0.35">
      <c r="A447" s="57">
        <v>441</v>
      </c>
      <c r="B447" s="58" t="s">
        <v>156</v>
      </c>
      <c r="C447" s="57" t="str">
        <f>IF('Competitor List'!J146="Y",'Competitor List'!B146," ")</f>
        <v xml:space="preserve"> </v>
      </c>
      <c r="D447" s="57">
        <f>'LIGHT GUN'!M167</f>
        <v>0</v>
      </c>
      <c r="E447" s="57">
        <f>'LIGHT GUN'!N167</f>
        <v>0</v>
      </c>
      <c r="F447" s="171">
        <f>'LIGHT GUN'!O167</f>
        <v>0</v>
      </c>
      <c r="G447" s="57">
        <f t="shared" si="76"/>
        <v>0</v>
      </c>
      <c r="H447" s="57" t="str">
        <f t="shared" si="77"/>
        <v>99</v>
      </c>
      <c r="I447" s="57">
        <f t="shared" si="78"/>
        <v>441</v>
      </c>
      <c r="J447" s="57" t="str">
        <f t="shared" si="79"/>
        <v>DQ</v>
      </c>
      <c r="L447" s="57" t="str">
        <f>IF('Competitor List'!K146="Y",'Competitor List'!C146," ")</f>
        <v xml:space="preserve"> </v>
      </c>
      <c r="M447" s="57">
        <f>'HEAVY GUN'!M167</f>
        <v>0</v>
      </c>
      <c r="N447" s="57">
        <f>'HEAVY GUN'!N167</f>
        <v>0</v>
      </c>
      <c r="O447" s="171">
        <f>'HEAVY GUN'!O167</f>
        <v>0</v>
      </c>
      <c r="P447" s="57">
        <f t="shared" si="80"/>
        <v>0</v>
      </c>
      <c r="Q447" s="57" t="str">
        <f t="shared" si="81"/>
        <v>99</v>
      </c>
      <c r="R447" s="57">
        <f t="shared" si="82"/>
        <v>441</v>
      </c>
      <c r="S447" s="57" t="str">
        <f t="shared" si="83"/>
        <v>DQ</v>
      </c>
      <c r="U447" s="57">
        <f>'Factory Gun'!B167</f>
        <v>0</v>
      </c>
      <c r="V447" s="57">
        <f>'Factory Gun'!M167</f>
        <v>0</v>
      </c>
      <c r="W447" s="57">
        <f>'Factory Gun'!N167</f>
        <v>0</v>
      </c>
      <c r="X447" s="171">
        <f>'Factory Gun'!O167</f>
        <v>0</v>
      </c>
      <c r="Y447" s="57">
        <f t="shared" si="84"/>
        <v>0</v>
      </c>
      <c r="Z447" s="57" t="str">
        <f t="shared" si="85"/>
        <v>99</v>
      </c>
      <c r="AA447" s="57">
        <f t="shared" si="86"/>
        <v>441</v>
      </c>
      <c r="AB447" s="57" t="str">
        <f t="shared" si="87"/>
        <v>DQ</v>
      </c>
    </row>
    <row r="448" spans="1:28" x14ac:dyDescent="0.35">
      <c r="A448" s="57">
        <v>442</v>
      </c>
      <c r="B448" s="58" t="s">
        <v>156</v>
      </c>
      <c r="C448" s="57" t="str">
        <f>IF('Competitor List'!J147="Y",'Competitor List'!B147," ")</f>
        <v xml:space="preserve"> </v>
      </c>
      <c r="D448" s="57">
        <f>'LIGHT GUN'!M168</f>
        <v>0</v>
      </c>
      <c r="E448" s="57">
        <f>'LIGHT GUN'!N168</f>
        <v>0</v>
      </c>
      <c r="F448" s="171">
        <f>'LIGHT GUN'!O168</f>
        <v>0</v>
      </c>
      <c r="G448" s="57">
        <f t="shared" si="76"/>
        <v>0</v>
      </c>
      <c r="H448" s="57" t="str">
        <f t="shared" si="77"/>
        <v>99</v>
      </c>
      <c r="I448" s="57">
        <f t="shared" si="78"/>
        <v>442</v>
      </c>
      <c r="J448" s="57" t="str">
        <f t="shared" si="79"/>
        <v>DQ</v>
      </c>
      <c r="L448" s="57" t="str">
        <f>IF('Competitor List'!K147="Y",'Competitor List'!C147," ")</f>
        <v xml:space="preserve"> </v>
      </c>
      <c r="M448" s="57">
        <f>'HEAVY GUN'!M168</f>
        <v>0</v>
      </c>
      <c r="N448" s="57">
        <f>'HEAVY GUN'!N168</f>
        <v>0</v>
      </c>
      <c r="O448" s="171">
        <f>'HEAVY GUN'!O168</f>
        <v>0</v>
      </c>
      <c r="P448" s="57">
        <f t="shared" si="80"/>
        <v>0</v>
      </c>
      <c r="Q448" s="57" t="str">
        <f t="shared" si="81"/>
        <v>99</v>
      </c>
      <c r="R448" s="57">
        <f t="shared" si="82"/>
        <v>442</v>
      </c>
      <c r="S448" s="57" t="str">
        <f t="shared" si="83"/>
        <v>DQ</v>
      </c>
      <c r="U448" s="57">
        <f>'Factory Gun'!B168</f>
        <v>0</v>
      </c>
      <c r="V448" s="57">
        <f>'Factory Gun'!M168</f>
        <v>0</v>
      </c>
      <c r="W448" s="57">
        <f>'Factory Gun'!N168</f>
        <v>0</v>
      </c>
      <c r="X448" s="171">
        <f>'Factory Gun'!O168</f>
        <v>0</v>
      </c>
      <c r="Y448" s="57">
        <f t="shared" si="84"/>
        <v>0</v>
      </c>
      <c r="Z448" s="57" t="str">
        <f t="shared" si="85"/>
        <v>99</v>
      </c>
      <c r="AA448" s="57">
        <f t="shared" si="86"/>
        <v>442</v>
      </c>
      <c r="AB448" s="57" t="str">
        <f t="shared" si="87"/>
        <v>DQ</v>
      </c>
    </row>
    <row r="449" spans="1:28" x14ac:dyDescent="0.35">
      <c r="A449" s="57">
        <v>443</v>
      </c>
      <c r="B449" s="58" t="s">
        <v>156</v>
      </c>
      <c r="C449" s="57" t="str">
        <f>IF('Competitor List'!J148="Y",'Competitor List'!B148," ")</f>
        <v xml:space="preserve"> </v>
      </c>
      <c r="D449" s="57">
        <f>'LIGHT GUN'!M169</f>
        <v>0</v>
      </c>
      <c r="E449" s="57">
        <f>'LIGHT GUN'!N169</f>
        <v>0</v>
      </c>
      <c r="F449" s="171">
        <f>'LIGHT GUN'!O169</f>
        <v>0</v>
      </c>
      <c r="G449" s="57">
        <f t="shared" si="76"/>
        <v>0</v>
      </c>
      <c r="H449" s="57" t="str">
        <f t="shared" si="77"/>
        <v>99</v>
      </c>
      <c r="I449" s="57">
        <f t="shared" si="78"/>
        <v>443</v>
      </c>
      <c r="J449" s="57" t="str">
        <f t="shared" si="79"/>
        <v>DQ</v>
      </c>
      <c r="L449" s="57" t="str">
        <f>IF('Competitor List'!K148="Y",'Competitor List'!C148," ")</f>
        <v xml:space="preserve"> </v>
      </c>
      <c r="M449" s="57">
        <f>'HEAVY GUN'!M169</f>
        <v>0</v>
      </c>
      <c r="N449" s="57">
        <f>'HEAVY GUN'!N169</f>
        <v>0</v>
      </c>
      <c r="O449" s="171">
        <f>'HEAVY GUN'!O169</f>
        <v>0</v>
      </c>
      <c r="P449" s="57">
        <f t="shared" si="80"/>
        <v>0</v>
      </c>
      <c r="Q449" s="57" t="str">
        <f t="shared" si="81"/>
        <v>99</v>
      </c>
      <c r="R449" s="57">
        <f t="shared" si="82"/>
        <v>443</v>
      </c>
      <c r="S449" s="57" t="str">
        <f t="shared" si="83"/>
        <v>DQ</v>
      </c>
      <c r="U449" s="57">
        <f>'Factory Gun'!B169</f>
        <v>0</v>
      </c>
      <c r="V449" s="57">
        <f>'Factory Gun'!M169</f>
        <v>0</v>
      </c>
      <c r="W449" s="57">
        <f>'Factory Gun'!N169</f>
        <v>0</v>
      </c>
      <c r="X449" s="171">
        <f>'Factory Gun'!O169</f>
        <v>0</v>
      </c>
      <c r="Y449" s="57">
        <f t="shared" si="84"/>
        <v>0</v>
      </c>
      <c r="Z449" s="57" t="str">
        <f t="shared" si="85"/>
        <v>99</v>
      </c>
      <c r="AA449" s="57">
        <f t="shared" si="86"/>
        <v>443</v>
      </c>
      <c r="AB449" s="57" t="str">
        <f t="shared" si="87"/>
        <v>DQ</v>
      </c>
    </row>
    <row r="450" spans="1:28" x14ac:dyDescent="0.35">
      <c r="A450" s="57">
        <v>444</v>
      </c>
      <c r="B450" s="58" t="s">
        <v>156</v>
      </c>
      <c r="C450" s="57" t="str">
        <f>IF('Competitor List'!J149="Y",'Competitor List'!B149," ")</f>
        <v xml:space="preserve"> </v>
      </c>
      <c r="D450" s="57">
        <f>'LIGHT GUN'!M170</f>
        <v>0</v>
      </c>
      <c r="E450" s="57">
        <f>'LIGHT GUN'!N170</f>
        <v>0</v>
      </c>
      <c r="F450" s="171">
        <f>'LIGHT GUN'!O170</f>
        <v>0</v>
      </c>
      <c r="G450" s="57">
        <f t="shared" si="76"/>
        <v>0</v>
      </c>
      <c r="H450" s="57" t="str">
        <f t="shared" si="77"/>
        <v>99</v>
      </c>
      <c r="I450" s="57">
        <f t="shared" si="78"/>
        <v>444</v>
      </c>
      <c r="J450" s="57" t="str">
        <f t="shared" si="79"/>
        <v>DQ</v>
      </c>
      <c r="L450" s="57" t="str">
        <f>IF('Competitor List'!K149="Y",'Competitor List'!C149," ")</f>
        <v xml:space="preserve"> </v>
      </c>
      <c r="M450" s="57">
        <f>'HEAVY GUN'!M170</f>
        <v>0</v>
      </c>
      <c r="N450" s="57">
        <f>'HEAVY GUN'!N170</f>
        <v>0</v>
      </c>
      <c r="O450" s="171">
        <f>'HEAVY GUN'!O170</f>
        <v>0</v>
      </c>
      <c r="P450" s="57">
        <f t="shared" si="80"/>
        <v>0</v>
      </c>
      <c r="Q450" s="57" t="str">
        <f t="shared" si="81"/>
        <v>99</v>
      </c>
      <c r="R450" s="57">
        <f t="shared" si="82"/>
        <v>444</v>
      </c>
      <c r="S450" s="57" t="str">
        <f t="shared" si="83"/>
        <v>DQ</v>
      </c>
      <c r="U450" s="57">
        <f>'Factory Gun'!B170</f>
        <v>0</v>
      </c>
      <c r="V450" s="57">
        <f>'Factory Gun'!M170</f>
        <v>0</v>
      </c>
      <c r="W450" s="57">
        <f>'Factory Gun'!N170</f>
        <v>0</v>
      </c>
      <c r="X450" s="171">
        <f>'Factory Gun'!O170</f>
        <v>0</v>
      </c>
      <c r="Y450" s="57">
        <f t="shared" si="84"/>
        <v>0</v>
      </c>
      <c r="Z450" s="57" t="str">
        <f t="shared" si="85"/>
        <v>99</v>
      </c>
      <c r="AA450" s="57">
        <f t="shared" si="86"/>
        <v>444</v>
      </c>
      <c r="AB450" s="57" t="str">
        <f t="shared" si="87"/>
        <v>DQ</v>
      </c>
    </row>
    <row r="451" spans="1:28" x14ac:dyDescent="0.35">
      <c r="A451" s="57">
        <v>445</v>
      </c>
      <c r="B451" s="58" t="s">
        <v>156</v>
      </c>
      <c r="C451" s="57" t="str">
        <f>IF('Competitor List'!J150="Y",'Competitor List'!B150," ")</f>
        <v xml:space="preserve"> </v>
      </c>
      <c r="D451" s="57">
        <f>'LIGHT GUN'!M171</f>
        <v>0</v>
      </c>
      <c r="E451" s="57">
        <f>'LIGHT GUN'!N171</f>
        <v>0</v>
      </c>
      <c r="F451" s="171">
        <f>'LIGHT GUN'!O171</f>
        <v>0</v>
      </c>
      <c r="G451" s="57">
        <f t="shared" si="76"/>
        <v>0</v>
      </c>
      <c r="H451" s="57" t="str">
        <f t="shared" si="77"/>
        <v>99</v>
      </c>
      <c r="I451" s="57">
        <f t="shared" si="78"/>
        <v>445</v>
      </c>
      <c r="J451" s="57" t="str">
        <f t="shared" si="79"/>
        <v>DQ</v>
      </c>
      <c r="L451" s="57" t="str">
        <f>IF('Competitor List'!K150="Y",'Competitor List'!C150," ")</f>
        <v xml:space="preserve"> </v>
      </c>
      <c r="M451" s="57">
        <f>'HEAVY GUN'!M171</f>
        <v>0</v>
      </c>
      <c r="N451" s="57">
        <f>'HEAVY GUN'!N171</f>
        <v>0</v>
      </c>
      <c r="O451" s="171">
        <f>'HEAVY GUN'!O171</f>
        <v>0</v>
      </c>
      <c r="P451" s="57">
        <f t="shared" si="80"/>
        <v>0</v>
      </c>
      <c r="Q451" s="57" t="str">
        <f t="shared" si="81"/>
        <v>99</v>
      </c>
      <c r="R451" s="57">
        <f t="shared" si="82"/>
        <v>445</v>
      </c>
      <c r="S451" s="57" t="str">
        <f t="shared" si="83"/>
        <v>DQ</v>
      </c>
      <c r="U451" s="57">
        <f>'Factory Gun'!B171</f>
        <v>0</v>
      </c>
      <c r="V451" s="57">
        <f>'Factory Gun'!M171</f>
        <v>0</v>
      </c>
      <c r="W451" s="57">
        <f>'Factory Gun'!N171</f>
        <v>0</v>
      </c>
      <c r="X451" s="171">
        <f>'Factory Gun'!O171</f>
        <v>0</v>
      </c>
      <c r="Y451" s="57">
        <f t="shared" si="84"/>
        <v>0</v>
      </c>
      <c r="Z451" s="57" t="str">
        <f t="shared" si="85"/>
        <v>99</v>
      </c>
      <c r="AA451" s="57">
        <f t="shared" si="86"/>
        <v>445</v>
      </c>
      <c r="AB451" s="57" t="str">
        <f t="shared" si="87"/>
        <v>DQ</v>
      </c>
    </row>
    <row r="452" spans="1:28" x14ac:dyDescent="0.35">
      <c r="A452" s="57">
        <v>446</v>
      </c>
      <c r="B452" s="58" t="s">
        <v>156</v>
      </c>
      <c r="C452" s="57" t="str">
        <f>IF('Competitor List'!J151="Y",'Competitor List'!B151," ")</f>
        <v xml:space="preserve"> </v>
      </c>
      <c r="D452" s="57">
        <f>'LIGHT GUN'!M172</f>
        <v>0</v>
      </c>
      <c r="E452" s="57">
        <f>'LIGHT GUN'!N172</f>
        <v>0</v>
      </c>
      <c r="F452" s="171">
        <f>'LIGHT GUN'!O172</f>
        <v>0</v>
      </c>
      <c r="G452" s="57">
        <f t="shared" si="76"/>
        <v>0</v>
      </c>
      <c r="H452" s="57" t="str">
        <f t="shared" si="77"/>
        <v>99</v>
      </c>
      <c r="I452" s="57">
        <f t="shared" si="78"/>
        <v>446</v>
      </c>
      <c r="J452" s="57" t="str">
        <f t="shared" si="79"/>
        <v>DQ</v>
      </c>
      <c r="L452" s="57" t="str">
        <f>IF('Competitor List'!K151="Y",'Competitor List'!C151," ")</f>
        <v xml:space="preserve"> </v>
      </c>
      <c r="M452" s="57">
        <f>'HEAVY GUN'!M172</f>
        <v>0</v>
      </c>
      <c r="N452" s="57">
        <f>'HEAVY GUN'!N172</f>
        <v>0</v>
      </c>
      <c r="O452" s="171">
        <f>'HEAVY GUN'!O172</f>
        <v>0</v>
      </c>
      <c r="P452" s="57">
        <f t="shared" si="80"/>
        <v>0</v>
      </c>
      <c r="Q452" s="57" t="str">
        <f t="shared" si="81"/>
        <v>99</v>
      </c>
      <c r="R452" s="57">
        <f t="shared" si="82"/>
        <v>446</v>
      </c>
      <c r="S452" s="57" t="str">
        <f t="shared" si="83"/>
        <v>DQ</v>
      </c>
      <c r="U452" s="57">
        <f>'Factory Gun'!B172</f>
        <v>0</v>
      </c>
      <c r="V452" s="57">
        <f>'Factory Gun'!M172</f>
        <v>0</v>
      </c>
      <c r="W452" s="57">
        <f>'Factory Gun'!N172</f>
        <v>0</v>
      </c>
      <c r="X452" s="171">
        <f>'Factory Gun'!O172</f>
        <v>0</v>
      </c>
      <c r="Y452" s="57">
        <f t="shared" si="84"/>
        <v>0</v>
      </c>
      <c r="Z452" s="57" t="str">
        <f t="shared" si="85"/>
        <v>99</v>
      </c>
      <c r="AA452" s="57">
        <f t="shared" si="86"/>
        <v>446</v>
      </c>
      <c r="AB452" s="57" t="str">
        <f t="shared" si="87"/>
        <v>DQ</v>
      </c>
    </row>
    <row r="453" spans="1:28" x14ac:dyDescent="0.35">
      <c r="A453" s="57">
        <v>447</v>
      </c>
      <c r="B453" s="58" t="s">
        <v>156</v>
      </c>
      <c r="C453" s="57" t="str">
        <f>IF('Competitor List'!J152="Y",'Competitor List'!B152," ")</f>
        <v xml:space="preserve"> </v>
      </c>
      <c r="D453" s="57">
        <f>'LIGHT GUN'!M173</f>
        <v>0</v>
      </c>
      <c r="E453" s="57">
        <f>'LIGHT GUN'!N173</f>
        <v>0</v>
      </c>
      <c r="F453" s="171">
        <f>'LIGHT GUN'!O173</f>
        <v>0</v>
      </c>
      <c r="G453" s="57">
        <f t="shared" si="76"/>
        <v>0</v>
      </c>
      <c r="H453" s="57" t="str">
        <f t="shared" si="77"/>
        <v>99</v>
      </c>
      <c r="I453" s="57">
        <f t="shared" si="78"/>
        <v>447</v>
      </c>
      <c r="J453" s="57" t="str">
        <f t="shared" si="79"/>
        <v>DQ</v>
      </c>
      <c r="L453" s="57" t="str">
        <f>IF('Competitor List'!K152="Y",'Competitor List'!C152," ")</f>
        <v xml:space="preserve"> </v>
      </c>
      <c r="M453" s="57">
        <f>'HEAVY GUN'!M173</f>
        <v>0</v>
      </c>
      <c r="N453" s="57">
        <f>'HEAVY GUN'!N173</f>
        <v>0</v>
      </c>
      <c r="O453" s="171">
        <f>'HEAVY GUN'!O173</f>
        <v>0</v>
      </c>
      <c r="P453" s="57">
        <f t="shared" si="80"/>
        <v>0</v>
      </c>
      <c r="Q453" s="57" t="str">
        <f t="shared" si="81"/>
        <v>99</v>
      </c>
      <c r="R453" s="57">
        <f t="shared" si="82"/>
        <v>447</v>
      </c>
      <c r="S453" s="57" t="str">
        <f t="shared" si="83"/>
        <v>DQ</v>
      </c>
      <c r="U453" s="57">
        <f>'Factory Gun'!B173</f>
        <v>0</v>
      </c>
      <c r="V453" s="57">
        <f>'Factory Gun'!M173</f>
        <v>0</v>
      </c>
      <c r="W453" s="57">
        <f>'Factory Gun'!N173</f>
        <v>0</v>
      </c>
      <c r="X453" s="171">
        <f>'Factory Gun'!O173</f>
        <v>0</v>
      </c>
      <c r="Y453" s="57">
        <f t="shared" si="84"/>
        <v>0</v>
      </c>
      <c r="Z453" s="57" t="str">
        <f t="shared" si="85"/>
        <v>99</v>
      </c>
      <c r="AA453" s="57">
        <f t="shared" si="86"/>
        <v>447</v>
      </c>
      <c r="AB453" s="57" t="str">
        <f t="shared" si="87"/>
        <v>DQ</v>
      </c>
    </row>
    <row r="454" spans="1:28" x14ac:dyDescent="0.35">
      <c r="A454" s="57">
        <v>448</v>
      </c>
      <c r="B454" s="58" t="s">
        <v>156</v>
      </c>
      <c r="C454" s="57" t="str">
        <f>IF('Competitor List'!J153="Y",'Competitor List'!B153," ")</f>
        <v xml:space="preserve"> </v>
      </c>
      <c r="D454" s="57">
        <f>'LIGHT GUN'!M174</f>
        <v>0</v>
      </c>
      <c r="E454" s="57">
        <f>'LIGHT GUN'!N174</f>
        <v>0</v>
      </c>
      <c r="F454" s="171">
        <f>'LIGHT GUN'!O174</f>
        <v>0</v>
      </c>
      <c r="G454" s="57">
        <f t="shared" si="76"/>
        <v>0</v>
      </c>
      <c r="H454" s="57" t="str">
        <f t="shared" si="77"/>
        <v>99</v>
      </c>
      <c r="I454" s="57">
        <f t="shared" si="78"/>
        <v>448</v>
      </c>
      <c r="J454" s="57" t="str">
        <f t="shared" si="79"/>
        <v>DQ</v>
      </c>
      <c r="L454" s="57" t="str">
        <f>IF('Competitor List'!K153="Y",'Competitor List'!C153," ")</f>
        <v xml:space="preserve"> </v>
      </c>
      <c r="M454" s="57">
        <f>'HEAVY GUN'!M174</f>
        <v>0</v>
      </c>
      <c r="N454" s="57">
        <f>'HEAVY GUN'!N174</f>
        <v>0</v>
      </c>
      <c r="O454" s="171">
        <f>'HEAVY GUN'!O174</f>
        <v>0</v>
      </c>
      <c r="P454" s="57">
        <f t="shared" si="80"/>
        <v>0</v>
      </c>
      <c r="Q454" s="57" t="str">
        <f t="shared" si="81"/>
        <v>99</v>
      </c>
      <c r="R454" s="57">
        <f t="shared" si="82"/>
        <v>448</v>
      </c>
      <c r="S454" s="57" t="str">
        <f t="shared" si="83"/>
        <v>DQ</v>
      </c>
      <c r="U454" s="57">
        <f>'Factory Gun'!B174</f>
        <v>0</v>
      </c>
      <c r="V454" s="57">
        <f>'Factory Gun'!M174</f>
        <v>0</v>
      </c>
      <c r="W454" s="57">
        <f>'Factory Gun'!N174</f>
        <v>0</v>
      </c>
      <c r="X454" s="171">
        <f>'Factory Gun'!O174</f>
        <v>0</v>
      </c>
      <c r="Y454" s="57">
        <f t="shared" si="84"/>
        <v>0</v>
      </c>
      <c r="Z454" s="57" t="str">
        <f t="shared" si="85"/>
        <v>99</v>
      </c>
      <c r="AA454" s="57">
        <f t="shared" si="86"/>
        <v>448</v>
      </c>
      <c r="AB454" s="57" t="str">
        <f t="shared" si="87"/>
        <v>DQ</v>
      </c>
    </row>
    <row r="455" spans="1:28" x14ac:dyDescent="0.35">
      <c r="A455" s="57">
        <v>449</v>
      </c>
      <c r="B455" s="58" t="s">
        <v>156</v>
      </c>
      <c r="C455" s="57" t="str">
        <f>IF('Competitor List'!J154="Y",'Competitor List'!B154," ")</f>
        <v xml:space="preserve"> </v>
      </c>
      <c r="D455" s="57">
        <f>'LIGHT GUN'!M175</f>
        <v>0</v>
      </c>
      <c r="E455" s="57">
        <f>'LIGHT GUN'!N175</f>
        <v>0</v>
      </c>
      <c r="F455" s="171">
        <f>'LIGHT GUN'!O175</f>
        <v>0</v>
      </c>
      <c r="G455" s="57">
        <f t="shared" si="76"/>
        <v>0</v>
      </c>
      <c r="H455" s="57" t="str">
        <f t="shared" si="77"/>
        <v>99</v>
      </c>
      <c r="I455" s="57">
        <f t="shared" si="78"/>
        <v>449</v>
      </c>
      <c r="J455" s="57" t="str">
        <f t="shared" si="79"/>
        <v>DQ</v>
      </c>
      <c r="L455" s="57" t="str">
        <f>IF('Competitor List'!K154="Y",'Competitor List'!C154," ")</f>
        <v xml:space="preserve"> </v>
      </c>
      <c r="M455" s="57">
        <f>'HEAVY GUN'!M175</f>
        <v>0</v>
      </c>
      <c r="N455" s="57">
        <f>'HEAVY GUN'!N175</f>
        <v>0</v>
      </c>
      <c r="O455" s="171">
        <f>'HEAVY GUN'!O175</f>
        <v>0</v>
      </c>
      <c r="P455" s="57">
        <f t="shared" si="80"/>
        <v>0</v>
      </c>
      <c r="Q455" s="57" t="str">
        <f t="shared" si="81"/>
        <v>99</v>
      </c>
      <c r="R455" s="57">
        <f t="shared" si="82"/>
        <v>449</v>
      </c>
      <c r="S455" s="57" t="str">
        <f t="shared" si="83"/>
        <v>DQ</v>
      </c>
      <c r="U455" s="57">
        <f>'Factory Gun'!B175</f>
        <v>0</v>
      </c>
      <c r="V455" s="57">
        <f>'Factory Gun'!M175</f>
        <v>0</v>
      </c>
      <c r="W455" s="57">
        <f>'Factory Gun'!N175</f>
        <v>0</v>
      </c>
      <c r="X455" s="171">
        <f>'Factory Gun'!O175</f>
        <v>0</v>
      </c>
      <c r="Y455" s="57">
        <f t="shared" si="84"/>
        <v>0</v>
      </c>
      <c r="Z455" s="57" t="str">
        <f t="shared" si="85"/>
        <v>99</v>
      </c>
      <c r="AA455" s="57">
        <f t="shared" si="86"/>
        <v>449</v>
      </c>
      <c r="AB455" s="57" t="str">
        <f t="shared" si="87"/>
        <v>DQ</v>
      </c>
    </row>
    <row r="456" spans="1:28" x14ac:dyDescent="0.35">
      <c r="A456" s="57">
        <v>450</v>
      </c>
      <c r="B456" s="58" t="s">
        <v>156</v>
      </c>
      <c r="C456" s="57" t="str">
        <f>IF('Competitor List'!J155="Y",'Competitor List'!B155," ")</f>
        <v xml:space="preserve"> </v>
      </c>
      <c r="D456" s="57">
        <f>'LIGHT GUN'!M176</f>
        <v>0</v>
      </c>
      <c r="E456" s="57">
        <f>'LIGHT GUN'!N176</f>
        <v>0</v>
      </c>
      <c r="F456" s="171">
        <f>'LIGHT GUN'!O176</f>
        <v>0</v>
      </c>
      <c r="G456" s="57">
        <f t="shared" ref="G456:G519" si="88">IF(ISNUMBER(F456),SUM(F456),"99")</f>
        <v>0</v>
      </c>
      <c r="H456" s="57" t="str">
        <f t="shared" ref="H456:H519" si="89">IF(G456=0,"99",G456)</f>
        <v>99</v>
      </c>
      <c r="I456" s="57">
        <f t="shared" ref="I456:I519" si="90" xml:space="preserve"> IF(AND(ISNUMBER(D456)),RANK(D456,$D$7:$D$606,0)+SUMPRODUCT(($D$7:$D$606=D456)*($F$7:$F$606&lt;F456))+SUMPRODUCT(($D$7:$D$606=D456)*($F$7:$F$606=F456)*($E$7:$E$606&gt;E456))+SUMPRODUCT(($D$7:$D$606=D456)*($F$7:$F$606=F456)*($E$7:$E$606=E456)*($A$7:$A$606&lt;A456)),"DQ")</f>
        <v>450</v>
      </c>
      <c r="J456" s="57" t="str">
        <f t="shared" ref="J456:J519" si="91" xml:space="preserve"> IF(AND(ISNUMBER(H456)),RANK(H456,$H$7:$H$606,1)+SUMPRODUCT(($H$7:$H$606=H456)*($D$7:$D$606&gt;D456))+SUMPRODUCT(($H$7:$H$606=H456)*($D$7:$D$606=D456)*($E$7:$E$606&gt;E456))+SUMPRODUCT(($H$7:$H$606=H456)*($D$7:$D$606=D456)*($E$7:$E$606=E456)*($A$7:$A$606&lt;A456)),"DQ")</f>
        <v>DQ</v>
      </c>
      <c r="L456" s="57" t="str">
        <f>IF('Competitor List'!K155="Y",'Competitor List'!C155," ")</f>
        <v xml:space="preserve"> </v>
      </c>
      <c r="M456" s="57">
        <f>'HEAVY GUN'!M176</f>
        <v>0</v>
      </c>
      <c r="N456" s="57">
        <f>'HEAVY GUN'!N176</f>
        <v>0</v>
      </c>
      <c r="O456" s="171">
        <f>'HEAVY GUN'!O176</f>
        <v>0</v>
      </c>
      <c r="P456" s="57">
        <f t="shared" ref="P456:P519" si="92">IF(ISNUMBER(O456),SUM(O456),"99")</f>
        <v>0</v>
      </c>
      <c r="Q456" s="57" t="str">
        <f t="shared" ref="Q456:Q519" si="93">IF(P456=0,"99",P456)</f>
        <v>99</v>
      </c>
      <c r="R456" s="57">
        <f t="shared" ref="R456:R519" si="94" xml:space="preserve"> IF(AND(ISNUMBER(M456)),RANK(M456,$M$7:$M$606,0)+SUMPRODUCT(($M$7:$M$606=M456)*($O$7:$O$606&lt;O456))+SUMPRODUCT(($M$7:$M$606=M456)*($O$7:$O$606=O456)*($N$7:$N$606&gt;N456))+SUMPRODUCT(($M$7:$M$606=M456)*($O$7:$O$606=O456)*($N$7:$N$606=N456)*($A$7:$A$606&lt;A456)),"DQ")</f>
        <v>450</v>
      </c>
      <c r="S456" s="57" t="str">
        <f t="shared" ref="S456:S519" si="95" xml:space="preserve"> IF(AND(Q456&gt;0,ISNUMBER(Q456)),RANK(Q456,$Q$7:$Q$606,1)+SUMPRODUCT(($Q$7:$Q$606=Q456)*($M$7:$M$606&gt;M456))+SUMPRODUCT(($Q$7:$Q$606=Q456)*($M$7:$M$606=M456)*($N$7:$N$606&gt;N456))+SUMPRODUCT(($Q$7:$Q$606=Q456)*($M$7:$M$606=M456)*($N$7:$N$606=N456)*($A$7:$A$606&lt;A456)),"DQ")</f>
        <v>DQ</v>
      </c>
      <c r="U456" s="57">
        <f>'Factory Gun'!B176</f>
        <v>0</v>
      </c>
      <c r="V456" s="57">
        <f>'Factory Gun'!M176</f>
        <v>0</v>
      </c>
      <c r="W456" s="57">
        <f>'Factory Gun'!N176</f>
        <v>0</v>
      </c>
      <c r="X456" s="171">
        <f>'Factory Gun'!O176</f>
        <v>0</v>
      </c>
      <c r="Y456" s="57">
        <f t="shared" ref="Y456:Y519" si="96">IF(ISNUMBER(X456),SUM(X456),"99")</f>
        <v>0</v>
      </c>
      <c r="Z456" s="57" t="str">
        <f t="shared" ref="Z456:Z519" si="97">IF(Y456=0,"99",Y456)</f>
        <v>99</v>
      </c>
      <c r="AA456" s="57">
        <f t="shared" si="86"/>
        <v>450</v>
      </c>
      <c r="AB456" s="57" t="str">
        <f t="shared" si="87"/>
        <v>DQ</v>
      </c>
    </row>
    <row r="457" spans="1:28" x14ac:dyDescent="0.35">
      <c r="A457" s="57">
        <v>451</v>
      </c>
      <c r="B457" s="57" t="s">
        <v>155</v>
      </c>
      <c r="C457" s="57" t="str">
        <f>IF('Competitor List'!J6="Y",'Competitor List'!B6," ")</f>
        <v>Shooter1</v>
      </c>
      <c r="D457" s="57">
        <f>'LIGHT GUN'!P27</f>
        <v>0</v>
      </c>
      <c r="E457" s="57">
        <f>'LIGHT GUN'!Q27</f>
        <v>0</v>
      </c>
      <c r="F457" s="171">
        <f>'LIGHT GUN'!R27</f>
        <v>0</v>
      </c>
      <c r="G457" s="57">
        <f t="shared" si="88"/>
        <v>0</v>
      </c>
      <c r="H457" s="57" t="str">
        <f t="shared" si="89"/>
        <v>99</v>
      </c>
      <c r="I457" s="57">
        <f t="shared" si="90"/>
        <v>451</v>
      </c>
      <c r="J457" s="57" t="str">
        <f t="shared" si="91"/>
        <v>DQ</v>
      </c>
      <c r="L457" s="57" t="str">
        <f>IF('Competitor List'!K6="Y",'Competitor List'!C6," ")</f>
        <v>Shooter1</v>
      </c>
      <c r="M457" s="57">
        <f>'HEAVY GUN'!P27</f>
        <v>0</v>
      </c>
      <c r="N457" s="57">
        <f>'HEAVY GUN'!Q27</f>
        <v>0</v>
      </c>
      <c r="O457" s="171">
        <f>'HEAVY GUN'!R27</f>
        <v>0</v>
      </c>
      <c r="P457" s="57">
        <f t="shared" si="92"/>
        <v>0</v>
      </c>
      <c r="Q457" s="57" t="str">
        <f t="shared" si="93"/>
        <v>99</v>
      </c>
      <c r="R457" s="57">
        <f t="shared" si="94"/>
        <v>451</v>
      </c>
      <c r="S457" s="57" t="str">
        <f t="shared" si="95"/>
        <v>DQ</v>
      </c>
      <c r="U457" s="57">
        <f>'Factory Gun'!B27</f>
        <v>0</v>
      </c>
      <c r="V457" s="57">
        <f>'Factory Gun'!P27</f>
        <v>0</v>
      </c>
      <c r="W457" s="57">
        <f>'Factory Gun'!Q27</f>
        <v>0</v>
      </c>
      <c r="X457" s="171">
        <f>'Factory Gun'!R27</f>
        <v>0</v>
      </c>
      <c r="Y457" s="57">
        <f t="shared" si="96"/>
        <v>0</v>
      </c>
      <c r="Z457" s="57" t="str">
        <f t="shared" si="97"/>
        <v>99</v>
      </c>
      <c r="AA457" s="57">
        <f xml:space="preserve"> IF(AND(ISNUMBER(V457)),RANK(V457,$V$7:$V$606,0)+SUMPRODUCT(($V$7:$V$606=V457)*($X$7:$X$606&lt;X457))+SUMPRODUCT(($V$7:$V$606=V457)*($X$7:$X$606=X457)*($W$7:$W$606&gt;W457))+SUMPRODUCT(($V$7:$V$606=V457)*($X$7:$X$606=X457)*($W$7:$W$606=W457)*($A$7:$A$606&lt;A457)),"DQ")</f>
        <v>451</v>
      </c>
      <c r="AB457" s="57" t="str">
        <f xml:space="preserve"> IF(AND(Z457&gt;0,ISNUMBER(Z457)),RANK(Z457,$Z$7:$Z$606,1)+SUMPRODUCT(($Z$7:$Z$606=Z457)*($V$7:$V$606&gt;V457))+SUMPRODUCT(($Z$7:$Z$606=Z457)*($V$7:$V$606=V457)*($W$7:$W$606&gt;W457))+SUMPRODUCT(($Z$7:$Z$606=Z457)*($V$7:$V$606=V457)*($W$7:$W$606=W457)*($A$7:$A$606&lt;A457)),"DQ")</f>
        <v>DQ</v>
      </c>
    </row>
    <row r="458" spans="1:28" x14ac:dyDescent="0.35">
      <c r="A458" s="57">
        <v>452</v>
      </c>
      <c r="B458" s="57" t="s">
        <v>155</v>
      </c>
      <c r="C458" s="57" t="str">
        <f>IF('Competitor List'!J7="Y",'Competitor List'!B7," ")</f>
        <v xml:space="preserve"> </v>
      </c>
      <c r="D458" s="57">
        <f>'LIGHT GUN'!P28</f>
        <v>0</v>
      </c>
      <c r="E458" s="57">
        <f>'LIGHT GUN'!Q28</f>
        <v>0</v>
      </c>
      <c r="F458" s="171">
        <f>'LIGHT GUN'!R28</f>
        <v>0</v>
      </c>
      <c r="G458" s="57">
        <f t="shared" si="88"/>
        <v>0</v>
      </c>
      <c r="H458" s="57" t="str">
        <f t="shared" si="89"/>
        <v>99</v>
      </c>
      <c r="I458" s="57">
        <f t="shared" si="90"/>
        <v>452</v>
      </c>
      <c r="J458" s="57" t="str">
        <f t="shared" si="91"/>
        <v>DQ</v>
      </c>
      <c r="L458" s="57" t="str">
        <f>IF('Competitor List'!K7="Y",'Competitor List'!C7," ")</f>
        <v xml:space="preserve"> </v>
      </c>
      <c r="M458" s="57">
        <f>'HEAVY GUN'!P28</f>
        <v>0</v>
      </c>
      <c r="N458" s="57">
        <f>'HEAVY GUN'!Q28</f>
        <v>0</v>
      </c>
      <c r="O458" s="171">
        <f>'HEAVY GUN'!R28</f>
        <v>0</v>
      </c>
      <c r="P458" s="57">
        <f t="shared" si="92"/>
        <v>0</v>
      </c>
      <c r="Q458" s="57" t="str">
        <f t="shared" si="93"/>
        <v>99</v>
      </c>
      <c r="R458" s="57">
        <f t="shared" si="94"/>
        <v>452</v>
      </c>
      <c r="S458" s="57" t="str">
        <f t="shared" si="95"/>
        <v>DQ</v>
      </c>
      <c r="U458" s="57">
        <f>'Factory Gun'!B28</f>
        <v>0</v>
      </c>
      <c r="V458" s="57">
        <f>'Factory Gun'!P28</f>
        <v>0</v>
      </c>
      <c r="W458" s="57">
        <f>'Factory Gun'!Q28</f>
        <v>0</v>
      </c>
      <c r="X458" s="171">
        <f>'Factory Gun'!R28</f>
        <v>0</v>
      </c>
      <c r="Y458" s="57">
        <f t="shared" si="96"/>
        <v>0</v>
      </c>
      <c r="Z458" s="57" t="str">
        <f t="shared" si="97"/>
        <v>99</v>
      </c>
      <c r="AA458" s="57">
        <f t="shared" ref="AA458:AA521" si="98" xml:space="preserve"> IF(AND(ISNUMBER(V458)),RANK(V458,$V$7:$V$606,0)+SUMPRODUCT(($V$7:$V$606=V458)*($X$7:$X$606&lt;X458))+SUMPRODUCT(($V$7:$V$606=V458)*($X$7:$X$606=X458)*($W$7:$W$606&gt;W458))+SUMPRODUCT(($V$7:$V$606=V458)*($X$7:$X$606=X458)*($W$7:$W$606=W458)*($A$7:$A$606&lt;A458)),"DQ")</f>
        <v>452</v>
      </c>
      <c r="AB458" s="57" t="str">
        <f t="shared" ref="AB458:AB521" si="99" xml:space="preserve"> IF(AND(Z458&gt;0,ISNUMBER(Z458)),RANK(Z458,$Z$7:$Z$606,1)+SUMPRODUCT(($Z$7:$Z$606=Z458)*($V$7:$V$606&gt;V458))+SUMPRODUCT(($Z$7:$Z$606=Z458)*($V$7:$V$606=V458)*($W$7:$W$606&gt;W458))+SUMPRODUCT(($Z$7:$Z$606=Z458)*($V$7:$V$606=V458)*($W$7:$W$606=W458)*($A$7:$A$606&lt;A458)),"DQ")</f>
        <v>DQ</v>
      </c>
    </row>
    <row r="459" spans="1:28" x14ac:dyDescent="0.35">
      <c r="A459" s="57">
        <v>453</v>
      </c>
      <c r="B459" s="57" t="s">
        <v>155</v>
      </c>
      <c r="C459" s="57" t="str">
        <f>IF('Competitor List'!J8="Y",'Competitor List'!B8," ")</f>
        <v>Shooter3</v>
      </c>
      <c r="D459" s="57">
        <f>'LIGHT GUN'!P29</f>
        <v>0</v>
      </c>
      <c r="E459" s="57">
        <f>'LIGHT GUN'!Q29</f>
        <v>0</v>
      </c>
      <c r="F459" s="171">
        <f>'LIGHT GUN'!R29</f>
        <v>0</v>
      </c>
      <c r="G459" s="57">
        <f t="shared" si="88"/>
        <v>0</v>
      </c>
      <c r="H459" s="57" t="str">
        <f t="shared" si="89"/>
        <v>99</v>
      </c>
      <c r="I459" s="57">
        <f t="shared" si="90"/>
        <v>453</v>
      </c>
      <c r="J459" s="57" t="str">
        <f t="shared" si="91"/>
        <v>DQ</v>
      </c>
      <c r="L459" s="57" t="str">
        <f>IF('Competitor List'!K8="Y",'Competitor List'!C8," ")</f>
        <v>Shooter3</v>
      </c>
      <c r="M459" s="57">
        <f>'HEAVY GUN'!P29</f>
        <v>0</v>
      </c>
      <c r="N459" s="57">
        <f>'HEAVY GUN'!Q29</f>
        <v>0</v>
      </c>
      <c r="O459" s="171">
        <f>'HEAVY GUN'!R29</f>
        <v>0</v>
      </c>
      <c r="P459" s="57">
        <f t="shared" si="92"/>
        <v>0</v>
      </c>
      <c r="Q459" s="57" t="str">
        <f t="shared" si="93"/>
        <v>99</v>
      </c>
      <c r="R459" s="57">
        <f t="shared" si="94"/>
        <v>453</v>
      </c>
      <c r="S459" s="57" t="str">
        <f t="shared" si="95"/>
        <v>DQ</v>
      </c>
      <c r="U459" s="57">
        <f>'Factory Gun'!B29</f>
        <v>0</v>
      </c>
      <c r="V459" s="57">
        <f>'Factory Gun'!P29</f>
        <v>0</v>
      </c>
      <c r="W459" s="57">
        <f>'Factory Gun'!Q29</f>
        <v>0</v>
      </c>
      <c r="X459" s="171">
        <f>'Factory Gun'!R29</f>
        <v>0</v>
      </c>
      <c r="Y459" s="57">
        <f t="shared" si="96"/>
        <v>0</v>
      </c>
      <c r="Z459" s="57" t="str">
        <f t="shared" si="97"/>
        <v>99</v>
      </c>
      <c r="AA459" s="57">
        <f t="shared" si="98"/>
        <v>453</v>
      </c>
      <c r="AB459" s="57" t="str">
        <f t="shared" si="99"/>
        <v>DQ</v>
      </c>
    </row>
    <row r="460" spans="1:28" x14ac:dyDescent="0.35">
      <c r="A460" s="57">
        <v>454</v>
      </c>
      <c r="B460" s="57" t="s">
        <v>155</v>
      </c>
      <c r="C460" s="57" t="str">
        <f>IF('Competitor List'!J9="Y",'Competitor List'!B9," ")</f>
        <v xml:space="preserve"> </v>
      </c>
      <c r="D460" s="57">
        <f>'LIGHT GUN'!P30</f>
        <v>0</v>
      </c>
      <c r="E460" s="57">
        <f>'LIGHT GUN'!Q30</f>
        <v>0</v>
      </c>
      <c r="F460" s="171">
        <f>'LIGHT GUN'!R30</f>
        <v>0</v>
      </c>
      <c r="G460" s="57">
        <f t="shared" si="88"/>
        <v>0</v>
      </c>
      <c r="H460" s="57" t="str">
        <f t="shared" si="89"/>
        <v>99</v>
      </c>
      <c r="I460" s="57">
        <f t="shared" si="90"/>
        <v>454</v>
      </c>
      <c r="J460" s="57" t="str">
        <f t="shared" si="91"/>
        <v>DQ</v>
      </c>
      <c r="L460" s="57" t="str">
        <f>IF('Competitor List'!K9="Y",'Competitor List'!C9," ")</f>
        <v xml:space="preserve"> </v>
      </c>
      <c r="M460" s="57">
        <f>'HEAVY GUN'!P30</f>
        <v>0</v>
      </c>
      <c r="N460" s="57">
        <f>'HEAVY GUN'!Q30</f>
        <v>0</v>
      </c>
      <c r="O460" s="171">
        <f>'HEAVY GUN'!R30</f>
        <v>0</v>
      </c>
      <c r="P460" s="57">
        <f t="shared" si="92"/>
        <v>0</v>
      </c>
      <c r="Q460" s="57" t="str">
        <f t="shared" si="93"/>
        <v>99</v>
      </c>
      <c r="R460" s="57">
        <f t="shared" si="94"/>
        <v>454</v>
      </c>
      <c r="S460" s="57" t="str">
        <f t="shared" si="95"/>
        <v>DQ</v>
      </c>
      <c r="U460" s="57">
        <f>'Factory Gun'!B30</f>
        <v>0</v>
      </c>
      <c r="V460" s="57">
        <f>'Factory Gun'!P30</f>
        <v>0</v>
      </c>
      <c r="W460" s="57">
        <f>'Factory Gun'!Q30</f>
        <v>0</v>
      </c>
      <c r="X460" s="171">
        <f>'Factory Gun'!R30</f>
        <v>0</v>
      </c>
      <c r="Y460" s="57">
        <f t="shared" si="96"/>
        <v>0</v>
      </c>
      <c r="Z460" s="57" t="str">
        <f t="shared" si="97"/>
        <v>99</v>
      </c>
      <c r="AA460" s="57">
        <f t="shared" si="98"/>
        <v>454</v>
      </c>
      <c r="AB460" s="57" t="str">
        <f t="shared" si="99"/>
        <v>DQ</v>
      </c>
    </row>
    <row r="461" spans="1:28" x14ac:dyDescent="0.35">
      <c r="A461" s="57">
        <v>455</v>
      </c>
      <c r="B461" s="57" t="s">
        <v>155</v>
      </c>
      <c r="C461" s="57" t="str">
        <f>IF('Competitor List'!J10="Y",'Competitor List'!B10," ")</f>
        <v xml:space="preserve"> </v>
      </c>
      <c r="D461" s="57">
        <f>'LIGHT GUN'!P31</f>
        <v>0</v>
      </c>
      <c r="E461" s="57">
        <f>'LIGHT GUN'!Q31</f>
        <v>0</v>
      </c>
      <c r="F461" s="171">
        <f>'LIGHT GUN'!R31</f>
        <v>0</v>
      </c>
      <c r="G461" s="57">
        <f t="shared" si="88"/>
        <v>0</v>
      </c>
      <c r="H461" s="57" t="str">
        <f t="shared" si="89"/>
        <v>99</v>
      </c>
      <c r="I461" s="57">
        <f t="shared" si="90"/>
        <v>455</v>
      </c>
      <c r="J461" s="57" t="str">
        <f t="shared" si="91"/>
        <v>DQ</v>
      </c>
      <c r="L461" s="57" t="str">
        <f>IF('Competitor List'!K10="Y",'Competitor List'!C10," ")</f>
        <v xml:space="preserve"> </v>
      </c>
      <c r="M461" s="57">
        <f>'HEAVY GUN'!P31</f>
        <v>0</v>
      </c>
      <c r="N461" s="57">
        <f>'HEAVY GUN'!Q31</f>
        <v>0</v>
      </c>
      <c r="O461" s="171">
        <f>'HEAVY GUN'!R31</f>
        <v>0</v>
      </c>
      <c r="P461" s="57">
        <f t="shared" si="92"/>
        <v>0</v>
      </c>
      <c r="Q461" s="57" t="str">
        <f t="shared" si="93"/>
        <v>99</v>
      </c>
      <c r="R461" s="57">
        <f t="shared" si="94"/>
        <v>455</v>
      </c>
      <c r="S461" s="57" t="str">
        <f t="shared" si="95"/>
        <v>DQ</v>
      </c>
      <c r="U461" s="57">
        <f>'Factory Gun'!B31</f>
        <v>0</v>
      </c>
      <c r="V461" s="57">
        <f>'Factory Gun'!P31</f>
        <v>0</v>
      </c>
      <c r="W461" s="57">
        <f>'Factory Gun'!Q31</f>
        <v>0</v>
      </c>
      <c r="X461" s="171">
        <f>'Factory Gun'!R31</f>
        <v>0</v>
      </c>
      <c r="Y461" s="57">
        <f t="shared" si="96"/>
        <v>0</v>
      </c>
      <c r="Z461" s="57" t="str">
        <f t="shared" si="97"/>
        <v>99</v>
      </c>
      <c r="AA461" s="57">
        <f t="shared" si="98"/>
        <v>455</v>
      </c>
      <c r="AB461" s="57" t="str">
        <f t="shared" si="99"/>
        <v>DQ</v>
      </c>
    </row>
    <row r="462" spans="1:28" x14ac:dyDescent="0.35">
      <c r="A462" s="57">
        <v>456</v>
      </c>
      <c r="B462" s="57" t="s">
        <v>155</v>
      </c>
      <c r="C462" s="57" t="str">
        <f>IF('Competitor List'!J11="Y",'Competitor List'!B11," ")</f>
        <v xml:space="preserve"> </v>
      </c>
      <c r="D462" s="57">
        <f>'LIGHT GUN'!P32</f>
        <v>0</v>
      </c>
      <c r="E462" s="57">
        <f>'LIGHT GUN'!Q32</f>
        <v>0</v>
      </c>
      <c r="F462" s="171">
        <f>'LIGHT GUN'!R32</f>
        <v>0</v>
      </c>
      <c r="G462" s="57">
        <f t="shared" si="88"/>
        <v>0</v>
      </c>
      <c r="H462" s="57" t="str">
        <f t="shared" si="89"/>
        <v>99</v>
      </c>
      <c r="I462" s="57">
        <f t="shared" si="90"/>
        <v>456</v>
      </c>
      <c r="J462" s="57" t="str">
        <f t="shared" si="91"/>
        <v>DQ</v>
      </c>
      <c r="L462" s="57" t="str">
        <f>IF('Competitor List'!K11="Y",'Competitor List'!C11," ")</f>
        <v xml:space="preserve"> </v>
      </c>
      <c r="M462" s="57">
        <f>'HEAVY GUN'!P32</f>
        <v>0</v>
      </c>
      <c r="N462" s="57">
        <f>'HEAVY GUN'!Q32</f>
        <v>0</v>
      </c>
      <c r="O462" s="171">
        <f>'HEAVY GUN'!R32</f>
        <v>0</v>
      </c>
      <c r="P462" s="57">
        <f t="shared" si="92"/>
        <v>0</v>
      </c>
      <c r="Q462" s="57" t="str">
        <f t="shared" si="93"/>
        <v>99</v>
      </c>
      <c r="R462" s="57">
        <f t="shared" si="94"/>
        <v>456</v>
      </c>
      <c r="S462" s="57" t="str">
        <f t="shared" si="95"/>
        <v>DQ</v>
      </c>
      <c r="U462" s="57">
        <f>'Factory Gun'!B32</f>
        <v>0</v>
      </c>
      <c r="V462" s="57">
        <f>'Factory Gun'!P32</f>
        <v>0</v>
      </c>
      <c r="W462" s="57">
        <f>'Factory Gun'!Q32</f>
        <v>0</v>
      </c>
      <c r="X462" s="171">
        <f>'Factory Gun'!R32</f>
        <v>0</v>
      </c>
      <c r="Y462" s="57">
        <f t="shared" si="96"/>
        <v>0</v>
      </c>
      <c r="Z462" s="57" t="str">
        <f t="shared" si="97"/>
        <v>99</v>
      </c>
      <c r="AA462" s="57">
        <f t="shared" si="98"/>
        <v>456</v>
      </c>
      <c r="AB462" s="57" t="str">
        <f t="shared" si="99"/>
        <v>DQ</v>
      </c>
    </row>
    <row r="463" spans="1:28" x14ac:dyDescent="0.35">
      <c r="A463" s="57">
        <v>457</v>
      </c>
      <c r="B463" s="57" t="s">
        <v>155</v>
      </c>
      <c r="C463" s="57" t="str">
        <f>IF('Competitor List'!J12="Y",'Competitor List'!B12," ")</f>
        <v xml:space="preserve"> </v>
      </c>
      <c r="D463" s="57">
        <f>'LIGHT GUN'!P33</f>
        <v>0</v>
      </c>
      <c r="E463" s="57">
        <f>'LIGHT GUN'!Q33</f>
        <v>0</v>
      </c>
      <c r="F463" s="171">
        <f>'LIGHT GUN'!R33</f>
        <v>0</v>
      </c>
      <c r="G463" s="57">
        <f t="shared" si="88"/>
        <v>0</v>
      </c>
      <c r="H463" s="57" t="str">
        <f t="shared" si="89"/>
        <v>99</v>
      </c>
      <c r="I463" s="57">
        <f t="shared" si="90"/>
        <v>457</v>
      </c>
      <c r="J463" s="57" t="str">
        <f t="shared" si="91"/>
        <v>DQ</v>
      </c>
      <c r="L463" s="57" t="str">
        <f>IF('Competitor List'!K12="Y",'Competitor List'!C12," ")</f>
        <v xml:space="preserve"> </v>
      </c>
      <c r="M463" s="57">
        <f>'HEAVY GUN'!P33</f>
        <v>0</v>
      </c>
      <c r="N463" s="57">
        <f>'HEAVY GUN'!Q33</f>
        <v>0</v>
      </c>
      <c r="O463" s="171">
        <f>'HEAVY GUN'!R33</f>
        <v>0</v>
      </c>
      <c r="P463" s="57">
        <f t="shared" si="92"/>
        <v>0</v>
      </c>
      <c r="Q463" s="57" t="str">
        <f t="shared" si="93"/>
        <v>99</v>
      </c>
      <c r="R463" s="57">
        <f t="shared" si="94"/>
        <v>457</v>
      </c>
      <c r="S463" s="57" t="str">
        <f t="shared" si="95"/>
        <v>DQ</v>
      </c>
      <c r="U463" s="57">
        <f>'Factory Gun'!B33</f>
        <v>0</v>
      </c>
      <c r="V463" s="57">
        <f>'Factory Gun'!P33</f>
        <v>0</v>
      </c>
      <c r="W463" s="57">
        <f>'Factory Gun'!Q33</f>
        <v>0</v>
      </c>
      <c r="X463" s="171">
        <f>'Factory Gun'!R33</f>
        <v>0</v>
      </c>
      <c r="Y463" s="57">
        <f t="shared" si="96"/>
        <v>0</v>
      </c>
      <c r="Z463" s="57" t="str">
        <f t="shared" si="97"/>
        <v>99</v>
      </c>
      <c r="AA463" s="57">
        <f t="shared" si="98"/>
        <v>457</v>
      </c>
      <c r="AB463" s="57" t="str">
        <f t="shared" si="99"/>
        <v>DQ</v>
      </c>
    </row>
    <row r="464" spans="1:28" x14ac:dyDescent="0.35">
      <c r="A464" s="57">
        <v>458</v>
      </c>
      <c r="B464" s="57" t="s">
        <v>155</v>
      </c>
      <c r="C464" s="57" t="str">
        <f>IF('Competitor List'!J13="Y",'Competitor List'!B13," ")</f>
        <v xml:space="preserve"> </v>
      </c>
      <c r="D464" s="57">
        <f>'LIGHT GUN'!P34</f>
        <v>0</v>
      </c>
      <c r="E464" s="57">
        <f>'LIGHT GUN'!Q34</f>
        <v>0</v>
      </c>
      <c r="F464" s="171">
        <f>'LIGHT GUN'!R34</f>
        <v>0</v>
      </c>
      <c r="G464" s="57">
        <f t="shared" si="88"/>
        <v>0</v>
      </c>
      <c r="H464" s="57" t="str">
        <f t="shared" si="89"/>
        <v>99</v>
      </c>
      <c r="I464" s="57">
        <f t="shared" si="90"/>
        <v>458</v>
      </c>
      <c r="J464" s="57" t="str">
        <f t="shared" si="91"/>
        <v>DQ</v>
      </c>
      <c r="L464" s="57" t="str">
        <f>IF('Competitor List'!K13="Y",'Competitor List'!C13," ")</f>
        <v xml:space="preserve"> </v>
      </c>
      <c r="M464" s="57">
        <f>'HEAVY GUN'!P34</f>
        <v>0</v>
      </c>
      <c r="N464" s="57">
        <f>'HEAVY GUN'!Q34</f>
        <v>0</v>
      </c>
      <c r="O464" s="171">
        <f>'HEAVY GUN'!R34</f>
        <v>0</v>
      </c>
      <c r="P464" s="57">
        <f t="shared" si="92"/>
        <v>0</v>
      </c>
      <c r="Q464" s="57" t="str">
        <f t="shared" si="93"/>
        <v>99</v>
      </c>
      <c r="R464" s="57">
        <f t="shared" si="94"/>
        <v>458</v>
      </c>
      <c r="S464" s="57" t="str">
        <f t="shared" si="95"/>
        <v>DQ</v>
      </c>
      <c r="U464" s="57">
        <f>'Factory Gun'!B34</f>
        <v>0</v>
      </c>
      <c r="V464" s="57">
        <f>'Factory Gun'!P34</f>
        <v>0</v>
      </c>
      <c r="W464" s="57">
        <f>'Factory Gun'!Q34</f>
        <v>0</v>
      </c>
      <c r="X464" s="171">
        <f>'Factory Gun'!R34</f>
        <v>0</v>
      </c>
      <c r="Y464" s="57">
        <f t="shared" si="96"/>
        <v>0</v>
      </c>
      <c r="Z464" s="57" t="str">
        <f t="shared" si="97"/>
        <v>99</v>
      </c>
      <c r="AA464" s="57">
        <f t="shared" si="98"/>
        <v>458</v>
      </c>
      <c r="AB464" s="57" t="str">
        <f t="shared" si="99"/>
        <v>DQ</v>
      </c>
    </row>
    <row r="465" spans="1:28" x14ac:dyDescent="0.35">
      <c r="A465" s="57">
        <v>459</v>
      </c>
      <c r="B465" s="57" t="s">
        <v>155</v>
      </c>
      <c r="C465" s="57" t="str">
        <f>IF('Competitor List'!J14="Y",'Competitor List'!B14," ")</f>
        <v xml:space="preserve"> </v>
      </c>
      <c r="D465" s="57">
        <f>'LIGHT GUN'!P35</f>
        <v>0</v>
      </c>
      <c r="E465" s="57">
        <f>'LIGHT GUN'!Q35</f>
        <v>0</v>
      </c>
      <c r="F465" s="171">
        <f>'LIGHT GUN'!R35</f>
        <v>0</v>
      </c>
      <c r="G465" s="57">
        <f t="shared" si="88"/>
        <v>0</v>
      </c>
      <c r="H465" s="57" t="str">
        <f t="shared" si="89"/>
        <v>99</v>
      </c>
      <c r="I465" s="57">
        <f t="shared" si="90"/>
        <v>459</v>
      </c>
      <c r="J465" s="57" t="str">
        <f t="shared" si="91"/>
        <v>DQ</v>
      </c>
      <c r="L465" s="57" t="str">
        <f>IF('Competitor List'!K14="Y",'Competitor List'!C14," ")</f>
        <v xml:space="preserve"> </v>
      </c>
      <c r="M465" s="57">
        <f>'HEAVY GUN'!P35</f>
        <v>0</v>
      </c>
      <c r="N465" s="57">
        <f>'HEAVY GUN'!Q35</f>
        <v>0</v>
      </c>
      <c r="O465" s="171">
        <f>'HEAVY GUN'!R35</f>
        <v>0</v>
      </c>
      <c r="P465" s="57">
        <f t="shared" si="92"/>
        <v>0</v>
      </c>
      <c r="Q465" s="57" t="str">
        <f t="shared" si="93"/>
        <v>99</v>
      </c>
      <c r="R465" s="57">
        <f t="shared" si="94"/>
        <v>459</v>
      </c>
      <c r="S465" s="57" t="str">
        <f t="shared" si="95"/>
        <v>DQ</v>
      </c>
      <c r="U465" s="57">
        <f>'Factory Gun'!B35</f>
        <v>0</v>
      </c>
      <c r="V465" s="57">
        <f>'Factory Gun'!P35</f>
        <v>0</v>
      </c>
      <c r="W465" s="57">
        <f>'Factory Gun'!Q35</f>
        <v>0</v>
      </c>
      <c r="X465" s="171">
        <f>'Factory Gun'!R35</f>
        <v>0</v>
      </c>
      <c r="Y465" s="57">
        <f t="shared" si="96"/>
        <v>0</v>
      </c>
      <c r="Z465" s="57" t="str">
        <f t="shared" si="97"/>
        <v>99</v>
      </c>
      <c r="AA465" s="57">
        <f t="shared" si="98"/>
        <v>459</v>
      </c>
      <c r="AB465" s="57" t="str">
        <f t="shared" si="99"/>
        <v>DQ</v>
      </c>
    </row>
    <row r="466" spans="1:28" x14ac:dyDescent="0.35">
      <c r="A466" s="57">
        <v>460</v>
      </c>
      <c r="B466" s="57" t="s">
        <v>155</v>
      </c>
      <c r="C466" s="57" t="str">
        <f>IF('Competitor List'!J15="Y",'Competitor List'!B15," ")</f>
        <v xml:space="preserve"> </v>
      </c>
      <c r="D466" s="57">
        <f>'LIGHT GUN'!P36</f>
        <v>0</v>
      </c>
      <c r="E466" s="57">
        <f>'LIGHT GUN'!Q36</f>
        <v>0</v>
      </c>
      <c r="F466" s="171">
        <f>'LIGHT GUN'!R36</f>
        <v>0</v>
      </c>
      <c r="G466" s="57">
        <f t="shared" si="88"/>
        <v>0</v>
      </c>
      <c r="H466" s="57" t="str">
        <f t="shared" si="89"/>
        <v>99</v>
      </c>
      <c r="I466" s="57">
        <f t="shared" si="90"/>
        <v>460</v>
      </c>
      <c r="J466" s="57" t="str">
        <f t="shared" si="91"/>
        <v>DQ</v>
      </c>
      <c r="L466" s="57" t="str">
        <f>IF('Competitor List'!K15="Y",'Competitor List'!C15," ")</f>
        <v xml:space="preserve"> </v>
      </c>
      <c r="M466" s="57">
        <f>'HEAVY GUN'!P36</f>
        <v>0</v>
      </c>
      <c r="N466" s="57">
        <f>'HEAVY GUN'!Q36</f>
        <v>0</v>
      </c>
      <c r="O466" s="171">
        <f>'HEAVY GUN'!R36</f>
        <v>0</v>
      </c>
      <c r="P466" s="57">
        <f t="shared" si="92"/>
        <v>0</v>
      </c>
      <c r="Q466" s="57" t="str">
        <f t="shared" si="93"/>
        <v>99</v>
      </c>
      <c r="R466" s="57">
        <f t="shared" si="94"/>
        <v>460</v>
      </c>
      <c r="S466" s="57" t="str">
        <f t="shared" si="95"/>
        <v>DQ</v>
      </c>
      <c r="U466" s="57">
        <f>'Factory Gun'!B36</f>
        <v>0</v>
      </c>
      <c r="V466" s="57">
        <f>'Factory Gun'!P36</f>
        <v>0</v>
      </c>
      <c r="W466" s="57">
        <f>'Factory Gun'!Q36</f>
        <v>0</v>
      </c>
      <c r="X466" s="171">
        <f>'Factory Gun'!R36</f>
        <v>0</v>
      </c>
      <c r="Y466" s="57">
        <f t="shared" si="96"/>
        <v>0</v>
      </c>
      <c r="Z466" s="57" t="str">
        <f t="shared" si="97"/>
        <v>99</v>
      </c>
      <c r="AA466" s="57">
        <f t="shared" si="98"/>
        <v>460</v>
      </c>
      <c r="AB466" s="57" t="str">
        <f t="shared" si="99"/>
        <v>DQ</v>
      </c>
    </row>
    <row r="467" spans="1:28" x14ac:dyDescent="0.35">
      <c r="A467" s="57">
        <v>461</v>
      </c>
      <c r="B467" s="57" t="s">
        <v>155</v>
      </c>
      <c r="C467" s="57" t="str">
        <f>IF('Competitor List'!J16="Y",'Competitor List'!B16," ")</f>
        <v xml:space="preserve"> </v>
      </c>
      <c r="D467" s="57">
        <f>'LIGHT GUN'!P37</f>
        <v>0</v>
      </c>
      <c r="E467" s="57">
        <f>'LIGHT GUN'!Q37</f>
        <v>0</v>
      </c>
      <c r="F467" s="171">
        <f>'LIGHT GUN'!R37</f>
        <v>0</v>
      </c>
      <c r="G467" s="57">
        <f t="shared" si="88"/>
        <v>0</v>
      </c>
      <c r="H467" s="57" t="str">
        <f t="shared" si="89"/>
        <v>99</v>
      </c>
      <c r="I467" s="57">
        <f t="shared" si="90"/>
        <v>461</v>
      </c>
      <c r="J467" s="57" t="str">
        <f t="shared" si="91"/>
        <v>DQ</v>
      </c>
      <c r="L467" s="57" t="str">
        <f>IF('Competitor List'!K16="Y",'Competitor List'!C16," ")</f>
        <v xml:space="preserve"> </v>
      </c>
      <c r="M467" s="57">
        <f>'HEAVY GUN'!P37</f>
        <v>0</v>
      </c>
      <c r="N467" s="57">
        <f>'HEAVY GUN'!Q37</f>
        <v>0</v>
      </c>
      <c r="O467" s="171">
        <f>'HEAVY GUN'!R37</f>
        <v>0</v>
      </c>
      <c r="P467" s="57">
        <f t="shared" si="92"/>
        <v>0</v>
      </c>
      <c r="Q467" s="57" t="str">
        <f t="shared" si="93"/>
        <v>99</v>
      </c>
      <c r="R467" s="57">
        <f t="shared" si="94"/>
        <v>461</v>
      </c>
      <c r="S467" s="57" t="str">
        <f t="shared" si="95"/>
        <v>DQ</v>
      </c>
      <c r="U467" s="57">
        <f>'Factory Gun'!B37</f>
        <v>0</v>
      </c>
      <c r="V467" s="57">
        <f>'Factory Gun'!P37</f>
        <v>0</v>
      </c>
      <c r="W467" s="57">
        <f>'Factory Gun'!Q37</f>
        <v>0</v>
      </c>
      <c r="X467" s="171">
        <f>'Factory Gun'!R37</f>
        <v>0</v>
      </c>
      <c r="Y467" s="57">
        <f t="shared" si="96"/>
        <v>0</v>
      </c>
      <c r="Z467" s="57" t="str">
        <f t="shared" si="97"/>
        <v>99</v>
      </c>
      <c r="AA467" s="57">
        <f t="shared" si="98"/>
        <v>461</v>
      </c>
      <c r="AB467" s="57" t="str">
        <f t="shared" si="99"/>
        <v>DQ</v>
      </c>
    </row>
    <row r="468" spans="1:28" x14ac:dyDescent="0.35">
      <c r="A468" s="57">
        <v>462</v>
      </c>
      <c r="B468" s="57" t="s">
        <v>155</v>
      </c>
      <c r="C468" s="57" t="str">
        <f>IF('Competitor List'!J17="Y",'Competitor List'!B17," ")</f>
        <v xml:space="preserve"> </v>
      </c>
      <c r="D468" s="57">
        <f>'LIGHT GUN'!P38</f>
        <v>0</v>
      </c>
      <c r="E468" s="57">
        <f>'LIGHT GUN'!Q38</f>
        <v>0</v>
      </c>
      <c r="F468" s="171">
        <f>'LIGHT GUN'!R38</f>
        <v>0</v>
      </c>
      <c r="G468" s="57">
        <f t="shared" si="88"/>
        <v>0</v>
      </c>
      <c r="H468" s="57" t="str">
        <f t="shared" si="89"/>
        <v>99</v>
      </c>
      <c r="I468" s="57">
        <f t="shared" si="90"/>
        <v>462</v>
      </c>
      <c r="J468" s="57" t="str">
        <f t="shared" si="91"/>
        <v>DQ</v>
      </c>
      <c r="L468" s="57" t="str">
        <f>IF('Competitor List'!K17="Y",'Competitor List'!C17," ")</f>
        <v xml:space="preserve"> </v>
      </c>
      <c r="M468" s="57">
        <f>'HEAVY GUN'!P38</f>
        <v>0</v>
      </c>
      <c r="N468" s="57">
        <f>'HEAVY GUN'!Q38</f>
        <v>0</v>
      </c>
      <c r="O468" s="171">
        <f>'HEAVY GUN'!R38</f>
        <v>0</v>
      </c>
      <c r="P468" s="57">
        <f t="shared" si="92"/>
        <v>0</v>
      </c>
      <c r="Q468" s="57" t="str">
        <f t="shared" si="93"/>
        <v>99</v>
      </c>
      <c r="R468" s="57">
        <f t="shared" si="94"/>
        <v>462</v>
      </c>
      <c r="S468" s="57" t="str">
        <f t="shared" si="95"/>
        <v>DQ</v>
      </c>
      <c r="U468" s="57">
        <f>'Factory Gun'!B38</f>
        <v>0</v>
      </c>
      <c r="V468" s="57">
        <f>'Factory Gun'!P38</f>
        <v>0</v>
      </c>
      <c r="W468" s="57">
        <f>'Factory Gun'!Q38</f>
        <v>0</v>
      </c>
      <c r="X468" s="171">
        <f>'Factory Gun'!R38</f>
        <v>0</v>
      </c>
      <c r="Y468" s="57">
        <f t="shared" si="96"/>
        <v>0</v>
      </c>
      <c r="Z468" s="57" t="str">
        <f t="shared" si="97"/>
        <v>99</v>
      </c>
      <c r="AA468" s="57">
        <f t="shared" si="98"/>
        <v>462</v>
      </c>
      <c r="AB468" s="57" t="str">
        <f t="shared" si="99"/>
        <v>DQ</v>
      </c>
    </row>
    <row r="469" spans="1:28" x14ac:dyDescent="0.35">
      <c r="A469" s="57">
        <v>463</v>
      </c>
      <c r="B469" s="57" t="s">
        <v>155</v>
      </c>
      <c r="C469" s="57" t="str">
        <f>IF('Competitor List'!J18="Y",'Competitor List'!B18," ")</f>
        <v xml:space="preserve"> </v>
      </c>
      <c r="D469" s="57">
        <f>'LIGHT GUN'!P39</f>
        <v>0</v>
      </c>
      <c r="E469" s="57">
        <f>'LIGHT GUN'!Q39</f>
        <v>0</v>
      </c>
      <c r="F469" s="171">
        <f>'LIGHT GUN'!R39</f>
        <v>0</v>
      </c>
      <c r="G469" s="57">
        <f t="shared" si="88"/>
        <v>0</v>
      </c>
      <c r="H469" s="57" t="str">
        <f t="shared" si="89"/>
        <v>99</v>
      </c>
      <c r="I469" s="57">
        <f t="shared" si="90"/>
        <v>463</v>
      </c>
      <c r="J469" s="57" t="str">
        <f t="shared" si="91"/>
        <v>DQ</v>
      </c>
      <c r="L469" s="57" t="str">
        <f>IF('Competitor List'!K18="Y",'Competitor List'!C18," ")</f>
        <v xml:space="preserve"> </v>
      </c>
      <c r="M469" s="57">
        <f>'HEAVY GUN'!P39</f>
        <v>0</v>
      </c>
      <c r="N469" s="57">
        <f>'HEAVY GUN'!Q39</f>
        <v>0</v>
      </c>
      <c r="O469" s="171">
        <f>'HEAVY GUN'!R39</f>
        <v>0</v>
      </c>
      <c r="P469" s="57">
        <f t="shared" si="92"/>
        <v>0</v>
      </c>
      <c r="Q469" s="57" t="str">
        <f t="shared" si="93"/>
        <v>99</v>
      </c>
      <c r="R469" s="57">
        <f t="shared" si="94"/>
        <v>463</v>
      </c>
      <c r="S469" s="57" t="str">
        <f t="shared" si="95"/>
        <v>DQ</v>
      </c>
      <c r="U469" s="57">
        <f>'Factory Gun'!B39</f>
        <v>0</v>
      </c>
      <c r="V469" s="57">
        <f>'Factory Gun'!P39</f>
        <v>0</v>
      </c>
      <c r="W469" s="57">
        <f>'Factory Gun'!Q39</f>
        <v>0</v>
      </c>
      <c r="X469" s="171">
        <f>'Factory Gun'!R39</f>
        <v>0</v>
      </c>
      <c r="Y469" s="57">
        <f t="shared" si="96"/>
        <v>0</v>
      </c>
      <c r="Z469" s="57" t="str">
        <f t="shared" si="97"/>
        <v>99</v>
      </c>
      <c r="AA469" s="57">
        <f t="shared" si="98"/>
        <v>463</v>
      </c>
      <c r="AB469" s="57" t="str">
        <f t="shared" si="99"/>
        <v>DQ</v>
      </c>
    </row>
    <row r="470" spans="1:28" x14ac:dyDescent="0.35">
      <c r="A470" s="57">
        <v>464</v>
      </c>
      <c r="B470" s="57" t="s">
        <v>155</v>
      </c>
      <c r="C470" s="57" t="str">
        <f>IF('Competitor List'!J19="Y",'Competitor List'!B19," ")</f>
        <v xml:space="preserve"> </v>
      </c>
      <c r="D470" s="57">
        <f>'LIGHT GUN'!P40</f>
        <v>0</v>
      </c>
      <c r="E470" s="57">
        <f>'LIGHT GUN'!Q40</f>
        <v>0</v>
      </c>
      <c r="F470" s="171">
        <f>'LIGHT GUN'!R40</f>
        <v>0</v>
      </c>
      <c r="G470" s="57">
        <f t="shared" si="88"/>
        <v>0</v>
      </c>
      <c r="H470" s="57" t="str">
        <f t="shared" si="89"/>
        <v>99</v>
      </c>
      <c r="I470" s="57">
        <f t="shared" si="90"/>
        <v>464</v>
      </c>
      <c r="J470" s="57" t="str">
        <f t="shared" si="91"/>
        <v>DQ</v>
      </c>
      <c r="L470" s="57" t="str">
        <f>IF('Competitor List'!K19="Y",'Competitor List'!C19," ")</f>
        <v xml:space="preserve"> </v>
      </c>
      <c r="M470" s="57">
        <f>'HEAVY GUN'!P40</f>
        <v>0</v>
      </c>
      <c r="N470" s="57">
        <f>'HEAVY GUN'!Q40</f>
        <v>0</v>
      </c>
      <c r="O470" s="171">
        <f>'HEAVY GUN'!R40</f>
        <v>0</v>
      </c>
      <c r="P470" s="57">
        <f t="shared" si="92"/>
        <v>0</v>
      </c>
      <c r="Q470" s="57" t="str">
        <f t="shared" si="93"/>
        <v>99</v>
      </c>
      <c r="R470" s="57">
        <f t="shared" si="94"/>
        <v>464</v>
      </c>
      <c r="S470" s="57" t="str">
        <f t="shared" si="95"/>
        <v>DQ</v>
      </c>
      <c r="U470" s="57">
        <f>'Factory Gun'!B40</f>
        <v>0</v>
      </c>
      <c r="V470" s="57">
        <f>'Factory Gun'!P40</f>
        <v>0</v>
      </c>
      <c r="W470" s="57">
        <f>'Factory Gun'!Q40</f>
        <v>0</v>
      </c>
      <c r="X470" s="171">
        <f>'Factory Gun'!R40</f>
        <v>0</v>
      </c>
      <c r="Y470" s="57">
        <f t="shared" si="96"/>
        <v>0</v>
      </c>
      <c r="Z470" s="57" t="str">
        <f t="shared" si="97"/>
        <v>99</v>
      </c>
      <c r="AA470" s="57">
        <f t="shared" si="98"/>
        <v>464</v>
      </c>
      <c r="AB470" s="57" t="str">
        <f t="shared" si="99"/>
        <v>DQ</v>
      </c>
    </row>
    <row r="471" spans="1:28" x14ac:dyDescent="0.35">
      <c r="A471" s="57">
        <v>465</v>
      </c>
      <c r="B471" s="57" t="s">
        <v>155</v>
      </c>
      <c r="C471" s="57" t="str">
        <f>IF('Competitor List'!J20="Y",'Competitor List'!B20," ")</f>
        <v xml:space="preserve"> </v>
      </c>
      <c r="D471" s="57">
        <f>'LIGHT GUN'!P41</f>
        <v>0</v>
      </c>
      <c r="E471" s="57">
        <f>'LIGHT GUN'!Q41</f>
        <v>0</v>
      </c>
      <c r="F471" s="171">
        <f>'LIGHT GUN'!R41</f>
        <v>0</v>
      </c>
      <c r="G471" s="57">
        <f t="shared" si="88"/>
        <v>0</v>
      </c>
      <c r="H471" s="57" t="str">
        <f t="shared" si="89"/>
        <v>99</v>
      </c>
      <c r="I471" s="57">
        <f t="shared" si="90"/>
        <v>465</v>
      </c>
      <c r="J471" s="57" t="str">
        <f t="shared" si="91"/>
        <v>DQ</v>
      </c>
      <c r="L471" s="57" t="str">
        <f>IF('Competitor List'!K20="Y",'Competitor List'!C20," ")</f>
        <v xml:space="preserve"> </v>
      </c>
      <c r="M471" s="57">
        <f>'HEAVY GUN'!P41</f>
        <v>0</v>
      </c>
      <c r="N471" s="57">
        <f>'HEAVY GUN'!Q41</f>
        <v>0</v>
      </c>
      <c r="O471" s="171">
        <f>'HEAVY GUN'!R41</f>
        <v>0</v>
      </c>
      <c r="P471" s="57">
        <f t="shared" si="92"/>
        <v>0</v>
      </c>
      <c r="Q471" s="57" t="str">
        <f t="shared" si="93"/>
        <v>99</v>
      </c>
      <c r="R471" s="57">
        <f t="shared" si="94"/>
        <v>465</v>
      </c>
      <c r="S471" s="57" t="str">
        <f t="shared" si="95"/>
        <v>DQ</v>
      </c>
      <c r="U471" s="57">
        <f>'Factory Gun'!B41</f>
        <v>0</v>
      </c>
      <c r="V471" s="57">
        <f>'Factory Gun'!P41</f>
        <v>0</v>
      </c>
      <c r="W471" s="57">
        <f>'Factory Gun'!Q41</f>
        <v>0</v>
      </c>
      <c r="X471" s="171">
        <f>'Factory Gun'!R41</f>
        <v>0</v>
      </c>
      <c r="Y471" s="57">
        <f t="shared" si="96"/>
        <v>0</v>
      </c>
      <c r="Z471" s="57" t="str">
        <f t="shared" si="97"/>
        <v>99</v>
      </c>
      <c r="AA471" s="57">
        <f t="shared" si="98"/>
        <v>465</v>
      </c>
      <c r="AB471" s="57" t="str">
        <f t="shared" si="99"/>
        <v>DQ</v>
      </c>
    </row>
    <row r="472" spans="1:28" x14ac:dyDescent="0.35">
      <c r="A472" s="57">
        <v>466</v>
      </c>
      <c r="B472" s="57" t="s">
        <v>155</v>
      </c>
      <c r="C472" s="57" t="str">
        <f>IF('Competitor List'!J21="Y",'Competitor List'!B21," ")</f>
        <v xml:space="preserve"> </v>
      </c>
      <c r="D472" s="57">
        <f>'LIGHT GUN'!P42</f>
        <v>0</v>
      </c>
      <c r="E472" s="57">
        <f>'LIGHT GUN'!Q42</f>
        <v>0</v>
      </c>
      <c r="F472" s="171">
        <f>'LIGHT GUN'!R42</f>
        <v>0</v>
      </c>
      <c r="G472" s="57">
        <f t="shared" si="88"/>
        <v>0</v>
      </c>
      <c r="H472" s="57" t="str">
        <f t="shared" si="89"/>
        <v>99</v>
      </c>
      <c r="I472" s="57">
        <f t="shared" si="90"/>
        <v>466</v>
      </c>
      <c r="J472" s="57" t="str">
        <f t="shared" si="91"/>
        <v>DQ</v>
      </c>
      <c r="L472" s="57" t="str">
        <f>IF('Competitor List'!K21="Y",'Competitor List'!C21," ")</f>
        <v xml:space="preserve"> </v>
      </c>
      <c r="M472" s="57">
        <f>'HEAVY GUN'!P42</f>
        <v>0</v>
      </c>
      <c r="N472" s="57">
        <f>'HEAVY GUN'!Q42</f>
        <v>0</v>
      </c>
      <c r="O472" s="171">
        <f>'HEAVY GUN'!R42</f>
        <v>0</v>
      </c>
      <c r="P472" s="57">
        <f t="shared" si="92"/>
        <v>0</v>
      </c>
      <c r="Q472" s="57" t="str">
        <f t="shared" si="93"/>
        <v>99</v>
      </c>
      <c r="R472" s="57">
        <f t="shared" si="94"/>
        <v>466</v>
      </c>
      <c r="S472" s="57" t="str">
        <f t="shared" si="95"/>
        <v>DQ</v>
      </c>
      <c r="U472" s="57">
        <f>'Factory Gun'!B42</f>
        <v>0</v>
      </c>
      <c r="V472" s="57">
        <f>'Factory Gun'!P42</f>
        <v>0</v>
      </c>
      <c r="W472" s="57">
        <f>'Factory Gun'!Q42</f>
        <v>0</v>
      </c>
      <c r="X472" s="171">
        <f>'Factory Gun'!R42</f>
        <v>0</v>
      </c>
      <c r="Y472" s="57">
        <f t="shared" si="96"/>
        <v>0</v>
      </c>
      <c r="Z472" s="57" t="str">
        <f t="shared" si="97"/>
        <v>99</v>
      </c>
      <c r="AA472" s="57">
        <f t="shared" si="98"/>
        <v>466</v>
      </c>
      <c r="AB472" s="57" t="str">
        <f t="shared" si="99"/>
        <v>DQ</v>
      </c>
    </row>
    <row r="473" spans="1:28" x14ac:dyDescent="0.35">
      <c r="A473" s="57">
        <v>467</v>
      </c>
      <c r="B473" s="57" t="s">
        <v>155</v>
      </c>
      <c r="C473" s="57" t="str">
        <f>IF('Competitor List'!J22="Y",'Competitor List'!B22," ")</f>
        <v xml:space="preserve"> </v>
      </c>
      <c r="D473" s="57">
        <f>'LIGHT GUN'!P43</f>
        <v>0</v>
      </c>
      <c r="E473" s="57">
        <f>'LIGHT GUN'!Q43</f>
        <v>0</v>
      </c>
      <c r="F473" s="171">
        <f>'LIGHT GUN'!R43</f>
        <v>0</v>
      </c>
      <c r="G473" s="57">
        <f t="shared" si="88"/>
        <v>0</v>
      </c>
      <c r="H473" s="57" t="str">
        <f t="shared" si="89"/>
        <v>99</v>
      </c>
      <c r="I473" s="57">
        <f t="shared" si="90"/>
        <v>467</v>
      </c>
      <c r="J473" s="57" t="str">
        <f t="shared" si="91"/>
        <v>DQ</v>
      </c>
      <c r="L473" s="57" t="str">
        <f>IF('Competitor List'!K22="Y",'Competitor List'!C22," ")</f>
        <v xml:space="preserve"> </v>
      </c>
      <c r="M473" s="57">
        <f>'HEAVY GUN'!P43</f>
        <v>0</v>
      </c>
      <c r="N473" s="57">
        <f>'HEAVY GUN'!Q43</f>
        <v>0</v>
      </c>
      <c r="O473" s="171">
        <f>'HEAVY GUN'!R43</f>
        <v>0</v>
      </c>
      <c r="P473" s="57">
        <f t="shared" si="92"/>
        <v>0</v>
      </c>
      <c r="Q473" s="57" t="str">
        <f t="shared" si="93"/>
        <v>99</v>
      </c>
      <c r="R473" s="57">
        <f t="shared" si="94"/>
        <v>467</v>
      </c>
      <c r="S473" s="57" t="str">
        <f t="shared" si="95"/>
        <v>DQ</v>
      </c>
      <c r="U473" s="57">
        <f>'Factory Gun'!B43</f>
        <v>0</v>
      </c>
      <c r="V473" s="57">
        <f>'Factory Gun'!P43</f>
        <v>0</v>
      </c>
      <c r="W473" s="57">
        <f>'Factory Gun'!Q43</f>
        <v>0</v>
      </c>
      <c r="X473" s="171">
        <f>'Factory Gun'!R43</f>
        <v>0</v>
      </c>
      <c r="Y473" s="57">
        <f t="shared" si="96"/>
        <v>0</v>
      </c>
      <c r="Z473" s="57" t="str">
        <f t="shared" si="97"/>
        <v>99</v>
      </c>
      <c r="AA473" s="57">
        <f t="shared" si="98"/>
        <v>467</v>
      </c>
      <c r="AB473" s="57" t="str">
        <f t="shared" si="99"/>
        <v>DQ</v>
      </c>
    </row>
    <row r="474" spans="1:28" x14ac:dyDescent="0.35">
      <c r="A474" s="57">
        <v>468</v>
      </c>
      <c r="B474" s="57" t="s">
        <v>155</v>
      </c>
      <c r="C474" s="57" t="str">
        <f>IF('Competitor List'!J23="Y",'Competitor List'!B23," ")</f>
        <v xml:space="preserve"> </v>
      </c>
      <c r="D474" s="57">
        <f>'LIGHT GUN'!P44</f>
        <v>0</v>
      </c>
      <c r="E474" s="57">
        <f>'LIGHT GUN'!Q44</f>
        <v>0</v>
      </c>
      <c r="F474" s="171">
        <f>'LIGHT GUN'!R44</f>
        <v>0</v>
      </c>
      <c r="G474" s="57">
        <f t="shared" si="88"/>
        <v>0</v>
      </c>
      <c r="H474" s="57" t="str">
        <f t="shared" si="89"/>
        <v>99</v>
      </c>
      <c r="I474" s="57">
        <f t="shared" si="90"/>
        <v>468</v>
      </c>
      <c r="J474" s="57" t="str">
        <f t="shared" si="91"/>
        <v>DQ</v>
      </c>
      <c r="L474" s="57" t="str">
        <f>IF('Competitor List'!K23="Y",'Competitor List'!C23," ")</f>
        <v xml:space="preserve"> </v>
      </c>
      <c r="M474" s="57">
        <f>'HEAVY GUN'!P44</f>
        <v>0</v>
      </c>
      <c r="N474" s="57">
        <f>'HEAVY GUN'!Q44</f>
        <v>0</v>
      </c>
      <c r="O474" s="171">
        <f>'HEAVY GUN'!R44</f>
        <v>0</v>
      </c>
      <c r="P474" s="57">
        <f t="shared" si="92"/>
        <v>0</v>
      </c>
      <c r="Q474" s="57" t="str">
        <f t="shared" si="93"/>
        <v>99</v>
      </c>
      <c r="R474" s="57">
        <f t="shared" si="94"/>
        <v>468</v>
      </c>
      <c r="S474" s="57" t="str">
        <f t="shared" si="95"/>
        <v>DQ</v>
      </c>
      <c r="U474" s="57">
        <f>'Factory Gun'!B44</f>
        <v>0</v>
      </c>
      <c r="V474" s="57">
        <f>'Factory Gun'!P44</f>
        <v>0</v>
      </c>
      <c r="W474" s="57">
        <f>'Factory Gun'!Q44</f>
        <v>0</v>
      </c>
      <c r="X474" s="171">
        <f>'Factory Gun'!R44</f>
        <v>0</v>
      </c>
      <c r="Y474" s="57">
        <f t="shared" si="96"/>
        <v>0</v>
      </c>
      <c r="Z474" s="57" t="str">
        <f t="shared" si="97"/>
        <v>99</v>
      </c>
      <c r="AA474" s="57">
        <f t="shared" si="98"/>
        <v>468</v>
      </c>
      <c r="AB474" s="57" t="str">
        <f t="shared" si="99"/>
        <v>DQ</v>
      </c>
    </row>
    <row r="475" spans="1:28" x14ac:dyDescent="0.35">
      <c r="A475" s="57">
        <v>469</v>
      </c>
      <c r="B475" s="57" t="s">
        <v>155</v>
      </c>
      <c r="C475" s="57" t="str">
        <f>IF('Competitor List'!J24="Y",'Competitor List'!B24," ")</f>
        <v xml:space="preserve"> </v>
      </c>
      <c r="D475" s="57">
        <f>'LIGHT GUN'!P45</f>
        <v>0</v>
      </c>
      <c r="E475" s="57">
        <f>'LIGHT GUN'!Q45</f>
        <v>0</v>
      </c>
      <c r="F475" s="171">
        <f>'LIGHT GUN'!R45</f>
        <v>0</v>
      </c>
      <c r="G475" s="57">
        <f t="shared" si="88"/>
        <v>0</v>
      </c>
      <c r="H475" s="57" t="str">
        <f t="shared" si="89"/>
        <v>99</v>
      </c>
      <c r="I475" s="57">
        <f t="shared" si="90"/>
        <v>469</v>
      </c>
      <c r="J475" s="57" t="str">
        <f t="shared" si="91"/>
        <v>DQ</v>
      </c>
      <c r="L475" s="57" t="str">
        <f>IF('Competitor List'!K24="Y",'Competitor List'!C24," ")</f>
        <v xml:space="preserve"> </v>
      </c>
      <c r="M475" s="57">
        <f>'HEAVY GUN'!P45</f>
        <v>0</v>
      </c>
      <c r="N475" s="57">
        <f>'HEAVY GUN'!Q45</f>
        <v>0</v>
      </c>
      <c r="O475" s="171">
        <f>'HEAVY GUN'!R45</f>
        <v>0</v>
      </c>
      <c r="P475" s="57">
        <f t="shared" si="92"/>
        <v>0</v>
      </c>
      <c r="Q475" s="57" t="str">
        <f t="shared" si="93"/>
        <v>99</v>
      </c>
      <c r="R475" s="57">
        <f t="shared" si="94"/>
        <v>469</v>
      </c>
      <c r="S475" s="57" t="str">
        <f t="shared" si="95"/>
        <v>DQ</v>
      </c>
      <c r="U475" s="57">
        <f>'Factory Gun'!B45</f>
        <v>0</v>
      </c>
      <c r="V475" s="57">
        <f>'Factory Gun'!P45</f>
        <v>0</v>
      </c>
      <c r="W475" s="57">
        <f>'Factory Gun'!Q45</f>
        <v>0</v>
      </c>
      <c r="X475" s="171">
        <f>'Factory Gun'!R45</f>
        <v>0</v>
      </c>
      <c r="Y475" s="57">
        <f t="shared" si="96"/>
        <v>0</v>
      </c>
      <c r="Z475" s="57" t="str">
        <f t="shared" si="97"/>
        <v>99</v>
      </c>
      <c r="AA475" s="57">
        <f t="shared" si="98"/>
        <v>469</v>
      </c>
      <c r="AB475" s="57" t="str">
        <f t="shared" si="99"/>
        <v>DQ</v>
      </c>
    </row>
    <row r="476" spans="1:28" x14ac:dyDescent="0.35">
      <c r="A476" s="57">
        <v>470</v>
      </c>
      <c r="B476" s="57" t="s">
        <v>155</v>
      </c>
      <c r="C476" s="57" t="str">
        <f>IF('Competitor List'!J25="Y",'Competitor List'!B25," ")</f>
        <v xml:space="preserve"> </v>
      </c>
      <c r="D476" s="57">
        <f>'LIGHT GUN'!P46</f>
        <v>0</v>
      </c>
      <c r="E476" s="57">
        <f>'LIGHT GUN'!Q46</f>
        <v>0</v>
      </c>
      <c r="F476" s="171">
        <f>'LIGHT GUN'!R46</f>
        <v>0</v>
      </c>
      <c r="G476" s="57">
        <f t="shared" si="88"/>
        <v>0</v>
      </c>
      <c r="H476" s="57" t="str">
        <f t="shared" si="89"/>
        <v>99</v>
      </c>
      <c r="I476" s="57">
        <f t="shared" si="90"/>
        <v>470</v>
      </c>
      <c r="J476" s="57" t="str">
        <f t="shared" si="91"/>
        <v>DQ</v>
      </c>
      <c r="L476" s="57" t="str">
        <f>IF('Competitor List'!K25="Y",'Competitor List'!C25," ")</f>
        <v xml:space="preserve"> </v>
      </c>
      <c r="M476" s="57">
        <f>'HEAVY GUN'!P46</f>
        <v>0</v>
      </c>
      <c r="N476" s="57">
        <f>'HEAVY GUN'!Q46</f>
        <v>0</v>
      </c>
      <c r="O476" s="171">
        <f>'HEAVY GUN'!R46</f>
        <v>0</v>
      </c>
      <c r="P476" s="57">
        <f t="shared" si="92"/>
        <v>0</v>
      </c>
      <c r="Q476" s="57" t="str">
        <f t="shared" si="93"/>
        <v>99</v>
      </c>
      <c r="R476" s="57">
        <f t="shared" si="94"/>
        <v>470</v>
      </c>
      <c r="S476" s="57" t="str">
        <f t="shared" si="95"/>
        <v>DQ</v>
      </c>
      <c r="U476" s="57">
        <f>'Factory Gun'!B46</f>
        <v>0</v>
      </c>
      <c r="V476" s="57">
        <f>'Factory Gun'!P46</f>
        <v>0</v>
      </c>
      <c r="W476" s="57">
        <f>'Factory Gun'!Q46</f>
        <v>0</v>
      </c>
      <c r="X476" s="171">
        <f>'Factory Gun'!R46</f>
        <v>0</v>
      </c>
      <c r="Y476" s="57">
        <f t="shared" si="96"/>
        <v>0</v>
      </c>
      <c r="Z476" s="57" t="str">
        <f t="shared" si="97"/>
        <v>99</v>
      </c>
      <c r="AA476" s="57">
        <f t="shared" si="98"/>
        <v>470</v>
      </c>
      <c r="AB476" s="57" t="str">
        <f t="shared" si="99"/>
        <v>DQ</v>
      </c>
    </row>
    <row r="477" spans="1:28" x14ac:dyDescent="0.35">
      <c r="A477" s="57">
        <v>471</v>
      </c>
      <c r="B477" s="57" t="s">
        <v>155</v>
      </c>
      <c r="C477" s="57" t="str">
        <f>IF('Competitor List'!J26="Y",'Competitor List'!B26," ")</f>
        <v xml:space="preserve"> </v>
      </c>
      <c r="D477" s="57">
        <f>'LIGHT GUN'!P47</f>
        <v>0</v>
      </c>
      <c r="E477" s="57">
        <f>'LIGHT GUN'!Q47</f>
        <v>0</v>
      </c>
      <c r="F477" s="171">
        <f>'LIGHT GUN'!R47</f>
        <v>0</v>
      </c>
      <c r="G477" s="57">
        <f t="shared" si="88"/>
        <v>0</v>
      </c>
      <c r="H477" s="57" t="str">
        <f t="shared" si="89"/>
        <v>99</v>
      </c>
      <c r="I477" s="57">
        <f t="shared" si="90"/>
        <v>471</v>
      </c>
      <c r="J477" s="57" t="str">
        <f t="shared" si="91"/>
        <v>DQ</v>
      </c>
      <c r="L477" s="57" t="str">
        <f>IF('Competitor List'!K26="Y",'Competitor List'!C26," ")</f>
        <v xml:space="preserve"> </v>
      </c>
      <c r="M477" s="57">
        <f>'HEAVY GUN'!P47</f>
        <v>0</v>
      </c>
      <c r="N477" s="57">
        <f>'HEAVY GUN'!Q47</f>
        <v>0</v>
      </c>
      <c r="O477" s="171">
        <f>'HEAVY GUN'!R47</f>
        <v>0</v>
      </c>
      <c r="P477" s="57">
        <f t="shared" si="92"/>
        <v>0</v>
      </c>
      <c r="Q477" s="57" t="str">
        <f t="shared" si="93"/>
        <v>99</v>
      </c>
      <c r="R477" s="57">
        <f t="shared" si="94"/>
        <v>471</v>
      </c>
      <c r="S477" s="57" t="str">
        <f t="shared" si="95"/>
        <v>DQ</v>
      </c>
      <c r="U477" s="57">
        <f>'Factory Gun'!B47</f>
        <v>0</v>
      </c>
      <c r="V477" s="57">
        <f>'Factory Gun'!P47</f>
        <v>0</v>
      </c>
      <c r="W477" s="57">
        <f>'Factory Gun'!Q47</f>
        <v>0</v>
      </c>
      <c r="X477" s="171">
        <f>'Factory Gun'!R47</f>
        <v>0</v>
      </c>
      <c r="Y477" s="57">
        <f t="shared" si="96"/>
        <v>0</v>
      </c>
      <c r="Z477" s="57" t="str">
        <f t="shared" si="97"/>
        <v>99</v>
      </c>
      <c r="AA477" s="57">
        <f t="shared" si="98"/>
        <v>471</v>
      </c>
      <c r="AB477" s="57" t="str">
        <f t="shared" si="99"/>
        <v>DQ</v>
      </c>
    </row>
    <row r="478" spans="1:28" x14ac:dyDescent="0.35">
      <c r="A478" s="57">
        <v>472</v>
      </c>
      <c r="B478" s="57" t="s">
        <v>155</v>
      </c>
      <c r="C478" s="57" t="str">
        <f>IF('Competitor List'!J27="Y",'Competitor List'!B27," ")</f>
        <v xml:space="preserve"> </v>
      </c>
      <c r="D478" s="57">
        <f>'LIGHT GUN'!P48</f>
        <v>0</v>
      </c>
      <c r="E478" s="57">
        <f>'LIGHT GUN'!Q48</f>
        <v>0</v>
      </c>
      <c r="F478" s="171">
        <f>'LIGHT GUN'!R48</f>
        <v>0</v>
      </c>
      <c r="G478" s="57">
        <f t="shared" si="88"/>
        <v>0</v>
      </c>
      <c r="H478" s="57" t="str">
        <f t="shared" si="89"/>
        <v>99</v>
      </c>
      <c r="I478" s="57">
        <f t="shared" si="90"/>
        <v>472</v>
      </c>
      <c r="J478" s="57" t="str">
        <f t="shared" si="91"/>
        <v>DQ</v>
      </c>
      <c r="L478" s="57" t="str">
        <f>IF('Competitor List'!K27="Y",'Competitor List'!C27," ")</f>
        <v xml:space="preserve"> </v>
      </c>
      <c r="M478" s="57">
        <f>'HEAVY GUN'!P48</f>
        <v>0</v>
      </c>
      <c r="N478" s="57">
        <f>'HEAVY GUN'!Q48</f>
        <v>0</v>
      </c>
      <c r="O478" s="171">
        <f>'HEAVY GUN'!R48</f>
        <v>0</v>
      </c>
      <c r="P478" s="57">
        <f t="shared" si="92"/>
        <v>0</v>
      </c>
      <c r="Q478" s="57" t="str">
        <f t="shared" si="93"/>
        <v>99</v>
      </c>
      <c r="R478" s="57">
        <f t="shared" si="94"/>
        <v>472</v>
      </c>
      <c r="S478" s="57" t="str">
        <f t="shared" si="95"/>
        <v>DQ</v>
      </c>
      <c r="U478" s="57">
        <f>'Factory Gun'!B48</f>
        <v>0</v>
      </c>
      <c r="V478" s="57">
        <f>'Factory Gun'!P48</f>
        <v>0</v>
      </c>
      <c r="W478" s="57">
        <f>'Factory Gun'!Q48</f>
        <v>0</v>
      </c>
      <c r="X478" s="171">
        <f>'Factory Gun'!R48</f>
        <v>0</v>
      </c>
      <c r="Y478" s="57">
        <f t="shared" si="96"/>
        <v>0</v>
      </c>
      <c r="Z478" s="57" t="str">
        <f t="shared" si="97"/>
        <v>99</v>
      </c>
      <c r="AA478" s="57">
        <f t="shared" si="98"/>
        <v>472</v>
      </c>
      <c r="AB478" s="57" t="str">
        <f t="shared" si="99"/>
        <v>DQ</v>
      </c>
    </row>
    <row r="479" spans="1:28" x14ac:dyDescent="0.35">
      <c r="A479" s="57">
        <v>473</v>
      </c>
      <c r="B479" s="57" t="s">
        <v>155</v>
      </c>
      <c r="C479" s="57" t="str">
        <f>IF('Competitor List'!J28="Y",'Competitor List'!B28," ")</f>
        <v xml:space="preserve"> </v>
      </c>
      <c r="D479" s="57">
        <f>'LIGHT GUN'!P49</f>
        <v>0</v>
      </c>
      <c r="E479" s="57">
        <f>'LIGHT GUN'!Q49</f>
        <v>0</v>
      </c>
      <c r="F479" s="171">
        <f>'LIGHT GUN'!R49</f>
        <v>0</v>
      </c>
      <c r="G479" s="57">
        <f t="shared" si="88"/>
        <v>0</v>
      </c>
      <c r="H479" s="57" t="str">
        <f t="shared" si="89"/>
        <v>99</v>
      </c>
      <c r="I479" s="57">
        <f t="shared" si="90"/>
        <v>473</v>
      </c>
      <c r="J479" s="57" t="str">
        <f t="shared" si="91"/>
        <v>DQ</v>
      </c>
      <c r="L479" s="57" t="str">
        <f>IF('Competitor List'!K28="Y",'Competitor List'!C28," ")</f>
        <v xml:space="preserve"> </v>
      </c>
      <c r="M479" s="57">
        <f>'HEAVY GUN'!P49</f>
        <v>0</v>
      </c>
      <c r="N479" s="57">
        <f>'HEAVY GUN'!Q49</f>
        <v>0</v>
      </c>
      <c r="O479" s="171">
        <f>'HEAVY GUN'!R49</f>
        <v>0</v>
      </c>
      <c r="P479" s="57">
        <f t="shared" si="92"/>
        <v>0</v>
      </c>
      <c r="Q479" s="57" t="str">
        <f t="shared" si="93"/>
        <v>99</v>
      </c>
      <c r="R479" s="57">
        <f t="shared" si="94"/>
        <v>473</v>
      </c>
      <c r="S479" s="57" t="str">
        <f t="shared" si="95"/>
        <v>DQ</v>
      </c>
      <c r="U479" s="57">
        <f>'Factory Gun'!B49</f>
        <v>0</v>
      </c>
      <c r="V479" s="57">
        <f>'Factory Gun'!P49</f>
        <v>0</v>
      </c>
      <c r="W479" s="57">
        <f>'Factory Gun'!Q49</f>
        <v>0</v>
      </c>
      <c r="X479" s="171">
        <f>'Factory Gun'!R49</f>
        <v>0</v>
      </c>
      <c r="Y479" s="57">
        <f t="shared" si="96"/>
        <v>0</v>
      </c>
      <c r="Z479" s="57" t="str">
        <f t="shared" si="97"/>
        <v>99</v>
      </c>
      <c r="AA479" s="57">
        <f t="shared" si="98"/>
        <v>473</v>
      </c>
      <c r="AB479" s="57" t="str">
        <f t="shared" si="99"/>
        <v>DQ</v>
      </c>
    </row>
    <row r="480" spans="1:28" x14ac:dyDescent="0.35">
      <c r="A480" s="57">
        <v>474</v>
      </c>
      <c r="B480" s="57" t="s">
        <v>155</v>
      </c>
      <c r="C480" s="57" t="str">
        <f>IF('Competitor List'!J29="Y",'Competitor List'!B29," ")</f>
        <v xml:space="preserve"> </v>
      </c>
      <c r="D480" s="57">
        <f>'LIGHT GUN'!P50</f>
        <v>0</v>
      </c>
      <c r="E480" s="57">
        <f>'LIGHT GUN'!Q50</f>
        <v>0</v>
      </c>
      <c r="F480" s="171">
        <f>'LIGHT GUN'!R50</f>
        <v>0</v>
      </c>
      <c r="G480" s="57">
        <f t="shared" si="88"/>
        <v>0</v>
      </c>
      <c r="H480" s="57" t="str">
        <f t="shared" si="89"/>
        <v>99</v>
      </c>
      <c r="I480" s="57">
        <f t="shared" si="90"/>
        <v>474</v>
      </c>
      <c r="J480" s="57" t="str">
        <f t="shared" si="91"/>
        <v>DQ</v>
      </c>
      <c r="L480" s="57" t="str">
        <f>IF('Competitor List'!K29="Y",'Competitor List'!C29," ")</f>
        <v xml:space="preserve"> </v>
      </c>
      <c r="M480" s="57">
        <f>'HEAVY GUN'!P50</f>
        <v>0</v>
      </c>
      <c r="N480" s="57">
        <f>'HEAVY GUN'!Q50</f>
        <v>0</v>
      </c>
      <c r="O480" s="171">
        <f>'HEAVY GUN'!R50</f>
        <v>0</v>
      </c>
      <c r="P480" s="57">
        <f t="shared" si="92"/>
        <v>0</v>
      </c>
      <c r="Q480" s="57" t="str">
        <f t="shared" si="93"/>
        <v>99</v>
      </c>
      <c r="R480" s="57">
        <f t="shared" si="94"/>
        <v>474</v>
      </c>
      <c r="S480" s="57" t="str">
        <f t="shared" si="95"/>
        <v>DQ</v>
      </c>
      <c r="U480" s="57">
        <f>'Factory Gun'!B50</f>
        <v>0</v>
      </c>
      <c r="V480" s="57">
        <f>'Factory Gun'!P50</f>
        <v>0</v>
      </c>
      <c r="W480" s="57">
        <f>'Factory Gun'!Q50</f>
        <v>0</v>
      </c>
      <c r="X480" s="171">
        <f>'Factory Gun'!R50</f>
        <v>0</v>
      </c>
      <c r="Y480" s="57">
        <f t="shared" si="96"/>
        <v>0</v>
      </c>
      <c r="Z480" s="57" t="str">
        <f t="shared" si="97"/>
        <v>99</v>
      </c>
      <c r="AA480" s="57">
        <f t="shared" si="98"/>
        <v>474</v>
      </c>
      <c r="AB480" s="57" t="str">
        <f t="shared" si="99"/>
        <v>DQ</v>
      </c>
    </row>
    <row r="481" spans="1:28" x14ac:dyDescent="0.35">
      <c r="A481" s="57">
        <v>475</v>
      </c>
      <c r="B481" s="57" t="s">
        <v>155</v>
      </c>
      <c r="C481" s="57" t="str">
        <f>IF('Competitor List'!J30="Y",'Competitor List'!B30," ")</f>
        <v xml:space="preserve"> </v>
      </c>
      <c r="D481" s="57">
        <f>'LIGHT GUN'!P51</f>
        <v>0</v>
      </c>
      <c r="E481" s="57">
        <f>'LIGHT GUN'!Q51</f>
        <v>0</v>
      </c>
      <c r="F481" s="171">
        <f>'LIGHT GUN'!R51</f>
        <v>0</v>
      </c>
      <c r="G481" s="57">
        <f t="shared" si="88"/>
        <v>0</v>
      </c>
      <c r="H481" s="57" t="str">
        <f t="shared" si="89"/>
        <v>99</v>
      </c>
      <c r="I481" s="57">
        <f t="shared" si="90"/>
        <v>475</v>
      </c>
      <c r="J481" s="57" t="str">
        <f t="shared" si="91"/>
        <v>DQ</v>
      </c>
      <c r="L481" s="57" t="str">
        <f>IF('Competitor List'!K30="Y",'Competitor List'!C30," ")</f>
        <v xml:space="preserve"> </v>
      </c>
      <c r="M481" s="57">
        <f>'HEAVY GUN'!P51</f>
        <v>0</v>
      </c>
      <c r="N481" s="57">
        <f>'HEAVY GUN'!Q51</f>
        <v>0</v>
      </c>
      <c r="O481" s="171">
        <f>'HEAVY GUN'!R51</f>
        <v>0</v>
      </c>
      <c r="P481" s="57">
        <f t="shared" si="92"/>
        <v>0</v>
      </c>
      <c r="Q481" s="57" t="str">
        <f t="shared" si="93"/>
        <v>99</v>
      </c>
      <c r="R481" s="57">
        <f t="shared" si="94"/>
        <v>475</v>
      </c>
      <c r="S481" s="57" t="str">
        <f t="shared" si="95"/>
        <v>DQ</v>
      </c>
      <c r="U481" s="57">
        <f>'Factory Gun'!B51</f>
        <v>0</v>
      </c>
      <c r="V481" s="57">
        <f>'Factory Gun'!P51</f>
        <v>0</v>
      </c>
      <c r="W481" s="57">
        <f>'Factory Gun'!Q51</f>
        <v>0</v>
      </c>
      <c r="X481" s="171">
        <f>'Factory Gun'!R51</f>
        <v>0</v>
      </c>
      <c r="Y481" s="57">
        <f t="shared" si="96"/>
        <v>0</v>
      </c>
      <c r="Z481" s="57" t="str">
        <f t="shared" si="97"/>
        <v>99</v>
      </c>
      <c r="AA481" s="57">
        <f t="shared" si="98"/>
        <v>475</v>
      </c>
      <c r="AB481" s="57" t="str">
        <f t="shared" si="99"/>
        <v>DQ</v>
      </c>
    </row>
    <row r="482" spans="1:28" x14ac:dyDescent="0.35">
      <c r="A482" s="57">
        <v>476</v>
      </c>
      <c r="B482" s="57" t="s">
        <v>155</v>
      </c>
      <c r="C482" s="57" t="str">
        <f>IF('Competitor List'!J31="Y",'Competitor List'!B31," ")</f>
        <v xml:space="preserve"> </v>
      </c>
      <c r="D482" s="57">
        <f>'LIGHT GUN'!P52</f>
        <v>0</v>
      </c>
      <c r="E482" s="57">
        <f>'LIGHT GUN'!Q52</f>
        <v>0</v>
      </c>
      <c r="F482" s="171">
        <f>'LIGHT GUN'!R52</f>
        <v>0</v>
      </c>
      <c r="G482" s="57">
        <f t="shared" si="88"/>
        <v>0</v>
      </c>
      <c r="H482" s="57" t="str">
        <f t="shared" si="89"/>
        <v>99</v>
      </c>
      <c r="I482" s="57">
        <f t="shared" si="90"/>
        <v>476</v>
      </c>
      <c r="J482" s="57" t="str">
        <f t="shared" si="91"/>
        <v>DQ</v>
      </c>
      <c r="L482" s="57" t="str">
        <f>IF('Competitor List'!K31="Y",'Competitor List'!C31," ")</f>
        <v xml:space="preserve"> </v>
      </c>
      <c r="M482" s="57">
        <f>'HEAVY GUN'!P52</f>
        <v>0</v>
      </c>
      <c r="N482" s="57">
        <f>'HEAVY GUN'!Q52</f>
        <v>0</v>
      </c>
      <c r="O482" s="171">
        <f>'HEAVY GUN'!R52</f>
        <v>0</v>
      </c>
      <c r="P482" s="57">
        <f t="shared" si="92"/>
        <v>0</v>
      </c>
      <c r="Q482" s="57" t="str">
        <f t="shared" si="93"/>
        <v>99</v>
      </c>
      <c r="R482" s="57">
        <f t="shared" si="94"/>
        <v>476</v>
      </c>
      <c r="S482" s="57" t="str">
        <f t="shared" si="95"/>
        <v>DQ</v>
      </c>
      <c r="U482" s="57">
        <f>'Factory Gun'!B52</f>
        <v>0</v>
      </c>
      <c r="V482" s="57">
        <f>'Factory Gun'!P52</f>
        <v>0</v>
      </c>
      <c r="W482" s="57">
        <f>'Factory Gun'!Q52</f>
        <v>0</v>
      </c>
      <c r="X482" s="171">
        <f>'Factory Gun'!R52</f>
        <v>0</v>
      </c>
      <c r="Y482" s="57">
        <f t="shared" si="96"/>
        <v>0</v>
      </c>
      <c r="Z482" s="57" t="str">
        <f t="shared" si="97"/>
        <v>99</v>
      </c>
      <c r="AA482" s="57">
        <f t="shared" si="98"/>
        <v>476</v>
      </c>
      <c r="AB482" s="57" t="str">
        <f t="shared" si="99"/>
        <v>DQ</v>
      </c>
    </row>
    <row r="483" spans="1:28" x14ac:dyDescent="0.35">
      <c r="A483" s="57">
        <v>477</v>
      </c>
      <c r="B483" s="57" t="s">
        <v>155</v>
      </c>
      <c r="C483" s="57" t="str">
        <f>IF('Competitor List'!J32="Y",'Competitor List'!B32," ")</f>
        <v xml:space="preserve"> </v>
      </c>
      <c r="D483" s="57">
        <f>'LIGHT GUN'!P53</f>
        <v>0</v>
      </c>
      <c r="E483" s="57">
        <f>'LIGHT GUN'!Q53</f>
        <v>0</v>
      </c>
      <c r="F483" s="171">
        <f>'LIGHT GUN'!R53</f>
        <v>0</v>
      </c>
      <c r="G483" s="57">
        <f t="shared" si="88"/>
        <v>0</v>
      </c>
      <c r="H483" s="57" t="str">
        <f t="shared" si="89"/>
        <v>99</v>
      </c>
      <c r="I483" s="57">
        <f t="shared" si="90"/>
        <v>477</v>
      </c>
      <c r="J483" s="57" t="str">
        <f t="shared" si="91"/>
        <v>DQ</v>
      </c>
      <c r="L483" s="57" t="str">
        <f>IF('Competitor List'!K32="Y",'Competitor List'!C32," ")</f>
        <v xml:space="preserve"> </v>
      </c>
      <c r="M483" s="57">
        <f>'HEAVY GUN'!P53</f>
        <v>0</v>
      </c>
      <c r="N483" s="57">
        <f>'HEAVY GUN'!Q53</f>
        <v>0</v>
      </c>
      <c r="O483" s="171">
        <f>'HEAVY GUN'!R53</f>
        <v>0</v>
      </c>
      <c r="P483" s="57">
        <f t="shared" si="92"/>
        <v>0</v>
      </c>
      <c r="Q483" s="57" t="str">
        <f t="shared" si="93"/>
        <v>99</v>
      </c>
      <c r="R483" s="57">
        <f t="shared" si="94"/>
        <v>477</v>
      </c>
      <c r="S483" s="57" t="str">
        <f t="shared" si="95"/>
        <v>DQ</v>
      </c>
      <c r="U483" s="57">
        <f>'Factory Gun'!B53</f>
        <v>0</v>
      </c>
      <c r="V483" s="57">
        <f>'Factory Gun'!P53</f>
        <v>0</v>
      </c>
      <c r="W483" s="57">
        <f>'Factory Gun'!Q53</f>
        <v>0</v>
      </c>
      <c r="X483" s="171">
        <f>'Factory Gun'!R53</f>
        <v>0</v>
      </c>
      <c r="Y483" s="57">
        <f t="shared" si="96"/>
        <v>0</v>
      </c>
      <c r="Z483" s="57" t="str">
        <f t="shared" si="97"/>
        <v>99</v>
      </c>
      <c r="AA483" s="57">
        <f t="shared" si="98"/>
        <v>477</v>
      </c>
      <c r="AB483" s="57" t="str">
        <f t="shared" si="99"/>
        <v>DQ</v>
      </c>
    </row>
    <row r="484" spans="1:28" x14ac:dyDescent="0.35">
      <c r="A484" s="57">
        <v>478</v>
      </c>
      <c r="B484" s="57" t="s">
        <v>155</v>
      </c>
      <c r="C484" s="57" t="str">
        <f>IF('Competitor List'!J33="Y",'Competitor List'!B33," ")</f>
        <v xml:space="preserve"> </v>
      </c>
      <c r="D484" s="57">
        <f>'LIGHT GUN'!P54</f>
        <v>0</v>
      </c>
      <c r="E484" s="57">
        <f>'LIGHT GUN'!Q54</f>
        <v>0</v>
      </c>
      <c r="F484" s="171">
        <f>'LIGHT GUN'!R54</f>
        <v>0</v>
      </c>
      <c r="G484" s="57">
        <f t="shared" si="88"/>
        <v>0</v>
      </c>
      <c r="H484" s="57" t="str">
        <f t="shared" si="89"/>
        <v>99</v>
      </c>
      <c r="I484" s="57">
        <f t="shared" si="90"/>
        <v>478</v>
      </c>
      <c r="J484" s="57" t="str">
        <f t="shared" si="91"/>
        <v>DQ</v>
      </c>
      <c r="L484" s="57" t="str">
        <f>IF('Competitor List'!K33="Y",'Competitor List'!C33," ")</f>
        <v xml:space="preserve"> </v>
      </c>
      <c r="M484" s="57">
        <f>'HEAVY GUN'!P54</f>
        <v>0</v>
      </c>
      <c r="N484" s="57">
        <f>'HEAVY GUN'!Q54</f>
        <v>0</v>
      </c>
      <c r="O484" s="171">
        <f>'HEAVY GUN'!R54</f>
        <v>0</v>
      </c>
      <c r="P484" s="57">
        <f t="shared" si="92"/>
        <v>0</v>
      </c>
      <c r="Q484" s="57" t="str">
        <f t="shared" si="93"/>
        <v>99</v>
      </c>
      <c r="R484" s="57">
        <f t="shared" si="94"/>
        <v>478</v>
      </c>
      <c r="S484" s="57" t="str">
        <f t="shared" si="95"/>
        <v>DQ</v>
      </c>
      <c r="U484" s="57">
        <f>'Factory Gun'!B54</f>
        <v>0</v>
      </c>
      <c r="V484" s="57">
        <f>'Factory Gun'!P54</f>
        <v>0</v>
      </c>
      <c r="W484" s="57">
        <f>'Factory Gun'!Q54</f>
        <v>0</v>
      </c>
      <c r="X484" s="171">
        <f>'Factory Gun'!R54</f>
        <v>0</v>
      </c>
      <c r="Y484" s="57">
        <f t="shared" si="96"/>
        <v>0</v>
      </c>
      <c r="Z484" s="57" t="str">
        <f t="shared" si="97"/>
        <v>99</v>
      </c>
      <c r="AA484" s="57">
        <f t="shared" si="98"/>
        <v>478</v>
      </c>
      <c r="AB484" s="57" t="str">
        <f t="shared" si="99"/>
        <v>DQ</v>
      </c>
    </row>
    <row r="485" spans="1:28" x14ac:dyDescent="0.35">
      <c r="A485" s="57">
        <v>479</v>
      </c>
      <c r="B485" s="57" t="s">
        <v>155</v>
      </c>
      <c r="C485" s="57" t="str">
        <f>IF('Competitor List'!J34="Y",'Competitor List'!B34," ")</f>
        <v xml:space="preserve"> </v>
      </c>
      <c r="D485" s="57">
        <f>'LIGHT GUN'!P55</f>
        <v>0</v>
      </c>
      <c r="E485" s="57">
        <f>'LIGHT GUN'!Q55</f>
        <v>0</v>
      </c>
      <c r="F485" s="171">
        <f>'LIGHT GUN'!R55</f>
        <v>0</v>
      </c>
      <c r="G485" s="57">
        <f t="shared" si="88"/>
        <v>0</v>
      </c>
      <c r="H485" s="57" t="str">
        <f t="shared" si="89"/>
        <v>99</v>
      </c>
      <c r="I485" s="57">
        <f t="shared" si="90"/>
        <v>479</v>
      </c>
      <c r="J485" s="57" t="str">
        <f t="shared" si="91"/>
        <v>DQ</v>
      </c>
      <c r="L485" s="57" t="str">
        <f>IF('Competitor List'!K34="Y",'Competitor List'!C34," ")</f>
        <v xml:space="preserve"> </v>
      </c>
      <c r="M485" s="57">
        <f>'HEAVY GUN'!P55</f>
        <v>0</v>
      </c>
      <c r="N485" s="57">
        <f>'HEAVY GUN'!Q55</f>
        <v>0</v>
      </c>
      <c r="O485" s="171">
        <f>'HEAVY GUN'!R55</f>
        <v>0</v>
      </c>
      <c r="P485" s="57">
        <f t="shared" si="92"/>
        <v>0</v>
      </c>
      <c r="Q485" s="57" t="str">
        <f t="shared" si="93"/>
        <v>99</v>
      </c>
      <c r="R485" s="57">
        <f t="shared" si="94"/>
        <v>479</v>
      </c>
      <c r="S485" s="57" t="str">
        <f t="shared" si="95"/>
        <v>DQ</v>
      </c>
      <c r="U485" s="57">
        <f>'Factory Gun'!B55</f>
        <v>0</v>
      </c>
      <c r="V485" s="57">
        <f>'Factory Gun'!P55</f>
        <v>0</v>
      </c>
      <c r="W485" s="57">
        <f>'Factory Gun'!Q55</f>
        <v>0</v>
      </c>
      <c r="X485" s="171">
        <f>'Factory Gun'!R55</f>
        <v>0</v>
      </c>
      <c r="Y485" s="57">
        <f t="shared" si="96"/>
        <v>0</v>
      </c>
      <c r="Z485" s="57" t="str">
        <f t="shared" si="97"/>
        <v>99</v>
      </c>
      <c r="AA485" s="57">
        <f t="shared" si="98"/>
        <v>479</v>
      </c>
      <c r="AB485" s="57" t="str">
        <f t="shared" si="99"/>
        <v>DQ</v>
      </c>
    </row>
    <row r="486" spans="1:28" x14ac:dyDescent="0.35">
      <c r="A486" s="57">
        <v>480</v>
      </c>
      <c r="B486" s="57" t="s">
        <v>155</v>
      </c>
      <c r="C486" s="57" t="str">
        <f>IF('Competitor List'!J35="Y",'Competitor List'!B35," ")</f>
        <v xml:space="preserve"> </v>
      </c>
      <c r="D486" s="57">
        <f>'LIGHT GUN'!P56</f>
        <v>0</v>
      </c>
      <c r="E486" s="57">
        <f>'LIGHT GUN'!Q56</f>
        <v>0</v>
      </c>
      <c r="F486" s="171">
        <f>'LIGHT GUN'!R56</f>
        <v>0</v>
      </c>
      <c r="G486" s="57">
        <f t="shared" si="88"/>
        <v>0</v>
      </c>
      <c r="H486" s="57" t="str">
        <f t="shared" si="89"/>
        <v>99</v>
      </c>
      <c r="I486" s="57">
        <f t="shared" si="90"/>
        <v>480</v>
      </c>
      <c r="J486" s="57" t="str">
        <f t="shared" si="91"/>
        <v>DQ</v>
      </c>
      <c r="L486" s="57" t="str">
        <f>IF('Competitor List'!K35="Y",'Competitor List'!C35," ")</f>
        <v xml:space="preserve"> </v>
      </c>
      <c r="M486" s="57">
        <f>'HEAVY GUN'!P56</f>
        <v>0</v>
      </c>
      <c r="N486" s="57">
        <f>'HEAVY GUN'!Q56</f>
        <v>0</v>
      </c>
      <c r="O486" s="171">
        <f>'HEAVY GUN'!R56</f>
        <v>0</v>
      </c>
      <c r="P486" s="57">
        <f t="shared" si="92"/>
        <v>0</v>
      </c>
      <c r="Q486" s="57" t="str">
        <f t="shared" si="93"/>
        <v>99</v>
      </c>
      <c r="R486" s="57">
        <f t="shared" si="94"/>
        <v>480</v>
      </c>
      <c r="S486" s="57" t="str">
        <f t="shared" si="95"/>
        <v>DQ</v>
      </c>
      <c r="U486" s="57">
        <f>'Factory Gun'!B56</f>
        <v>0</v>
      </c>
      <c r="V486" s="57">
        <f>'Factory Gun'!P56</f>
        <v>0</v>
      </c>
      <c r="W486" s="57">
        <f>'Factory Gun'!Q56</f>
        <v>0</v>
      </c>
      <c r="X486" s="171">
        <f>'Factory Gun'!R56</f>
        <v>0</v>
      </c>
      <c r="Y486" s="57">
        <f t="shared" si="96"/>
        <v>0</v>
      </c>
      <c r="Z486" s="57" t="str">
        <f t="shared" si="97"/>
        <v>99</v>
      </c>
      <c r="AA486" s="57">
        <f t="shared" si="98"/>
        <v>480</v>
      </c>
      <c r="AB486" s="57" t="str">
        <f t="shared" si="99"/>
        <v>DQ</v>
      </c>
    </row>
    <row r="487" spans="1:28" x14ac:dyDescent="0.35">
      <c r="A487" s="57">
        <v>481</v>
      </c>
      <c r="B487" s="57" t="s">
        <v>155</v>
      </c>
      <c r="C487" s="57" t="str">
        <f>IF('Competitor List'!J36="Y",'Competitor List'!B36," ")</f>
        <v xml:space="preserve"> </v>
      </c>
      <c r="D487" s="57">
        <f>'LIGHT GUN'!P57</f>
        <v>0</v>
      </c>
      <c r="E487" s="57">
        <f>'LIGHT GUN'!Q57</f>
        <v>0</v>
      </c>
      <c r="F487" s="171">
        <f>'LIGHT GUN'!R57</f>
        <v>0</v>
      </c>
      <c r="G487" s="57">
        <f t="shared" si="88"/>
        <v>0</v>
      </c>
      <c r="H487" s="57" t="str">
        <f t="shared" si="89"/>
        <v>99</v>
      </c>
      <c r="I487" s="57">
        <f t="shared" si="90"/>
        <v>481</v>
      </c>
      <c r="J487" s="57" t="str">
        <f t="shared" si="91"/>
        <v>DQ</v>
      </c>
      <c r="L487" s="57" t="str">
        <f>IF('Competitor List'!K36="Y",'Competitor List'!C36," ")</f>
        <v xml:space="preserve"> </v>
      </c>
      <c r="M487" s="57">
        <f>'HEAVY GUN'!P57</f>
        <v>0</v>
      </c>
      <c r="N487" s="57">
        <f>'HEAVY GUN'!Q57</f>
        <v>0</v>
      </c>
      <c r="O487" s="171">
        <f>'HEAVY GUN'!R57</f>
        <v>0</v>
      </c>
      <c r="P487" s="57">
        <f t="shared" si="92"/>
        <v>0</v>
      </c>
      <c r="Q487" s="57" t="str">
        <f t="shared" si="93"/>
        <v>99</v>
      </c>
      <c r="R487" s="57">
        <f t="shared" si="94"/>
        <v>481</v>
      </c>
      <c r="S487" s="57" t="str">
        <f t="shared" si="95"/>
        <v>DQ</v>
      </c>
      <c r="U487" s="57">
        <f>'Factory Gun'!B57</f>
        <v>0</v>
      </c>
      <c r="V487" s="57">
        <f>'Factory Gun'!P57</f>
        <v>0</v>
      </c>
      <c r="W487" s="57">
        <f>'Factory Gun'!Q57</f>
        <v>0</v>
      </c>
      <c r="X487" s="171">
        <f>'Factory Gun'!R57</f>
        <v>0</v>
      </c>
      <c r="Y487" s="57">
        <f t="shared" si="96"/>
        <v>0</v>
      </c>
      <c r="Z487" s="57" t="str">
        <f t="shared" si="97"/>
        <v>99</v>
      </c>
      <c r="AA487" s="57">
        <f t="shared" si="98"/>
        <v>481</v>
      </c>
      <c r="AB487" s="57" t="str">
        <f t="shared" si="99"/>
        <v>DQ</v>
      </c>
    </row>
    <row r="488" spans="1:28" x14ac:dyDescent="0.35">
      <c r="A488" s="57">
        <v>482</v>
      </c>
      <c r="B488" s="57" t="s">
        <v>155</v>
      </c>
      <c r="C488" s="57" t="str">
        <f>IF('Competitor List'!J37="Y",'Competitor List'!B37," ")</f>
        <v xml:space="preserve"> </v>
      </c>
      <c r="D488" s="57">
        <f>'LIGHT GUN'!P58</f>
        <v>0</v>
      </c>
      <c r="E488" s="57">
        <f>'LIGHT GUN'!Q58</f>
        <v>0</v>
      </c>
      <c r="F488" s="171">
        <f>'LIGHT GUN'!R58</f>
        <v>0</v>
      </c>
      <c r="G488" s="57">
        <f t="shared" si="88"/>
        <v>0</v>
      </c>
      <c r="H488" s="57" t="str">
        <f t="shared" si="89"/>
        <v>99</v>
      </c>
      <c r="I488" s="57">
        <f t="shared" si="90"/>
        <v>482</v>
      </c>
      <c r="J488" s="57" t="str">
        <f t="shared" si="91"/>
        <v>DQ</v>
      </c>
      <c r="L488" s="57" t="str">
        <f>IF('Competitor List'!K37="Y",'Competitor List'!C37," ")</f>
        <v xml:space="preserve"> </v>
      </c>
      <c r="M488" s="57">
        <f>'HEAVY GUN'!P58</f>
        <v>0</v>
      </c>
      <c r="N488" s="57">
        <f>'HEAVY GUN'!Q58</f>
        <v>0</v>
      </c>
      <c r="O488" s="171">
        <f>'HEAVY GUN'!R58</f>
        <v>0</v>
      </c>
      <c r="P488" s="57">
        <f t="shared" si="92"/>
        <v>0</v>
      </c>
      <c r="Q488" s="57" t="str">
        <f t="shared" si="93"/>
        <v>99</v>
      </c>
      <c r="R488" s="57">
        <f t="shared" si="94"/>
        <v>482</v>
      </c>
      <c r="S488" s="57" t="str">
        <f t="shared" si="95"/>
        <v>DQ</v>
      </c>
      <c r="U488" s="57">
        <f>'Factory Gun'!B58</f>
        <v>0</v>
      </c>
      <c r="V488" s="57">
        <f>'Factory Gun'!P58</f>
        <v>0</v>
      </c>
      <c r="W488" s="57">
        <f>'Factory Gun'!Q58</f>
        <v>0</v>
      </c>
      <c r="X488" s="171">
        <f>'Factory Gun'!R58</f>
        <v>0</v>
      </c>
      <c r="Y488" s="57">
        <f t="shared" si="96"/>
        <v>0</v>
      </c>
      <c r="Z488" s="57" t="str">
        <f t="shared" si="97"/>
        <v>99</v>
      </c>
      <c r="AA488" s="57">
        <f t="shared" si="98"/>
        <v>482</v>
      </c>
      <c r="AB488" s="57" t="str">
        <f t="shared" si="99"/>
        <v>DQ</v>
      </c>
    </row>
    <row r="489" spans="1:28" x14ac:dyDescent="0.35">
      <c r="A489" s="57">
        <v>483</v>
      </c>
      <c r="B489" s="57" t="s">
        <v>155</v>
      </c>
      <c r="C489" s="57" t="str">
        <f>IF('Competitor List'!J38="Y",'Competitor List'!B38," ")</f>
        <v xml:space="preserve"> </v>
      </c>
      <c r="D489" s="57">
        <f>'LIGHT GUN'!P59</f>
        <v>0</v>
      </c>
      <c r="E489" s="57">
        <f>'LIGHT GUN'!Q59</f>
        <v>0</v>
      </c>
      <c r="F489" s="171">
        <f>'LIGHT GUN'!R59</f>
        <v>0</v>
      </c>
      <c r="G489" s="57">
        <f t="shared" si="88"/>
        <v>0</v>
      </c>
      <c r="H489" s="57" t="str">
        <f t="shared" si="89"/>
        <v>99</v>
      </c>
      <c r="I489" s="57">
        <f t="shared" si="90"/>
        <v>483</v>
      </c>
      <c r="J489" s="57" t="str">
        <f t="shared" si="91"/>
        <v>DQ</v>
      </c>
      <c r="L489" s="57" t="str">
        <f>IF('Competitor List'!K38="Y",'Competitor List'!C38," ")</f>
        <v xml:space="preserve"> </v>
      </c>
      <c r="M489" s="57">
        <f>'HEAVY GUN'!P59</f>
        <v>0</v>
      </c>
      <c r="N489" s="57">
        <f>'HEAVY GUN'!Q59</f>
        <v>0</v>
      </c>
      <c r="O489" s="171">
        <f>'HEAVY GUN'!R59</f>
        <v>0</v>
      </c>
      <c r="P489" s="57">
        <f t="shared" si="92"/>
        <v>0</v>
      </c>
      <c r="Q489" s="57" t="str">
        <f t="shared" si="93"/>
        <v>99</v>
      </c>
      <c r="R489" s="57">
        <f t="shared" si="94"/>
        <v>483</v>
      </c>
      <c r="S489" s="57" t="str">
        <f t="shared" si="95"/>
        <v>DQ</v>
      </c>
      <c r="U489" s="57">
        <f>'Factory Gun'!B59</f>
        <v>0</v>
      </c>
      <c r="V489" s="57">
        <f>'Factory Gun'!P59</f>
        <v>0</v>
      </c>
      <c r="W489" s="57">
        <f>'Factory Gun'!Q59</f>
        <v>0</v>
      </c>
      <c r="X489" s="171">
        <f>'Factory Gun'!R59</f>
        <v>0</v>
      </c>
      <c r="Y489" s="57">
        <f t="shared" si="96"/>
        <v>0</v>
      </c>
      <c r="Z489" s="57" t="str">
        <f t="shared" si="97"/>
        <v>99</v>
      </c>
      <c r="AA489" s="57">
        <f t="shared" si="98"/>
        <v>483</v>
      </c>
      <c r="AB489" s="57" t="str">
        <f t="shared" si="99"/>
        <v>DQ</v>
      </c>
    </row>
    <row r="490" spans="1:28" x14ac:dyDescent="0.35">
      <c r="A490" s="57">
        <v>484</v>
      </c>
      <c r="B490" s="57" t="s">
        <v>155</v>
      </c>
      <c r="C490" s="57" t="str">
        <f>IF('Competitor List'!J39="Y",'Competitor List'!B39," ")</f>
        <v xml:space="preserve"> </v>
      </c>
      <c r="D490" s="57">
        <f>'LIGHT GUN'!P60</f>
        <v>0</v>
      </c>
      <c r="E490" s="57">
        <f>'LIGHT GUN'!Q60</f>
        <v>0</v>
      </c>
      <c r="F490" s="171">
        <f>'LIGHT GUN'!R60</f>
        <v>0</v>
      </c>
      <c r="G490" s="57">
        <f t="shared" si="88"/>
        <v>0</v>
      </c>
      <c r="H490" s="57" t="str">
        <f t="shared" si="89"/>
        <v>99</v>
      </c>
      <c r="I490" s="57">
        <f t="shared" si="90"/>
        <v>484</v>
      </c>
      <c r="J490" s="57" t="str">
        <f t="shared" si="91"/>
        <v>DQ</v>
      </c>
      <c r="L490" s="57" t="str">
        <f>IF('Competitor List'!K39="Y",'Competitor List'!C39," ")</f>
        <v xml:space="preserve"> </v>
      </c>
      <c r="M490" s="57">
        <f>'HEAVY GUN'!P60</f>
        <v>0</v>
      </c>
      <c r="N490" s="57">
        <f>'HEAVY GUN'!Q60</f>
        <v>0</v>
      </c>
      <c r="O490" s="171">
        <f>'HEAVY GUN'!R60</f>
        <v>0</v>
      </c>
      <c r="P490" s="57">
        <f t="shared" si="92"/>
        <v>0</v>
      </c>
      <c r="Q490" s="57" t="str">
        <f t="shared" si="93"/>
        <v>99</v>
      </c>
      <c r="R490" s="57">
        <f t="shared" si="94"/>
        <v>484</v>
      </c>
      <c r="S490" s="57" t="str">
        <f t="shared" si="95"/>
        <v>DQ</v>
      </c>
      <c r="U490" s="57">
        <f>'Factory Gun'!B60</f>
        <v>0</v>
      </c>
      <c r="V490" s="57">
        <f>'Factory Gun'!P60</f>
        <v>0</v>
      </c>
      <c r="W490" s="57">
        <f>'Factory Gun'!Q60</f>
        <v>0</v>
      </c>
      <c r="X490" s="171">
        <f>'Factory Gun'!R60</f>
        <v>0</v>
      </c>
      <c r="Y490" s="57">
        <f t="shared" si="96"/>
        <v>0</v>
      </c>
      <c r="Z490" s="57" t="str">
        <f t="shared" si="97"/>
        <v>99</v>
      </c>
      <c r="AA490" s="57">
        <f t="shared" si="98"/>
        <v>484</v>
      </c>
      <c r="AB490" s="57" t="str">
        <f t="shared" si="99"/>
        <v>DQ</v>
      </c>
    </row>
    <row r="491" spans="1:28" x14ac:dyDescent="0.35">
      <c r="A491" s="57">
        <v>485</v>
      </c>
      <c r="B491" s="57" t="s">
        <v>155</v>
      </c>
      <c r="C491" s="57" t="str">
        <f>IF('Competitor List'!J40="Y",'Competitor List'!B40," ")</f>
        <v xml:space="preserve"> </v>
      </c>
      <c r="D491" s="57">
        <f>'LIGHT GUN'!P61</f>
        <v>0</v>
      </c>
      <c r="E491" s="57">
        <f>'LIGHT GUN'!Q61</f>
        <v>0</v>
      </c>
      <c r="F491" s="171">
        <f>'LIGHT GUN'!R61</f>
        <v>0</v>
      </c>
      <c r="G491" s="57">
        <f t="shared" si="88"/>
        <v>0</v>
      </c>
      <c r="H491" s="57" t="str">
        <f t="shared" si="89"/>
        <v>99</v>
      </c>
      <c r="I491" s="57">
        <f t="shared" si="90"/>
        <v>485</v>
      </c>
      <c r="J491" s="57" t="str">
        <f t="shared" si="91"/>
        <v>DQ</v>
      </c>
      <c r="L491" s="57" t="str">
        <f>IF('Competitor List'!K40="Y",'Competitor List'!C40," ")</f>
        <v xml:space="preserve"> </v>
      </c>
      <c r="M491" s="57">
        <f>'HEAVY GUN'!P61</f>
        <v>0</v>
      </c>
      <c r="N491" s="57">
        <f>'HEAVY GUN'!Q61</f>
        <v>0</v>
      </c>
      <c r="O491" s="171">
        <f>'HEAVY GUN'!R61</f>
        <v>0</v>
      </c>
      <c r="P491" s="57">
        <f t="shared" si="92"/>
        <v>0</v>
      </c>
      <c r="Q491" s="57" t="str">
        <f t="shared" si="93"/>
        <v>99</v>
      </c>
      <c r="R491" s="57">
        <f t="shared" si="94"/>
        <v>485</v>
      </c>
      <c r="S491" s="57" t="str">
        <f t="shared" si="95"/>
        <v>DQ</v>
      </c>
      <c r="U491" s="57">
        <f>'Factory Gun'!B61</f>
        <v>0</v>
      </c>
      <c r="V491" s="57">
        <f>'Factory Gun'!P61</f>
        <v>0</v>
      </c>
      <c r="W491" s="57">
        <f>'Factory Gun'!Q61</f>
        <v>0</v>
      </c>
      <c r="X491" s="171">
        <f>'Factory Gun'!R61</f>
        <v>0</v>
      </c>
      <c r="Y491" s="57">
        <f t="shared" si="96"/>
        <v>0</v>
      </c>
      <c r="Z491" s="57" t="str">
        <f t="shared" si="97"/>
        <v>99</v>
      </c>
      <c r="AA491" s="57">
        <f t="shared" si="98"/>
        <v>485</v>
      </c>
      <c r="AB491" s="57" t="str">
        <f t="shared" si="99"/>
        <v>DQ</v>
      </c>
    </row>
    <row r="492" spans="1:28" x14ac:dyDescent="0.35">
      <c r="A492" s="57">
        <v>486</v>
      </c>
      <c r="B492" s="57" t="s">
        <v>155</v>
      </c>
      <c r="C492" s="57" t="str">
        <f>IF('Competitor List'!J41="Y",'Competitor List'!B41," ")</f>
        <v xml:space="preserve"> </v>
      </c>
      <c r="D492" s="57">
        <f>'LIGHT GUN'!P62</f>
        <v>0</v>
      </c>
      <c r="E492" s="57">
        <f>'LIGHT GUN'!Q62</f>
        <v>0</v>
      </c>
      <c r="F492" s="171">
        <f>'LIGHT GUN'!R62</f>
        <v>0</v>
      </c>
      <c r="G492" s="57">
        <f t="shared" si="88"/>
        <v>0</v>
      </c>
      <c r="H492" s="57" t="str">
        <f t="shared" si="89"/>
        <v>99</v>
      </c>
      <c r="I492" s="57">
        <f t="shared" si="90"/>
        <v>486</v>
      </c>
      <c r="J492" s="57" t="str">
        <f t="shared" si="91"/>
        <v>DQ</v>
      </c>
      <c r="L492" s="57" t="str">
        <f>IF('Competitor List'!K41="Y",'Competitor List'!C41," ")</f>
        <v xml:space="preserve"> </v>
      </c>
      <c r="M492" s="57">
        <f>'HEAVY GUN'!P62</f>
        <v>0</v>
      </c>
      <c r="N492" s="57">
        <f>'HEAVY GUN'!Q62</f>
        <v>0</v>
      </c>
      <c r="O492" s="171">
        <f>'HEAVY GUN'!R62</f>
        <v>0</v>
      </c>
      <c r="P492" s="57">
        <f t="shared" si="92"/>
        <v>0</v>
      </c>
      <c r="Q492" s="57" t="str">
        <f t="shared" si="93"/>
        <v>99</v>
      </c>
      <c r="R492" s="57">
        <f t="shared" si="94"/>
        <v>486</v>
      </c>
      <c r="S492" s="57" t="str">
        <f t="shared" si="95"/>
        <v>DQ</v>
      </c>
      <c r="U492" s="57">
        <f>'Factory Gun'!B62</f>
        <v>0</v>
      </c>
      <c r="V492" s="57">
        <f>'Factory Gun'!P62</f>
        <v>0</v>
      </c>
      <c r="W492" s="57">
        <f>'Factory Gun'!Q62</f>
        <v>0</v>
      </c>
      <c r="X492" s="171">
        <f>'Factory Gun'!R62</f>
        <v>0</v>
      </c>
      <c r="Y492" s="57">
        <f t="shared" si="96"/>
        <v>0</v>
      </c>
      <c r="Z492" s="57" t="str">
        <f t="shared" si="97"/>
        <v>99</v>
      </c>
      <c r="AA492" s="57">
        <f t="shared" si="98"/>
        <v>486</v>
      </c>
      <c r="AB492" s="57" t="str">
        <f t="shared" si="99"/>
        <v>DQ</v>
      </c>
    </row>
    <row r="493" spans="1:28" x14ac:dyDescent="0.35">
      <c r="A493" s="57">
        <v>487</v>
      </c>
      <c r="B493" s="57" t="s">
        <v>155</v>
      </c>
      <c r="C493" s="57" t="str">
        <f>IF('Competitor List'!J42="Y",'Competitor List'!B42," ")</f>
        <v xml:space="preserve"> </v>
      </c>
      <c r="D493" s="57">
        <f>'LIGHT GUN'!P63</f>
        <v>0</v>
      </c>
      <c r="E493" s="57">
        <f>'LIGHT GUN'!Q63</f>
        <v>0</v>
      </c>
      <c r="F493" s="171">
        <f>'LIGHT GUN'!R63</f>
        <v>0</v>
      </c>
      <c r="G493" s="57">
        <f t="shared" si="88"/>
        <v>0</v>
      </c>
      <c r="H493" s="57" t="str">
        <f t="shared" si="89"/>
        <v>99</v>
      </c>
      <c r="I493" s="57">
        <f t="shared" si="90"/>
        <v>487</v>
      </c>
      <c r="J493" s="57" t="str">
        <f t="shared" si="91"/>
        <v>DQ</v>
      </c>
      <c r="L493" s="57" t="str">
        <f>IF('Competitor List'!K42="Y",'Competitor List'!C42," ")</f>
        <v xml:space="preserve"> </v>
      </c>
      <c r="M493" s="57">
        <f>'HEAVY GUN'!P63</f>
        <v>0</v>
      </c>
      <c r="N493" s="57">
        <f>'HEAVY GUN'!Q63</f>
        <v>0</v>
      </c>
      <c r="O493" s="171">
        <f>'HEAVY GUN'!R63</f>
        <v>0</v>
      </c>
      <c r="P493" s="57">
        <f t="shared" si="92"/>
        <v>0</v>
      </c>
      <c r="Q493" s="57" t="str">
        <f t="shared" si="93"/>
        <v>99</v>
      </c>
      <c r="R493" s="57">
        <f t="shared" si="94"/>
        <v>487</v>
      </c>
      <c r="S493" s="57" t="str">
        <f t="shared" si="95"/>
        <v>DQ</v>
      </c>
      <c r="U493" s="57">
        <f>'Factory Gun'!B63</f>
        <v>0</v>
      </c>
      <c r="V493" s="57">
        <f>'Factory Gun'!P63</f>
        <v>0</v>
      </c>
      <c r="W493" s="57">
        <f>'Factory Gun'!Q63</f>
        <v>0</v>
      </c>
      <c r="X493" s="171">
        <f>'Factory Gun'!R63</f>
        <v>0</v>
      </c>
      <c r="Y493" s="57">
        <f t="shared" si="96"/>
        <v>0</v>
      </c>
      <c r="Z493" s="57" t="str">
        <f t="shared" si="97"/>
        <v>99</v>
      </c>
      <c r="AA493" s="57">
        <f t="shared" si="98"/>
        <v>487</v>
      </c>
      <c r="AB493" s="57" t="str">
        <f t="shared" si="99"/>
        <v>DQ</v>
      </c>
    </row>
    <row r="494" spans="1:28" x14ac:dyDescent="0.35">
      <c r="A494" s="57">
        <v>488</v>
      </c>
      <c r="B494" s="57" t="s">
        <v>155</v>
      </c>
      <c r="C494" s="57" t="str">
        <f>IF('Competitor List'!J43="Y",'Competitor List'!B43," ")</f>
        <v xml:space="preserve"> </v>
      </c>
      <c r="D494" s="57">
        <f>'LIGHT GUN'!P64</f>
        <v>0</v>
      </c>
      <c r="E494" s="57">
        <f>'LIGHT GUN'!Q64</f>
        <v>0</v>
      </c>
      <c r="F494" s="171">
        <f>'LIGHT GUN'!R64</f>
        <v>0</v>
      </c>
      <c r="G494" s="57">
        <f t="shared" si="88"/>
        <v>0</v>
      </c>
      <c r="H494" s="57" t="str">
        <f t="shared" si="89"/>
        <v>99</v>
      </c>
      <c r="I494" s="57">
        <f t="shared" si="90"/>
        <v>488</v>
      </c>
      <c r="J494" s="57" t="str">
        <f t="shared" si="91"/>
        <v>DQ</v>
      </c>
      <c r="L494" s="57" t="str">
        <f>IF('Competitor List'!K43="Y",'Competitor List'!C43," ")</f>
        <v xml:space="preserve"> </v>
      </c>
      <c r="M494" s="57">
        <f>'HEAVY GUN'!P64</f>
        <v>0</v>
      </c>
      <c r="N494" s="57">
        <f>'HEAVY GUN'!Q64</f>
        <v>0</v>
      </c>
      <c r="O494" s="171">
        <f>'HEAVY GUN'!R64</f>
        <v>0</v>
      </c>
      <c r="P494" s="57">
        <f t="shared" si="92"/>
        <v>0</v>
      </c>
      <c r="Q494" s="57" t="str">
        <f t="shared" si="93"/>
        <v>99</v>
      </c>
      <c r="R494" s="57">
        <f t="shared" si="94"/>
        <v>488</v>
      </c>
      <c r="S494" s="57" t="str">
        <f t="shared" si="95"/>
        <v>DQ</v>
      </c>
      <c r="U494" s="57">
        <f>'Factory Gun'!B64</f>
        <v>0</v>
      </c>
      <c r="V494" s="57">
        <f>'Factory Gun'!P64</f>
        <v>0</v>
      </c>
      <c r="W494" s="57">
        <f>'Factory Gun'!Q64</f>
        <v>0</v>
      </c>
      <c r="X494" s="171">
        <f>'Factory Gun'!R64</f>
        <v>0</v>
      </c>
      <c r="Y494" s="57">
        <f t="shared" si="96"/>
        <v>0</v>
      </c>
      <c r="Z494" s="57" t="str">
        <f t="shared" si="97"/>
        <v>99</v>
      </c>
      <c r="AA494" s="57">
        <f t="shared" si="98"/>
        <v>488</v>
      </c>
      <c r="AB494" s="57" t="str">
        <f t="shared" si="99"/>
        <v>DQ</v>
      </c>
    </row>
    <row r="495" spans="1:28" x14ac:dyDescent="0.35">
      <c r="A495" s="57">
        <v>489</v>
      </c>
      <c r="B495" s="57" t="s">
        <v>155</v>
      </c>
      <c r="C495" s="57" t="str">
        <f>IF('Competitor List'!J44="Y",'Competitor List'!B44," ")</f>
        <v xml:space="preserve"> </v>
      </c>
      <c r="D495" s="57">
        <f>'LIGHT GUN'!P65</f>
        <v>0</v>
      </c>
      <c r="E495" s="57">
        <f>'LIGHT GUN'!Q65</f>
        <v>0</v>
      </c>
      <c r="F495" s="171">
        <f>'LIGHT GUN'!R65</f>
        <v>0</v>
      </c>
      <c r="G495" s="57">
        <f t="shared" si="88"/>
        <v>0</v>
      </c>
      <c r="H495" s="57" t="str">
        <f t="shared" si="89"/>
        <v>99</v>
      </c>
      <c r="I495" s="57">
        <f t="shared" si="90"/>
        <v>489</v>
      </c>
      <c r="J495" s="57" t="str">
        <f t="shared" si="91"/>
        <v>DQ</v>
      </c>
      <c r="L495" s="57" t="str">
        <f>IF('Competitor List'!K44="Y",'Competitor List'!C44," ")</f>
        <v xml:space="preserve"> </v>
      </c>
      <c r="M495" s="57">
        <f>'HEAVY GUN'!P65</f>
        <v>0</v>
      </c>
      <c r="N495" s="57">
        <f>'HEAVY GUN'!Q65</f>
        <v>0</v>
      </c>
      <c r="O495" s="171">
        <f>'HEAVY GUN'!R65</f>
        <v>0</v>
      </c>
      <c r="P495" s="57">
        <f t="shared" si="92"/>
        <v>0</v>
      </c>
      <c r="Q495" s="57" t="str">
        <f t="shared" si="93"/>
        <v>99</v>
      </c>
      <c r="R495" s="57">
        <f t="shared" si="94"/>
        <v>489</v>
      </c>
      <c r="S495" s="57" t="str">
        <f t="shared" si="95"/>
        <v>DQ</v>
      </c>
      <c r="U495" s="57">
        <f>'Factory Gun'!B65</f>
        <v>0</v>
      </c>
      <c r="V495" s="57">
        <f>'Factory Gun'!P65</f>
        <v>0</v>
      </c>
      <c r="W495" s="57">
        <f>'Factory Gun'!Q65</f>
        <v>0</v>
      </c>
      <c r="X495" s="171">
        <f>'Factory Gun'!R65</f>
        <v>0</v>
      </c>
      <c r="Y495" s="57">
        <f t="shared" si="96"/>
        <v>0</v>
      </c>
      <c r="Z495" s="57" t="str">
        <f t="shared" si="97"/>
        <v>99</v>
      </c>
      <c r="AA495" s="57">
        <f t="shared" si="98"/>
        <v>489</v>
      </c>
      <c r="AB495" s="57" t="str">
        <f t="shared" si="99"/>
        <v>DQ</v>
      </c>
    </row>
    <row r="496" spans="1:28" x14ac:dyDescent="0.35">
      <c r="A496" s="57">
        <v>490</v>
      </c>
      <c r="B496" s="57" t="s">
        <v>155</v>
      </c>
      <c r="C496" s="57" t="str">
        <f>IF('Competitor List'!J45="Y",'Competitor List'!B45," ")</f>
        <v xml:space="preserve"> </v>
      </c>
      <c r="D496" s="57">
        <f>'LIGHT GUN'!P66</f>
        <v>0</v>
      </c>
      <c r="E496" s="57">
        <f>'LIGHT GUN'!Q66</f>
        <v>0</v>
      </c>
      <c r="F496" s="171">
        <f>'LIGHT GUN'!R66</f>
        <v>0</v>
      </c>
      <c r="G496" s="57">
        <f t="shared" si="88"/>
        <v>0</v>
      </c>
      <c r="H496" s="57" t="str">
        <f t="shared" si="89"/>
        <v>99</v>
      </c>
      <c r="I496" s="57">
        <f t="shared" si="90"/>
        <v>490</v>
      </c>
      <c r="J496" s="57" t="str">
        <f t="shared" si="91"/>
        <v>DQ</v>
      </c>
      <c r="L496" s="57" t="str">
        <f>IF('Competitor List'!K45="Y",'Competitor List'!C45," ")</f>
        <v xml:space="preserve"> </v>
      </c>
      <c r="M496" s="57">
        <f>'HEAVY GUN'!P66</f>
        <v>0</v>
      </c>
      <c r="N496" s="57">
        <f>'HEAVY GUN'!Q66</f>
        <v>0</v>
      </c>
      <c r="O496" s="171">
        <f>'HEAVY GUN'!R66</f>
        <v>0</v>
      </c>
      <c r="P496" s="57">
        <f t="shared" si="92"/>
        <v>0</v>
      </c>
      <c r="Q496" s="57" t="str">
        <f t="shared" si="93"/>
        <v>99</v>
      </c>
      <c r="R496" s="57">
        <f t="shared" si="94"/>
        <v>490</v>
      </c>
      <c r="S496" s="57" t="str">
        <f t="shared" si="95"/>
        <v>DQ</v>
      </c>
      <c r="U496" s="57">
        <f>'Factory Gun'!B66</f>
        <v>0</v>
      </c>
      <c r="V496" s="57">
        <f>'Factory Gun'!P66</f>
        <v>0</v>
      </c>
      <c r="W496" s="57">
        <f>'Factory Gun'!Q66</f>
        <v>0</v>
      </c>
      <c r="X496" s="171">
        <f>'Factory Gun'!R66</f>
        <v>0</v>
      </c>
      <c r="Y496" s="57">
        <f t="shared" si="96"/>
        <v>0</v>
      </c>
      <c r="Z496" s="57" t="str">
        <f t="shared" si="97"/>
        <v>99</v>
      </c>
      <c r="AA496" s="57">
        <f t="shared" si="98"/>
        <v>490</v>
      </c>
      <c r="AB496" s="57" t="str">
        <f t="shared" si="99"/>
        <v>DQ</v>
      </c>
    </row>
    <row r="497" spans="1:28" x14ac:dyDescent="0.35">
      <c r="A497" s="57">
        <v>491</v>
      </c>
      <c r="B497" s="57" t="s">
        <v>155</v>
      </c>
      <c r="C497" s="57" t="str">
        <f>IF('Competitor List'!J46="Y",'Competitor List'!B46," ")</f>
        <v xml:space="preserve"> </v>
      </c>
      <c r="D497" s="57">
        <f>'LIGHT GUN'!P67</f>
        <v>0</v>
      </c>
      <c r="E497" s="57">
        <f>'LIGHT GUN'!Q67</f>
        <v>0</v>
      </c>
      <c r="F497" s="171">
        <f>'LIGHT GUN'!R67</f>
        <v>0</v>
      </c>
      <c r="G497" s="57">
        <f t="shared" si="88"/>
        <v>0</v>
      </c>
      <c r="H497" s="57" t="str">
        <f t="shared" si="89"/>
        <v>99</v>
      </c>
      <c r="I497" s="57">
        <f t="shared" si="90"/>
        <v>491</v>
      </c>
      <c r="J497" s="57" t="str">
        <f t="shared" si="91"/>
        <v>DQ</v>
      </c>
      <c r="L497" s="57" t="str">
        <f>IF('Competitor List'!K46="Y",'Competitor List'!C46," ")</f>
        <v xml:space="preserve"> </v>
      </c>
      <c r="M497" s="57">
        <f>'HEAVY GUN'!P67</f>
        <v>0</v>
      </c>
      <c r="N497" s="57">
        <f>'HEAVY GUN'!Q67</f>
        <v>0</v>
      </c>
      <c r="O497" s="171">
        <f>'HEAVY GUN'!R67</f>
        <v>0</v>
      </c>
      <c r="P497" s="57">
        <f t="shared" si="92"/>
        <v>0</v>
      </c>
      <c r="Q497" s="57" t="str">
        <f t="shared" si="93"/>
        <v>99</v>
      </c>
      <c r="R497" s="57">
        <f t="shared" si="94"/>
        <v>491</v>
      </c>
      <c r="S497" s="57" t="str">
        <f t="shared" si="95"/>
        <v>DQ</v>
      </c>
      <c r="U497" s="57">
        <f>'Factory Gun'!B67</f>
        <v>0</v>
      </c>
      <c r="V497" s="57">
        <f>'Factory Gun'!P67</f>
        <v>0</v>
      </c>
      <c r="W497" s="57">
        <f>'Factory Gun'!Q67</f>
        <v>0</v>
      </c>
      <c r="X497" s="171">
        <f>'Factory Gun'!R67</f>
        <v>0</v>
      </c>
      <c r="Y497" s="57">
        <f t="shared" si="96"/>
        <v>0</v>
      </c>
      <c r="Z497" s="57" t="str">
        <f t="shared" si="97"/>
        <v>99</v>
      </c>
      <c r="AA497" s="57">
        <f t="shared" si="98"/>
        <v>491</v>
      </c>
      <c r="AB497" s="57" t="str">
        <f t="shared" si="99"/>
        <v>DQ</v>
      </c>
    </row>
    <row r="498" spans="1:28" x14ac:dyDescent="0.35">
      <c r="A498" s="57">
        <v>492</v>
      </c>
      <c r="B498" s="57" t="s">
        <v>155</v>
      </c>
      <c r="C498" s="57" t="str">
        <f>IF('Competitor List'!J47="Y",'Competitor List'!B47," ")</f>
        <v xml:space="preserve"> </v>
      </c>
      <c r="D498" s="57">
        <f>'LIGHT GUN'!P68</f>
        <v>0</v>
      </c>
      <c r="E498" s="57">
        <f>'LIGHT GUN'!Q68</f>
        <v>0</v>
      </c>
      <c r="F498" s="171">
        <f>'LIGHT GUN'!R68</f>
        <v>0</v>
      </c>
      <c r="G498" s="57">
        <f t="shared" si="88"/>
        <v>0</v>
      </c>
      <c r="H498" s="57" t="str">
        <f t="shared" si="89"/>
        <v>99</v>
      </c>
      <c r="I498" s="57">
        <f t="shared" si="90"/>
        <v>492</v>
      </c>
      <c r="J498" s="57" t="str">
        <f t="shared" si="91"/>
        <v>DQ</v>
      </c>
      <c r="L498" s="57" t="str">
        <f>IF('Competitor List'!K47="Y",'Competitor List'!C47," ")</f>
        <v xml:space="preserve"> </v>
      </c>
      <c r="M498" s="57">
        <f>'HEAVY GUN'!P68</f>
        <v>0</v>
      </c>
      <c r="N498" s="57">
        <f>'HEAVY GUN'!Q68</f>
        <v>0</v>
      </c>
      <c r="O498" s="171">
        <f>'HEAVY GUN'!R68</f>
        <v>0</v>
      </c>
      <c r="P498" s="57">
        <f t="shared" si="92"/>
        <v>0</v>
      </c>
      <c r="Q498" s="57" t="str">
        <f t="shared" si="93"/>
        <v>99</v>
      </c>
      <c r="R498" s="57">
        <f t="shared" si="94"/>
        <v>492</v>
      </c>
      <c r="S498" s="57" t="str">
        <f t="shared" si="95"/>
        <v>DQ</v>
      </c>
      <c r="U498" s="57">
        <f>'Factory Gun'!B68</f>
        <v>0</v>
      </c>
      <c r="V498" s="57">
        <f>'Factory Gun'!P68</f>
        <v>0</v>
      </c>
      <c r="W498" s="57">
        <f>'Factory Gun'!Q68</f>
        <v>0</v>
      </c>
      <c r="X498" s="171">
        <f>'Factory Gun'!R68</f>
        <v>0</v>
      </c>
      <c r="Y498" s="57">
        <f t="shared" si="96"/>
        <v>0</v>
      </c>
      <c r="Z498" s="57" t="str">
        <f t="shared" si="97"/>
        <v>99</v>
      </c>
      <c r="AA498" s="57">
        <f t="shared" si="98"/>
        <v>492</v>
      </c>
      <c r="AB498" s="57" t="str">
        <f t="shared" si="99"/>
        <v>DQ</v>
      </c>
    </row>
    <row r="499" spans="1:28" x14ac:dyDescent="0.35">
      <c r="A499" s="57">
        <v>493</v>
      </c>
      <c r="B499" s="57" t="s">
        <v>155</v>
      </c>
      <c r="C499" s="57" t="str">
        <f>IF('Competitor List'!J48="Y",'Competitor List'!B48," ")</f>
        <v xml:space="preserve"> </v>
      </c>
      <c r="D499" s="57">
        <f>'LIGHT GUN'!P69</f>
        <v>0</v>
      </c>
      <c r="E499" s="57">
        <f>'LIGHT GUN'!Q69</f>
        <v>0</v>
      </c>
      <c r="F499" s="171">
        <f>'LIGHT GUN'!R69</f>
        <v>0</v>
      </c>
      <c r="G499" s="57">
        <f t="shared" si="88"/>
        <v>0</v>
      </c>
      <c r="H499" s="57" t="str">
        <f t="shared" si="89"/>
        <v>99</v>
      </c>
      <c r="I499" s="57">
        <f t="shared" si="90"/>
        <v>493</v>
      </c>
      <c r="J499" s="57" t="str">
        <f t="shared" si="91"/>
        <v>DQ</v>
      </c>
      <c r="L499" s="57" t="str">
        <f>IF('Competitor List'!K48="Y",'Competitor List'!C48," ")</f>
        <v xml:space="preserve"> </v>
      </c>
      <c r="M499" s="57">
        <f>'HEAVY GUN'!P69</f>
        <v>0</v>
      </c>
      <c r="N499" s="57">
        <f>'HEAVY GUN'!Q69</f>
        <v>0</v>
      </c>
      <c r="O499" s="171">
        <f>'HEAVY GUN'!R69</f>
        <v>0</v>
      </c>
      <c r="P499" s="57">
        <f t="shared" si="92"/>
        <v>0</v>
      </c>
      <c r="Q499" s="57" t="str">
        <f t="shared" si="93"/>
        <v>99</v>
      </c>
      <c r="R499" s="57">
        <f t="shared" si="94"/>
        <v>493</v>
      </c>
      <c r="S499" s="57" t="str">
        <f t="shared" si="95"/>
        <v>DQ</v>
      </c>
      <c r="U499" s="57">
        <f>'Factory Gun'!B69</f>
        <v>0</v>
      </c>
      <c r="V499" s="57">
        <f>'Factory Gun'!P69</f>
        <v>0</v>
      </c>
      <c r="W499" s="57">
        <f>'Factory Gun'!Q69</f>
        <v>0</v>
      </c>
      <c r="X499" s="171">
        <f>'Factory Gun'!R69</f>
        <v>0</v>
      </c>
      <c r="Y499" s="57">
        <f t="shared" si="96"/>
        <v>0</v>
      </c>
      <c r="Z499" s="57" t="str">
        <f t="shared" si="97"/>
        <v>99</v>
      </c>
      <c r="AA499" s="57">
        <f t="shared" si="98"/>
        <v>493</v>
      </c>
      <c r="AB499" s="57" t="str">
        <f t="shared" si="99"/>
        <v>DQ</v>
      </c>
    </row>
    <row r="500" spans="1:28" x14ac:dyDescent="0.35">
      <c r="A500" s="57">
        <v>494</v>
      </c>
      <c r="B500" s="57" t="s">
        <v>155</v>
      </c>
      <c r="C500" s="57" t="str">
        <f>IF('Competitor List'!J49="Y",'Competitor List'!B49," ")</f>
        <v xml:space="preserve"> </v>
      </c>
      <c r="D500" s="57">
        <f>'LIGHT GUN'!P70</f>
        <v>0</v>
      </c>
      <c r="E500" s="57">
        <f>'LIGHT GUN'!Q70</f>
        <v>0</v>
      </c>
      <c r="F500" s="171">
        <f>'LIGHT GUN'!R70</f>
        <v>0</v>
      </c>
      <c r="G500" s="57">
        <f t="shared" si="88"/>
        <v>0</v>
      </c>
      <c r="H500" s="57" t="str">
        <f t="shared" si="89"/>
        <v>99</v>
      </c>
      <c r="I500" s="57">
        <f t="shared" si="90"/>
        <v>494</v>
      </c>
      <c r="J500" s="57" t="str">
        <f t="shared" si="91"/>
        <v>DQ</v>
      </c>
      <c r="L500" s="57" t="str">
        <f>IF('Competitor List'!K49="Y",'Competitor List'!C49," ")</f>
        <v xml:space="preserve"> </v>
      </c>
      <c r="M500" s="57">
        <f>'HEAVY GUN'!P70</f>
        <v>0</v>
      </c>
      <c r="N500" s="57">
        <f>'HEAVY GUN'!Q70</f>
        <v>0</v>
      </c>
      <c r="O500" s="171">
        <f>'HEAVY GUN'!R70</f>
        <v>0</v>
      </c>
      <c r="P500" s="57">
        <f t="shared" si="92"/>
        <v>0</v>
      </c>
      <c r="Q500" s="57" t="str">
        <f t="shared" si="93"/>
        <v>99</v>
      </c>
      <c r="R500" s="57">
        <f t="shared" si="94"/>
        <v>494</v>
      </c>
      <c r="S500" s="57" t="str">
        <f t="shared" si="95"/>
        <v>DQ</v>
      </c>
      <c r="U500" s="57">
        <f>'Factory Gun'!B70</f>
        <v>0</v>
      </c>
      <c r="V500" s="57">
        <f>'Factory Gun'!P70</f>
        <v>0</v>
      </c>
      <c r="W500" s="57">
        <f>'Factory Gun'!Q70</f>
        <v>0</v>
      </c>
      <c r="X500" s="171">
        <f>'Factory Gun'!R70</f>
        <v>0</v>
      </c>
      <c r="Y500" s="57">
        <f t="shared" si="96"/>
        <v>0</v>
      </c>
      <c r="Z500" s="57" t="str">
        <f t="shared" si="97"/>
        <v>99</v>
      </c>
      <c r="AA500" s="57">
        <f t="shared" si="98"/>
        <v>494</v>
      </c>
      <c r="AB500" s="57" t="str">
        <f t="shared" si="99"/>
        <v>DQ</v>
      </c>
    </row>
    <row r="501" spans="1:28" x14ac:dyDescent="0.35">
      <c r="A501" s="57">
        <v>495</v>
      </c>
      <c r="B501" s="57" t="s">
        <v>155</v>
      </c>
      <c r="C501" s="57" t="str">
        <f>IF('Competitor List'!J50="Y",'Competitor List'!B50," ")</f>
        <v xml:space="preserve"> </v>
      </c>
      <c r="D501" s="57">
        <f>'LIGHT GUN'!P71</f>
        <v>0</v>
      </c>
      <c r="E501" s="57">
        <f>'LIGHT GUN'!Q71</f>
        <v>0</v>
      </c>
      <c r="F501" s="171">
        <f>'LIGHT GUN'!R71</f>
        <v>0</v>
      </c>
      <c r="G501" s="57">
        <f t="shared" si="88"/>
        <v>0</v>
      </c>
      <c r="H501" s="57" t="str">
        <f t="shared" si="89"/>
        <v>99</v>
      </c>
      <c r="I501" s="57">
        <f t="shared" si="90"/>
        <v>495</v>
      </c>
      <c r="J501" s="57" t="str">
        <f t="shared" si="91"/>
        <v>DQ</v>
      </c>
      <c r="L501" s="57" t="str">
        <f>IF('Competitor List'!K50="Y",'Competitor List'!C50," ")</f>
        <v xml:space="preserve"> </v>
      </c>
      <c r="M501" s="57">
        <f>'HEAVY GUN'!P71</f>
        <v>0</v>
      </c>
      <c r="N501" s="57">
        <f>'HEAVY GUN'!Q71</f>
        <v>0</v>
      </c>
      <c r="O501" s="171">
        <f>'HEAVY GUN'!R71</f>
        <v>0</v>
      </c>
      <c r="P501" s="57">
        <f t="shared" si="92"/>
        <v>0</v>
      </c>
      <c r="Q501" s="57" t="str">
        <f t="shared" si="93"/>
        <v>99</v>
      </c>
      <c r="R501" s="57">
        <f t="shared" si="94"/>
        <v>495</v>
      </c>
      <c r="S501" s="57" t="str">
        <f t="shared" si="95"/>
        <v>DQ</v>
      </c>
      <c r="U501" s="57">
        <f>'Factory Gun'!B71</f>
        <v>0</v>
      </c>
      <c r="V501" s="57">
        <f>'Factory Gun'!P71</f>
        <v>0</v>
      </c>
      <c r="W501" s="57">
        <f>'Factory Gun'!Q71</f>
        <v>0</v>
      </c>
      <c r="X501" s="171">
        <f>'Factory Gun'!R71</f>
        <v>0</v>
      </c>
      <c r="Y501" s="57">
        <f t="shared" si="96"/>
        <v>0</v>
      </c>
      <c r="Z501" s="57" t="str">
        <f t="shared" si="97"/>
        <v>99</v>
      </c>
      <c r="AA501" s="57">
        <f t="shared" si="98"/>
        <v>495</v>
      </c>
      <c r="AB501" s="57" t="str">
        <f t="shared" si="99"/>
        <v>DQ</v>
      </c>
    </row>
    <row r="502" spans="1:28" x14ac:dyDescent="0.35">
      <c r="A502" s="57">
        <v>496</v>
      </c>
      <c r="B502" s="57" t="s">
        <v>155</v>
      </c>
      <c r="C502" s="57" t="str">
        <f>IF('Competitor List'!J51="Y",'Competitor List'!B51," ")</f>
        <v xml:space="preserve"> </v>
      </c>
      <c r="D502" s="57">
        <f>'LIGHT GUN'!P72</f>
        <v>0</v>
      </c>
      <c r="E502" s="57">
        <f>'LIGHT GUN'!Q72</f>
        <v>0</v>
      </c>
      <c r="F502" s="171">
        <f>'LIGHT GUN'!R72</f>
        <v>0</v>
      </c>
      <c r="G502" s="57">
        <f t="shared" si="88"/>
        <v>0</v>
      </c>
      <c r="H502" s="57" t="str">
        <f t="shared" si="89"/>
        <v>99</v>
      </c>
      <c r="I502" s="57">
        <f t="shared" si="90"/>
        <v>496</v>
      </c>
      <c r="J502" s="57" t="str">
        <f t="shared" si="91"/>
        <v>DQ</v>
      </c>
      <c r="L502" s="57" t="str">
        <f>IF('Competitor List'!K51="Y",'Competitor List'!C51," ")</f>
        <v xml:space="preserve"> </v>
      </c>
      <c r="M502" s="57">
        <f>'HEAVY GUN'!P72</f>
        <v>0</v>
      </c>
      <c r="N502" s="57">
        <f>'HEAVY GUN'!Q72</f>
        <v>0</v>
      </c>
      <c r="O502" s="171">
        <f>'HEAVY GUN'!R72</f>
        <v>0</v>
      </c>
      <c r="P502" s="57">
        <f t="shared" si="92"/>
        <v>0</v>
      </c>
      <c r="Q502" s="57" t="str">
        <f t="shared" si="93"/>
        <v>99</v>
      </c>
      <c r="R502" s="57">
        <f t="shared" si="94"/>
        <v>496</v>
      </c>
      <c r="S502" s="57" t="str">
        <f t="shared" si="95"/>
        <v>DQ</v>
      </c>
      <c r="U502" s="57">
        <f>'Factory Gun'!B72</f>
        <v>0</v>
      </c>
      <c r="V502" s="57">
        <f>'Factory Gun'!P72</f>
        <v>0</v>
      </c>
      <c r="W502" s="57">
        <f>'Factory Gun'!Q72</f>
        <v>0</v>
      </c>
      <c r="X502" s="171">
        <f>'Factory Gun'!R72</f>
        <v>0</v>
      </c>
      <c r="Y502" s="57">
        <f t="shared" si="96"/>
        <v>0</v>
      </c>
      <c r="Z502" s="57" t="str">
        <f t="shared" si="97"/>
        <v>99</v>
      </c>
      <c r="AA502" s="57">
        <f t="shared" si="98"/>
        <v>496</v>
      </c>
      <c r="AB502" s="57" t="str">
        <f t="shared" si="99"/>
        <v>DQ</v>
      </c>
    </row>
    <row r="503" spans="1:28" x14ac:dyDescent="0.35">
      <c r="A503" s="57">
        <v>497</v>
      </c>
      <c r="B503" s="57" t="s">
        <v>155</v>
      </c>
      <c r="C503" s="57" t="str">
        <f>IF('Competitor List'!J52="Y",'Competitor List'!B52," ")</f>
        <v xml:space="preserve"> </v>
      </c>
      <c r="D503" s="57">
        <f>'LIGHT GUN'!P73</f>
        <v>0</v>
      </c>
      <c r="E503" s="57">
        <f>'LIGHT GUN'!Q73</f>
        <v>0</v>
      </c>
      <c r="F503" s="171">
        <f>'LIGHT GUN'!R73</f>
        <v>0</v>
      </c>
      <c r="G503" s="57">
        <f t="shared" si="88"/>
        <v>0</v>
      </c>
      <c r="H503" s="57" t="str">
        <f t="shared" si="89"/>
        <v>99</v>
      </c>
      <c r="I503" s="57">
        <f t="shared" si="90"/>
        <v>497</v>
      </c>
      <c r="J503" s="57" t="str">
        <f t="shared" si="91"/>
        <v>DQ</v>
      </c>
      <c r="L503" s="57" t="str">
        <f>IF('Competitor List'!K52="Y",'Competitor List'!C52," ")</f>
        <v xml:space="preserve"> </v>
      </c>
      <c r="M503" s="57">
        <f>'HEAVY GUN'!P73</f>
        <v>0</v>
      </c>
      <c r="N503" s="57">
        <f>'HEAVY GUN'!Q73</f>
        <v>0</v>
      </c>
      <c r="O503" s="171">
        <f>'HEAVY GUN'!R73</f>
        <v>0</v>
      </c>
      <c r="P503" s="57">
        <f t="shared" si="92"/>
        <v>0</v>
      </c>
      <c r="Q503" s="57" t="str">
        <f t="shared" si="93"/>
        <v>99</v>
      </c>
      <c r="R503" s="57">
        <f t="shared" si="94"/>
        <v>497</v>
      </c>
      <c r="S503" s="57" t="str">
        <f t="shared" si="95"/>
        <v>DQ</v>
      </c>
      <c r="U503" s="57">
        <f>'Factory Gun'!B73</f>
        <v>0</v>
      </c>
      <c r="V503" s="57">
        <f>'Factory Gun'!P73</f>
        <v>0</v>
      </c>
      <c r="W503" s="57">
        <f>'Factory Gun'!Q73</f>
        <v>0</v>
      </c>
      <c r="X503" s="171">
        <f>'Factory Gun'!R73</f>
        <v>0</v>
      </c>
      <c r="Y503" s="57">
        <f t="shared" si="96"/>
        <v>0</v>
      </c>
      <c r="Z503" s="57" t="str">
        <f t="shared" si="97"/>
        <v>99</v>
      </c>
      <c r="AA503" s="57">
        <f t="shared" si="98"/>
        <v>497</v>
      </c>
      <c r="AB503" s="57" t="str">
        <f t="shared" si="99"/>
        <v>DQ</v>
      </c>
    </row>
    <row r="504" spans="1:28" x14ac:dyDescent="0.35">
      <c r="A504" s="57">
        <v>498</v>
      </c>
      <c r="B504" s="57" t="s">
        <v>155</v>
      </c>
      <c r="C504" s="57" t="str">
        <f>IF('Competitor List'!J53="Y",'Competitor List'!B53," ")</f>
        <v xml:space="preserve"> </v>
      </c>
      <c r="D504" s="57">
        <f>'LIGHT GUN'!P74</f>
        <v>0</v>
      </c>
      <c r="E504" s="57">
        <f>'LIGHT GUN'!Q74</f>
        <v>0</v>
      </c>
      <c r="F504" s="171">
        <f>'LIGHT GUN'!R74</f>
        <v>0</v>
      </c>
      <c r="G504" s="57">
        <f t="shared" si="88"/>
        <v>0</v>
      </c>
      <c r="H504" s="57" t="str">
        <f t="shared" si="89"/>
        <v>99</v>
      </c>
      <c r="I504" s="57">
        <f t="shared" si="90"/>
        <v>498</v>
      </c>
      <c r="J504" s="57" t="str">
        <f t="shared" si="91"/>
        <v>DQ</v>
      </c>
      <c r="L504" s="57" t="str">
        <f>IF('Competitor List'!K53="Y",'Competitor List'!C53," ")</f>
        <v xml:space="preserve"> </v>
      </c>
      <c r="M504" s="57">
        <f>'HEAVY GUN'!P74</f>
        <v>0</v>
      </c>
      <c r="N504" s="57">
        <f>'HEAVY GUN'!Q74</f>
        <v>0</v>
      </c>
      <c r="O504" s="171">
        <f>'HEAVY GUN'!R74</f>
        <v>0</v>
      </c>
      <c r="P504" s="57">
        <f t="shared" si="92"/>
        <v>0</v>
      </c>
      <c r="Q504" s="57" t="str">
        <f t="shared" si="93"/>
        <v>99</v>
      </c>
      <c r="R504" s="57">
        <f t="shared" si="94"/>
        <v>498</v>
      </c>
      <c r="S504" s="57" t="str">
        <f t="shared" si="95"/>
        <v>DQ</v>
      </c>
      <c r="U504" s="57">
        <f>'Factory Gun'!B74</f>
        <v>0</v>
      </c>
      <c r="V504" s="57">
        <f>'Factory Gun'!P74</f>
        <v>0</v>
      </c>
      <c r="W504" s="57">
        <f>'Factory Gun'!Q74</f>
        <v>0</v>
      </c>
      <c r="X504" s="171">
        <f>'Factory Gun'!R74</f>
        <v>0</v>
      </c>
      <c r="Y504" s="57">
        <f t="shared" si="96"/>
        <v>0</v>
      </c>
      <c r="Z504" s="57" t="str">
        <f t="shared" si="97"/>
        <v>99</v>
      </c>
      <c r="AA504" s="57">
        <f t="shared" si="98"/>
        <v>498</v>
      </c>
      <c r="AB504" s="57" t="str">
        <f t="shared" si="99"/>
        <v>DQ</v>
      </c>
    </row>
    <row r="505" spans="1:28" x14ac:dyDescent="0.35">
      <c r="A505" s="57">
        <v>499</v>
      </c>
      <c r="B505" s="57" t="s">
        <v>155</v>
      </c>
      <c r="C505" s="57" t="str">
        <f>IF('Competitor List'!J54="Y",'Competitor List'!B54," ")</f>
        <v xml:space="preserve"> </v>
      </c>
      <c r="D505" s="57">
        <f>'LIGHT GUN'!P75</f>
        <v>0</v>
      </c>
      <c r="E505" s="57">
        <f>'LIGHT GUN'!Q75</f>
        <v>0</v>
      </c>
      <c r="F505" s="171">
        <f>'LIGHT GUN'!R75</f>
        <v>0</v>
      </c>
      <c r="G505" s="57">
        <f t="shared" si="88"/>
        <v>0</v>
      </c>
      <c r="H505" s="57" t="str">
        <f t="shared" si="89"/>
        <v>99</v>
      </c>
      <c r="I505" s="57">
        <f t="shared" si="90"/>
        <v>499</v>
      </c>
      <c r="J505" s="57" t="str">
        <f t="shared" si="91"/>
        <v>DQ</v>
      </c>
      <c r="L505" s="57" t="str">
        <f>IF('Competitor List'!K54="Y",'Competitor List'!C54," ")</f>
        <v xml:space="preserve"> </v>
      </c>
      <c r="M505" s="57">
        <f>'HEAVY GUN'!P75</f>
        <v>0</v>
      </c>
      <c r="N505" s="57">
        <f>'HEAVY GUN'!Q75</f>
        <v>0</v>
      </c>
      <c r="O505" s="171">
        <f>'HEAVY GUN'!R75</f>
        <v>0</v>
      </c>
      <c r="P505" s="57">
        <f t="shared" si="92"/>
        <v>0</v>
      </c>
      <c r="Q505" s="57" t="str">
        <f t="shared" si="93"/>
        <v>99</v>
      </c>
      <c r="R505" s="57">
        <f t="shared" si="94"/>
        <v>499</v>
      </c>
      <c r="S505" s="57" t="str">
        <f t="shared" si="95"/>
        <v>DQ</v>
      </c>
      <c r="U505" s="57">
        <f>'Factory Gun'!B75</f>
        <v>0</v>
      </c>
      <c r="V505" s="57">
        <f>'Factory Gun'!P75</f>
        <v>0</v>
      </c>
      <c r="W505" s="57">
        <f>'Factory Gun'!Q75</f>
        <v>0</v>
      </c>
      <c r="X505" s="171">
        <f>'Factory Gun'!R75</f>
        <v>0</v>
      </c>
      <c r="Y505" s="57">
        <f t="shared" si="96"/>
        <v>0</v>
      </c>
      <c r="Z505" s="57" t="str">
        <f t="shared" si="97"/>
        <v>99</v>
      </c>
      <c r="AA505" s="57">
        <f t="shared" si="98"/>
        <v>499</v>
      </c>
      <c r="AB505" s="57" t="str">
        <f t="shared" si="99"/>
        <v>DQ</v>
      </c>
    </row>
    <row r="506" spans="1:28" x14ac:dyDescent="0.35">
      <c r="A506" s="57">
        <v>500</v>
      </c>
      <c r="B506" s="57" t="s">
        <v>155</v>
      </c>
      <c r="C506" s="57" t="str">
        <f>IF('Competitor List'!J55="Y",'Competitor List'!B55," ")</f>
        <v xml:space="preserve"> </v>
      </c>
      <c r="D506" s="57">
        <f>'LIGHT GUN'!P76</f>
        <v>0</v>
      </c>
      <c r="E506" s="57">
        <f>'LIGHT GUN'!Q76</f>
        <v>0</v>
      </c>
      <c r="F506" s="171">
        <f>'LIGHT GUN'!R76</f>
        <v>0</v>
      </c>
      <c r="G506" s="57">
        <f t="shared" si="88"/>
        <v>0</v>
      </c>
      <c r="H506" s="57" t="str">
        <f t="shared" si="89"/>
        <v>99</v>
      </c>
      <c r="I506" s="57">
        <f t="shared" si="90"/>
        <v>500</v>
      </c>
      <c r="J506" s="57" t="str">
        <f t="shared" si="91"/>
        <v>DQ</v>
      </c>
      <c r="L506" s="57" t="str">
        <f>IF('Competitor List'!K55="Y",'Competitor List'!C55," ")</f>
        <v xml:space="preserve"> </v>
      </c>
      <c r="M506" s="57">
        <f>'HEAVY GUN'!P76</f>
        <v>0</v>
      </c>
      <c r="N506" s="57">
        <f>'HEAVY GUN'!Q76</f>
        <v>0</v>
      </c>
      <c r="O506" s="171">
        <f>'HEAVY GUN'!R76</f>
        <v>0</v>
      </c>
      <c r="P506" s="57">
        <f t="shared" si="92"/>
        <v>0</v>
      </c>
      <c r="Q506" s="57" t="str">
        <f t="shared" si="93"/>
        <v>99</v>
      </c>
      <c r="R506" s="57">
        <f t="shared" si="94"/>
        <v>500</v>
      </c>
      <c r="S506" s="57" t="str">
        <f t="shared" si="95"/>
        <v>DQ</v>
      </c>
      <c r="U506" s="57">
        <f>'Factory Gun'!B76</f>
        <v>0</v>
      </c>
      <c r="V506" s="57">
        <f>'Factory Gun'!P76</f>
        <v>0</v>
      </c>
      <c r="W506" s="57">
        <f>'Factory Gun'!Q76</f>
        <v>0</v>
      </c>
      <c r="X506" s="171">
        <f>'Factory Gun'!R76</f>
        <v>0</v>
      </c>
      <c r="Y506" s="57">
        <f t="shared" si="96"/>
        <v>0</v>
      </c>
      <c r="Z506" s="57" t="str">
        <f t="shared" si="97"/>
        <v>99</v>
      </c>
      <c r="AA506" s="57">
        <f t="shared" si="98"/>
        <v>500</v>
      </c>
      <c r="AB506" s="57" t="str">
        <f t="shared" si="99"/>
        <v>DQ</v>
      </c>
    </row>
    <row r="507" spans="1:28" x14ac:dyDescent="0.35">
      <c r="A507" s="57">
        <v>501</v>
      </c>
      <c r="B507" s="57" t="s">
        <v>155</v>
      </c>
      <c r="C507" s="57" t="str">
        <f>IF('Competitor List'!J56="Y",'Competitor List'!B56," ")</f>
        <v xml:space="preserve"> </v>
      </c>
      <c r="D507" s="57">
        <f>'LIGHT GUN'!P77</f>
        <v>0</v>
      </c>
      <c r="E507" s="57">
        <f>'LIGHT GUN'!Q77</f>
        <v>0</v>
      </c>
      <c r="F507" s="171">
        <f>'LIGHT GUN'!R77</f>
        <v>0</v>
      </c>
      <c r="G507" s="57">
        <f t="shared" si="88"/>
        <v>0</v>
      </c>
      <c r="H507" s="57" t="str">
        <f t="shared" si="89"/>
        <v>99</v>
      </c>
      <c r="I507" s="57">
        <f t="shared" si="90"/>
        <v>501</v>
      </c>
      <c r="J507" s="57" t="str">
        <f t="shared" si="91"/>
        <v>DQ</v>
      </c>
      <c r="L507" s="57" t="str">
        <f>IF('Competitor List'!K56="Y",'Competitor List'!C56," ")</f>
        <v xml:space="preserve"> </v>
      </c>
      <c r="M507" s="57">
        <f>'HEAVY GUN'!P77</f>
        <v>0</v>
      </c>
      <c r="N507" s="57">
        <f>'HEAVY GUN'!Q77</f>
        <v>0</v>
      </c>
      <c r="O507" s="171">
        <f>'HEAVY GUN'!R77</f>
        <v>0</v>
      </c>
      <c r="P507" s="57">
        <f t="shared" si="92"/>
        <v>0</v>
      </c>
      <c r="Q507" s="57" t="str">
        <f t="shared" si="93"/>
        <v>99</v>
      </c>
      <c r="R507" s="57">
        <f t="shared" si="94"/>
        <v>501</v>
      </c>
      <c r="S507" s="57" t="str">
        <f t="shared" si="95"/>
        <v>DQ</v>
      </c>
      <c r="U507" s="57">
        <f>'Factory Gun'!B77</f>
        <v>0</v>
      </c>
      <c r="V507" s="57">
        <f>'Factory Gun'!P77</f>
        <v>0</v>
      </c>
      <c r="W507" s="57">
        <f>'Factory Gun'!Q77</f>
        <v>0</v>
      </c>
      <c r="X507" s="171">
        <f>'Factory Gun'!R77</f>
        <v>0</v>
      </c>
      <c r="Y507" s="57">
        <f t="shared" si="96"/>
        <v>0</v>
      </c>
      <c r="Z507" s="57" t="str">
        <f t="shared" si="97"/>
        <v>99</v>
      </c>
      <c r="AA507" s="57">
        <f t="shared" si="98"/>
        <v>501</v>
      </c>
      <c r="AB507" s="57" t="str">
        <f t="shared" si="99"/>
        <v>DQ</v>
      </c>
    </row>
    <row r="508" spans="1:28" x14ac:dyDescent="0.35">
      <c r="A508" s="57">
        <v>502</v>
      </c>
      <c r="B508" s="57" t="s">
        <v>155</v>
      </c>
      <c r="C508" s="57" t="str">
        <f>IF('Competitor List'!J57="Y",'Competitor List'!B57," ")</f>
        <v xml:space="preserve"> </v>
      </c>
      <c r="D508" s="57">
        <f>'LIGHT GUN'!P78</f>
        <v>0</v>
      </c>
      <c r="E508" s="57">
        <f>'LIGHT GUN'!Q78</f>
        <v>0</v>
      </c>
      <c r="F508" s="171">
        <f>'LIGHT GUN'!R78</f>
        <v>0</v>
      </c>
      <c r="G508" s="57">
        <f t="shared" si="88"/>
        <v>0</v>
      </c>
      <c r="H508" s="57" t="str">
        <f t="shared" si="89"/>
        <v>99</v>
      </c>
      <c r="I508" s="57">
        <f t="shared" si="90"/>
        <v>502</v>
      </c>
      <c r="J508" s="57" t="str">
        <f t="shared" si="91"/>
        <v>DQ</v>
      </c>
      <c r="L508" s="57" t="str">
        <f>IF('Competitor List'!K57="Y",'Competitor List'!C57," ")</f>
        <v xml:space="preserve"> </v>
      </c>
      <c r="M508" s="57">
        <f>'HEAVY GUN'!P78</f>
        <v>0</v>
      </c>
      <c r="N508" s="57">
        <f>'HEAVY GUN'!Q78</f>
        <v>0</v>
      </c>
      <c r="O508" s="171">
        <f>'HEAVY GUN'!R78</f>
        <v>0</v>
      </c>
      <c r="P508" s="57">
        <f t="shared" si="92"/>
        <v>0</v>
      </c>
      <c r="Q508" s="57" t="str">
        <f t="shared" si="93"/>
        <v>99</v>
      </c>
      <c r="R508" s="57">
        <f t="shared" si="94"/>
        <v>502</v>
      </c>
      <c r="S508" s="57" t="str">
        <f t="shared" si="95"/>
        <v>DQ</v>
      </c>
      <c r="U508" s="57">
        <f>'Factory Gun'!B78</f>
        <v>0</v>
      </c>
      <c r="V508" s="57">
        <f>'Factory Gun'!P78</f>
        <v>0</v>
      </c>
      <c r="W508" s="57">
        <f>'Factory Gun'!Q78</f>
        <v>0</v>
      </c>
      <c r="X508" s="171">
        <f>'Factory Gun'!R78</f>
        <v>0</v>
      </c>
      <c r="Y508" s="57">
        <f t="shared" si="96"/>
        <v>0</v>
      </c>
      <c r="Z508" s="57" t="str">
        <f t="shared" si="97"/>
        <v>99</v>
      </c>
      <c r="AA508" s="57">
        <f t="shared" si="98"/>
        <v>502</v>
      </c>
      <c r="AB508" s="57" t="str">
        <f t="shared" si="99"/>
        <v>DQ</v>
      </c>
    </row>
    <row r="509" spans="1:28" x14ac:dyDescent="0.35">
      <c r="A509" s="57">
        <v>503</v>
      </c>
      <c r="B509" s="57" t="s">
        <v>155</v>
      </c>
      <c r="C509" s="57" t="str">
        <f>IF('Competitor List'!J58="Y",'Competitor List'!B58," ")</f>
        <v xml:space="preserve"> </v>
      </c>
      <c r="D509" s="57">
        <f>'LIGHT GUN'!P79</f>
        <v>0</v>
      </c>
      <c r="E509" s="57">
        <f>'LIGHT GUN'!Q79</f>
        <v>0</v>
      </c>
      <c r="F509" s="171">
        <f>'LIGHT GUN'!R79</f>
        <v>0</v>
      </c>
      <c r="G509" s="57">
        <f t="shared" si="88"/>
        <v>0</v>
      </c>
      <c r="H509" s="57" t="str">
        <f t="shared" si="89"/>
        <v>99</v>
      </c>
      <c r="I509" s="57">
        <f t="shared" si="90"/>
        <v>503</v>
      </c>
      <c r="J509" s="57" t="str">
        <f t="shared" si="91"/>
        <v>DQ</v>
      </c>
      <c r="L509" s="57" t="str">
        <f>IF('Competitor List'!K58="Y",'Competitor List'!C58," ")</f>
        <v xml:space="preserve"> </v>
      </c>
      <c r="M509" s="57">
        <f>'HEAVY GUN'!P79</f>
        <v>0</v>
      </c>
      <c r="N509" s="57">
        <f>'HEAVY GUN'!Q79</f>
        <v>0</v>
      </c>
      <c r="O509" s="171">
        <f>'HEAVY GUN'!R79</f>
        <v>0</v>
      </c>
      <c r="P509" s="57">
        <f t="shared" si="92"/>
        <v>0</v>
      </c>
      <c r="Q509" s="57" t="str">
        <f t="shared" si="93"/>
        <v>99</v>
      </c>
      <c r="R509" s="57">
        <f t="shared" si="94"/>
        <v>503</v>
      </c>
      <c r="S509" s="57" t="str">
        <f t="shared" si="95"/>
        <v>DQ</v>
      </c>
      <c r="U509" s="57">
        <f>'Factory Gun'!B79</f>
        <v>0</v>
      </c>
      <c r="V509" s="57">
        <f>'Factory Gun'!P79</f>
        <v>0</v>
      </c>
      <c r="W509" s="57">
        <f>'Factory Gun'!Q79</f>
        <v>0</v>
      </c>
      <c r="X509" s="171">
        <f>'Factory Gun'!R79</f>
        <v>0</v>
      </c>
      <c r="Y509" s="57">
        <f t="shared" si="96"/>
        <v>0</v>
      </c>
      <c r="Z509" s="57" t="str">
        <f t="shared" si="97"/>
        <v>99</v>
      </c>
      <c r="AA509" s="57">
        <f t="shared" si="98"/>
        <v>503</v>
      </c>
      <c r="AB509" s="57" t="str">
        <f t="shared" si="99"/>
        <v>DQ</v>
      </c>
    </row>
    <row r="510" spans="1:28" x14ac:dyDescent="0.35">
      <c r="A510" s="57">
        <v>504</v>
      </c>
      <c r="B510" s="57" t="s">
        <v>155</v>
      </c>
      <c r="C510" s="57" t="str">
        <f>IF('Competitor List'!J59="Y",'Competitor List'!B59," ")</f>
        <v xml:space="preserve"> </v>
      </c>
      <c r="D510" s="57">
        <f>'LIGHT GUN'!P80</f>
        <v>0</v>
      </c>
      <c r="E510" s="57">
        <f>'LIGHT GUN'!Q80</f>
        <v>0</v>
      </c>
      <c r="F510" s="171">
        <f>'LIGHT GUN'!R80</f>
        <v>0</v>
      </c>
      <c r="G510" s="57">
        <f t="shared" si="88"/>
        <v>0</v>
      </c>
      <c r="H510" s="57" t="str">
        <f t="shared" si="89"/>
        <v>99</v>
      </c>
      <c r="I510" s="57">
        <f t="shared" si="90"/>
        <v>504</v>
      </c>
      <c r="J510" s="57" t="str">
        <f t="shared" si="91"/>
        <v>DQ</v>
      </c>
      <c r="L510" s="57" t="str">
        <f>IF('Competitor List'!K59="Y",'Competitor List'!C59," ")</f>
        <v xml:space="preserve"> </v>
      </c>
      <c r="M510" s="57">
        <f>'HEAVY GUN'!P80</f>
        <v>0</v>
      </c>
      <c r="N510" s="57">
        <f>'HEAVY GUN'!Q80</f>
        <v>0</v>
      </c>
      <c r="O510" s="171">
        <f>'HEAVY GUN'!R80</f>
        <v>0</v>
      </c>
      <c r="P510" s="57">
        <f t="shared" si="92"/>
        <v>0</v>
      </c>
      <c r="Q510" s="57" t="str">
        <f t="shared" si="93"/>
        <v>99</v>
      </c>
      <c r="R510" s="57">
        <f t="shared" si="94"/>
        <v>504</v>
      </c>
      <c r="S510" s="57" t="str">
        <f t="shared" si="95"/>
        <v>DQ</v>
      </c>
      <c r="U510" s="57">
        <f>'Factory Gun'!B80</f>
        <v>0</v>
      </c>
      <c r="V510" s="57">
        <f>'Factory Gun'!P80</f>
        <v>0</v>
      </c>
      <c r="W510" s="57">
        <f>'Factory Gun'!Q80</f>
        <v>0</v>
      </c>
      <c r="X510" s="171">
        <f>'Factory Gun'!R80</f>
        <v>0</v>
      </c>
      <c r="Y510" s="57">
        <f t="shared" si="96"/>
        <v>0</v>
      </c>
      <c r="Z510" s="57" t="str">
        <f t="shared" si="97"/>
        <v>99</v>
      </c>
      <c r="AA510" s="57">
        <f t="shared" si="98"/>
        <v>504</v>
      </c>
      <c r="AB510" s="57" t="str">
        <f t="shared" si="99"/>
        <v>DQ</v>
      </c>
    </row>
    <row r="511" spans="1:28" x14ac:dyDescent="0.35">
      <c r="A511" s="57">
        <v>505</v>
      </c>
      <c r="B511" s="57" t="s">
        <v>155</v>
      </c>
      <c r="C511" s="57" t="str">
        <f>IF('Competitor List'!J60="Y",'Competitor List'!B60," ")</f>
        <v xml:space="preserve"> </v>
      </c>
      <c r="D511" s="57">
        <f>'LIGHT GUN'!P81</f>
        <v>0</v>
      </c>
      <c r="E511" s="57">
        <f>'LIGHT GUN'!Q81</f>
        <v>0</v>
      </c>
      <c r="F511" s="171">
        <f>'LIGHT GUN'!R81</f>
        <v>0</v>
      </c>
      <c r="G511" s="57">
        <f t="shared" si="88"/>
        <v>0</v>
      </c>
      <c r="H511" s="57" t="str">
        <f t="shared" si="89"/>
        <v>99</v>
      </c>
      <c r="I511" s="57">
        <f t="shared" si="90"/>
        <v>505</v>
      </c>
      <c r="J511" s="57" t="str">
        <f t="shared" si="91"/>
        <v>DQ</v>
      </c>
      <c r="L511" s="57" t="str">
        <f>IF('Competitor List'!K60="Y",'Competitor List'!C60," ")</f>
        <v xml:space="preserve"> </v>
      </c>
      <c r="M511" s="57">
        <f>'HEAVY GUN'!P81</f>
        <v>0</v>
      </c>
      <c r="N511" s="57">
        <f>'HEAVY GUN'!Q81</f>
        <v>0</v>
      </c>
      <c r="O511" s="171">
        <f>'HEAVY GUN'!R81</f>
        <v>0</v>
      </c>
      <c r="P511" s="57">
        <f t="shared" si="92"/>
        <v>0</v>
      </c>
      <c r="Q511" s="57" t="str">
        <f t="shared" si="93"/>
        <v>99</v>
      </c>
      <c r="R511" s="57">
        <f t="shared" si="94"/>
        <v>505</v>
      </c>
      <c r="S511" s="57" t="str">
        <f t="shared" si="95"/>
        <v>DQ</v>
      </c>
      <c r="U511" s="57">
        <f>'Factory Gun'!B81</f>
        <v>0</v>
      </c>
      <c r="V511" s="57">
        <f>'Factory Gun'!P81</f>
        <v>0</v>
      </c>
      <c r="W511" s="57">
        <f>'Factory Gun'!Q81</f>
        <v>0</v>
      </c>
      <c r="X511" s="171">
        <f>'Factory Gun'!R81</f>
        <v>0</v>
      </c>
      <c r="Y511" s="57">
        <f t="shared" si="96"/>
        <v>0</v>
      </c>
      <c r="Z511" s="57" t="str">
        <f t="shared" si="97"/>
        <v>99</v>
      </c>
      <c r="AA511" s="57">
        <f t="shared" si="98"/>
        <v>505</v>
      </c>
      <c r="AB511" s="57" t="str">
        <f t="shared" si="99"/>
        <v>DQ</v>
      </c>
    </row>
    <row r="512" spans="1:28" x14ac:dyDescent="0.35">
      <c r="A512" s="57">
        <v>506</v>
      </c>
      <c r="B512" s="57" t="s">
        <v>155</v>
      </c>
      <c r="C512" s="57" t="str">
        <f>IF('Competitor List'!J61="Y",'Competitor List'!B61," ")</f>
        <v xml:space="preserve"> </v>
      </c>
      <c r="D512" s="57">
        <f>'LIGHT GUN'!P82</f>
        <v>0</v>
      </c>
      <c r="E512" s="57">
        <f>'LIGHT GUN'!Q82</f>
        <v>0</v>
      </c>
      <c r="F512" s="171">
        <f>'LIGHT GUN'!R82</f>
        <v>0</v>
      </c>
      <c r="G512" s="57">
        <f t="shared" si="88"/>
        <v>0</v>
      </c>
      <c r="H512" s="57" t="str">
        <f t="shared" si="89"/>
        <v>99</v>
      </c>
      <c r="I512" s="57">
        <f t="shared" si="90"/>
        <v>506</v>
      </c>
      <c r="J512" s="57" t="str">
        <f t="shared" si="91"/>
        <v>DQ</v>
      </c>
      <c r="L512" s="57" t="str">
        <f>IF('Competitor List'!K61="Y",'Competitor List'!C61," ")</f>
        <v xml:space="preserve"> </v>
      </c>
      <c r="M512" s="57">
        <f>'HEAVY GUN'!P82</f>
        <v>0</v>
      </c>
      <c r="N512" s="57">
        <f>'HEAVY GUN'!Q82</f>
        <v>0</v>
      </c>
      <c r="O512" s="171">
        <f>'HEAVY GUN'!R82</f>
        <v>0</v>
      </c>
      <c r="P512" s="57">
        <f t="shared" si="92"/>
        <v>0</v>
      </c>
      <c r="Q512" s="57" t="str">
        <f t="shared" si="93"/>
        <v>99</v>
      </c>
      <c r="R512" s="57">
        <f t="shared" si="94"/>
        <v>506</v>
      </c>
      <c r="S512" s="57" t="str">
        <f t="shared" si="95"/>
        <v>DQ</v>
      </c>
      <c r="U512" s="57">
        <f>'Factory Gun'!B82</f>
        <v>0</v>
      </c>
      <c r="V512" s="57">
        <f>'Factory Gun'!P82</f>
        <v>0</v>
      </c>
      <c r="W512" s="57">
        <f>'Factory Gun'!Q82</f>
        <v>0</v>
      </c>
      <c r="X512" s="171">
        <f>'Factory Gun'!R82</f>
        <v>0</v>
      </c>
      <c r="Y512" s="57">
        <f t="shared" si="96"/>
        <v>0</v>
      </c>
      <c r="Z512" s="57" t="str">
        <f t="shared" si="97"/>
        <v>99</v>
      </c>
      <c r="AA512" s="57">
        <f t="shared" si="98"/>
        <v>506</v>
      </c>
      <c r="AB512" s="57" t="str">
        <f t="shared" si="99"/>
        <v>DQ</v>
      </c>
    </row>
    <row r="513" spans="1:28" x14ac:dyDescent="0.35">
      <c r="A513" s="57">
        <v>507</v>
      </c>
      <c r="B513" s="57" t="s">
        <v>155</v>
      </c>
      <c r="C513" s="57" t="str">
        <f>IF('Competitor List'!J62="Y",'Competitor List'!B62," ")</f>
        <v xml:space="preserve"> </v>
      </c>
      <c r="D513" s="57">
        <f>'LIGHT GUN'!P83</f>
        <v>0</v>
      </c>
      <c r="E513" s="57">
        <f>'LIGHT GUN'!Q83</f>
        <v>0</v>
      </c>
      <c r="F513" s="171">
        <f>'LIGHT GUN'!R83</f>
        <v>0</v>
      </c>
      <c r="G513" s="57">
        <f t="shared" si="88"/>
        <v>0</v>
      </c>
      <c r="H513" s="57" t="str">
        <f t="shared" si="89"/>
        <v>99</v>
      </c>
      <c r="I513" s="57">
        <f t="shared" si="90"/>
        <v>507</v>
      </c>
      <c r="J513" s="57" t="str">
        <f t="shared" si="91"/>
        <v>DQ</v>
      </c>
      <c r="L513" s="57" t="str">
        <f>IF('Competitor List'!K62="Y",'Competitor List'!C62," ")</f>
        <v xml:space="preserve"> </v>
      </c>
      <c r="M513" s="57">
        <f>'HEAVY GUN'!P83</f>
        <v>0</v>
      </c>
      <c r="N513" s="57">
        <f>'HEAVY GUN'!Q83</f>
        <v>0</v>
      </c>
      <c r="O513" s="171">
        <f>'HEAVY GUN'!R83</f>
        <v>0</v>
      </c>
      <c r="P513" s="57">
        <f t="shared" si="92"/>
        <v>0</v>
      </c>
      <c r="Q513" s="57" t="str">
        <f t="shared" si="93"/>
        <v>99</v>
      </c>
      <c r="R513" s="57">
        <f t="shared" si="94"/>
        <v>507</v>
      </c>
      <c r="S513" s="57" t="str">
        <f t="shared" si="95"/>
        <v>DQ</v>
      </c>
      <c r="U513" s="57">
        <f>'Factory Gun'!B83</f>
        <v>0</v>
      </c>
      <c r="V513" s="57">
        <f>'Factory Gun'!P83</f>
        <v>0</v>
      </c>
      <c r="W513" s="57">
        <f>'Factory Gun'!Q83</f>
        <v>0</v>
      </c>
      <c r="X513" s="171">
        <f>'Factory Gun'!R83</f>
        <v>0</v>
      </c>
      <c r="Y513" s="57">
        <f t="shared" si="96"/>
        <v>0</v>
      </c>
      <c r="Z513" s="57" t="str">
        <f t="shared" si="97"/>
        <v>99</v>
      </c>
      <c r="AA513" s="57">
        <f t="shared" si="98"/>
        <v>507</v>
      </c>
      <c r="AB513" s="57" t="str">
        <f t="shared" si="99"/>
        <v>DQ</v>
      </c>
    </row>
    <row r="514" spans="1:28" x14ac:dyDescent="0.35">
      <c r="A514" s="57">
        <v>508</v>
      </c>
      <c r="B514" s="57" t="s">
        <v>155</v>
      </c>
      <c r="C514" s="57" t="str">
        <f>IF('Competitor List'!J63="Y",'Competitor List'!B63," ")</f>
        <v xml:space="preserve"> </v>
      </c>
      <c r="D514" s="57">
        <f>'LIGHT GUN'!P84</f>
        <v>0</v>
      </c>
      <c r="E514" s="57">
        <f>'LIGHT GUN'!Q84</f>
        <v>0</v>
      </c>
      <c r="F514" s="171">
        <f>'LIGHT GUN'!R84</f>
        <v>0</v>
      </c>
      <c r="G514" s="57">
        <f t="shared" si="88"/>
        <v>0</v>
      </c>
      <c r="H514" s="57" t="str">
        <f t="shared" si="89"/>
        <v>99</v>
      </c>
      <c r="I514" s="57">
        <f t="shared" si="90"/>
        <v>508</v>
      </c>
      <c r="J514" s="57" t="str">
        <f t="shared" si="91"/>
        <v>DQ</v>
      </c>
      <c r="L514" s="57" t="str">
        <f>IF('Competitor List'!K63="Y",'Competitor List'!C63," ")</f>
        <v xml:space="preserve"> </v>
      </c>
      <c r="M514" s="57">
        <f>'HEAVY GUN'!P84</f>
        <v>0</v>
      </c>
      <c r="N514" s="57">
        <f>'HEAVY GUN'!Q84</f>
        <v>0</v>
      </c>
      <c r="O514" s="171">
        <f>'HEAVY GUN'!R84</f>
        <v>0</v>
      </c>
      <c r="P514" s="57">
        <f t="shared" si="92"/>
        <v>0</v>
      </c>
      <c r="Q514" s="57" t="str">
        <f t="shared" si="93"/>
        <v>99</v>
      </c>
      <c r="R514" s="57">
        <f t="shared" si="94"/>
        <v>508</v>
      </c>
      <c r="S514" s="57" t="str">
        <f t="shared" si="95"/>
        <v>DQ</v>
      </c>
      <c r="U514" s="57">
        <f>'Factory Gun'!B84</f>
        <v>0</v>
      </c>
      <c r="V514" s="57">
        <f>'Factory Gun'!P84</f>
        <v>0</v>
      </c>
      <c r="W514" s="57">
        <f>'Factory Gun'!Q84</f>
        <v>0</v>
      </c>
      <c r="X514" s="171">
        <f>'Factory Gun'!R84</f>
        <v>0</v>
      </c>
      <c r="Y514" s="57">
        <f t="shared" si="96"/>
        <v>0</v>
      </c>
      <c r="Z514" s="57" t="str">
        <f t="shared" si="97"/>
        <v>99</v>
      </c>
      <c r="AA514" s="57">
        <f t="shared" si="98"/>
        <v>508</v>
      </c>
      <c r="AB514" s="57" t="str">
        <f t="shared" si="99"/>
        <v>DQ</v>
      </c>
    </row>
    <row r="515" spans="1:28" x14ac:dyDescent="0.35">
      <c r="A515" s="57">
        <v>509</v>
      </c>
      <c r="B515" s="57" t="s">
        <v>155</v>
      </c>
      <c r="C515" s="57" t="str">
        <f>IF('Competitor List'!J64="Y",'Competitor List'!B64," ")</f>
        <v xml:space="preserve"> </v>
      </c>
      <c r="D515" s="57">
        <f>'LIGHT GUN'!P85</f>
        <v>0</v>
      </c>
      <c r="E515" s="57">
        <f>'LIGHT GUN'!Q85</f>
        <v>0</v>
      </c>
      <c r="F515" s="171">
        <f>'LIGHT GUN'!R85</f>
        <v>0</v>
      </c>
      <c r="G515" s="57">
        <f t="shared" si="88"/>
        <v>0</v>
      </c>
      <c r="H515" s="57" t="str">
        <f t="shared" si="89"/>
        <v>99</v>
      </c>
      <c r="I515" s="57">
        <f t="shared" si="90"/>
        <v>509</v>
      </c>
      <c r="J515" s="57" t="str">
        <f t="shared" si="91"/>
        <v>DQ</v>
      </c>
      <c r="L515" s="57" t="str">
        <f>IF('Competitor List'!K64="Y",'Competitor List'!C64," ")</f>
        <v xml:space="preserve"> </v>
      </c>
      <c r="M515" s="57">
        <f>'HEAVY GUN'!P85</f>
        <v>0</v>
      </c>
      <c r="N515" s="57">
        <f>'HEAVY GUN'!Q85</f>
        <v>0</v>
      </c>
      <c r="O515" s="171">
        <f>'HEAVY GUN'!R85</f>
        <v>0</v>
      </c>
      <c r="P515" s="57">
        <f t="shared" si="92"/>
        <v>0</v>
      </c>
      <c r="Q515" s="57" t="str">
        <f t="shared" si="93"/>
        <v>99</v>
      </c>
      <c r="R515" s="57">
        <f t="shared" si="94"/>
        <v>509</v>
      </c>
      <c r="S515" s="57" t="str">
        <f t="shared" si="95"/>
        <v>DQ</v>
      </c>
      <c r="U515" s="57">
        <f>'Factory Gun'!B85</f>
        <v>0</v>
      </c>
      <c r="V515" s="57">
        <f>'Factory Gun'!P85</f>
        <v>0</v>
      </c>
      <c r="W515" s="57">
        <f>'Factory Gun'!Q85</f>
        <v>0</v>
      </c>
      <c r="X515" s="171">
        <f>'Factory Gun'!R85</f>
        <v>0</v>
      </c>
      <c r="Y515" s="57">
        <f t="shared" si="96"/>
        <v>0</v>
      </c>
      <c r="Z515" s="57" t="str">
        <f t="shared" si="97"/>
        <v>99</v>
      </c>
      <c r="AA515" s="57">
        <f t="shared" si="98"/>
        <v>509</v>
      </c>
      <c r="AB515" s="57" t="str">
        <f t="shared" si="99"/>
        <v>DQ</v>
      </c>
    </row>
    <row r="516" spans="1:28" x14ac:dyDescent="0.35">
      <c r="A516" s="57">
        <v>510</v>
      </c>
      <c r="B516" s="57" t="s">
        <v>155</v>
      </c>
      <c r="C516" s="57" t="str">
        <f>IF('Competitor List'!J65="Y",'Competitor List'!B65," ")</f>
        <v xml:space="preserve"> </v>
      </c>
      <c r="D516" s="57">
        <f>'LIGHT GUN'!P86</f>
        <v>0</v>
      </c>
      <c r="E516" s="57">
        <f>'LIGHT GUN'!Q86</f>
        <v>0</v>
      </c>
      <c r="F516" s="171">
        <f>'LIGHT GUN'!R86</f>
        <v>0</v>
      </c>
      <c r="G516" s="57">
        <f t="shared" si="88"/>
        <v>0</v>
      </c>
      <c r="H516" s="57" t="str">
        <f t="shared" si="89"/>
        <v>99</v>
      </c>
      <c r="I516" s="57">
        <f t="shared" si="90"/>
        <v>510</v>
      </c>
      <c r="J516" s="57" t="str">
        <f t="shared" si="91"/>
        <v>DQ</v>
      </c>
      <c r="L516" s="57" t="str">
        <f>IF('Competitor List'!K65="Y",'Competitor List'!C65," ")</f>
        <v xml:space="preserve"> </v>
      </c>
      <c r="M516" s="57">
        <f>'HEAVY GUN'!P86</f>
        <v>0</v>
      </c>
      <c r="N516" s="57">
        <f>'HEAVY GUN'!Q86</f>
        <v>0</v>
      </c>
      <c r="O516" s="171">
        <f>'HEAVY GUN'!R86</f>
        <v>0</v>
      </c>
      <c r="P516" s="57">
        <f t="shared" si="92"/>
        <v>0</v>
      </c>
      <c r="Q516" s="57" t="str">
        <f t="shared" si="93"/>
        <v>99</v>
      </c>
      <c r="R516" s="57">
        <f t="shared" si="94"/>
        <v>510</v>
      </c>
      <c r="S516" s="57" t="str">
        <f t="shared" si="95"/>
        <v>DQ</v>
      </c>
      <c r="U516" s="57">
        <f>'Factory Gun'!B86</f>
        <v>0</v>
      </c>
      <c r="V516" s="57">
        <f>'Factory Gun'!P86</f>
        <v>0</v>
      </c>
      <c r="W516" s="57">
        <f>'Factory Gun'!Q86</f>
        <v>0</v>
      </c>
      <c r="X516" s="171">
        <f>'Factory Gun'!R86</f>
        <v>0</v>
      </c>
      <c r="Y516" s="57">
        <f t="shared" si="96"/>
        <v>0</v>
      </c>
      <c r="Z516" s="57" t="str">
        <f t="shared" si="97"/>
        <v>99</v>
      </c>
      <c r="AA516" s="57">
        <f t="shared" si="98"/>
        <v>510</v>
      </c>
      <c r="AB516" s="57" t="str">
        <f t="shared" si="99"/>
        <v>DQ</v>
      </c>
    </row>
    <row r="517" spans="1:28" x14ac:dyDescent="0.35">
      <c r="A517" s="57">
        <v>511</v>
      </c>
      <c r="B517" s="57" t="s">
        <v>155</v>
      </c>
      <c r="C517" s="57" t="str">
        <f>IF('Competitor List'!J66="Y",'Competitor List'!B66," ")</f>
        <v xml:space="preserve"> </v>
      </c>
      <c r="D517" s="57">
        <f>'LIGHT GUN'!P87</f>
        <v>0</v>
      </c>
      <c r="E517" s="57">
        <f>'LIGHT GUN'!Q87</f>
        <v>0</v>
      </c>
      <c r="F517" s="171">
        <f>'LIGHT GUN'!R87</f>
        <v>0</v>
      </c>
      <c r="G517" s="57">
        <f t="shared" si="88"/>
        <v>0</v>
      </c>
      <c r="H517" s="57" t="str">
        <f t="shared" si="89"/>
        <v>99</v>
      </c>
      <c r="I517" s="57">
        <f t="shared" si="90"/>
        <v>511</v>
      </c>
      <c r="J517" s="57" t="str">
        <f t="shared" si="91"/>
        <v>DQ</v>
      </c>
      <c r="L517" s="57" t="str">
        <f>IF('Competitor List'!K66="Y",'Competitor List'!C66," ")</f>
        <v xml:space="preserve"> </v>
      </c>
      <c r="M517" s="57">
        <f>'HEAVY GUN'!P87</f>
        <v>0</v>
      </c>
      <c r="N517" s="57">
        <f>'HEAVY GUN'!Q87</f>
        <v>0</v>
      </c>
      <c r="O517" s="171">
        <f>'HEAVY GUN'!R87</f>
        <v>0</v>
      </c>
      <c r="P517" s="57">
        <f t="shared" si="92"/>
        <v>0</v>
      </c>
      <c r="Q517" s="57" t="str">
        <f t="shared" si="93"/>
        <v>99</v>
      </c>
      <c r="R517" s="57">
        <f t="shared" si="94"/>
        <v>511</v>
      </c>
      <c r="S517" s="57" t="str">
        <f t="shared" si="95"/>
        <v>DQ</v>
      </c>
      <c r="U517" s="57">
        <f>'Factory Gun'!B87</f>
        <v>0</v>
      </c>
      <c r="V517" s="57">
        <f>'Factory Gun'!P87</f>
        <v>0</v>
      </c>
      <c r="W517" s="57">
        <f>'Factory Gun'!Q87</f>
        <v>0</v>
      </c>
      <c r="X517" s="171">
        <f>'Factory Gun'!R87</f>
        <v>0</v>
      </c>
      <c r="Y517" s="57">
        <f t="shared" si="96"/>
        <v>0</v>
      </c>
      <c r="Z517" s="57" t="str">
        <f t="shared" si="97"/>
        <v>99</v>
      </c>
      <c r="AA517" s="57">
        <f t="shared" si="98"/>
        <v>511</v>
      </c>
      <c r="AB517" s="57" t="str">
        <f t="shared" si="99"/>
        <v>DQ</v>
      </c>
    </row>
    <row r="518" spans="1:28" x14ac:dyDescent="0.35">
      <c r="A518" s="57">
        <v>512</v>
      </c>
      <c r="B518" s="57" t="s">
        <v>155</v>
      </c>
      <c r="C518" s="57" t="str">
        <f>IF('Competitor List'!J67="Y",'Competitor List'!B67," ")</f>
        <v xml:space="preserve"> </v>
      </c>
      <c r="D518" s="57">
        <f>'LIGHT GUN'!P88</f>
        <v>0</v>
      </c>
      <c r="E518" s="57">
        <f>'LIGHT GUN'!Q88</f>
        <v>0</v>
      </c>
      <c r="F518" s="171">
        <f>'LIGHT GUN'!R88</f>
        <v>0</v>
      </c>
      <c r="G518" s="57">
        <f t="shared" si="88"/>
        <v>0</v>
      </c>
      <c r="H518" s="57" t="str">
        <f t="shared" si="89"/>
        <v>99</v>
      </c>
      <c r="I518" s="57">
        <f t="shared" si="90"/>
        <v>512</v>
      </c>
      <c r="J518" s="57" t="str">
        <f t="shared" si="91"/>
        <v>DQ</v>
      </c>
      <c r="L518" s="57" t="str">
        <f>IF('Competitor List'!K67="Y",'Competitor List'!C67," ")</f>
        <v xml:space="preserve"> </v>
      </c>
      <c r="M518" s="57">
        <f>'HEAVY GUN'!P88</f>
        <v>0</v>
      </c>
      <c r="N518" s="57">
        <f>'HEAVY GUN'!Q88</f>
        <v>0</v>
      </c>
      <c r="O518" s="171">
        <f>'HEAVY GUN'!R88</f>
        <v>0</v>
      </c>
      <c r="P518" s="57">
        <f t="shared" si="92"/>
        <v>0</v>
      </c>
      <c r="Q518" s="57" t="str">
        <f t="shared" si="93"/>
        <v>99</v>
      </c>
      <c r="R518" s="57">
        <f t="shared" si="94"/>
        <v>512</v>
      </c>
      <c r="S518" s="57" t="str">
        <f t="shared" si="95"/>
        <v>DQ</v>
      </c>
      <c r="U518" s="57">
        <f>'Factory Gun'!B88</f>
        <v>0</v>
      </c>
      <c r="V518" s="57">
        <f>'Factory Gun'!P88</f>
        <v>0</v>
      </c>
      <c r="W518" s="57">
        <f>'Factory Gun'!Q88</f>
        <v>0</v>
      </c>
      <c r="X518" s="171">
        <f>'Factory Gun'!R88</f>
        <v>0</v>
      </c>
      <c r="Y518" s="57">
        <f t="shared" si="96"/>
        <v>0</v>
      </c>
      <c r="Z518" s="57" t="str">
        <f t="shared" si="97"/>
        <v>99</v>
      </c>
      <c r="AA518" s="57">
        <f t="shared" si="98"/>
        <v>512</v>
      </c>
      <c r="AB518" s="57" t="str">
        <f t="shared" si="99"/>
        <v>DQ</v>
      </c>
    </row>
    <row r="519" spans="1:28" x14ac:dyDescent="0.35">
      <c r="A519" s="57">
        <v>513</v>
      </c>
      <c r="B519" s="57" t="s">
        <v>155</v>
      </c>
      <c r="C519" s="57" t="str">
        <f>IF('Competitor List'!J68="Y",'Competitor List'!B68," ")</f>
        <v xml:space="preserve"> </v>
      </c>
      <c r="D519" s="57">
        <f>'LIGHT GUN'!P89</f>
        <v>0</v>
      </c>
      <c r="E519" s="57">
        <f>'LIGHT GUN'!Q89</f>
        <v>0</v>
      </c>
      <c r="F519" s="171">
        <f>'LIGHT GUN'!R89</f>
        <v>0</v>
      </c>
      <c r="G519" s="57">
        <f t="shared" si="88"/>
        <v>0</v>
      </c>
      <c r="H519" s="57" t="str">
        <f t="shared" si="89"/>
        <v>99</v>
      </c>
      <c r="I519" s="57">
        <f t="shared" si="90"/>
        <v>513</v>
      </c>
      <c r="J519" s="57" t="str">
        <f t="shared" si="91"/>
        <v>DQ</v>
      </c>
      <c r="L519" s="57" t="str">
        <f>IF('Competitor List'!K68="Y",'Competitor List'!C68," ")</f>
        <v xml:space="preserve"> </v>
      </c>
      <c r="M519" s="57">
        <f>'HEAVY GUN'!P89</f>
        <v>0</v>
      </c>
      <c r="N519" s="57">
        <f>'HEAVY GUN'!Q89</f>
        <v>0</v>
      </c>
      <c r="O519" s="171">
        <f>'HEAVY GUN'!R89</f>
        <v>0</v>
      </c>
      <c r="P519" s="57">
        <f t="shared" si="92"/>
        <v>0</v>
      </c>
      <c r="Q519" s="57" t="str">
        <f t="shared" si="93"/>
        <v>99</v>
      </c>
      <c r="R519" s="57">
        <f t="shared" si="94"/>
        <v>513</v>
      </c>
      <c r="S519" s="57" t="str">
        <f t="shared" si="95"/>
        <v>DQ</v>
      </c>
      <c r="U519" s="57">
        <f>'Factory Gun'!B89</f>
        <v>0</v>
      </c>
      <c r="V519" s="57">
        <f>'Factory Gun'!P89</f>
        <v>0</v>
      </c>
      <c r="W519" s="57">
        <f>'Factory Gun'!Q89</f>
        <v>0</v>
      </c>
      <c r="X519" s="171">
        <f>'Factory Gun'!R89</f>
        <v>0</v>
      </c>
      <c r="Y519" s="57">
        <f t="shared" si="96"/>
        <v>0</v>
      </c>
      <c r="Z519" s="57" t="str">
        <f t="shared" si="97"/>
        <v>99</v>
      </c>
      <c r="AA519" s="57">
        <f t="shared" si="98"/>
        <v>513</v>
      </c>
      <c r="AB519" s="57" t="str">
        <f t="shared" si="99"/>
        <v>DQ</v>
      </c>
    </row>
    <row r="520" spans="1:28" x14ac:dyDescent="0.35">
      <c r="A520" s="57">
        <v>514</v>
      </c>
      <c r="B520" s="57" t="s">
        <v>155</v>
      </c>
      <c r="C520" s="57" t="str">
        <f>IF('Competitor List'!J69="Y",'Competitor List'!B69," ")</f>
        <v xml:space="preserve"> </v>
      </c>
      <c r="D520" s="57">
        <f>'LIGHT GUN'!P90</f>
        <v>0</v>
      </c>
      <c r="E520" s="57">
        <f>'LIGHT GUN'!Q90</f>
        <v>0</v>
      </c>
      <c r="F520" s="171">
        <f>'LIGHT GUN'!R90</f>
        <v>0</v>
      </c>
      <c r="G520" s="57">
        <f t="shared" ref="G520:G583" si="100">IF(ISNUMBER(F520),SUM(F520),"99")</f>
        <v>0</v>
      </c>
      <c r="H520" s="57" t="str">
        <f t="shared" ref="H520:H583" si="101">IF(G520=0,"99",G520)</f>
        <v>99</v>
      </c>
      <c r="I520" s="57">
        <f t="shared" ref="I520:I583" si="102" xml:space="preserve"> IF(AND(ISNUMBER(D520)),RANK(D520,$D$7:$D$606,0)+SUMPRODUCT(($D$7:$D$606=D520)*($F$7:$F$606&lt;F520))+SUMPRODUCT(($D$7:$D$606=D520)*($F$7:$F$606=F520)*($E$7:$E$606&gt;E520))+SUMPRODUCT(($D$7:$D$606=D520)*($F$7:$F$606=F520)*($E$7:$E$606=E520)*($A$7:$A$606&lt;A520)),"DQ")</f>
        <v>514</v>
      </c>
      <c r="J520" s="57" t="str">
        <f t="shared" ref="J520:J583" si="103" xml:space="preserve"> IF(AND(ISNUMBER(H520)),RANK(H520,$H$7:$H$606,1)+SUMPRODUCT(($H$7:$H$606=H520)*($D$7:$D$606&gt;D520))+SUMPRODUCT(($H$7:$H$606=H520)*($D$7:$D$606=D520)*($E$7:$E$606&gt;E520))+SUMPRODUCT(($H$7:$H$606=H520)*($D$7:$D$606=D520)*($E$7:$E$606=E520)*($A$7:$A$606&lt;A520)),"DQ")</f>
        <v>DQ</v>
      </c>
      <c r="L520" s="57" t="str">
        <f>IF('Competitor List'!K69="Y",'Competitor List'!C69," ")</f>
        <v xml:space="preserve"> </v>
      </c>
      <c r="M520" s="57">
        <f>'HEAVY GUN'!P90</f>
        <v>0</v>
      </c>
      <c r="N520" s="57">
        <f>'HEAVY GUN'!Q90</f>
        <v>0</v>
      </c>
      <c r="O520" s="171">
        <f>'HEAVY GUN'!R90</f>
        <v>0</v>
      </c>
      <c r="P520" s="57">
        <f t="shared" ref="P520:P583" si="104">IF(ISNUMBER(O520),SUM(O520),"99")</f>
        <v>0</v>
      </c>
      <c r="Q520" s="57" t="str">
        <f t="shared" ref="Q520:Q583" si="105">IF(P520=0,"99",P520)</f>
        <v>99</v>
      </c>
      <c r="R520" s="57">
        <f t="shared" ref="R520:R583" si="106" xml:space="preserve"> IF(AND(ISNUMBER(M520)),RANK(M520,$M$7:$M$606,0)+SUMPRODUCT(($M$7:$M$606=M520)*($O$7:$O$606&lt;O520))+SUMPRODUCT(($M$7:$M$606=M520)*($O$7:$O$606=O520)*($N$7:$N$606&gt;N520))+SUMPRODUCT(($M$7:$M$606=M520)*($O$7:$O$606=O520)*($N$7:$N$606=N520)*($A$7:$A$606&lt;A520)),"DQ")</f>
        <v>514</v>
      </c>
      <c r="S520" s="57" t="str">
        <f t="shared" ref="S520:S583" si="107" xml:space="preserve"> IF(AND(Q520&gt;0,ISNUMBER(Q520)),RANK(Q520,$Q$7:$Q$606,1)+SUMPRODUCT(($Q$7:$Q$606=Q520)*($M$7:$M$606&gt;M520))+SUMPRODUCT(($Q$7:$Q$606=Q520)*($M$7:$M$606=M520)*($N$7:$N$606&gt;N520))+SUMPRODUCT(($Q$7:$Q$606=Q520)*($M$7:$M$606=M520)*($N$7:$N$606=N520)*($A$7:$A$606&lt;A520)),"DQ")</f>
        <v>DQ</v>
      </c>
      <c r="U520" s="57">
        <f>'Factory Gun'!B90</f>
        <v>0</v>
      </c>
      <c r="V520" s="57">
        <f>'Factory Gun'!P90</f>
        <v>0</v>
      </c>
      <c r="W520" s="57">
        <f>'Factory Gun'!Q90</f>
        <v>0</v>
      </c>
      <c r="X520" s="171">
        <f>'Factory Gun'!R90</f>
        <v>0</v>
      </c>
      <c r="Y520" s="57">
        <f t="shared" ref="Y520:Y583" si="108">IF(ISNUMBER(X520),SUM(X520),"99")</f>
        <v>0</v>
      </c>
      <c r="Z520" s="57" t="str">
        <f t="shared" ref="Z520:Z583" si="109">IF(Y520=0,"99",Y520)</f>
        <v>99</v>
      </c>
      <c r="AA520" s="57">
        <f t="shared" si="98"/>
        <v>514</v>
      </c>
      <c r="AB520" s="57" t="str">
        <f t="shared" si="99"/>
        <v>DQ</v>
      </c>
    </row>
    <row r="521" spans="1:28" x14ac:dyDescent="0.35">
      <c r="A521" s="57">
        <v>515</v>
      </c>
      <c r="B521" s="57" t="s">
        <v>155</v>
      </c>
      <c r="C521" s="57" t="str">
        <f>IF('Competitor List'!J70="Y",'Competitor List'!B70," ")</f>
        <v xml:space="preserve"> </v>
      </c>
      <c r="D521" s="57">
        <f>'LIGHT GUN'!P91</f>
        <v>0</v>
      </c>
      <c r="E521" s="57">
        <f>'LIGHT GUN'!Q91</f>
        <v>0</v>
      </c>
      <c r="F521" s="171">
        <f>'LIGHT GUN'!R91</f>
        <v>0</v>
      </c>
      <c r="G521" s="57">
        <f t="shared" si="100"/>
        <v>0</v>
      </c>
      <c r="H521" s="57" t="str">
        <f t="shared" si="101"/>
        <v>99</v>
      </c>
      <c r="I521" s="57">
        <f t="shared" si="102"/>
        <v>515</v>
      </c>
      <c r="J521" s="57" t="str">
        <f t="shared" si="103"/>
        <v>DQ</v>
      </c>
      <c r="L521" s="57" t="str">
        <f>IF('Competitor List'!K70="Y",'Competitor List'!C70," ")</f>
        <v xml:space="preserve"> </v>
      </c>
      <c r="M521" s="57">
        <f>'HEAVY GUN'!P91</f>
        <v>0</v>
      </c>
      <c r="N521" s="57">
        <f>'HEAVY GUN'!Q91</f>
        <v>0</v>
      </c>
      <c r="O521" s="171">
        <f>'HEAVY GUN'!R91</f>
        <v>0</v>
      </c>
      <c r="P521" s="57">
        <f t="shared" si="104"/>
        <v>0</v>
      </c>
      <c r="Q521" s="57" t="str">
        <f t="shared" si="105"/>
        <v>99</v>
      </c>
      <c r="R521" s="57">
        <f t="shared" si="106"/>
        <v>515</v>
      </c>
      <c r="S521" s="57" t="str">
        <f t="shared" si="107"/>
        <v>DQ</v>
      </c>
      <c r="U521" s="57">
        <f>'Factory Gun'!B91</f>
        <v>0</v>
      </c>
      <c r="V521" s="57">
        <f>'Factory Gun'!P91</f>
        <v>0</v>
      </c>
      <c r="W521" s="57">
        <f>'Factory Gun'!Q91</f>
        <v>0</v>
      </c>
      <c r="X521" s="171">
        <f>'Factory Gun'!R91</f>
        <v>0</v>
      </c>
      <c r="Y521" s="57">
        <f t="shared" si="108"/>
        <v>0</v>
      </c>
      <c r="Z521" s="57" t="str">
        <f t="shared" si="109"/>
        <v>99</v>
      </c>
      <c r="AA521" s="57">
        <f t="shared" si="98"/>
        <v>515</v>
      </c>
      <c r="AB521" s="57" t="str">
        <f t="shared" si="99"/>
        <v>DQ</v>
      </c>
    </row>
    <row r="522" spans="1:28" x14ac:dyDescent="0.35">
      <c r="A522" s="57">
        <v>516</v>
      </c>
      <c r="B522" s="57" t="s">
        <v>155</v>
      </c>
      <c r="C522" s="57" t="str">
        <f>IF('Competitor List'!J71="Y",'Competitor List'!B71," ")</f>
        <v xml:space="preserve"> </v>
      </c>
      <c r="D522" s="57">
        <f>'LIGHT GUN'!P92</f>
        <v>0</v>
      </c>
      <c r="E522" s="57">
        <f>'LIGHT GUN'!Q92</f>
        <v>0</v>
      </c>
      <c r="F522" s="171">
        <f>'LIGHT GUN'!R92</f>
        <v>0</v>
      </c>
      <c r="G522" s="57">
        <f t="shared" si="100"/>
        <v>0</v>
      </c>
      <c r="H522" s="57" t="str">
        <f t="shared" si="101"/>
        <v>99</v>
      </c>
      <c r="I522" s="57">
        <f t="shared" si="102"/>
        <v>516</v>
      </c>
      <c r="J522" s="57" t="str">
        <f t="shared" si="103"/>
        <v>DQ</v>
      </c>
      <c r="L522" s="57" t="str">
        <f>IF('Competitor List'!K71="Y",'Competitor List'!C71," ")</f>
        <v xml:space="preserve"> </v>
      </c>
      <c r="M522" s="57">
        <f>'HEAVY GUN'!P92</f>
        <v>0</v>
      </c>
      <c r="N522" s="57">
        <f>'HEAVY GUN'!Q92</f>
        <v>0</v>
      </c>
      <c r="O522" s="171">
        <f>'HEAVY GUN'!R92</f>
        <v>0</v>
      </c>
      <c r="P522" s="57">
        <f t="shared" si="104"/>
        <v>0</v>
      </c>
      <c r="Q522" s="57" t="str">
        <f t="shared" si="105"/>
        <v>99</v>
      </c>
      <c r="R522" s="57">
        <f t="shared" si="106"/>
        <v>516</v>
      </c>
      <c r="S522" s="57" t="str">
        <f t="shared" si="107"/>
        <v>DQ</v>
      </c>
      <c r="U522" s="57">
        <f>'Factory Gun'!B92</f>
        <v>0</v>
      </c>
      <c r="V522" s="57">
        <f>'Factory Gun'!P92</f>
        <v>0</v>
      </c>
      <c r="W522" s="57">
        <f>'Factory Gun'!Q92</f>
        <v>0</v>
      </c>
      <c r="X522" s="171">
        <f>'Factory Gun'!R92</f>
        <v>0</v>
      </c>
      <c r="Y522" s="57">
        <f t="shared" si="108"/>
        <v>0</v>
      </c>
      <c r="Z522" s="57" t="str">
        <f t="shared" si="109"/>
        <v>99</v>
      </c>
      <c r="AA522" s="57">
        <f t="shared" ref="AA522:AA585" si="110" xml:space="preserve"> IF(AND(ISNUMBER(V522)),RANK(V522,$V$7:$V$606,0)+SUMPRODUCT(($V$7:$V$606=V522)*($X$7:$X$606&lt;X522))+SUMPRODUCT(($V$7:$V$606=V522)*($X$7:$X$606=X522)*($W$7:$W$606&gt;W522))+SUMPRODUCT(($V$7:$V$606=V522)*($X$7:$X$606=X522)*($W$7:$W$606=W522)*($A$7:$A$606&lt;A522)),"DQ")</f>
        <v>516</v>
      </c>
      <c r="AB522" s="57" t="str">
        <f t="shared" ref="AB522:AB585" si="111" xml:space="preserve"> IF(AND(Z522&gt;0,ISNUMBER(Z522)),RANK(Z522,$Z$7:$Z$606,1)+SUMPRODUCT(($Z$7:$Z$606=Z522)*($V$7:$V$606&gt;V522))+SUMPRODUCT(($Z$7:$Z$606=Z522)*($V$7:$V$606=V522)*($W$7:$W$606&gt;W522))+SUMPRODUCT(($Z$7:$Z$606=Z522)*($V$7:$V$606=V522)*($W$7:$W$606=W522)*($A$7:$A$606&lt;A522)),"DQ")</f>
        <v>DQ</v>
      </c>
    </row>
    <row r="523" spans="1:28" x14ac:dyDescent="0.35">
      <c r="A523" s="57">
        <v>517</v>
      </c>
      <c r="B523" s="57" t="s">
        <v>155</v>
      </c>
      <c r="C523" s="57" t="str">
        <f>IF('Competitor List'!J72="Y",'Competitor List'!B72," ")</f>
        <v xml:space="preserve"> </v>
      </c>
      <c r="D523" s="57">
        <f>'LIGHT GUN'!P93</f>
        <v>0</v>
      </c>
      <c r="E523" s="57">
        <f>'LIGHT GUN'!Q93</f>
        <v>0</v>
      </c>
      <c r="F523" s="171">
        <f>'LIGHT GUN'!R93</f>
        <v>0</v>
      </c>
      <c r="G523" s="57">
        <f t="shared" si="100"/>
        <v>0</v>
      </c>
      <c r="H523" s="57" t="str">
        <f t="shared" si="101"/>
        <v>99</v>
      </c>
      <c r="I523" s="57">
        <f t="shared" si="102"/>
        <v>517</v>
      </c>
      <c r="J523" s="57" t="str">
        <f t="shared" si="103"/>
        <v>DQ</v>
      </c>
      <c r="L523" s="57" t="str">
        <f>IF('Competitor List'!K72="Y",'Competitor List'!C72," ")</f>
        <v xml:space="preserve"> </v>
      </c>
      <c r="M523" s="57">
        <f>'HEAVY GUN'!P93</f>
        <v>0</v>
      </c>
      <c r="N523" s="57">
        <f>'HEAVY GUN'!Q93</f>
        <v>0</v>
      </c>
      <c r="O523" s="171">
        <f>'HEAVY GUN'!R93</f>
        <v>0</v>
      </c>
      <c r="P523" s="57">
        <f t="shared" si="104"/>
        <v>0</v>
      </c>
      <c r="Q523" s="57" t="str">
        <f t="shared" si="105"/>
        <v>99</v>
      </c>
      <c r="R523" s="57">
        <f t="shared" si="106"/>
        <v>517</v>
      </c>
      <c r="S523" s="57" t="str">
        <f t="shared" si="107"/>
        <v>DQ</v>
      </c>
      <c r="U523" s="57">
        <f>'Factory Gun'!B93</f>
        <v>0</v>
      </c>
      <c r="V523" s="57">
        <f>'Factory Gun'!P93</f>
        <v>0</v>
      </c>
      <c r="W523" s="57">
        <f>'Factory Gun'!Q93</f>
        <v>0</v>
      </c>
      <c r="X523" s="171">
        <f>'Factory Gun'!R93</f>
        <v>0</v>
      </c>
      <c r="Y523" s="57">
        <f t="shared" si="108"/>
        <v>0</v>
      </c>
      <c r="Z523" s="57" t="str">
        <f t="shared" si="109"/>
        <v>99</v>
      </c>
      <c r="AA523" s="57">
        <f t="shared" si="110"/>
        <v>517</v>
      </c>
      <c r="AB523" s="57" t="str">
        <f t="shared" si="111"/>
        <v>DQ</v>
      </c>
    </row>
    <row r="524" spans="1:28" x14ac:dyDescent="0.35">
      <c r="A524" s="57">
        <v>518</v>
      </c>
      <c r="B524" s="57" t="s">
        <v>155</v>
      </c>
      <c r="C524" s="57" t="str">
        <f>IF('Competitor List'!J73="Y",'Competitor List'!B73," ")</f>
        <v xml:space="preserve"> </v>
      </c>
      <c r="D524" s="57">
        <f>'LIGHT GUN'!P94</f>
        <v>0</v>
      </c>
      <c r="E524" s="57">
        <f>'LIGHT GUN'!Q94</f>
        <v>0</v>
      </c>
      <c r="F524" s="171">
        <f>'LIGHT GUN'!R94</f>
        <v>0</v>
      </c>
      <c r="G524" s="57">
        <f t="shared" si="100"/>
        <v>0</v>
      </c>
      <c r="H524" s="57" t="str">
        <f t="shared" si="101"/>
        <v>99</v>
      </c>
      <c r="I524" s="57">
        <f t="shared" si="102"/>
        <v>518</v>
      </c>
      <c r="J524" s="57" t="str">
        <f t="shared" si="103"/>
        <v>DQ</v>
      </c>
      <c r="L524" s="57" t="str">
        <f>IF('Competitor List'!K73="Y",'Competitor List'!C73," ")</f>
        <v xml:space="preserve"> </v>
      </c>
      <c r="M524" s="57">
        <f>'HEAVY GUN'!P94</f>
        <v>0</v>
      </c>
      <c r="N524" s="57">
        <f>'HEAVY GUN'!Q94</f>
        <v>0</v>
      </c>
      <c r="O524" s="171">
        <f>'HEAVY GUN'!R94</f>
        <v>0</v>
      </c>
      <c r="P524" s="57">
        <f t="shared" si="104"/>
        <v>0</v>
      </c>
      <c r="Q524" s="57" t="str">
        <f t="shared" si="105"/>
        <v>99</v>
      </c>
      <c r="R524" s="57">
        <f t="shared" si="106"/>
        <v>518</v>
      </c>
      <c r="S524" s="57" t="str">
        <f t="shared" si="107"/>
        <v>DQ</v>
      </c>
      <c r="U524" s="57">
        <f>'Factory Gun'!B94</f>
        <v>0</v>
      </c>
      <c r="V524" s="57">
        <f>'Factory Gun'!P94</f>
        <v>0</v>
      </c>
      <c r="W524" s="57">
        <f>'Factory Gun'!Q94</f>
        <v>0</v>
      </c>
      <c r="X524" s="171">
        <f>'Factory Gun'!R94</f>
        <v>0</v>
      </c>
      <c r="Y524" s="57">
        <f t="shared" si="108"/>
        <v>0</v>
      </c>
      <c r="Z524" s="57" t="str">
        <f t="shared" si="109"/>
        <v>99</v>
      </c>
      <c r="AA524" s="57">
        <f t="shared" si="110"/>
        <v>518</v>
      </c>
      <c r="AB524" s="57" t="str">
        <f t="shared" si="111"/>
        <v>DQ</v>
      </c>
    </row>
    <row r="525" spans="1:28" x14ac:dyDescent="0.35">
      <c r="A525" s="57">
        <v>519</v>
      </c>
      <c r="B525" s="57" t="s">
        <v>155</v>
      </c>
      <c r="C525" s="57" t="str">
        <f>IF('Competitor List'!J74="Y",'Competitor List'!B74," ")</f>
        <v xml:space="preserve"> </v>
      </c>
      <c r="D525" s="57">
        <f>'LIGHT GUN'!P95</f>
        <v>0</v>
      </c>
      <c r="E525" s="57">
        <f>'LIGHT GUN'!Q95</f>
        <v>0</v>
      </c>
      <c r="F525" s="171">
        <f>'LIGHT GUN'!R95</f>
        <v>0</v>
      </c>
      <c r="G525" s="57">
        <f t="shared" si="100"/>
        <v>0</v>
      </c>
      <c r="H525" s="57" t="str">
        <f t="shared" si="101"/>
        <v>99</v>
      </c>
      <c r="I525" s="57">
        <f t="shared" si="102"/>
        <v>519</v>
      </c>
      <c r="J525" s="57" t="str">
        <f t="shared" si="103"/>
        <v>DQ</v>
      </c>
      <c r="L525" s="57" t="str">
        <f>IF('Competitor List'!K74="Y",'Competitor List'!C74," ")</f>
        <v xml:space="preserve"> </v>
      </c>
      <c r="M525" s="57">
        <f>'HEAVY GUN'!P95</f>
        <v>0</v>
      </c>
      <c r="N525" s="57">
        <f>'HEAVY GUN'!Q95</f>
        <v>0</v>
      </c>
      <c r="O525" s="171">
        <f>'HEAVY GUN'!R95</f>
        <v>0</v>
      </c>
      <c r="P525" s="57">
        <f t="shared" si="104"/>
        <v>0</v>
      </c>
      <c r="Q525" s="57" t="str">
        <f t="shared" si="105"/>
        <v>99</v>
      </c>
      <c r="R525" s="57">
        <f t="shared" si="106"/>
        <v>519</v>
      </c>
      <c r="S525" s="57" t="str">
        <f t="shared" si="107"/>
        <v>DQ</v>
      </c>
      <c r="U525" s="57">
        <f>'Factory Gun'!B95</f>
        <v>0</v>
      </c>
      <c r="V525" s="57">
        <f>'Factory Gun'!P95</f>
        <v>0</v>
      </c>
      <c r="W525" s="57">
        <f>'Factory Gun'!Q95</f>
        <v>0</v>
      </c>
      <c r="X525" s="171">
        <f>'Factory Gun'!R95</f>
        <v>0</v>
      </c>
      <c r="Y525" s="57">
        <f t="shared" si="108"/>
        <v>0</v>
      </c>
      <c r="Z525" s="57" t="str">
        <f t="shared" si="109"/>
        <v>99</v>
      </c>
      <c r="AA525" s="57">
        <f t="shared" si="110"/>
        <v>519</v>
      </c>
      <c r="AB525" s="57" t="str">
        <f t="shared" si="111"/>
        <v>DQ</v>
      </c>
    </row>
    <row r="526" spans="1:28" x14ac:dyDescent="0.35">
      <c r="A526" s="57">
        <v>520</v>
      </c>
      <c r="B526" s="57" t="s">
        <v>155</v>
      </c>
      <c r="C526" s="57" t="str">
        <f>IF('Competitor List'!J75="Y",'Competitor List'!B75," ")</f>
        <v xml:space="preserve"> </v>
      </c>
      <c r="D526" s="57">
        <f>'LIGHT GUN'!P96</f>
        <v>0</v>
      </c>
      <c r="E526" s="57">
        <f>'LIGHT GUN'!Q96</f>
        <v>0</v>
      </c>
      <c r="F526" s="171">
        <f>'LIGHT GUN'!R96</f>
        <v>0</v>
      </c>
      <c r="G526" s="57">
        <f t="shared" si="100"/>
        <v>0</v>
      </c>
      <c r="H526" s="57" t="str">
        <f t="shared" si="101"/>
        <v>99</v>
      </c>
      <c r="I526" s="57">
        <f t="shared" si="102"/>
        <v>520</v>
      </c>
      <c r="J526" s="57" t="str">
        <f t="shared" si="103"/>
        <v>DQ</v>
      </c>
      <c r="L526" s="57" t="str">
        <f>IF('Competitor List'!K75="Y",'Competitor List'!C75," ")</f>
        <v xml:space="preserve"> </v>
      </c>
      <c r="M526" s="57">
        <f>'HEAVY GUN'!P96</f>
        <v>0</v>
      </c>
      <c r="N526" s="57">
        <f>'HEAVY GUN'!Q96</f>
        <v>0</v>
      </c>
      <c r="O526" s="171">
        <f>'HEAVY GUN'!R96</f>
        <v>0</v>
      </c>
      <c r="P526" s="57">
        <f t="shared" si="104"/>
        <v>0</v>
      </c>
      <c r="Q526" s="57" t="str">
        <f t="shared" si="105"/>
        <v>99</v>
      </c>
      <c r="R526" s="57">
        <f t="shared" si="106"/>
        <v>520</v>
      </c>
      <c r="S526" s="57" t="str">
        <f t="shared" si="107"/>
        <v>DQ</v>
      </c>
      <c r="U526" s="57">
        <f>'Factory Gun'!B96</f>
        <v>0</v>
      </c>
      <c r="V526" s="57">
        <f>'Factory Gun'!P96</f>
        <v>0</v>
      </c>
      <c r="W526" s="57">
        <f>'Factory Gun'!Q96</f>
        <v>0</v>
      </c>
      <c r="X526" s="171">
        <f>'Factory Gun'!R96</f>
        <v>0</v>
      </c>
      <c r="Y526" s="57">
        <f t="shared" si="108"/>
        <v>0</v>
      </c>
      <c r="Z526" s="57" t="str">
        <f t="shared" si="109"/>
        <v>99</v>
      </c>
      <c r="AA526" s="57">
        <f t="shared" si="110"/>
        <v>520</v>
      </c>
      <c r="AB526" s="57" t="str">
        <f t="shared" si="111"/>
        <v>DQ</v>
      </c>
    </row>
    <row r="527" spans="1:28" x14ac:dyDescent="0.35">
      <c r="A527" s="57">
        <v>521</v>
      </c>
      <c r="B527" s="57" t="s">
        <v>155</v>
      </c>
      <c r="C527" s="57" t="str">
        <f>IF('Competitor List'!J76="Y",'Competitor List'!B76," ")</f>
        <v xml:space="preserve"> </v>
      </c>
      <c r="D527" s="57">
        <f>'LIGHT GUN'!P97</f>
        <v>0</v>
      </c>
      <c r="E527" s="57">
        <f>'LIGHT GUN'!Q97</f>
        <v>0</v>
      </c>
      <c r="F527" s="171">
        <f>'LIGHT GUN'!R97</f>
        <v>0</v>
      </c>
      <c r="G527" s="57">
        <f t="shared" si="100"/>
        <v>0</v>
      </c>
      <c r="H527" s="57" t="str">
        <f t="shared" si="101"/>
        <v>99</v>
      </c>
      <c r="I527" s="57">
        <f t="shared" si="102"/>
        <v>521</v>
      </c>
      <c r="J527" s="57" t="str">
        <f t="shared" si="103"/>
        <v>DQ</v>
      </c>
      <c r="L527" s="57" t="str">
        <f>IF('Competitor List'!K76="Y",'Competitor List'!C76," ")</f>
        <v xml:space="preserve"> </v>
      </c>
      <c r="M527" s="57">
        <f>'HEAVY GUN'!P97</f>
        <v>0</v>
      </c>
      <c r="N527" s="57">
        <f>'HEAVY GUN'!Q97</f>
        <v>0</v>
      </c>
      <c r="O527" s="171">
        <f>'HEAVY GUN'!R97</f>
        <v>0</v>
      </c>
      <c r="P527" s="57">
        <f t="shared" si="104"/>
        <v>0</v>
      </c>
      <c r="Q527" s="57" t="str">
        <f t="shared" si="105"/>
        <v>99</v>
      </c>
      <c r="R527" s="57">
        <f t="shared" si="106"/>
        <v>521</v>
      </c>
      <c r="S527" s="57" t="str">
        <f t="shared" si="107"/>
        <v>DQ</v>
      </c>
      <c r="U527" s="57">
        <f>'Factory Gun'!B97</f>
        <v>0</v>
      </c>
      <c r="V527" s="57">
        <f>'Factory Gun'!P97</f>
        <v>0</v>
      </c>
      <c r="W527" s="57">
        <f>'Factory Gun'!Q97</f>
        <v>0</v>
      </c>
      <c r="X527" s="171">
        <f>'Factory Gun'!R97</f>
        <v>0</v>
      </c>
      <c r="Y527" s="57">
        <f t="shared" si="108"/>
        <v>0</v>
      </c>
      <c r="Z527" s="57" t="str">
        <f t="shared" si="109"/>
        <v>99</v>
      </c>
      <c r="AA527" s="57">
        <f t="shared" si="110"/>
        <v>521</v>
      </c>
      <c r="AB527" s="57" t="str">
        <f t="shared" si="111"/>
        <v>DQ</v>
      </c>
    </row>
    <row r="528" spans="1:28" x14ac:dyDescent="0.35">
      <c r="A528" s="57">
        <v>522</v>
      </c>
      <c r="B528" s="57" t="s">
        <v>155</v>
      </c>
      <c r="C528" s="57" t="str">
        <f>IF('Competitor List'!J77="Y",'Competitor List'!B77," ")</f>
        <v xml:space="preserve"> </v>
      </c>
      <c r="D528" s="57">
        <f>'LIGHT GUN'!P98</f>
        <v>0</v>
      </c>
      <c r="E528" s="57">
        <f>'LIGHT GUN'!Q98</f>
        <v>0</v>
      </c>
      <c r="F528" s="171">
        <f>'LIGHT GUN'!R98</f>
        <v>0</v>
      </c>
      <c r="G528" s="57">
        <f t="shared" si="100"/>
        <v>0</v>
      </c>
      <c r="H528" s="57" t="str">
        <f t="shared" si="101"/>
        <v>99</v>
      </c>
      <c r="I528" s="57">
        <f t="shared" si="102"/>
        <v>522</v>
      </c>
      <c r="J528" s="57" t="str">
        <f t="shared" si="103"/>
        <v>DQ</v>
      </c>
      <c r="L528" s="57" t="str">
        <f>IF('Competitor List'!K77="Y",'Competitor List'!C77," ")</f>
        <v xml:space="preserve"> </v>
      </c>
      <c r="M528" s="57">
        <f>'HEAVY GUN'!P98</f>
        <v>0</v>
      </c>
      <c r="N528" s="57">
        <f>'HEAVY GUN'!Q98</f>
        <v>0</v>
      </c>
      <c r="O528" s="171">
        <f>'HEAVY GUN'!R98</f>
        <v>0</v>
      </c>
      <c r="P528" s="57">
        <f t="shared" si="104"/>
        <v>0</v>
      </c>
      <c r="Q528" s="57" t="str">
        <f t="shared" si="105"/>
        <v>99</v>
      </c>
      <c r="R528" s="57">
        <f t="shared" si="106"/>
        <v>522</v>
      </c>
      <c r="S528" s="57" t="str">
        <f t="shared" si="107"/>
        <v>DQ</v>
      </c>
      <c r="U528" s="57">
        <f>'Factory Gun'!B98</f>
        <v>0</v>
      </c>
      <c r="V528" s="57">
        <f>'Factory Gun'!P98</f>
        <v>0</v>
      </c>
      <c r="W528" s="57">
        <f>'Factory Gun'!Q98</f>
        <v>0</v>
      </c>
      <c r="X528" s="171">
        <f>'Factory Gun'!R98</f>
        <v>0</v>
      </c>
      <c r="Y528" s="57">
        <f t="shared" si="108"/>
        <v>0</v>
      </c>
      <c r="Z528" s="57" t="str">
        <f t="shared" si="109"/>
        <v>99</v>
      </c>
      <c r="AA528" s="57">
        <f t="shared" si="110"/>
        <v>522</v>
      </c>
      <c r="AB528" s="57" t="str">
        <f t="shared" si="111"/>
        <v>DQ</v>
      </c>
    </row>
    <row r="529" spans="1:28" x14ac:dyDescent="0.35">
      <c r="A529" s="57">
        <v>523</v>
      </c>
      <c r="B529" s="57" t="s">
        <v>155</v>
      </c>
      <c r="C529" s="57" t="str">
        <f>IF('Competitor List'!J78="Y",'Competitor List'!B78," ")</f>
        <v xml:space="preserve"> </v>
      </c>
      <c r="D529" s="57">
        <f>'LIGHT GUN'!P99</f>
        <v>0</v>
      </c>
      <c r="E529" s="57">
        <f>'LIGHT GUN'!Q99</f>
        <v>0</v>
      </c>
      <c r="F529" s="171">
        <f>'LIGHT GUN'!R99</f>
        <v>0</v>
      </c>
      <c r="G529" s="57">
        <f t="shared" si="100"/>
        <v>0</v>
      </c>
      <c r="H529" s="57" t="str">
        <f t="shared" si="101"/>
        <v>99</v>
      </c>
      <c r="I529" s="57">
        <f t="shared" si="102"/>
        <v>523</v>
      </c>
      <c r="J529" s="57" t="str">
        <f t="shared" si="103"/>
        <v>DQ</v>
      </c>
      <c r="L529" s="57" t="str">
        <f>IF('Competitor List'!K78="Y",'Competitor List'!C78," ")</f>
        <v xml:space="preserve"> </v>
      </c>
      <c r="M529" s="57">
        <f>'HEAVY GUN'!P99</f>
        <v>0</v>
      </c>
      <c r="N529" s="57">
        <f>'HEAVY GUN'!Q99</f>
        <v>0</v>
      </c>
      <c r="O529" s="171">
        <f>'HEAVY GUN'!R99</f>
        <v>0</v>
      </c>
      <c r="P529" s="57">
        <f t="shared" si="104"/>
        <v>0</v>
      </c>
      <c r="Q529" s="57" t="str">
        <f t="shared" si="105"/>
        <v>99</v>
      </c>
      <c r="R529" s="57">
        <f t="shared" si="106"/>
        <v>523</v>
      </c>
      <c r="S529" s="57" t="str">
        <f t="shared" si="107"/>
        <v>DQ</v>
      </c>
      <c r="U529" s="57">
        <f>'Factory Gun'!B99</f>
        <v>0</v>
      </c>
      <c r="V529" s="57">
        <f>'Factory Gun'!P99</f>
        <v>0</v>
      </c>
      <c r="W529" s="57">
        <f>'Factory Gun'!Q99</f>
        <v>0</v>
      </c>
      <c r="X529" s="171">
        <f>'Factory Gun'!R99</f>
        <v>0</v>
      </c>
      <c r="Y529" s="57">
        <f t="shared" si="108"/>
        <v>0</v>
      </c>
      <c r="Z529" s="57" t="str">
        <f t="shared" si="109"/>
        <v>99</v>
      </c>
      <c r="AA529" s="57">
        <f t="shared" si="110"/>
        <v>523</v>
      </c>
      <c r="AB529" s="57" t="str">
        <f t="shared" si="111"/>
        <v>DQ</v>
      </c>
    </row>
    <row r="530" spans="1:28" x14ac:dyDescent="0.35">
      <c r="A530" s="57">
        <v>524</v>
      </c>
      <c r="B530" s="57" t="s">
        <v>155</v>
      </c>
      <c r="C530" s="57" t="str">
        <f>IF('Competitor List'!J79="Y",'Competitor List'!B79," ")</f>
        <v xml:space="preserve"> </v>
      </c>
      <c r="D530" s="57">
        <f>'LIGHT GUN'!P100</f>
        <v>0</v>
      </c>
      <c r="E530" s="57">
        <f>'LIGHT GUN'!Q100</f>
        <v>0</v>
      </c>
      <c r="F530" s="171">
        <f>'LIGHT GUN'!R100</f>
        <v>0</v>
      </c>
      <c r="G530" s="57">
        <f t="shared" si="100"/>
        <v>0</v>
      </c>
      <c r="H530" s="57" t="str">
        <f t="shared" si="101"/>
        <v>99</v>
      </c>
      <c r="I530" s="57">
        <f t="shared" si="102"/>
        <v>524</v>
      </c>
      <c r="J530" s="57" t="str">
        <f t="shared" si="103"/>
        <v>DQ</v>
      </c>
      <c r="L530" s="57" t="str">
        <f>IF('Competitor List'!K79="Y",'Competitor List'!C79," ")</f>
        <v xml:space="preserve"> </v>
      </c>
      <c r="M530" s="57">
        <f>'HEAVY GUN'!P100</f>
        <v>0</v>
      </c>
      <c r="N530" s="57">
        <f>'HEAVY GUN'!Q100</f>
        <v>0</v>
      </c>
      <c r="O530" s="171">
        <f>'HEAVY GUN'!R100</f>
        <v>0</v>
      </c>
      <c r="P530" s="57">
        <f t="shared" si="104"/>
        <v>0</v>
      </c>
      <c r="Q530" s="57" t="str">
        <f t="shared" si="105"/>
        <v>99</v>
      </c>
      <c r="R530" s="57">
        <f t="shared" si="106"/>
        <v>524</v>
      </c>
      <c r="S530" s="57" t="str">
        <f t="shared" si="107"/>
        <v>DQ</v>
      </c>
      <c r="U530" s="57">
        <f>'Factory Gun'!B100</f>
        <v>0</v>
      </c>
      <c r="V530" s="57">
        <f>'Factory Gun'!P100</f>
        <v>0</v>
      </c>
      <c r="W530" s="57">
        <f>'Factory Gun'!Q100</f>
        <v>0</v>
      </c>
      <c r="X530" s="171">
        <f>'Factory Gun'!R100</f>
        <v>0</v>
      </c>
      <c r="Y530" s="57">
        <f t="shared" si="108"/>
        <v>0</v>
      </c>
      <c r="Z530" s="57" t="str">
        <f t="shared" si="109"/>
        <v>99</v>
      </c>
      <c r="AA530" s="57">
        <f t="shared" si="110"/>
        <v>524</v>
      </c>
      <c r="AB530" s="57" t="str">
        <f t="shared" si="111"/>
        <v>DQ</v>
      </c>
    </row>
    <row r="531" spans="1:28" x14ac:dyDescent="0.35">
      <c r="A531" s="57">
        <v>525</v>
      </c>
      <c r="B531" s="57" t="s">
        <v>155</v>
      </c>
      <c r="C531" s="57" t="str">
        <f>IF('Competitor List'!J80="Y",'Competitor List'!B80," ")</f>
        <v xml:space="preserve"> </v>
      </c>
      <c r="D531" s="57">
        <f>'LIGHT GUN'!P101</f>
        <v>0</v>
      </c>
      <c r="E531" s="57">
        <f>'LIGHT GUN'!Q101</f>
        <v>0</v>
      </c>
      <c r="F531" s="171">
        <f>'LIGHT GUN'!R101</f>
        <v>0</v>
      </c>
      <c r="G531" s="57">
        <f t="shared" si="100"/>
        <v>0</v>
      </c>
      <c r="H531" s="57" t="str">
        <f t="shared" si="101"/>
        <v>99</v>
      </c>
      <c r="I531" s="57">
        <f t="shared" si="102"/>
        <v>525</v>
      </c>
      <c r="J531" s="57" t="str">
        <f t="shared" si="103"/>
        <v>DQ</v>
      </c>
      <c r="L531" s="57" t="str">
        <f>IF('Competitor List'!K80="Y",'Competitor List'!C80," ")</f>
        <v xml:space="preserve"> </v>
      </c>
      <c r="M531" s="57">
        <f>'HEAVY GUN'!P101</f>
        <v>0</v>
      </c>
      <c r="N531" s="57">
        <f>'HEAVY GUN'!Q101</f>
        <v>0</v>
      </c>
      <c r="O531" s="171">
        <f>'HEAVY GUN'!R101</f>
        <v>0</v>
      </c>
      <c r="P531" s="57">
        <f t="shared" si="104"/>
        <v>0</v>
      </c>
      <c r="Q531" s="57" t="str">
        <f t="shared" si="105"/>
        <v>99</v>
      </c>
      <c r="R531" s="57">
        <f t="shared" si="106"/>
        <v>525</v>
      </c>
      <c r="S531" s="57" t="str">
        <f t="shared" si="107"/>
        <v>DQ</v>
      </c>
      <c r="U531" s="57">
        <f>'Factory Gun'!B101</f>
        <v>0</v>
      </c>
      <c r="V531" s="57">
        <f>'Factory Gun'!P101</f>
        <v>0</v>
      </c>
      <c r="W531" s="57">
        <f>'Factory Gun'!Q101</f>
        <v>0</v>
      </c>
      <c r="X531" s="171">
        <f>'Factory Gun'!R101</f>
        <v>0</v>
      </c>
      <c r="Y531" s="57">
        <f t="shared" si="108"/>
        <v>0</v>
      </c>
      <c r="Z531" s="57" t="str">
        <f t="shared" si="109"/>
        <v>99</v>
      </c>
      <c r="AA531" s="57">
        <f t="shared" si="110"/>
        <v>525</v>
      </c>
      <c r="AB531" s="57" t="str">
        <f t="shared" si="111"/>
        <v>DQ</v>
      </c>
    </row>
    <row r="532" spans="1:28" x14ac:dyDescent="0.35">
      <c r="A532" s="57">
        <v>526</v>
      </c>
      <c r="B532" s="57" t="s">
        <v>155</v>
      </c>
      <c r="C532" s="57" t="str">
        <f>IF('Competitor List'!J81="Y",'Competitor List'!B81," ")</f>
        <v xml:space="preserve"> </v>
      </c>
      <c r="D532" s="57">
        <f>'LIGHT GUN'!P102</f>
        <v>0</v>
      </c>
      <c r="E532" s="57">
        <f>'LIGHT GUN'!Q102</f>
        <v>0</v>
      </c>
      <c r="F532" s="171">
        <f>'LIGHT GUN'!R102</f>
        <v>0</v>
      </c>
      <c r="G532" s="57">
        <f t="shared" si="100"/>
        <v>0</v>
      </c>
      <c r="H532" s="57" t="str">
        <f t="shared" si="101"/>
        <v>99</v>
      </c>
      <c r="I532" s="57">
        <f t="shared" si="102"/>
        <v>526</v>
      </c>
      <c r="J532" s="57" t="str">
        <f t="shared" si="103"/>
        <v>DQ</v>
      </c>
      <c r="L532" s="57" t="str">
        <f>IF('Competitor List'!K81="Y",'Competitor List'!C81," ")</f>
        <v xml:space="preserve"> </v>
      </c>
      <c r="M532" s="57">
        <f>'HEAVY GUN'!P102</f>
        <v>0</v>
      </c>
      <c r="N532" s="57">
        <f>'HEAVY GUN'!Q102</f>
        <v>0</v>
      </c>
      <c r="O532" s="171">
        <f>'HEAVY GUN'!R102</f>
        <v>0</v>
      </c>
      <c r="P532" s="57">
        <f t="shared" si="104"/>
        <v>0</v>
      </c>
      <c r="Q532" s="57" t="str">
        <f t="shared" si="105"/>
        <v>99</v>
      </c>
      <c r="R532" s="57">
        <f t="shared" si="106"/>
        <v>526</v>
      </c>
      <c r="S532" s="57" t="str">
        <f t="shared" si="107"/>
        <v>DQ</v>
      </c>
      <c r="U532" s="57">
        <f>'Factory Gun'!B102</f>
        <v>0</v>
      </c>
      <c r="V532" s="57">
        <f>'Factory Gun'!P102</f>
        <v>0</v>
      </c>
      <c r="W532" s="57">
        <f>'Factory Gun'!Q102</f>
        <v>0</v>
      </c>
      <c r="X532" s="171">
        <f>'Factory Gun'!R102</f>
        <v>0</v>
      </c>
      <c r="Y532" s="57">
        <f t="shared" si="108"/>
        <v>0</v>
      </c>
      <c r="Z532" s="57" t="str">
        <f t="shared" si="109"/>
        <v>99</v>
      </c>
      <c r="AA532" s="57">
        <f t="shared" si="110"/>
        <v>526</v>
      </c>
      <c r="AB532" s="57" t="str">
        <f t="shared" si="111"/>
        <v>DQ</v>
      </c>
    </row>
    <row r="533" spans="1:28" x14ac:dyDescent="0.35">
      <c r="A533" s="57">
        <v>527</v>
      </c>
      <c r="B533" s="57" t="s">
        <v>155</v>
      </c>
      <c r="C533" s="57" t="str">
        <f>IF('Competitor List'!J82="Y",'Competitor List'!B82," ")</f>
        <v xml:space="preserve"> </v>
      </c>
      <c r="D533" s="57">
        <f>'LIGHT GUN'!P103</f>
        <v>0</v>
      </c>
      <c r="E533" s="57">
        <f>'LIGHT GUN'!Q103</f>
        <v>0</v>
      </c>
      <c r="F533" s="171">
        <f>'LIGHT GUN'!R103</f>
        <v>0</v>
      </c>
      <c r="G533" s="57">
        <f t="shared" si="100"/>
        <v>0</v>
      </c>
      <c r="H533" s="57" t="str">
        <f t="shared" si="101"/>
        <v>99</v>
      </c>
      <c r="I533" s="57">
        <f t="shared" si="102"/>
        <v>527</v>
      </c>
      <c r="J533" s="57" t="str">
        <f t="shared" si="103"/>
        <v>DQ</v>
      </c>
      <c r="L533" s="57" t="str">
        <f>IF('Competitor List'!K82="Y",'Competitor List'!C82," ")</f>
        <v xml:space="preserve"> </v>
      </c>
      <c r="M533" s="57">
        <f>'HEAVY GUN'!P103</f>
        <v>0</v>
      </c>
      <c r="N533" s="57">
        <f>'HEAVY GUN'!Q103</f>
        <v>0</v>
      </c>
      <c r="O533" s="171">
        <f>'HEAVY GUN'!R103</f>
        <v>0</v>
      </c>
      <c r="P533" s="57">
        <f t="shared" si="104"/>
        <v>0</v>
      </c>
      <c r="Q533" s="57" t="str">
        <f t="shared" si="105"/>
        <v>99</v>
      </c>
      <c r="R533" s="57">
        <f t="shared" si="106"/>
        <v>527</v>
      </c>
      <c r="S533" s="57" t="str">
        <f t="shared" si="107"/>
        <v>DQ</v>
      </c>
      <c r="U533" s="57">
        <f>'Factory Gun'!B103</f>
        <v>0</v>
      </c>
      <c r="V533" s="57">
        <f>'Factory Gun'!P103</f>
        <v>0</v>
      </c>
      <c r="W533" s="57">
        <f>'Factory Gun'!Q103</f>
        <v>0</v>
      </c>
      <c r="X533" s="171">
        <f>'Factory Gun'!R103</f>
        <v>0</v>
      </c>
      <c r="Y533" s="57">
        <f t="shared" si="108"/>
        <v>0</v>
      </c>
      <c r="Z533" s="57" t="str">
        <f t="shared" si="109"/>
        <v>99</v>
      </c>
      <c r="AA533" s="57">
        <f t="shared" si="110"/>
        <v>527</v>
      </c>
      <c r="AB533" s="57" t="str">
        <f t="shared" si="111"/>
        <v>DQ</v>
      </c>
    </row>
    <row r="534" spans="1:28" x14ac:dyDescent="0.35">
      <c r="A534" s="57">
        <v>528</v>
      </c>
      <c r="B534" s="57" t="s">
        <v>155</v>
      </c>
      <c r="C534" s="57" t="str">
        <f>IF('Competitor List'!J83="Y",'Competitor List'!B83," ")</f>
        <v xml:space="preserve"> </v>
      </c>
      <c r="D534" s="57">
        <f>'LIGHT GUN'!P104</f>
        <v>0</v>
      </c>
      <c r="E534" s="57">
        <f>'LIGHT GUN'!Q104</f>
        <v>0</v>
      </c>
      <c r="F534" s="171">
        <f>'LIGHT GUN'!R104</f>
        <v>0</v>
      </c>
      <c r="G534" s="57">
        <f t="shared" si="100"/>
        <v>0</v>
      </c>
      <c r="H534" s="57" t="str">
        <f t="shared" si="101"/>
        <v>99</v>
      </c>
      <c r="I534" s="57">
        <f t="shared" si="102"/>
        <v>528</v>
      </c>
      <c r="J534" s="57" t="str">
        <f t="shared" si="103"/>
        <v>DQ</v>
      </c>
      <c r="L534" s="57" t="str">
        <f>IF('Competitor List'!K83="Y",'Competitor List'!C83," ")</f>
        <v xml:space="preserve"> </v>
      </c>
      <c r="M534" s="57">
        <f>'HEAVY GUN'!P104</f>
        <v>0</v>
      </c>
      <c r="N534" s="57">
        <f>'HEAVY GUN'!Q104</f>
        <v>0</v>
      </c>
      <c r="O534" s="171">
        <f>'HEAVY GUN'!R104</f>
        <v>0</v>
      </c>
      <c r="P534" s="57">
        <f t="shared" si="104"/>
        <v>0</v>
      </c>
      <c r="Q534" s="57" t="str">
        <f t="shared" si="105"/>
        <v>99</v>
      </c>
      <c r="R534" s="57">
        <f t="shared" si="106"/>
        <v>528</v>
      </c>
      <c r="S534" s="57" t="str">
        <f t="shared" si="107"/>
        <v>DQ</v>
      </c>
      <c r="U534" s="57">
        <f>'Factory Gun'!B104</f>
        <v>0</v>
      </c>
      <c r="V534" s="57">
        <f>'Factory Gun'!P104</f>
        <v>0</v>
      </c>
      <c r="W534" s="57">
        <f>'Factory Gun'!Q104</f>
        <v>0</v>
      </c>
      <c r="X534" s="171">
        <f>'Factory Gun'!R104</f>
        <v>0</v>
      </c>
      <c r="Y534" s="57">
        <f t="shared" si="108"/>
        <v>0</v>
      </c>
      <c r="Z534" s="57" t="str">
        <f t="shared" si="109"/>
        <v>99</v>
      </c>
      <c r="AA534" s="57">
        <f t="shared" si="110"/>
        <v>528</v>
      </c>
      <c r="AB534" s="57" t="str">
        <f t="shared" si="111"/>
        <v>DQ</v>
      </c>
    </row>
    <row r="535" spans="1:28" x14ac:dyDescent="0.35">
      <c r="A535" s="57">
        <v>529</v>
      </c>
      <c r="B535" s="57" t="s">
        <v>155</v>
      </c>
      <c r="C535" s="57" t="str">
        <f>IF('Competitor List'!J84="Y",'Competitor List'!B84," ")</f>
        <v xml:space="preserve"> </v>
      </c>
      <c r="D535" s="57">
        <f>'LIGHT GUN'!P105</f>
        <v>0</v>
      </c>
      <c r="E535" s="57">
        <f>'LIGHT GUN'!Q105</f>
        <v>0</v>
      </c>
      <c r="F535" s="171">
        <f>'LIGHT GUN'!R105</f>
        <v>0</v>
      </c>
      <c r="G535" s="57">
        <f t="shared" si="100"/>
        <v>0</v>
      </c>
      <c r="H535" s="57" t="str">
        <f t="shared" si="101"/>
        <v>99</v>
      </c>
      <c r="I535" s="57">
        <f t="shared" si="102"/>
        <v>529</v>
      </c>
      <c r="J535" s="57" t="str">
        <f t="shared" si="103"/>
        <v>DQ</v>
      </c>
      <c r="L535" s="57" t="str">
        <f>IF('Competitor List'!K84="Y",'Competitor List'!C84," ")</f>
        <v xml:space="preserve"> </v>
      </c>
      <c r="M535" s="57">
        <f>'HEAVY GUN'!P105</f>
        <v>0</v>
      </c>
      <c r="N535" s="57">
        <f>'HEAVY GUN'!Q105</f>
        <v>0</v>
      </c>
      <c r="O535" s="171">
        <f>'HEAVY GUN'!R105</f>
        <v>0</v>
      </c>
      <c r="P535" s="57">
        <f t="shared" si="104"/>
        <v>0</v>
      </c>
      <c r="Q535" s="57" t="str">
        <f t="shared" si="105"/>
        <v>99</v>
      </c>
      <c r="R535" s="57">
        <f t="shared" si="106"/>
        <v>529</v>
      </c>
      <c r="S535" s="57" t="str">
        <f t="shared" si="107"/>
        <v>DQ</v>
      </c>
      <c r="U535" s="57">
        <f>'Factory Gun'!B105</f>
        <v>0</v>
      </c>
      <c r="V535" s="57">
        <f>'Factory Gun'!P105</f>
        <v>0</v>
      </c>
      <c r="W535" s="57">
        <f>'Factory Gun'!Q105</f>
        <v>0</v>
      </c>
      <c r="X535" s="171">
        <f>'Factory Gun'!R105</f>
        <v>0</v>
      </c>
      <c r="Y535" s="57">
        <f t="shared" si="108"/>
        <v>0</v>
      </c>
      <c r="Z535" s="57" t="str">
        <f t="shared" si="109"/>
        <v>99</v>
      </c>
      <c r="AA535" s="57">
        <f t="shared" si="110"/>
        <v>529</v>
      </c>
      <c r="AB535" s="57" t="str">
        <f t="shared" si="111"/>
        <v>DQ</v>
      </c>
    </row>
    <row r="536" spans="1:28" x14ac:dyDescent="0.35">
      <c r="A536" s="57">
        <v>530</v>
      </c>
      <c r="B536" s="57" t="s">
        <v>155</v>
      </c>
      <c r="C536" s="57" t="str">
        <f>IF('Competitor List'!J85="Y",'Competitor List'!B85," ")</f>
        <v xml:space="preserve"> </v>
      </c>
      <c r="D536" s="57">
        <f>'LIGHT GUN'!P106</f>
        <v>0</v>
      </c>
      <c r="E536" s="57">
        <f>'LIGHT GUN'!Q106</f>
        <v>0</v>
      </c>
      <c r="F536" s="171">
        <f>'LIGHT GUN'!R106</f>
        <v>0</v>
      </c>
      <c r="G536" s="57">
        <f t="shared" si="100"/>
        <v>0</v>
      </c>
      <c r="H536" s="57" t="str">
        <f t="shared" si="101"/>
        <v>99</v>
      </c>
      <c r="I536" s="57">
        <f t="shared" si="102"/>
        <v>530</v>
      </c>
      <c r="J536" s="57" t="str">
        <f t="shared" si="103"/>
        <v>DQ</v>
      </c>
      <c r="L536" s="57" t="str">
        <f>IF('Competitor List'!K85="Y",'Competitor List'!C85," ")</f>
        <v xml:space="preserve"> </v>
      </c>
      <c r="M536" s="57">
        <f>'HEAVY GUN'!P106</f>
        <v>0</v>
      </c>
      <c r="N536" s="57">
        <f>'HEAVY GUN'!Q106</f>
        <v>0</v>
      </c>
      <c r="O536" s="171">
        <f>'HEAVY GUN'!R106</f>
        <v>0</v>
      </c>
      <c r="P536" s="57">
        <f t="shared" si="104"/>
        <v>0</v>
      </c>
      <c r="Q536" s="57" t="str">
        <f t="shared" si="105"/>
        <v>99</v>
      </c>
      <c r="R536" s="57">
        <f t="shared" si="106"/>
        <v>530</v>
      </c>
      <c r="S536" s="57" t="str">
        <f t="shared" si="107"/>
        <v>DQ</v>
      </c>
      <c r="U536" s="57">
        <f>'Factory Gun'!B106</f>
        <v>0</v>
      </c>
      <c r="V536" s="57">
        <f>'Factory Gun'!P106</f>
        <v>0</v>
      </c>
      <c r="W536" s="57">
        <f>'Factory Gun'!Q106</f>
        <v>0</v>
      </c>
      <c r="X536" s="171">
        <f>'Factory Gun'!R106</f>
        <v>0</v>
      </c>
      <c r="Y536" s="57">
        <f t="shared" si="108"/>
        <v>0</v>
      </c>
      <c r="Z536" s="57" t="str">
        <f t="shared" si="109"/>
        <v>99</v>
      </c>
      <c r="AA536" s="57">
        <f t="shared" si="110"/>
        <v>530</v>
      </c>
      <c r="AB536" s="57" t="str">
        <f t="shared" si="111"/>
        <v>DQ</v>
      </c>
    </row>
    <row r="537" spans="1:28" x14ac:dyDescent="0.35">
      <c r="A537" s="57">
        <v>531</v>
      </c>
      <c r="B537" s="57" t="s">
        <v>155</v>
      </c>
      <c r="C537" s="57" t="str">
        <f>IF('Competitor List'!J86="Y",'Competitor List'!B86," ")</f>
        <v xml:space="preserve"> </v>
      </c>
      <c r="D537" s="57">
        <f>'LIGHT GUN'!P107</f>
        <v>0</v>
      </c>
      <c r="E537" s="57">
        <f>'LIGHT GUN'!Q107</f>
        <v>0</v>
      </c>
      <c r="F537" s="171">
        <f>'LIGHT GUN'!R107</f>
        <v>0</v>
      </c>
      <c r="G537" s="57">
        <f t="shared" si="100"/>
        <v>0</v>
      </c>
      <c r="H537" s="57" t="str">
        <f t="shared" si="101"/>
        <v>99</v>
      </c>
      <c r="I537" s="57">
        <f t="shared" si="102"/>
        <v>531</v>
      </c>
      <c r="J537" s="57" t="str">
        <f t="shared" si="103"/>
        <v>DQ</v>
      </c>
      <c r="L537" s="57" t="str">
        <f>IF('Competitor List'!K86="Y",'Competitor List'!C86," ")</f>
        <v xml:space="preserve"> </v>
      </c>
      <c r="M537" s="57">
        <f>'HEAVY GUN'!P107</f>
        <v>0</v>
      </c>
      <c r="N537" s="57">
        <f>'HEAVY GUN'!Q107</f>
        <v>0</v>
      </c>
      <c r="O537" s="171">
        <f>'HEAVY GUN'!R107</f>
        <v>0</v>
      </c>
      <c r="P537" s="57">
        <f t="shared" si="104"/>
        <v>0</v>
      </c>
      <c r="Q537" s="57" t="str">
        <f t="shared" si="105"/>
        <v>99</v>
      </c>
      <c r="R537" s="57">
        <f t="shared" si="106"/>
        <v>531</v>
      </c>
      <c r="S537" s="57" t="str">
        <f t="shared" si="107"/>
        <v>DQ</v>
      </c>
      <c r="U537" s="57">
        <f>'Factory Gun'!B107</f>
        <v>0</v>
      </c>
      <c r="V537" s="57">
        <f>'Factory Gun'!P107</f>
        <v>0</v>
      </c>
      <c r="W537" s="57">
        <f>'Factory Gun'!Q107</f>
        <v>0</v>
      </c>
      <c r="X537" s="171">
        <f>'Factory Gun'!R107</f>
        <v>0</v>
      </c>
      <c r="Y537" s="57">
        <f t="shared" si="108"/>
        <v>0</v>
      </c>
      <c r="Z537" s="57" t="str">
        <f t="shared" si="109"/>
        <v>99</v>
      </c>
      <c r="AA537" s="57">
        <f t="shared" si="110"/>
        <v>531</v>
      </c>
      <c r="AB537" s="57" t="str">
        <f t="shared" si="111"/>
        <v>DQ</v>
      </c>
    </row>
    <row r="538" spans="1:28" x14ac:dyDescent="0.35">
      <c r="A538" s="57">
        <v>532</v>
      </c>
      <c r="B538" s="57" t="s">
        <v>155</v>
      </c>
      <c r="C538" s="57" t="str">
        <f>IF('Competitor List'!J87="Y",'Competitor List'!B87," ")</f>
        <v xml:space="preserve"> </v>
      </c>
      <c r="D538" s="57">
        <f>'LIGHT GUN'!P108</f>
        <v>0</v>
      </c>
      <c r="E538" s="57">
        <f>'LIGHT GUN'!Q108</f>
        <v>0</v>
      </c>
      <c r="F538" s="171">
        <f>'LIGHT GUN'!R108</f>
        <v>0</v>
      </c>
      <c r="G538" s="57">
        <f t="shared" si="100"/>
        <v>0</v>
      </c>
      <c r="H538" s="57" t="str">
        <f t="shared" si="101"/>
        <v>99</v>
      </c>
      <c r="I538" s="57">
        <f t="shared" si="102"/>
        <v>532</v>
      </c>
      <c r="J538" s="57" t="str">
        <f t="shared" si="103"/>
        <v>DQ</v>
      </c>
      <c r="L538" s="57" t="str">
        <f>IF('Competitor List'!K87="Y",'Competitor List'!C87," ")</f>
        <v xml:space="preserve"> </v>
      </c>
      <c r="M538" s="57">
        <f>'HEAVY GUN'!P108</f>
        <v>0</v>
      </c>
      <c r="N538" s="57">
        <f>'HEAVY GUN'!Q108</f>
        <v>0</v>
      </c>
      <c r="O538" s="171">
        <f>'HEAVY GUN'!R108</f>
        <v>0</v>
      </c>
      <c r="P538" s="57">
        <f t="shared" si="104"/>
        <v>0</v>
      </c>
      <c r="Q538" s="57" t="str">
        <f t="shared" si="105"/>
        <v>99</v>
      </c>
      <c r="R538" s="57">
        <f t="shared" si="106"/>
        <v>532</v>
      </c>
      <c r="S538" s="57" t="str">
        <f t="shared" si="107"/>
        <v>DQ</v>
      </c>
      <c r="U538" s="57">
        <f>'Factory Gun'!B108</f>
        <v>0</v>
      </c>
      <c r="V538" s="57">
        <f>'Factory Gun'!P108</f>
        <v>0</v>
      </c>
      <c r="W538" s="57">
        <f>'Factory Gun'!Q108</f>
        <v>0</v>
      </c>
      <c r="X538" s="171">
        <f>'Factory Gun'!R108</f>
        <v>0</v>
      </c>
      <c r="Y538" s="57">
        <f t="shared" si="108"/>
        <v>0</v>
      </c>
      <c r="Z538" s="57" t="str">
        <f t="shared" si="109"/>
        <v>99</v>
      </c>
      <c r="AA538" s="57">
        <f t="shared" si="110"/>
        <v>532</v>
      </c>
      <c r="AB538" s="57" t="str">
        <f t="shared" si="111"/>
        <v>DQ</v>
      </c>
    </row>
    <row r="539" spans="1:28" x14ac:dyDescent="0.35">
      <c r="A539" s="57">
        <v>533</v>
      </c>
      <c r="B539" s="57" t="s">
        <v>155</v>
      </c>
      <c r="C539" s="57" t="str">
        <f>IF('Competitor List'!J88="Y",'Competitor List'!B88," ")</f>
        <v xml:space="preserve"> </v>
      </c>
      <c r="D539" s="57">
        <f>'LIGHT GUN'!P109</f>
        <v>0</v>
      </c>
      <c r="E539" s="57">
        <f>'LIGHT GUN'!Q109</f>
        <v>0</v>
      </c>
      <c r="F539" s="171">
        <f>'LIGHT GUN'!R109</f>
        <v>0</v>
      </c>
      <c r="G539" s="57">
        <f t="shared" si="100"/>
        <v>0</v>
      </c>
      <c r="H539" s="57" t="str">
        <f t="shared" si="101"/>
        <v>99</v>
      </c>
      <c r="I539" s="57">
        <f t="shared" si="102"/>
        <v>533</v>
      </c>
      <c r="J539" s="57" t="str">
        <f t="shared" si="103"/>
        <v>DQ</v>
      </c>
      <c r="L539" s="57" t="str">
        <f>IF('Competitor List'!K88="Y",'Competitor List'!C88," ")</f>
        <v xml:space="preserve"> </v>
      </c>
      <c r="M539" s="57">
        <f>'HEAVY GUN'!P109</f>
        <v>0</v>
      </c>
      <c r="N539" s="57">
        <f>'HEAVY GUN'!Q109</f>
        <v>0</v>
      </c>
      <c r="O539" s="171">
        <f>'HEAVY GUN'!R109</f>
        <v>0</v>
      </c>
      <c r="P539" s="57">
        <f t="shared" si="104"/>
        <v>0</v>
      </c>
      <c r="Q539" s="57" t="str">
        <f t="shared" si="105"/>
        <v>99</v>
      </c>
      <c r="R539" s="57">
        <f t="shared" si="106"/>
        <v>533</v>
      </c>
      <c r="S539" s="57" t="str">
        <f t="shared" si="107"/>
        <v>DQ</v>
      </c>
      <c r="U539" s="57">
        <f>'Factory Gun'!B109</f>
        <v>0</v>
      </c>
      <c r="V539" s="57">
        <f>'Factory Gun'!P109</f>
        <v>0</v>
      </c>
      <c r="W539" s="57">
        <f>'Factory Gun'!Q109</f>
        <v>0</v>
      </c>
      <c r="X539" s="171">
        <f>'Factory Gun'!R109</f>
        <v>0</v>
      </c>
      <c r="Y539" s="57">
        <f t="shared" si="108"/>
        <v>0</v>
      </c>
      <c r="Z539" s="57" t="str">
        <f t="shared" si="109"/>
        <v>99</v>
      </c>
      <c r="AA539" s="57">
        <f t="shared" si="110"/>
        <v>533</v>
      </c>
      <c r="AB539" s="57" t="str">
        <f t="shared" si="111"/>
        <v>DQ</v>
      </c>
    </row>
    <row r="540" spans="1:28" x14ac:dyDescent="0.35">
      <c r="A540" s="57">
        <v>534</v>
      </c>
      <c r="B540" s="57" t="s">
        <v>155</v>
      </c>
      <c r="C540" s="57" t="str">
        <f>IF('Competitor List'!J89="Y",'Competitor List'!B89," ")</f>
        <v xml:space="preserve"> </v>
      </c>
      <c r="D540" s="57">
        <f>'LIGHT GUN'!P110</f>
        <v>0</v>
      </c>
      <c r="E540" s="57">
        <f>'LIGHT GUN'!Q110</f>
        <v>0</v>
      </c>
      <c r="F540" s="171">
        <f>'LIGHT GUN'!R110</f>
        <v>0</v>
      </c>
      <c r="G540" s="57">
        <f t="shared" si="100"/>
        <v>0</v>
      </c>
      <c r="H540" s="57" t="str">
        <f t="shared" si="101"/>
        <v>99</v>
      </c>
      <c r="I540" s="57">
        <f t="shared" si="102"/>
        <v>534</v>
      </c>
      <c r="J540" s="57" t="str">
        <f t="shared" si="103"/>
        <v>DQ</v>
      </c>
      <c r="L540" s="57" t="str">
        <f>IF('Competitor List'!K89="Y",'Competitor List'!C89," ")</f>
        <v xml:space="preserve"> </v>
      </c>
      <c r="M540" s="57">
        <f>'HEAVY GUN'!P110</f>
        <v>0</v>
      </c>
      <c r="N540" s="57">
        <f>'HEAVY GUN'!Q110</f>
        <v>0</v>
      </c>
      <c r="O540" s="171">
        <f>'HEAVY GUN'!R110</f>
        <v>0</v>
      </c>
      <c r="P540" s="57">
        <f t="shared" si="104"/>
        <v>0</v>
      </c>
      <c r="Q540" s="57" t="str">
        <f t="shared" si="105"/>
        <v>99</v>
      </c>
      <c r="R540" s="57">
        <f t="shared" si="106"/>
        <v>534</v>
      </c>
      <c r="S540" s="57" t="str">
        <f t="shared" si="107"/>
        <v>DQ</v>
      </c>
      <c r="U540" s="57">
        <f>'Factory Gun'!B110</f>
        <v>0</v>
      </c>
      <c r="V540" s="57">
        <f>'Factory Gun'!P110</f>
        <v>0</v>
      </c>
      <c r="W540" s="57">
        <f>'Factory Gun'!Q110</f>
        <v>0</v>
      </c>
      <c r="X540" s="171">
        <f>'Factory Gun'!R110</f>
        <v>0</v>
      </c>
      <c r="Y540" s="57">
        <f t="shared" si="108"/>
        <v>0</v>
      </c>
      <c r="Z540" s="57" t="str">
        <f t="shared" si="109"/>
        <v>99</v>
      </c>
      <c r="AA540" s="57">
        <f t="shared" si="110"/>
        <v>534</v>
      </c>
      <c r="AB540" s="57" t="str">
        <f t="shared" si="111"/>
        <v>DQ</v>
      </c>
    </row>
    <row r="541" spans="1:28" x14ac:dyDescent="0.35">
      <c r="A541" s="57">
        <v>535</v>
      </c>
      <c r="B541" s="57" t="s">
        <v>155</v>
      </c>
      <c r="C541" s="57" t="str">
        <f>IF('Competitor List'!J90="Y",'Competitor List'!B90," ")</f>
        <v xml:space="preserve"> </v>
      </c>
      <c r="D541" s="57">
        <f>'LIGHT GUN'!P111</f>
        <v>0</v>
      </c>
      <c r="E541" s="57">
        <f>'LIGHT GUN'!Q111</f>
        <v>0</v>
      </c>
      <c r="F541" s="171">
        <f>'LIGHT GUN'!R111</f>
        <v>0</v>
      </c>
      <c r="G541" s="57">
        <f t="shared" si="100"/>
        <v>0</v>
      </c>
      <c r="H541" s="57" t="str">
        <f t="shared" si="101"/>
        <v>99</v>
      </c>
      <c r="I541" s="57">
        <f t="shared" si="102"/>
        <v>535</v>
      </c>
      <c r="J541" s="57" t="str">
        <f t="shared" si="103"/>
        <v>DQ</v>
      </c>
      <c r="L541" s="57" t="str">
        <f>IF('Competitor List'!K90="Y",'Competitor List'!C90," ")</f>
        <v xml:space="preserve"> </v>
      </c>
      <c r="M541" s="57">
        <f>'HEAVY GUN'!P111</f>
        <v>0</v>
      </c>
      <c r="N541" s="57">
        <f>'HEAVY GUN'!Q111</f>
        <v>0</v>
      </c>
      <c r="O541" s="171">
        <f>'HEAVY GUN'!R111</f>
        <v>0</v>
      </c>
      <c r="P541" s="57">
        <f t="shared" si="104"/>
        <v>0</v>
      </c>
      <c r="Q541" s="57" t="str">
        <f t="shared" si="105"/>
        <v>99</v>
      </c>
      <c r="R541" s="57">
        <f t="shared" si="106"/>
        <v>535</v>
      </c>
      <c r="S541" s="57" t="str">
        <f t="shared" si="107"/>
        <v>DQ</v>
      </c>
      <c r="U541" s="57">
        <f>'Factory Gun'!B111</f>
        <v>0</v>
      </c>
      <c r="V541" s="57">
        <f>'Factory Gun'!P111</f>
        <v>0</v>
      </c>
      <c r="W541" s="57">
        <f>'Factory Gun'!Q111</f>
        <v>0</v>
      </c>
      <c r="X541" s="171">
        <f>'Factory Gun'!R111</f>
        <v>0</v>
      </c>
      <c r="Y541" s="57">
        <f t="shared" si="108"/>
        <v>0</v>
      </c>
      <c r="Z541" s="57" t="str">
        <f t="shared" si="109"/>
        <v>99</v>
      </c>
      <c r="AA541" s="57">
        <f t="shared" si="110"/>
        <v>535</v>
      </c>
      <c r="AB541" s="57" t="str">
        <f t="shared" si="111"/>
        <v>DQ</v>
      </c>
    </row>
    <row r="542" spans="1:28" x14ac:dyDescent="0.35">
      <c r="A542" s="57">
        <v>536</v>
      </c>
      <c r="B542" s="57" t="s">
        <v>155</v>
      </c>
      <c r="C542" s="57" t="str">
        <f>IF('Competitor List'!J91="Y",'Competitor List'!B91," ")</f>
        <v xml:space="preserve"> </v>
      </c>
      <c r="D542" s="57">
        <f>'LIGHT GUN'!P112</f>
        <v>0</v>
      </c>
      <c r="E542" s="57">
        <f>'LIGHT GUN'!Q112</f>
        <v>0</v>
      </c>
      <c r="F542" s="171">
        <f>'LIGHT GUN'!R112</f>
        <v>0</v>
      </c>
      <c r="G542" s="57">
        <f t="shared" si="100"/>
        <v>0</v>
      </c>
      <c r="H542" s="57" t="str">
        <f t="shared" si="101"/>
        <v>99</v>
      </c>
      <c r="I542" s="57">
        <f t="shared" si="102"/>
        <v>536</v>
      </c>
      <c r="J542" s="57" t="str">
        <f t="shared" si="103"/>
        <v>DQ</v>
      </c>
      <c r="L542" s="57" t="str">
        <f>IF('Competitor List'!K91="Y",'Competitor List'!C91," ")</f>
        <v xml:space="preserve"> </v>
      </c>
      <c r="M542" s="57">
        <f>'HEAVY GUN'!P112</f>
        <v>0</v>
      </c>
      <c r="N542" s="57">
        <f>'HEAVY GUN'!Q112</f>
        <v>0</v>
      </c>
      <c r="O542" s="171">
        <f>'HEAVY GUN'!R112</f>
        <v>0</v>
      </c>
      <c r="P542" s="57">
        <f t="shared" si="104"/>
        <v>0</v>
      </c>
      <c r="Q542" s="57" t="str">
        <f t="shared" si="105"/>
        <v>99</v>
      </c>
      <c r="R542" s="57">
        <f t="shared" si="106"/>
        <v>536</v>
      </c>
      <c r="S542" s="57" t="str">
        <f t="shared" si="107"/>
        <v>DQ</v>
      </c>
      <c r="U542" s="57">
        <f>'Factory Gun'!B112</f>
        <v>0</v>
      </c>
      <c r="V542" s="57">
        <f>'Factory Gun'!P112</f>
        <v>0</v>
      </c>
      <c r="W542" s="57">
        <f>'Factory Gun'!Q112</f>
        <v>0</v>
      </c>
      <c r="X542" s="171">
        <f>'Factory Gun'!R112</f>
        <v>0</v>
      </c>
      <c r="Y542" s="57">
        <f t="shared" si="108"/>
        <v>0</v>
      </c>
      <c r="Z542" s="57" t="str">
        <f t="shared" si="109"/>
        <v>99</v>
      </c>
      <c r="AA542" s="57">
        <f t="shared" si="110"/>
        <v>536</v>
      </c>
      <c r="AB542" s="57" t="str">
        <f t="shared" si="111"/>
        <v>DQ</v>
      </c>
    </row>
    <row r="543" spans="1:28" x14ac:dyDescent="0.35">
      <c r="A543" s="57">
        <v>537</v>
      </c>
      <c r="B543" s="57" t="s">
        <v>155</v>
      </c>
      <c r="C543" s="57" t="str">
        <f>IF('Competitor List'!J92="Y",'Competitor List'!B92," ")</f>
        <v xml:space="preserve"> </v>
      </c>
      <c r="D543" s="57">
        <f>'LIGHT GUN'!P113</f>
        <v>0</v>
      </c>
      <c r="E543" s="57">
        <f>'LIGHT GUN'!Q113</f>
        <v>0</v>
      </c>
      <c r="F543" s="171">
        <f>'LIGHT GUN'!R113</f>
        <v>0</v>
      </c>
      <c r="G543" s="57">
        <f t="shared" si="100"/>
        <v>0</v>
      </c>
      <c r="H543" s="57" t="str">
        <f t="shared" si="101"/>
        <v>99</v>
      </c>
      <c r="I543" s="57">
        <f t="shared" si="102"/>
        <v>537</v>
      </c>
      <c r="J543" s="57" t="str">
        <f t="shared" si="103"/>
        <v>DQ</v>
      </c>
      <c r="L543" s="57" t="str">
        <f>IF('Competitor List'!K92="Y",'Competitor List'!C92," ")</f>
        <v xml:space="preserve"> </v>
      </c>
      <c r="M543" s="57">
        <f>'HEAVY GUN'!P113</f>
        <v>0</v>
      </c>
      <c r="N543" s="57">
        <f>'HEAVY GUN'!Q113</f>
        <v>0</v>
      </c>
      <c r="O543" s="171">
        <f>'HEAVY GUN'!R113</f>
        <v>0</v>
      </c>
      <c r="P543" s="57">
        <f t="shared" si="104"/>
        <v>0</v>
      </c>
      <c r="Q543" s="57" t="str">
        <f t="shared" si="105"/>
        <v>99</v>
      </c>
      <c r="R543" s="57">
        <f t="shared" si="106"/>
        <v>537</v>
      </c>
      <c r="S543" s="57" t="str">
        <f t="shared" si="107"/>
        <v>DQ</v>
      </c>
      <c r="U543" s="57">
        <f>'Factory Gun'!B113</f>
        <v>0</v>
      </c>
      <c r="V543" s="57">
        <f>'Factory Gun'!P113</f>
        <v>0</v>
      </c>
      <c r="W543" s="57">
        <f>'Factory Gun'!Q113</f>
        <v>0</v>
      </c>
      <c r="X543" s="171">
        <f>'Factory Gun'!R113</f>
        <v>0</v>
      </c>
      <c r="Y543" s="57">
        <f t="shared" si="108"/>
        <v>0</v>
      </c>
      <c r="Z543" s="57" t="str">
        <f t="shared" si="109"/>
        <v>99</v>
      </c>
      <c r="AA543" s="57">
        <f t="shared" si="110"/>
        <v>537</v>
      </c>
      <c r="AB543" s="57" t="str">
        <f t="shared" si="111"/>
        <v>DQ</v>
      </c>
    </row>
    <row r="544" spans="1:28" x14ac:dyDescent="0.35">
      <c r="A544" s="57">
        <v>538</v>
      </c>
      <c r="B544" s="57" t="s">
        <v>155</v>
      </c>
      <c r="C544" s="57" t="str">
        <f>IF('Competitor List'!J93="Y",'Competitor List'!B93," ")</f>
        <v xml:space="preserve"> </v>
      </c>
      <c r="D544" s="57">
        <f>'LIGHT GUN'!P114</f>
        <v>0</v>
      </c>
      <c r="E544" s="57">
        <f>'LIGHT GUN'!Q114</f>
        <v>0</v>
      </c>
      <c r="F544" s="171">
        <f>'LIGHT GUN'!R114</f>
        <v>0</v>
      </c>
      <c r="G544" s="57">
        <f t="shared" si="100"/>
        <v>0</v>
      </c>
      <c r="H544" s="57" t="str">
        <f t="shared" si="101"/>
        <v>99</v>
      </c>
      <c r="I544" s="57">
        <f t="shared" si="102"/>
        <v>538</v>
      </c>
      <c r="J544" s="57" t="str">
        <f t="shared" si="103"/>
        <v>DQ</v>
      </c>
      <c r="L544" s="57" t="str">
        <f>IF('Competitor List'!K93="Y",'Competitor List'!C93," ")</f>
        <v xml:space="preserve"> </v>
      </c>
      <c r="M544" s="57">
        <f>'HEAVY GUN'!P114</f>
        <v>0</v>
      </c>
      <c r="N544" s="57">
        <f>'HEAVY GUN'!Q114</f>
        <v>0</v>
      </c>
      <c r="O544" s="171">
        <f>'HEAVY GUN'!R114</f>
        <v>0</v>
      </c>
      <c r="P544" s="57">
        <f t="shared" si="104"/>
        <v>0</v>
      </c>
      <c r="Q544" s="57" t="str">
        <f t="shared" si="105"/>
        <v>99</v>
      </c>
      <c r="R544" s="57">
        <f t="shared" si="106"/>
        <v>538</v>
      </c>
      <c r="S544" s="57" t="str">
        <f t="shared" si="107"/>
        <v>DQ</v>
      </c>
      <c r="U544" s="57">
        <f>'Factory Gun'!B114</f>
        <v>0</v>
      </c>
      <c r="V544" s="57">
        <f>'Factory Gun'!P114</f>
        <v>0</v>
      </c>
      <c r="W544" s="57">
        <f>'Factory Gun'!Q114</f>
        <v>0</v>
      </c>
      <c r="X544" s="171">
        <f>'Factory Gun'!R114</f>
        <v>0</v>
      </c>
      <c r="Y544" s="57">
        <f t="shared" si="108"/>
        <v>0</v>
      </c>
      <c r="Z544" s="57" t="str">
        <f t="shared" si="109"/>
        <v>99</v>
      </c>
      <c r="AA544" s="57">
        <f t="shared" si="110"/>
        <v>538</v>
      </c>
      <c r="AB544" s="57" t="str">
        <f t="shared" si="111"/>
        <v>DQ</v>
      </c>
    </row>
    <row r="545" spans="1:28" x14ac:dyDescent="0.35">
      <c r="A545" s="57">
        <v>539</v>
      </c>
      <c r="B545" s="57" t="s">
        <v>155</v>
      </c>
      <c r="C545" s="57" t="str">
        <f>IF('Competitor List'!J94="Y",'Competitor List'!B94," ")</f>
        <v xml:space="preserve"> </v>
      </c>
      <c r="D545" s="57">
        <f>'LIGHT GUN'!P115</f>
        <v>0</v>
      </c>
      <c r="E545" s="57">
        <f>'LIGHT GUN'!Q115</f>
        <v>0</v>
      </c>
      <c r="F545" s="171">
        <f>'LIGHT GUN'!R115</f>
        <v>0</v>
      </c>
      <c r="G545" s="57">
        <f t="shared" si="100"/>
        <v>0</v>
      </c>
      <c r="H545" s="57" t="str">
        <f t="shared" si="101"/>
        <v>99</v>
      </c>
      <c r="I545" s="57">
        <f t="shared" si="102"/>
        <v>539</v>
      </c>
      <c r="J545" s="57" t="str">
        <f t="shared" si="103"/>
        <v>DQ</v>
      </c>
      <c r="L545" s="57" t="str">
        <f>IF('Competitor List'!K94="Y",'Competitor List'!C94," ")</f>
        <v xml:space="preserve"> </v>
      </c>
      <c r="M545" s="57">
        <f>'HEAVY GUN'!P115</f>
        <v>0</v>
      </c>
      <c r="N545" s="57">
        <f>'HEAVY GUN'!Q115</f>
        <v>0</v>
      </c>
      <c r="O545" s="171">
        <f>'HEAVY GUN'!R115</f>
        <v>0</v>
      </c>
      <c r="P545" s="57">
        <f t="shared" si="104"/>
        <v>0</v>
      </c>
      <c r="Q545" s="57" t="str">
        <f t="shared" si="105"/>
        <v>99</v>
      </c>
      <c r="R545" s="57">
        <f t="shared" si="106"/>
        <v>539</v>
      </c>
      <c r="S545" s="57" t="str">
        <f t="shared" si="107"/>
        <v>DQ</v>
      </c>
      <c r="U545" s="57">
        <f>'Factory Gun'!B115</f>
        <v>0</v>
      </c>
      <c r="V545" s="57">
        <f>'Factory Gun'!P115</f>
        <v>0</v>
      </c>
      <c r="W545" s="57">
        <f>'Factory Gun'!Q115</f>
        <v>0</v>
      </c>
      <c r="X545" s="171">
        <f>'Factory Gun'!R115</f>
        <v>0</v>
      </c>
      <c r="Y545" s="57">
        <f t="shared" si="108"/>
        <v>0</v>
      </c>
      <c r="Z545" s="57" t="str">
        <f t="shared" si="109"/>
        <v>99</v>
      </c>
      <c r="AA545" s="57">
        <f t="shared" si="110"/>
        <v>539</v>
      </c>
      <c r="AB545" s="57" t="str">
        <f t="shared" si="111"/>
        <v>DQ</v>
      </c>
    </row>
    <row r="546" spans="1:28" x14ac:dyDescent="0.35">
      <c r="A546" s="57">
        <v>540</v>
      </c>
      <c r="B546" s="57" t="s">
        <v>155</v>
      </c>
      <c r="C546" s="57" t="str">
        <f>IF('Competitor List'!J95="Y",'Competitor List'!B95," ")</f>
        <v xml:space="preserve"> </v>
      </c>
      <c r="D546" s="57">
        <f>'LIGHT GUN'!P116</f>
        <v>0</v>
      </c>
      <c r="E546" s="57">
        <f>'LIGHT GUN'!Q116</f>
        <v>0</v>
      </c>
      <c r="F546" s="171">
        <f>'LIGHT GUN'!R116</f>
        <v>0</v>
      </c>
      <c r="G546" s="57">
        <f t="shared" si="100"/>
        <v>0</v>
      </c>
      <c r="H546" s="57" t="str">
        <f t="shared" si="101"/>
        <v>99</v>
      </c>
      <c r="I546" s="57">
        <f t="shared" si="102"/>
        <v>540</v>
      </c>
      <c r="J546" s="57" t="str">
        <f t="shared" si="103"/>
        <v>DQ</v>
      </c>
      <c r="L546" s="57" t="str">
        <f>IF('Competitor List'!K95="Y",'Competitor List'!C95," ")</f>
        <v xml:space="preserve"> </v>
      </c>
      <c r="M546" s="57">
        <f>'HEAVY GUN'!P116</f>
        <v>0</v>
      </c>
      <c r="N546" s="57">
        <f>'HEAVY GUN'!Q116</f>
        <v>0</v>
      </c>
      <c r="O546" s="171">
        <f>'HEAVY GUN'!R116</f>
        <v>0</v>
      </c>
      <c r="P546" s="57">
        <f t="shared" si="104"/>
        <v>0</v>
      </c>
      <c r="Q546" s="57" t="str">
        <f t="shared" si="105"/>
        <v>99</v>
      </c>
      <c r="R546" s="57">
        <f t="shared" si="106"/>
        <v>540</v>
      </c>
      <c r="S546" s="57" t="str">
        <f t="shared" si="107"/>
        <v>DQ</v>
      </c>
      <c r="U546" s="57">
        <f>'Factory Gun'!B116</f>
        <v>0</v>
      </c>
      <c r="V546" s="57">
        <f>'Factory Gun'!P116</f>
        <v>0</v>
      </c>
      <c r="W546" s="57">
        <f>'Factory Gun'!Q116</f>
        <v>0</v>
      </c>
      <c r="X546" s="171">
        <f>'Factory Gun'!R116</f>
        <v>0</v>
      </c>
      <c r="Y546" s="57">
        <f t="shared" si="108"/>
        <v>0</v>
      </c>
      <c r="Z546" s="57" t="str">
        <f t="shared" si="109"/>
        <v>99</v>
      </c>
      <c r="AA546" s="57">
        <f t="shared" si="110"/>
        <v>540</v>
      </c>
      <c r="AB546" s="57" t="str">
        <f t="shared" si="111"/>
        <v>DQ</v>
      </c>
    </row>
    <row r="547" spans="1:28" x14ac:dyDescent="0.35">
      <c r="A547" s="57">
        <v>541</v>
      </c>
      <c r="B547" s="57" t="s">
        <v>155</v>
      </c>
      <c r="C547" s="57" t="str">
        <f>IF('Competitor List'!J96="Y",'Competitor List'!B96," ")</f>
        <v xml:space="preserve"> </v>
      </c>
      <c r="D547" s="57">
        <f>'LIGHT GUN'!P117</f>
        <v>0</v>
      </c>
      <c r="E547" s="57">
        <f>'LIGHT GUN'!Q117</f>
        <v>0</v>
      </c>
      <c r="F547" s="171">
        <f>'LIGHT GUN'!R117</f>
        <v>0</v>
      </c>
      <c r="G547" s="57">
        <f t="shared" si="100"/>
        <v>0</v>
      </c>
      <c r="H547" s="57" t="str">
        <f t="shared" si="101"/>
        <v>99</v>
      </c>
      <c r="I547" s="57">
        <f t="shared" si="102"/>
        <v>541</v>
      </c>
      <c r="J547" s="57" t="str">
        <f t="shared" si="103"/>
        <v>DQ</v>
      </c>
      <c r="L547" s="57" t="str">
        <f>IF('Competitor List'!K96="Y",'Competitor List'!C96," ")</f>
        <v xml:space="preserve"> </v>
      </c>
      <c r="M547" s="57">
        <f>'HEAVY GUN'!P117</f>
        <v>0</v>
      </c>
      <c r="N547" s="57">
        <f>'HEAVY GUN'!Q117</f>
        <v>0</v>
      </c>
      <c r="O547" s="171">
        <f>'HEAVY GUN'!R117</f>
        <v>0</v>
      </c>
      <c r="P547" s="57">
        <f t="shared" si="104"/>
        <v>0</v>
      </c>
      <c r="Q547" s="57" t="str">
        <f t="shared" si="105"/>
        <v>99</v>
      </c>
      <c r="R547" s="57">
        <f t="shared" si="106"/>
        <v>541</v>
      </c>
      <c r="S547" s="57" t="str">
        <f t="shared" si="107"/>
        <v>DQ</v>
      </c>
      <c r="U547" s="57">
        <f>'Factory Gun'!B117</f>
        <v>0</v>
      </c>
      <c r="V547" s="57">
        <f>'Factory Gun'!P117</f>
        <v>0</v>
      </c>
      <c r="W547" s="57">
        <f>'Factory Gun'!Q117</f>
        <v>0</v>
      </c>
      <c r="X547" s="171">
        <f>'Factory Gun'!R117</f>
        <v>0</v>
      </c>
      <c r="Y547" s="57">
        <f t="shared" si="108"/>
        <v>0</v>
      </c>
      <c r="Z547" s="57" t="str">
        <f t="shared" si="109"/>
        <v>99</v>
      </c>
      <c r="AA547" s="57">
        <f t="shared" si="110"/>
        <v>541</v>
      </c>
      <c r="AB547" s="57" t="str">
        <f t="shared" si="111"/>
        <v>DQ</v>
      </c>
    </row>
    <row r="548" spans="1:28" x14ac:dyDescent="0.35">
      <c r="A548" s="57">
        <v>542</v>
      </c>
      <c r="B548" s="57" t="s">
        <v>155</v>
      </c>
      <c r="C548" s="57" t="str">
        <f>IF('Competitor List'!J97="Y",'Competitor List'!B97," ")</f>
        <v xml:space="preserve"> </v>
      </c>
      <c r="D548" s="57">
        <f>'LIGHT GUN'!P118</f>
        <v>0</v>
      </c>
      <c r="E548" s="57">
        <f>'LIGHT GUN'!Q118</f>
        <v>0</v>
      </c>
      <c r="F548" s="171">
        <f>'LIGHT GUN'!R118</f>
        <v>0</v>
      </c>
      <c r="G548" s="57">
        <f t="shared" si="100"/>
        <v>0</v>
      </c>
      <c r="H548" s="57" t="str">
        <f t="shared" si="101"/>
        <v>99</v>
      </c>
      <c r="I548" s="57">
        <f t="shared" si="102"/>
        <v>542</v>
      </c>
      <c r="J548" s="57" t="str">
        <f t="shared" si="103"/>
        <v>DQ</v>
      </c>
      <c r="L548" s="57" t="str">
        <f>IF('Competitor List'!K97="Y",'Competitor List'!C97," ")</f>
        <v xml:space="preserve"> </v>
      </c>
      <c r="M548" s="57">
        <f>'HEAVY GUN'!P118</f>
        <v>0</v>
      </c>
      <c r="N548" s="57">
        <f>'HEAVY GUN'!Q118</f>
        <v>0</v>
      </c>
      <c r="O548" s="171">
        <f>'HEAVY GUN'!R118</f>
        <v>0</v>
      </c>
      <c r="P548" s="57">
        <f t="shared" si="104"/>
        <v>0</v>
      </c>
      <c r="Q548" s="57" t="str">
        <f t="shared" si="105"/>
        <v>99</v>
      </c>
      <c r="R548" s="57">
        <f t="shared" si="106"/>
        <v>542</v>
      </c>
      <c r="S548" s="57" t="str">
        <f t="shared" si="107"/>
        <v>DQ</v>
      </c>
      <c r="U548" s="57">
        <f>'Factory Gun'!B118</f>
        <v>0</v>
      </c>
      <c r="V548" s="57">
        <f>'Factory Gun'!P118</f>
        <v>0</v>
      </c>
      <c r="W548" s="57">
        <f>'Factory Gun'!Q118</f>
        <v>0</v>
      </c>
      <c r="X548" s="171">
        <f>'Factory Gun'!R118</f>
        <v>0</v>
      </c>
      <c r="Y548" s="57">
        <f t="shared" si="108"/>
        <v>0</v>
      </c>
      <c r="Z548" s="57" t="str">
        <f t="shared" si="109"/>
        <v>99</v>
      </c>
      <c r="AA548" s="57">
        <f t="shared" si="110"/>
        <v>542</v>
      </c>
      <c r="AB548" s="57" t="str">
        <f t="shared" si="111"/>
        <v>DQ</v>
      </c>
    </row>
    <row r="549" spans="1:28" x14ac:dyDescent="0.35">
      <c r="A549" s="57">
        <v>543</v>
      </c>
      <c r="B549" s="57" t="s">
        <v>155</v>
      </c>
      <c r="C549" s="57" t="str">
        <f>IF('Competitor List'!J98="Y",'Competitor List'!B98," ")</f>
        <v xml:space="preserve"> </v>
      </c>
      <c r="D549" s="57">
        <f>'LIGHT GUN'!P119</f>
        <v>0</v>
      </c>
      <c r="E549" s="57">
        <f>'LIGHT GUN'!Q119</f>
        <v>0</v>
      </c>
      <c r="F549" s="171">
        <f>'LIGHT GUN'!R119</f>
        <v>0</v>
      </c>
      <c r="G549" s="57">
        <f t="shared" si="100"/>
        <v>0</v>
      </c>
      <c r="H549" s="57" t="str">
        <f t="shared" si="101"/>
        <v>99</v>
      </c>
      <c r="I549" s="57">
        <f t="shared" si="102"/>
        <v>543</v>
      </c>
      <c r="J549" s="57" t="str">
        <f t="shared" si="103"/>
        <v>DQ</v>
      </c>
      <c r="L549" s="57" t="str">
        <f>IF('Competitor List'!K98="Y",'Competitor List'!C98," ")</f>
        <v xml:space="preserve"> </v>
      </c>
      <c r="M549" s="57">
        <f>'HEAVY GUN'!P119</f>
        <v>0</v>
      </c>
      <c r="N549" s="57">
        <f>'HEAVY GUN'!Q119</f>
        <v>0</v>
      </c>
      <c r="O549" s="171">
        <f>'HEAVY GUN'!R119</f>
        <v>0</v>
      </c>
      <c r="P549" s="57">
        <f t="shared" si="104"/>
        <v>0</v>
      </c>
      <c r="Q549" s="57" t="str">
        <f t="shared" si="105"/>
        <v>99</v>
      </c>
      <c r="R549" s="57">
        <f t="shared" si="106"/>
        <v>543</v>
      </c>
      <c r="S549" s="57" t="str">
        <f t="shared" si="107"/>
        <v>DQ</v>
      </c>
      <c r="U549" s="57">
        <f>'Factory Gun'!B119</f>
        <v>0</v>
      </c>
      <c r="V549" s="57">
        <f>'Factory Gun'!P119</f>
        <v>0</v>
      </c>
      <c r="W549" s="57">
        <f>'Factory Gun'!Q119</f>
        <v>0</v>
      </c>
      <c r="X549" s="171">
        <f>'Factory Gun'!R119</f>
        <v>0</v>
      </c>
      <c r="Y549" s="57">
        <f t="shared" si="108"/>
        <v>0</v>
      </c>
      <c r="Z549" s="57" t="str">
        <f t="shared" si="109"/>
        <v>99</v>
      </c>
      <c r="AA549" s="57">
        <f t="shared" si="110"/>
        <v>543</v>
      </c>
      <c r="AB549" s="57" t="str">
        <f t="shared" si="111"/>
        <v>DQ</v>
      </c>
    </row>
    <row r="550" spans="1:28" x14ac:dyDescent="0.35">
      <c r="A550" s="57">
        <v>544</v>
      </c>
      <c r="B550" s="57" t="s">
        <v>155</v>
      </c>
      <c r="C550" s="57" t="str">
        <f>IF('Competitor List'!J99="Y",'Competitor List'!B99," ")</f>
        <v xml:space="preserve"> </v>
      </c>
      <c r="D550" s="57">
        <f>'LIGHT GUN'!P120</f>
        <v>0</v>
      </c>
      <c r="E550" s="57">
        <f>'LIGHT GUN'!Q120</f>
        <v>0</v>
      </c>
      <c r="F550" s="171">
        <f>'LIGHT GUN'!R120</f>
        <v>0</v>
      </c>
      <c r="G550" s="57">
        <f t="shared" si="100"/>
        <v>0</v>
      </c>
      <c r="H550" s="57" t="str">
        <f t="shared" si="101"/>
        <v>99</v>
      </c>
      <c r="I550" s="57">
        <f t="shared" si="102"/>
        <v>544</v>
      </c>
      <c r="J550" s="57" t="str">
        <f t="shared" si="103"/>
        <v>DQ</v>
      </c>
      <c r="L550" s="57" t="str">
        <f>IF('Competitor List'!K99="Y",'Competitor List'!C99," ")</f>
        <v xml:space="preserve"> </v>
      </c>
      <c r="M550" s="57">
        <f>'HEAVY GUN'!P120</f>
        <v>0</v>
      </c>
      <c r="N550" s="57">
        <f>'HEAVY GUN'!Q120</f>
        <v>0</v>
      </c>
      <c r="O550" s="171">
        <f>'HEAVY GUN'!R120</f>
        <v>0</v>
      </c>
      <c r="P550" s="57">
        <f t="shared" si="104"/>
        <v>0</v>
      </c>
      <c r="Q550" s="57" t="str">
        <f t="shared" si="105"/>
        <v>99</v>
      </c>
      <c r="R550" s="57">
        <f t="shared" si="106"/>
        <v>544</v>
      </c>
      <c r="S550" s="57" t="str">
        <f t="shared" si="107"/>
        <v>DQ</v>
      </c>
      <c r="U550" s="57">
        <f>'Factory Gun'!B120</f>
        <v>0</v>
      </c>
      <c r="V550" s="57">
        <f>'Factory Gun'!P120</f>
        <v>0</v>
      </c>
      <c r="W550" s="57">
        <f>'Factory Gun'!Q120</f>
        <v>0</v>
      </c>
      <c r="X550" s="171">
        <f>'Factory Gun'!R120</f>
        <v>0</v>
      </c>
      <c r="Y550" s="57">
        <f t="shared" si="108"/>
        <v>0</v>
      </c>
      <c r="Z550" s="57" t="str">
        <f t="shared" si="109"/>
        <v>99</v>
      </c>
      <c r="AA550" s="57">
        <f t="shared" si="110"/>
        <v>544</v>
      </c>
      <c r="AB550" s="57" t="str">
        <f t="shared" si="111"/>
        <v>DQ</v>
      </c>
    </row>
    <row r="551" spans="1:28" x14ac:dyDescent="0.35">
      <c r="A551" s="57">
        <v>545</v>
      </c>
      <c r="B551" s="57" t="s">
        <v>155</v>
      </c>
      <c r="C551" s="57" t="str">
        <f>IF('Competitor List'!J100="Y",'Competitor List'!B100," ")</f>
        <v xml:space="preserve"> </v>
      </c>
      <c r="D551" s="57">
        <f>'LIGHT GUN'!P121</f>
        <v>0</v>
      </c>
      <c r="E551" s="57">
        <f>'LIGHT GUN'!Q121</f>
        <v>0</v>
      </c>
      <c r="F551" s="171">
        <f>'LIGHT GUN'!R121</f>
        <v>0</v>
      </c>
      <c r="G551" s="57">
        <f t="shared" si="100"/>
        <v>0</v>
      </c>
      <c r="H551" s="57" t="str">
        <f t="shared" si="101"/>
        <v>99</v>
      </c>
      <c r="I551" s="57">
        <f t="shared" si="102"/>
        <v>545</v>
      </c>
      <c r="J551" s="57" t="str">
        <f t="shared" si="103"/>
        <v>DQ</v>
      </c>
      <c r="L551" s="57" t="str">
        <f>IF('Competitor List'!K100="Y",'Competitor List'!C100," ")</f>
        <v xml:space="preserve"> </v>
      </c>
      <c r="M551" s="57">
        <f>'HEAVY GUN'!P121</f>
        <v>0</v>
      </c>
      <c r="N551" s="57">
        <f>'HEAVY GUN'!Q121</f>
        <v>0</v>
      </c>
      <c r="O551" s="171">
        <f>'HEAVY GUN'!R121</f>
        <v>0</v>
      </c>
      <c r="P551" s="57">
        <f t="shared" si="104"/>
        <v>0</v>
      </c>
      <c r="Q551" s="57" t="str">
        <f t="shared" si="105"/>
        <v>99</v>
      </c>
      <c r="R551" s="57">
        <f t="shared" si="106"/>
        <v>545</v>
      </c>
      <c r="S551" s="57" t="str">
        <f t="shared" si="107"/>
        <v>DQ</v>
      </c>
      <c r="U551" s="57">
        <f>'Factory Gun'!B121</f>
        <v>0</v>
      </c>
      <c r="V551" s="57">
        <f>'Factory Gun'!P121</f>
        <v>0</v>
      </c>
      <c r="W551" s="57">
        <f>'Factory Gun'!Q121</f>
        <v>0</v>
      </c>
      <c r="X551" s="171">
        <f>'Factory Gun'!R121</f>
        <v>0</v>
      </c>
      <c r="Y551" s="57">
        <f t="shared" si="108"/>
        <v>0</v>
      </c>
      <c r="Z551" s="57" t="str">
        <f t="shared" si="109"/>
        <v>99</v>
      </c>
      <c r="AA551" s="57">
        <f t="shared" si="110"/>
        <v>545</v>
      </c>
      <c r="AB551" s="57" t="str">
        <f t="shared" si="111"/>
        <v>DQ</v>
      </c>
    </row>
    <row r="552" spans="1:28" x14ac:dyDescent="0.35">
      <c r="A552" s="57">
        <v>546</v>
      </c>
      <c r="B552" s="57" t="s">
        <v>155</v>
      </c>
      <c r="C552" s="57" t="str">
        <f>IF('Competitor List'!J101="Y",'Competitor List'!B101," ")</f>
        <v xml:space="preserve"> </v>
      </c>
      <c r="D552" s="57">
        <f>'LIGHT GUN'!P122</f>
        <v>0</v>
      </c>
      <c r="E552" s="57">
        <f>'LIGHT GUN'!Q122</f>
        <v>0</v>
      </c>
      <c r="F552" s="171">
        <f>'LIGHT GUN'!R122</f>
        <v>0</v>
      </c>
      <c r="G552" s="57">
        <f t="shared" si="100"/>
        <v>0</v>
      </c>
      <c r="H552" s="57" t="str">
        <f t="shared" si="101"/>
        <v>99</v>
      </c>
      <c r="I552" s="57">
        <f t="shared" si="102"/>
        <v>546</v>
      </c>
      <c r="J552" s="57" t="str">
        <f t="shared" si="103"/>
        <v>DQ</v>
      </c>
      <c r="L552" s="57" t="str">
        <f>IF('Competitor List'!K101="Y",'Competitor List'!C101," ")</f>
        <v xml:space="preserve"> </v>
      </c>
      <c r="M552" s="57">
        <f>'HEAVY GUN'!P122</f>
        <v>0</v>
      </c>
      <c r="N552" s="57">
        <f>'HEAVY GUN'!Q122</f>
        <v>0</v>
      </c>
      <c r="O552" s="171">
        <f>'HEAVY GUN'!R122</f>
        <v>0</v>
      </c>
      <c r="P552" s="57">
        <f t="shared" si="104"/>
        <v>0</v>
      </c>
      <c r="Q552" s="57" t="str">
        <f t="shared" si="105"/>
        <v>99</v>
      </c>
      <c r="R552" s="57">
        <f t="shared" si="106"/>
        <v>546</v>
      </c>
      <c r="S552" s="57" t="str">
        <f t="shared" si="107"/>
        <v>DQ</v>
      </c>
      <c r="U552" s="57">
        <f>'Factory Gun'!B122</f>
        <v>0</v>
      </c>
      <c r="V552" s="57">
        <f>'Factory Gun'!P122</f>
        <v>0</v>
      </c>
      <c r="W552" s="57">
        <f>'Factory Gun'!Q122</f>
        <v>0</v>
      </c>
      <c r="X552" s="171">
        <f>'Factory Gun'!R122</f>
        <v>0</v>
      </c>
      <c r="Y552" s="57">
        <f t="shared" si="108"/>
        <v>0</v>
      </c>
      <c r="Z552" s="57" t="str">
        <f t="shared" si="109"/>
        <v>99</v>
      </c>
      <c r="AA552" s="57">
        <f t="shared" si="110"/>
        <v>546</v>
      </c>
      <c r="AB552" s="57" t="str">
        <f t="shared" si="111"/>
        <v>DQ</v>
      </c>
    </row>
    <row r="553" spans="1:28" x14ac:dyDescent="0.35">
      <c r="A553" s="57">
        <v>547</v>
      </c>
      <c r="B553" s="57" t="s">
        <v>155</v>
      </c>
      <c r="C553" s="57" t="str">
        <f>IF('Competitor List'!J102="Y",'Competitor List'!B102," ")</f>
        <v xml:space="preserve"> </v>
      </c>
      <c r="D553" s="57">
        <f>'LIGHT GUN'!P123</f>
        <v>0</v>
      </c>
      <c r="E553" s="57">
        <f>'LIGHT GUN'!Q123</f>
        <v>0</v>
      </c>
      <c r="F553" s="171">
        <f>'LIGHT GUN'!R123</f>
        <v>0</v>
      </c>
      <c r="G553" s="57">
        <f t="shared" si="100"/>
        <v>0</v>
      </c>
      <c r="H553" s="57" t="str">
        <f t="shared" si="101"/>
        <v>99</v>
      </c>
      <c r="I553" s="57">
        <f t="shared" si="102"/>
        <v>547</v>
      </c>
      <c r="J553" s="57" t="str">
        <f t="shared" si="103"/>
        <v>DQ</v>
      </c>
      <c r="L553" s="57" t="str">
        <f>IF('Competitor List'!K102="Y",'Competitor List'!C102," ")</f>
        <v xml:space="preserve"> </v>
      </c>
      <c r="M553" s="57">
        <f>'HEAVY GUN'!P123</f>
        <v>0</v>
      </c>
      <c r="N553" s="57">
        <f>'HEAVY GUN'!Q123</f>
        <v>0</v>
      </c>
      <c r="O553" s="171">
        <f>'HEAVY GUN'!R123</f>
        <v>0</v>
      </c>
      <c r="P553" s="57">
        <f t="shared" si="104"/>
        <v>0</v>
      </c>
      <c r="Q553" s="57" t="str">
        <f t="shared" si="105"/>
        <v>99</v>
      </c>
      <c r="R553" s="57">
        <f t="shared" si="106"/>
        <v>547</v>
      </c>
      <c r="S553" s="57" t="str">
        <f t="shared" si="107"/>
        <v>DQ</v>
      </c>
      <c r="U553" s="57">
        <f>'Factory Gun'!B123</f>
        <v>0</v>
      </c>
      <c r="V553" s="57">
        <f>'Factory Gun'!P123</f>
        <v>0</v>
      </c>
      <c r="W553" s="57">
        <f>'Factory Gun'!Q123</f>
        <v>0</v>
      </c>
      <c r="X553" s="171">
        <f>'Factory Gun'!R123</f>
        <v>0</v>
      </c>
      <c r="Y553" s="57">
        <f t="shared" si="108"/>
        <v>0</v>
      </c>
      <c r="Z553" s="57" t="str">
        <f t="shared" si="109"/>
        <v>99</v>
      </c>
      <c r="AA553" s="57">
        <f t="shared" si="110"/>
        <v>547</v>
      </c>
      <c r="AB553" s="57" t="str">
        <f t="shared" si="111"/>
        <v>DQ</v>
      </c>
    </row>
    <row r="554" spans="1:28" x14ac:dyDescent="0.35">
      <c r="A554" s="57">
        <v>548</v>
      </c>
      <c r="B554" s="57" t="s">
        <v>155</v>
      </c>
      <c r="C554" s="57" t="str">
        <f>IF('Competitor List'!J103="Y",'Competitor List'!B103," ")</f>
        <v xml:space="preserve"> </v>
      </c>
      <c r="D554" s="57">
        <f>'LIGHT GUN'!P124</f>
        <v>0</v>
      </c>
      <c r="E554" s="57">
        <f>'LIGHT GUN'!Q124</f>
        <v>0</v>
      </c>
      <c r="F554" s="171">
        <f>'LIGHT GUN'!R124</f>
        <v>0</v>
      </c>
      <c r="G554" s="57">
        <f t="shared" si="100"/>
        <v>0</v>
      </c>
      <c r="H554" s="57" t="str">
        <f t="shared" si="101"/>
        <v>99</v>
      </c>
      <c r="I554" s="57">
        <f t="shared" si="102"/>
        <v>548</v>
      </c>
      <c r="J554" s="57" t="str">
        <f t="shared" si="103"/>
        <v>DQ</v>
      </c>
      <c r="L554" s="57" t="str">
        <f>IF('Competitor List'!K103="Y",'Competitor List'!C103," ")</f>
        <v xml:space="preserve"> </v>
      </c>
      <c r="M554" s="57">
        <f>'HEAVY GUN'!P124</f>
        <v>0</v>
      </c>
      <c r="N554" s="57">
        <f>'HEAVY GUN'!Q124</f>
        <v>0</v>
      </c>
      <c r="O554" s="171">
        <f>'HEAVY GUN'!R124</f>
        <v>0</v>
      </c>
      <c r="P554" s="57">
        <f t="shared" si="104"/>
        <v>0</v>
      </c>
      <c r="Q554" s="57" t="str">
        <f t="shared" si="105"/>
        <v>99</v>
      </c>
      <c r="R554" s="57">
        <f t="shared" si="106"/>
        <v>548</v>
      </c>
      <c r="S554" s="57" t="str">
        <f t="shared" si="107"/>
        <v>DQ</v>
      </c>
      <c r="U554" s="57">
        <f>'Factory Gun'!B124</f>
        <v>0</v>
      </c>
      <c r="V554" s="57">
        <f>'Factory Gun'!P124</f>
        <v>0</v>
      </c>
      <c r="W554" s="57">
        <f>'Factory Gun'!Q124</f>
        <v>0</v>
      </c>
      <c r="X554" s="171">
        <f>'Factory Gun'!R124</f>
        <v>0</v>
      </c>
      <c r="Y554" s="57">
        <f t="shared" si="108"/>
        <v>0</v>
      </c>
      <c r="Z554" s="57" t="str">
        <f t="shared" si="109"/>
        <v>99</v>
      </c>
      <c r="AA554" s="57">
        <f t="shared" si="110"/>
        <v>548</v>
      </c>
      <c r="AB554" s="57" t="str">
        <f t="shared" si="111"/>
        <v>DQ</v>
      </c>
    </row>
    <row r="555" spans="1:28" x14ac:dyDescent="0.35">
      <c r="A555" s="57">
        <v>549</v>
      </c>
      <c r="B555" s="57" t="s">
        <v>155</v>
      </c>
      <c r="C555" s="57" t="str">
        <f>IF('Competitor List'!J104="Y",'Competitor List'!B104," ")</f>
        <v xml:space="preserve"> </v>
      </c>
      <c r="D555" s="57">
        <f>'LIGHT GUN'!P125</f>
        <v>0</v>
      </c>
      <c r="E555" s="57">
        <f>'LIGHT GUN'!Q125</f>
        <v>0</v>
      </c>
      <c r="F555" s="171">
        <f>'LIGHT GUN'!R125</f>
        <v>0</v>
      </c>
      <c r="G555" s="57">
        <f t="shared" si="100"/>
        <v>0</v>
      </c>
      <c r="H555" s="57" t="str">
        <f t="shared" si="101"/>
        <v>99</v>
      </c>
      <c r="I555" s="57">
        <f t="shared" si="102"/>
        <v>549</v>
      </c>
      <c r="J555" s="57" t="str">
        <f t="shared" si="103"/>
        <v>DQ</v>
      </c>
      <c r="L555" s="57" t="str">
        <f>IF('Competitor List'!K104="Y",'Competitor List'!C104," ")</f>
        <v xml:space="preserve"> </v>
      </c>
      <c r="M555" s="57">
        <f>'HEAVY GUN'!P125</f>
        <v>0</v>
      </c>
      <c r="N555" s="57">
        <f>'HEAVY GUN'!Q125</f>
        <v>0</v>
      </c>
      <c r="O555" s="171">
        <f>'HEAVY GUN'!R125</f>
        <v>0</v>
      </c>
      <c r="P555" s="57">
        <f t="shared" si="104"/>
        <v>0</v>
      </c>
      <c r="Q555" s="57" t="str">
        <f t="shared" si="105"/>
        <v>99</v>
      </c>
      <c r="R555" s="57">
        <f t="shared" si="106"/>
        <v>549</v>
      </c>
      <c r="S555" s="57" t="str">
        <f t="shared" si="107"/>
        <v>DQ</v>
      </c>
      <c r="U555" s="57">
        <f>'Factory Gun'!B125</f>
        <v>0</v>
      </c>
      <c r="V555" s="57">
        <f>'Factory Gun'!P125</f>
        <v>0</v>
      </c>
      <c r="W555" s="57">
        <f>'Factory Gun'!Q125</f>
        <v>0</v>
      </c>
      <c r="X555" s="171">
        <f>'Factory Gun'!R125</f>
        <v>0</v>
      </c>
      <c r="Y555" s="57">
        <f t="shared" si="108"/>
        <v>0</v>
      </c>
      <c r="Z555" s="57" t="str">
        <f t="shared" si="109"/>
        <v>99</v>
      </c>
      <c r="AA555" s="57">
        <f t="shared" si="110"/>
        <v>549</v>
      </c>
      <c r="AB555" s="57" t="str">
        <f t="shared" si="111"/>
        <v>DQ</v>
      </c>
    </row>
    <row r="556" spans="1:28" x14ac:dyDescent="0.35">
      <c r="A556" s="57">
        <v>550</v>
      </c>
      <c r="B556" s="57" t="s">
        <v>155</v>
      </c>
      <c r="C556" s="57" t="str">
        <f>IF('Competitor List'!J105="Y",'Competitor List'!B105," ")</f>
        <v xml:space="preserve"> </v>
      </c>
      <c r="D556" s="57">
        <f>'LIGHT GUN'!P126</f>
        <v>0</v>
      </c>
      <c r="E556" s="57">
        <f>'LIGHT GUN'!Q126</f>
        <v>0</v>
      </c>
      <c r="F556" s="171">
        <f>'LIGHT GUN'!R126</f>
        <v>0</v>
      </c>
      <c r="G556" s="57">
        <f t="shared" si="100"/>
        <v>0</v>
      </c>
      <c r="H556" s="57" t="str">
        <f t="shared" si="101"/>
        <v>99</v>
      </c>
      <c r="I556" s="57">
        <f t="shared" si="102"/>
        <v>550</v>
      </c>
      <c r="J556" s="57" t="str">
        <f t="shared" si="103"/>
        <v>DQ</v>
      </c>
      <c r="L556" s="57" t="str">
        <f>IF('Competitor List'!K105="Y",'Competitor List'!C105," ")</f>
        <v xml:space="preserve"> </v>
      </c>
      <c r="M556" s="57">
        <f>'HEAVY GUN'!P126</f>
        <v>0</v>
      </c>
      <c r="N556" s="57">
        <f>'HEAVY GUN'!Q126</f>
        <v>0</v>
      </c>
      <c r="O556" s="171">
        <f>'HEAVY GUN'!R126</f>
        <v>0</v>
      </c>
      <c r="P556" s="57">
        <f t="shared" si="104"/>
        <v>0</v>
      </c>
      <c r="Q556" s="57" t="str">
        <f t="shared" si="105"/>
        <v>99</v>
      </c>
      <c r="R556" s="57">
        <f t="shared" si="106"/>
        <v>550</v>
      </c>
      <c r="S556" s="57" t="str">
        <f t="shared" si="107"/>
        <v>DQ</v>
      </c>
      <c r="U556" s="57">
        <f>'Factory Gun'!B126</f>
        <v>0</v>
      </c>
      <c r="V556" s="57">
        <f>'Factory Gun'!P126</f>
        <v>0</v>
      </c>
      <c r="W556" s="57">
        <f>'Factory Gun'!Q126</f>
        <v>0</v>
      </c>
      <c r="X556" s="171">
        <f>'Factory Gun'!R126</f>
        <v>0</v>
      </c>
      <c r="Y556" s="57">
        <f t="shared" si="108"/>
        <v>0</v>
      </c>
      <c r="Z556" s="57" t="str">
        <f t="shared" si="109"/>
        <v>99</v>
      </c>
      <c r="AA556" s="57">
        <f t="shared" si="110"/>
        <v>550</v>
      </c>
      <c r="AB556" s="57" t="str">
        <f t="shared" si="111"/>
        <v>DQ</v>
      </c>
    </row>
    <row r="557" spans="1:28" x14ac:dyDescent="0.35">
      <c r="A557" s="57">
        <v>551</v>
      </c>
      <c r="B557" s="57" t="s">
        <v>155</v>
      </c>
      <c r="C557" s="57" t="str">
        <f>IF('Competitor List'!J106="Y",'Competitor List'!B106," ")</f>
        <v xml:space="preserve"> </v>
      </c>
      <c r="D557" s="57">
        <f>'LIGHT GUN'!P127</f>
        <v>0</v>
      </c>
      <c r="E557" s="57">
        <f>'LIGHT GUN'!Q127</f>
        <v>0</v>
      </c>
      <c r="F557" s="171">
        <f>'LIGHT GUN'!R127</f>
        <v>0</v>
      </c>
      <c r="G557" s="57">
        <f t="shared" si="100"/>
        <v>0</v>
      </c>
      <c r="H557" s="57" t="str">
        <f t="shared" si="101"/>
        <v>99</v>
      </c>
      <c r="I557" s="57">
        <f t="shared" si="102"/>
        <v>551</v>
      </c>
      <c r="J557" s="57" t="str">
        <f t="shared" si="103"/>
        <v>DQ</v>
      </c>
      <c r="L557" s="57" t="str">
        <f>IF('Competitor List'!K106="Y",'Competitor List'!C106," ")</f>
        <v xml:space="preserve"> </v>
      </c>
      <c r="M557" s="57">
        <f>'HEAVY GUN'!P127</f>
        <v>0</v>
      </c>
      <c r="N557" s="57">
        <f>'HEAVY GUN'!Q127</f>
        <v>0</v>
      </c>
      <c r="O557" s="171">
        <f>'HEAVY GUN'!R127</f>
        <v>0</v>
      </c>
      <c r="P557" s="57">
        <f t="shared" si="104"/>
        <v>0</v>
      </c>
      <c r="Q557" s="57" t="str">
        <f t="shared" si="105"/>
        <v>99</v>
      </c>
      <c r="R557" s="57">
        <f t="shared" si="106"/>
        <v>551</v>
      </c>
      <c r="S557" s="57" t="str">
        <f t="shared" si="107"/>
        <v>DQ</v>
      </c>
      <c r="U557" s="57">
        <f>'Factory Gun'!B127</f>
        <v>0</v>
      </c>
      <c r="V557" s="57">
        <f>'Factory Gun'!P127</f>
        <v>0</v>
      </c>
      <c r="W557" s="57">
        <f>'Factory Gun'!Q127</f>
        <v>0</v>
      </c>
      <c r="X557" s="171">
        <f>'Factory Gun'!R127</f>
        <v>0</v>
      </c>
      <c r="Y557" s="57">
        <f t="shared" si="108"/>
        <v>0</v>
      </c>
      <c r="Z557" s="57" t="str">
        <f t="shared" si="109"/>
        <v>99</v>
      </c>
      <c r="AA557" s="57">
        <f t="shared" si="110"/>
        <v>551</v>
      </c>
      <c r="AB557" s="57" t="str">
        <f t="shared" si="111"/>
        <v>DQ</v>
      </c>
    </row>
    <row r="558" spans="1:28" x14ac:dyDescent="0.35">
      <c r="A558" s="57">
        <v>552</v>
      </c>
      <c r="B558" s="57" t="s">
        <v>155</v>
      </c>
      <c r="C558" s="57" t="str">
        <f>IF('Competitor List'!J107="Y",'Competitor List'!B107," ")</f>
        <v xml:space="preserve"> </v>
      </c>
      <c r="D558" s="57">
        <f>'LIGHT GUN'!P128</f>
        <v>0</v>
      </c>
      <c r="E558" s="57">
        <f>'LIGHT GUN'!Q128</f>
        <v>0</v>
      </c>
      <c r="F558" s="171">
        <f>'LIGHT GUN'!R128</f>
        <v>0</v>
      </c>
      <c r="G558" s="57">
        <f t="shared" si="100"/>
        <v>0</v>
      </c>
      <c r="H558" s="57" t="str">
        <f t="shared" si="101"/>
        <v>99</v>
      </c>
      <c r="I558" s="57">
        <f t="shared" si="102"/>
        <v>552</v>
      </c>
      <c r="J558" s="57" t="str">
        <f t="shared" si="103"/>
        <v>DQ</v>
      </c>
      <c r="L558" s="57" t="str">
        <f>IF('Competitor List'!K107="Y",'Competitor List'!C107," ")</f>
        <v xml:space="preserve"> </v>
      </c>
      <c r="M558" s="57">
        <f>'HEAVY GUN'!P128</f>
        <v>0</v>
      </c>
      <c r="N558" s="57">
        <f>'HEAVY GUN'!Q128</f>
        <v>0</v>
      </c>
      <c r="O558" s="171">
        <f>'HEAVY GUN'!R128</f>
        <v>0</v>
      </c>
      <c r="P558" s="57">
        <f t="shared" si="104"/>
        <v>0</v>
      </c>
      <c r="Q558" s="57" t="str">
        <f t="shared" si="105"/>
        <v>99</v>
      </c>
      <c r="R558" s="57">
        <f t="shared" si="106"/>
        <v>552</v>
      </c>
      <c r="S558" s="57" t="str">
        <f t="shared" si="107"/>
        <v>DQ</v>
      </c>
      <c r="U558" s="57">
        <f>'Factory Gun'!B128</f>
        <v>0</v>
      </c>
      <c r="V558" s="57">
        <f>'Factory Gun'!P128</f>
        <v>0</v>
      </c>
      <c r="W558" s="57">
        <f>'Factory Gun'!Q128</f>
        <v>0</v>
      </c>
      <c r="X558" s="171">
        <f>'Factory Gun'!R128</f>
        <v>0</v>
      </c>
      <c r="Y558" s="57">
        <f t="shared" si="108"/>
        <v>0</v>
      </c>
      <c r="Z558" s="57" t="str">
        <f t="shared" si="109"/>
        <v>99</v>
      </c>
      <c r="AA558" s="57">
        <f t="shared" si="110"/>
        <v>552</v>
      </c>
      <c r="AB558" s="57" t="str">
        <f t="shared" si="111"/>
        <v>DQ</v>
      </c>
    </row>
    <row r="559" spans="1:28" x14ac:dyDescent="0.35">
      <c r="A559" s="57">
        <v>553</v>
      </c>
      <c r="B559" s="57" t="s">
        <v>155</v>
      </c>
      <c r="C559" s="57" t="str">
        <f>IF('Competitor List'!J108="Y",'Competitor List'!B108," ")</f>
        <v xml:space="preserve"> </v>
      </c>
      <c r="D559" s="57">
        <f>'LIGHT GUN'!P129</f>
        <v>0</v>
      </c>
      <c r="E559" s="57">
        <f>'LIGHT GUN'!Q129</f>
        <v>0</v>
      </c>
      <c r="F559" s="171">
        <f>'LIGHT GUN'!R129</f>
        <v>0</v>
      </c>
      <c r="G559" s="57">
        <f t="shared" si="100"/>
        <v>0</v>
      </c>
      <c r="H559" s="57" t="str">
        <f t="shared" si="101"/>
        <v>99</v>
      </c>
      <c r="I559" s="57">
        <f t="shared" si="102"/>
        <v>553</v>
      </c>
      <c r="J559" s="57" t="str">
        <f t="shared" si="103"/>
        <v>DQ</v>
      </c>
      <c r="L559" s="57" t="str">
        <f>IF('Competitor List'!K108="Y",'Competitor List'!C108," ")</f>
        <v xml:space="preserve"> </v>
      </c>
      <c r="M559" s="57">
        <f>'HEAVY GUN'!P129</f>
        <v>0</v>
      </c>
      <c r="N559" s="57">
        <f>'HEAVY GUN'!Q129</f>
        <v>0</v>
      </c>
      <c r="O559" s="171">
        <f>'HEAVY GUN'!R129</f>
        <v>0</v>
      </c>
      <c r="P559" s="57">
        <f t="shared" si="104"/>
        <v>0</v>
      </c>
      <c r="Q559" s="57" t="str">
        <f t="shared" si="105"/>
        <v>99</v>
      </c>
      <c r="R559" s="57">
        <f t="shared" si="106"/>
        <v>553</v>
      </c>
      <c r="S559" s="57" t="str">
        <f t="shared" si="107"/>
        <v>DQ</v>
      </c>
      <c r="U559" s="57">
        <f>'Factory Gun'!B129</f>
        <v>0</v>
      </c>
      <c r="V559" s="57">
        <f>'Factory Gun'!P129</f>
        <v>0</v>
      </c>
      <c r="W559" s="57">
        <f>'Factory Gun'!Q129</f>
        <v>0</v>
      </c>
      <c r="X559" s="171">
        <f>'Factory Gun'!R129</f>
        <v>0</v>
      </c>
      <c r="Y559" s="57">
        <f t="shared" si="108"/>
        <v>0</v>
      </c>
      <c r="Z559" s="57" t="str">
        <f t="shared" si="109"/>
        <v>99</v>
      </c>
      <c r="AA559" s="57">
        <f t="shared" si="110"/>
        <v>553</v>
      </c>
      <c r="AB559" s="57" t="str">
        <f t="shared" si="111"/>
        <v>DQ</v>
      </c>
    </row>
    <row r="560" spans="1:28" x14ac:dyDescent="0.35">
      <c r="A560" s="57">
        <v>554</v>
      </c>
      <c r="B560" s="57" t="s">
        <v>155</v>
      </c>
      <c r="C560" s="57" t="str">
        <f>IF('Competitor List'!J109="Y",'Competitor List'!B109," ")</f>
        <v xml:space="preserve"> </v>
      </c>
      <c r="D560" s="57">
        <f>'LIGHT GUN'!P130</f>
        <v>0</v>
      </c>
      <c r="E560" s="57">
        <f>'LIGHT GUN'!Q130</f>
        <v>0</v>
      </c>
      <c r="F560" s="171">
        <f>'LIGHT GUN'!R130</f>
        <v>0</v>
      </c>
      <c r="G560" s="57">
        <f t="shared" si="100"/>
        <v>0</v>
      </c>
      <c r="H560" s="57" t="str">
        <f t="shared" si="101"/>
        <v>99</v>
      </c>
      <c r="I560" s="57">
        <f t="shared" si="102"/>
        <v>554</v>
      </c>
      <c r="J560" s="57" t="str">
        <f t="shared" si="103"/>
        <v>DQ</v>
      </c>
      <c r="L560" s="57" t="str">
        <f>IF('Competitor List'!K109="Y",'Competitor List'!C109," ")</f>
        <v xml:space="preserve"> </v>
      </c>
      <c r="M560" s="57">
        <f>'HEAVY GUN'!P130</f>
        <v>0</v>
      </c>
      <c r="N560" s="57">
        <f>'HEAVY GUN'!Q130</f>
        <v>0</v>
      </c>
      <c r="O560" s="171">
        <f>'HEAVY GUN'!R130</f>
        <v>0</v>
      </c>
      <c r="P560" s="57">
        <f t="shared" si="104"/>
        <v>0</v>
      </c>
      <c r="Q560" s="57" t="str">
        <f t="shared" si="105"/>
        <v>99</v>
      </c>
      <c r="R560" s="57">
        <f t="shared" si="106"/>
        <v>554</v>
      </c>
      <c r="S560" s="57" t="str">
        <f t="shared" si="107"/>
        <v>DQ</v>
      </c>
      <c r="U560" s="57">
        <f>'Factory Gun'!B130</f>
        <v>0</v>
      </c>
      <c r="V560" s="57">
        <f>'Factory Gun'!P130</f>
        <v>0</v>
      </c>
      <c r="W560" s="57">
        <f>'Factory Gun'!Q130</f>
        <v>0</v>
      </c>
      <c r="X560" s="171">
        <f>'Factory Gun'!R130</f>
        <v>0</v>
      </c>
      <c r="Y560" s="57">
        <f t="shared" si="108"/>
        <v>0</v>
      </c>
      <c r="Z560" s="57" t="str">
        <f t="shared" si="109"/>
        <v>99</v>
      </c>
      <c r="AA560" s="57">
        <f t="shared" si="110"/>
        <v>554</v>
      </c>
      <c r="AB560" s="57" t="str">
        <f t="shared" si="111"/>
        <v>DQ</v>
      </c>
    </row>
    <row r="561" spans="1:28" x14ac:dyDescent="0.35">
      <c r="A561" s="57">
        <v>555</v>
      </c>
      <c r="B561" s="57" t="s">
        <v>155</v>
      </c>
      <c r="C561" s="57" t="str">
        <f>IF('Competitor List'!J110="Y",'Competitor List'!B110," ")</f>
        <v xml:space="preserve"> </v>
      </c>
      <c r="D561" s="57">
        <f>'LIGHT GUN'!P131</f>
        <v>0</v>
      </c>
      <c r="E561" s="57">
        <f>'LIGHT GUN'!Q131</f>
        <v>0</v>
      </c>
      <c r="F561" s="171">
        <f>'LIGHT GUN'!R131</f>
        <v>0</v>
      </c>
      <c r="G561" s="57">
        <f t="shared" si="100"/>
        <v>0</v>
      </c>
      <c r="H561" s="57" t="str">
        <f t="shared" si="101"/>
        <v>99</v>
      </c>
      <c r="I561" s="57">
        <f t="shared" si="102"/>
        <v>555</v>
      </c>
      <c r="J561" s="57" t="str">
        <f t="shared" si="103"/>
        <v>DQ</v>
      </c>
      <c r="L561" s="57" t="str">
        <f>IF('Competitor List'!K110="Y",'Competitor List'!C110," ")</f>
        <v xml:space="preserve"> </v>
      </c>
      <c r="M561" s="57">
        <f>'HEAVY GUN'!P131</f>
        <v>0</v>
      </c>
      <c r="N561" s="57">
        <f>'HEAVY GUN'!Q131</f>
        <v>0</v>
      </c>
      <c r="O561" s="171">
        <f>'HEAVY GUN'!R131</f>
        <v>0</v>
      </c>
      <c r="P561" s="57">
        <f t="shared" si="104"/>
        <v>0</v>
      </c>
      <c r="Q561" s="57" t="str">
        <f t="shared" si="105"/>
        <v>99</v>
      </c>
      <c r="R561" s="57">
        <f t="shared" si="106"/>
        <v>555</v>
      </c>
      <c r="S561" s="57" t="str">
        <f t="shared" si="107"/>
        <v>DQ</v>
      </c>
      <c r="U561" s="57">
        <f>'Factory Gun'!B131</f>
        <v>0</v>
      </c>
      <c r="V561" s="57">
        <f>'Factory Gun'!P131</f>
        <v>0</v>
      </c>
      <c r="W561" s="57">
        <f>'Factory Gun'!Q131</f>
        <v>0</v>
      </c>
      <c r="X561" s="171">
        <f>'Factory Gun'!R131</f>
        <v>0</v>
      </c>
      <c r="Y561" s="57">
        <f t="shared" si="108"/>
        <v>0</v>
      </c>
      <c r="Z561" s="57" t="str">
        <f t="shared" si="109"/>
        <v>99</v>
      </c>
      <c r="AA561" s="57">
        <f t="shared" si="110"/>
        <v>555</v>
      </c>
      <c r="AB561" s="57" t="str">
        <f t="shared" si="111"/>
        <v>DQ</v>
      </c>
    </row>
    <row r="562" spans="1:28" x14ac:dyDescent="0.35">
      <c r="A562" s="57">
        <v>556</v>
      </c>
      <c r="B562" s="57" t="s">
        <v>155</v>
      </c>
      <c r="C562" s="57" t="str">
        <f>IF('Competitor List'!J111="Y",'Competitor List'!B111," ")</f>
        <v xml:space="preserve"> </v>
      </c>
      <c r="D562" s="57">
        <f>'LIGHT GUN'!P132</f>
        <v>0</v>
      </c>
      <c r="E562" s="57">
        <f>'LIGHT GUN'!Q132</f>
        <v>0</v>
      </c>
      <c r="F562" s="171">
        <f>'LIGHT GUN'!R132</f>
        <v>0</v>
      </c>
      <c r="G562" s="57">
        <f t="shared" si="100"/>
        <v>0</v>
      </c>
      <c r="H562" s="57" t="str">
        <f t="shared" si="101"/>
        <v>99</v>
      </c>
      <c r="I562" s="57">
        <f t="shared" si="102"/>
        <v>556</v>
      </c>
      <c r="J562" s="57" t="str">
        <f t="shared" si="103"/>
        <v>DQ</v>
      </c>
      <c r="L562" s="57" t="str">
        <f>IF('Competitor List'!K111="Y",'Competitor List'!C111," ")</f>
        <v xml:space="preserve"> </v>
      </c>
      <c r="M562" s="57">
        <f>'HEAVY GUN'!P132</f>
        <v>0</v>
      </c>
      <c r="N562" s="57">
        <f>'HEAVY GUN'!Q132</f>
        <v>0</v>
      </c>
      <c r="O562" s="171">
        <f>'HEAVY GUN'!R132</f>
        <v>0</v>
      </c>
      <c r="P562" s="57">
        <f t="shared" si="104"/>
        <v>0</v>
      </c>
      <c r="Q562" s="57" t="str">
        <f t="shared" si="105"/>
        <v>99</v>
      </c>
      <c r="R562" s="57">
        <f t="shared" si="106"/>
        <v>556</v>
      </c>
      <c r="S562" s="57" t="str">
        <f t="shared" si="107"/>
        <v>DQ</v>
      </c>
      <c r="U562" s="57">
        <f>'Factory Gun'!B132</f>
        <v>0</v>
      </c>
      <c r="V562" s="57">
        <f>'Factory Gun'!P132</f>
        <v>0</v>
      </c>
      <c r="W562" s="57">
        <f>'Factory Gun'!Q132</f>
        <v>0</v>
      </c>
      <c r="X562" s="171">
        <f>'Factory Gun'!R132</f>
        <v>0</v>
      </c>
      <c r="Y562" s="57">
        <f t="shared" si="108"/>
        <v>0</v>
      </c>
      <c r="Z562" s="57" t="str">
        <f t="shared" si="109"/>
        <v>99</v>
      </c>
      <c r="AA562" s="57">
        <f t="shared" si="110"/>
        <v>556</v>
      </c>
      <c r="AB562" s="57" t="str">
        <f t="shared" si="111"/>
        <v>DQ</v>
      </c>
    </row>
    <row r="563" spans="1:28" x14ac:dyDescent="0.35">
      <c r="A563" s="57">
        <v>557</v>
      </c>
      <c r="B563" s="57" t="s">
        <v>155</v>
      </c>
      <c r="C563" s="57" t="str">
        <f>IF('Competitor List'!J112="Y",'Competitor List'!B112," ")</f>
        <v xml:space="preserve"> </v>
      </c>
      <c r="D563" s="57">
        <f>'LIGHT GUN'!P133</f>
        <v>0</v>
      </c>
      <c r="E563" s="57">
        <f>'LIGHT GUN'!Q133</f>
        <v>0</v>
      </c>
      <c r="F563" s="171">
        <f>'LIGHT GUN'!R133</f>
        <v>0</v>
      </c>
      <c r="G563" s="57">
        <f t="shared" si="100"/>
        <v>0</v>
      </c>
      <c r="H563" s="57" t="str">
        <f t="shared" si="101"/>
        <v>99</v>
      </c>
      <c r="I563" s="57">
        <f t="shared" si="102"/>
        <v>557</v>
      </c>
      <c r="J563" s="57" t="str">
        <f t="shared" si="103"/>
        <v>DQ</v>
      </c>
      <c r="L563" s="57" t="str">
        <f>IF('Competitor List'!K112="Y",'Competitor List'!C112," ")</f>
        <v xml:space="preserve"> </v>
      </c>
      <c r="M563" s="57">
        <f>'HEAVY GUN'!P133</f>
        <v>0</v>
      </c>
      <c r="N563" s="57">
        <f>'HEAVY GUN'!Q133</f>
        <v>0</v>
      </c>
      <c r="O563" s="171">
        <f>'HEAVY GUN'!R133</f>
        <v>0</v>
      </c>
      <c r="P563" s="57">
        <f t="shared" si="104"/>
        <v>0</v>
      </c>
      <c r="Q563" s="57" t="str">
        <f t="shared" si="105"/>
        <v>99</v>
      </c>
      <c r="R563" s="57">
        <f t="shared" si="106"/>
        <v>557</v>
      </c>
      <c r="S563" s="57" t="str">
        <f t="shared" si="107"/>
        <v>DQ</v>
      </c>
      <c r="U563" s="57">
        <f>'Factory Gun'!B133</f>
        <v>0</v>
      </c>
      <c r="V563" s="57">
        <f>'Factory Gun'!P133</f>
        <v>0</v>
      </c>
      <c r="W563" s="57">
        <f>'Factory Gun'!Q133</f>
        <v>0</v>
      </c>
      <c r="X563" s="171">
        <f>'Factory Gun'!R133</f>
        <v>0</v>
      </c>
      <c r="Y563" s="57">
        <f t="shared" si="108"/>
        <v>0</v>
      </c>
      <c r="Z563" s="57" t="str">
        <f t="shared" si="109"/>
        <v>99</v>
      </c>
      <c r="AA563" s="57">
        <f t="shared" si="110"/>
        <v>557</v>
      </c>
      <c r="AB563" s="57" t="str">
        <f t="shared" si="111"/>
        <v>DQ</v>
      </c>
    </row>
    <row r="564" spans="1:28" x14ac:dyDescent="0.35">
      <c r="A564" s="57">
        <v>558</v>
      </c>
      <c r="B564" s="57" t="s">
        <v>155</v>
      </c>
      <c r="C564" s="57" t="str">
        <f>IF('Competitor List'!J113="Y",'Competitor List'!B113," ")</f>
        <v xml:space="preserve"> </v>
      </c>
      <c r="D564" s="57">
        <f>'LIGHT GUN'!P134</f>
        <v>0</v>
      </c>
      <c r="E564" s="57">
        <f>'LIGHT GUN'!Q134</f>
        <v>0</v>
      </c>
      <c r="F564" s="171">
        <f>'LIGHT GUN'!R134</f>
        <v>0</v>
      </c>
      <c r="G564" s="57">
        <f t="shared" si="100"/>
        <v>0</v>
      </c>
      <c r="H564" s="57" t="str">
        <f t="shared" si="101"/>
        <v>99</v>
      </c>
      <c r="I564" s="57">
        <f t="shared" si="102"/>
        <v>558</v>
      </c>
      <c r="J564" s="57" t="str">
        <f t="shared" si="103"/>
        <v>DQ</v>
      </c>
      <c r="L564" s="57" t="str">
        <f>IF('Competitor List'!K113="Y",'Competitor List'!C113," ")</f>
        <v xml:space="preserve"> </v>
      </c>
      <c r="M564" s="57">
        <f>'HEAVY GUN'!P134</f>
        <v>0</v>
      </c>
      <c r="N564" s="57">
        <f>'HEAVY GUN'!Q134</f>
        <v>0</v>
      </c>
      <c r="O564" s="171">
        <f>'HEAVY GUN'!R134</f>
        <v>0</v>
      </c>
      <c r="P564" s="57">
        <f t="shared" si="104"/>
        <v>0</v>
      </c>
      <c r="Q564" s="57" t="str">
        <f t="shared" si="105"/>
        <v>99</v>
      </c>
      <c r="R564" s="57">
        <f t="shared" si="106"/>
        <v>558</v>
      </c>
      <c r="S564" s="57" t="str">
        <f t="shared" si="107"/>
        <v>DQ</v>
      </c>
      <c r="U564" s="57">
        <f>'Factory Gun'!B134</f>
        <v>0</v>
      </c>
      <c r="V564" s="57">
        <f>'Factory Gun'!P134</f>
        <v>0</v>
      </c>
      <c r="W564" s="57">
        <f>'Factory Gun'!Q134</f>
        <v>0</v>
      </c>
      <c r="X564" s="171">
        <f>'Factory Gun'!R134</f>
        <v>0</v>
      </c>
      <c r="Y564" s="57">
        <f t="shared" si="108"/>
        <v>0</v>
      </c>
      <c r="Z564" s="57" t="str">
        <f t="shared" si="109"/>
        <v>99</v>
      </c>
      <c r="AA564" s="57">
        <f t="shared" si="110"/>
        <v>558</v>
      </c>
      <c r="AB564" s="57" t="str">
        <f t="shared" si="111"/>
        <v>DQ</v>
      </c>
    </row>
    <row r="565" spans="1:28" x14ac:dyDescent="0.35">
      <c r="A565" s="57">
        <v>559</v>
      </c>
      <c r="B565" s="57" t="s">
        <v>155</v>
      </c>
      <c r="C565" s="57" t="str">
        <f>IF('Competitor List'!J114="Y",'Competitor List'!B114," ")</f>
        <v xml:space="preserve"> </v>
      </c>
      <c r="D565" s="57">
        <f>'LIGHT GUN'!P135</f>
        <v>0</v>
      </c>
      <c r="E565" s="57">
        <f>'LIGHT GUN'!Q135</f>
        <v>0</v>
      </c>
      <c r="F565" s="171">
        <f>'LIGHT GUN'!R135</f>
        <v>0</v>
      </c>
      <c r="G565" s="57">
        <f t="shared" si="100"/>
        <v>0</v>
      </c>
      <c r="H565" s="57" t="str">
        <f t="shared" si="101"/>
        <v>99</v>
      </c>
      <c r="I565" s="57">
        <f t="shared" si="102"/>
        <v>559</v>
      </c>
      <c r="J565" s="57" t="str">
        <f t="shared" si="103"/>
        <v>DQ</v>
      </c>
      <c r="L565" s="57" t="str">
        <f>IF('Competitor List'!K114="Y",'Competitor List'!C114," ")</f>
        <v xml:space="preserve"> </v>
      </c>
      <c r="M565" s="57">
        <f>'HEAVY GUN'!P135</f>
        <v>0</v>
      </c>
      <c r="N565" s="57">
        <f>'HEAVY GUN'!Q135</f>
        <v>0</v>
      </c>
      <c r="O565" s="171">
        <f>'HEAVY GUN'!R135</f>
        <v>0</v>
      </c>
      <c r="P565" s="57">
        <f t="shared" si="104"/>
        <v>0</v>
      </c>
      <c r="Q565" s="57" t="str">
        <f t="shared" si="105"/>
        <v>99</v>
      </c>
      <c r="R565" s="57">
        <f t="shared" si="106"/>
        <v>559</v>
      </c>
      <c r="S565" s="57" t="str">
        <f t="shared" si="107"/>
        <v>DQ</v>
      </c>
      <c r="U565" s="57">
        <f>'Factory Gun'!B135</f>
        <v>0</v>
      </c>
      <c r="V565" s="57">
        <f>'Factory Gun'!P135</f>
        <v>0</v>
      </c>
      <c r="W565" s="57">
        <f>'Factory Gun'!Q135</f>
        <v>0</v>
      </c>
      <c r="X565" s="171">
        <f>'Factory Gun'!R135</f>
        <v>0</v>
      </c>
      <c r="Y565" s="57">
        <f t="shared" si="108"/>
        <v>0</v>
      </c>
      <c r="Z565" s="57" t="str">
        <f t="shared" si="109"/>
        <v>99</v>
      </c>
      <c r="AA565" s="57">
        <f t="shared" si="110"/>
        <v>559</v>
      </c>
      <c r="AB565" s="57" t="str">
        <f t="shared" si="111"/>
        <v>DQ</v>
      </c>
    </row>
    <row r="566" spans="1:28" x14ac:dyDescent="0.35">
      <c r="A566" s="57">
        <v>560</v>
      </c>
      <c r="B566" s="57" t="s">
        <v>155</v>
      </c>
      <c r="C566" s="57" t="str">
        <f>IF('Competitor List'!J115="Y",'Competitor List'!B115," ")</f>
        <v xml:space="preserve"> </v>
      </c>
      <c r="D566" s="57">
        <f>'LIGHT GUN'!P136</f>
        <v>0</v>
      </c>
      <c r="E566" s="57">
        <f>'LIGHT GUN'!Q136</f>
        <v>0</v>
      </c>
      <c r="F566" s="171">
        <f>'LIGHT GUN'!R136</f>
        <v>0</v>
      </c>
      <c r="G566" s="57">
        <f t="shared" si="100"/>
        <v>0</v>
      </c>
      <c r="H566" s="57" t="str">
        <f t="shared" si="101"/>
        <v>99</v>
      </c>
      <c r="I566" s="57">
        <f t="shared" si="102"/>
        <v>560</v>
      </c>
      <c r="J566" s="57" t="str">
        <f t="shared" si="103"/>
        <v>DQ</v>
      </c>
      <c r="L566" s="57" t="str">
        <f>IF('Competitor List'!K115="Y",'Competitor List'!C115," ")</f>
        <v xml:space="preserve"> </v>
      </c>
      <c r="M566" s="57">
        <f>'HEAVY GUN'!P136</f>
        <v>0</v>
      </c>
      <c r="N566" s="57">
        <f>'HEAVY GUN'!Q136</f>
        <v>0</v>
      </c>
      <c r="O566" s="171">
        <f>'HEAVY GUN'!R136</f>
        <v>0</v>
      </c>
      <c r="P566" s="57">
        <f t="shared" si="104"/>
        <v>0</v>
      </c>
      <c r="Q566" s="57" t="str">
        <f t="shared" si="105"/>
        <v>99</v>
      </c>
      <c r="R566" s="57">
        <f t="shared" si="106"/>
        <v>560</v>
      </c>
      <c r="S566" s="57" t="str">
        <f t="shared" si="107"/>
        <v>DQ</v>
      </c>
      <c r="U566" s="57">
        <f>'Factory Gun'!B136</f>
        <v>0</v>
      </c>
      <c r="V566" s="57">
        <f>'Factory Gun'!P136</f>
        <v>0</v>
      </c>
      <c r="W566" s="57">
        <f>'Factory Gun'!Q136</f>
        <v>0</v>
      </c>
      <c r="X566" s="171">
        <f>'Factory Gun'!R136</f>
        <v>0</v>
      </c>
      <c r="Y566" s="57">
        <f t="shared" si="108"/>
        <v>0</v>
      </c>
      <c r="Z566" s="57" t="str">
        <f t="shared" si="109"/>
        <v>99</v>
      </c>
      <c r="AA566" s="57">
        <f t="shared" si="110"/>
        <v>560</v>
      </c>
      <c r="AB566" s="57" t="str">
        <f t="shared" si="111"/>
        <v>DQ</v>
      </c>
    </row>
    <row r="567" spans="1:28" x14ac:dyDescent="0.35">
      <c r="A567" s="57">
        <v>561</v>
      </c>
      <c r="B567" s="57" t="s">
        <v>155</v>
      </c>
      <c r="C567" s="57" t="str">
        <f>IF('Competitor List'!J116="Y",'Competitor List'!B116," ")</f>
        <v xml:space="preserve"> </v>
      </c>
      <c r="D567" s="57">
        <f>'LIGHT GUN'!P137</f>
        <v>0</v>
      </c>
      <c r="E567" s="57">
        <f>'LIGHT GUN'!Q137</f>
        <v>0</v>
      </c>
      <c r="F567" s="171">
        <f>'LIGHT GUN'!R137</f>
        <v>0</v>
      </c>
      <c r="G567" s="57">
        <f t="shared" si="100"/>
        <v>0</v>
      </c>
      <c r="H567" s="57" t="str">
        <f t="shared" si="101"/>
        <v>99</v>
      </c>
      <c r="I567" s="57">
        <f t="shared" si="102"/>
        <v>561</v>
      </c>
      <c r="J567" s="57" t="str">
        <f t="shared" si="103"/>
        <v>DQ</v>
      </c>
      <c r="L567" s="57" t="str">
        <f>IF('Competitor List'!K116="Y",'Competitor List'!C116," ")</f>
        <v xml:space="preserve"> </v>
      </c>
      <c r="M567" s="57">
        <f>'HEAVY GUN'!P137</f>
        <v>0</v>
      </c>
      <c r="N567" s="57">
        <f>'HEAVY GUN'!Q137</f>
        <v>0</v>
      </c>
      <c r="O567" s="171">
        <f>'HEAVY GUN'!R137</f>
        <v>0</v>
      </c>
      <c r="P567" s="57">
        <f t="shared" si="104"/>
        <v>0</v>
      </c>
      <c r="Q567" s="57" t="str">
        <f t="shared" si="105"/>
        <v>99</v>
      </c>
      <c r="R567" s="57">
        <f t="shared" si="106"/>
        <v>561</v>
      </c>
      <c r="S567" s="57" t="str">
        <f t="shared" si="107"/>
        <v>DQ</v>
      </c>
      <c r="U567" s="57">
        <f>'Factory Gun'!B137</f>
        <v>0</v>
      </c>
      <c r="V567" s="57">
        <f>'Factory Gun'!P137</f>
        <v>0</v>
      </c>
      <c r="W567" s="57">
        <f>'Factory Gun'!Q137</f>
        <v>0</v>
      </c>
      <c r="X567" s="171">
        <f>'Factory Gun'!R137</f>
        <v>0</v>
      </c>
      <c r="Y567" s="57">
        <f t="shared" si="108"/>
        <v>0</v>
      </c>
      <c r="Z567" s="57" t="str">
        <f t="shared" si="109"/>
        <v>99</v>
      </c>
      <c r="AA567" s="57">
        <f t="shared" si="110"/>
        <v>561</v>
      </c>
      <c r="AB567" s="57" t="str">
        <f t="shared" si="111"/>
        <v>DQ</v>
      </c>
    </row>
    <row r="568" spans="1:28" x14ac:dyDescent="0.35">
      <c r="A568" s="57">
        <v>562</v>
      </c>
      <c r="B568" s="57" t="s">
        <v>155</v>
      </c>
      <c r="C568" s="57" t="str">
        <f>IF('Competitor List'!J117="Y",'Competitor List'!B117," ")</f>
        <v xml:space="preserve"> </v>
      </c>
      <c r="D568" s="57">
        <f>'LIGHT GUN'!P138</f>
        <v>0</v>
      </c>
      <c r="E568" s="57">
        <f>'LIGHT GUN'!Q138</f>
        <v>0</v>
      </c>
      <c r="F568" s="171">
        <f>'LIGHT GUN'!R138</f>
        <v>0</v>
      </c>
      <c r="G568" s="57">
        <f t="shared" si="100"/>
        <v>0</v>
      </c>
      <c r="H568" s="57" t="str">
        <f t="shared" si="101"/>
        <v>99</v>
      </c>
      <c r="I568" s="57">
        <f t="shared" si="102"/>
        <v>562</v>
      </c>
      <c r="J568" s="57" t="str">
        <f t="shared" si="103"/>
        <v>DQ</v>
      </c>
      <c r="L568" s="57" t="str">
        <f>IF('Competitor List'!K117="Y",'Competitor List'!C117," ")</f>
        <v xml:space="preserve"> </v>
      </c>
      <c r="M568" s="57">
        <f>'HEAVY GUN'!P138</f>
        <v>0</v>
      </c>
      <c r="N568" s="57">
        <f>'HEAVY GUN'!Q138</f>
        <v>0</v>
      </c>
      <c r="O568" s="171">
        <f>'HEAVY GUN'!R138</f>
        <v>0</v>
      </c>
      <c r="P568" s="57">
        <f t="shared" si="104"/>
        <v>0</v>
      </c>
      <c r="Q568" s="57" t="str">
        <f t="shared" si="105"/>
        <v>99</v>
      </c>
      <c r="R568" s="57">
        <f t="shared" si="106"/>
        <v>562</v>
      </c>
      <c r="S568" s="57" t="str">
        <f t="shared" si="107"/>
        <v>DQ</v>
      </c>
      <c r="U568" s="57">
        <f>'Factory Gun'!B138</f>
        <v>0</v>
      </c>
      <c r="V568" s="57">
        <f>'Factory Gun'!P138</f>
        <v>0</v>
      </c>
      <c r="W568" s="57">
        <f>'Factory Gun'!Q138</f>
        <v>0</v>
      </c>
      <c r="X568" s="171">
        <f>'Factory Gun'!R138</f>
        <v>0</v>
      </c>
      <c r="Y568" s="57">
        <f t="shared" si="108"/>
        <v>0</v>
      </c>
      <c r="Z568" s="57" t="str">
        <f t="shared" si="109"/>
        <v>99</v>
      </c>
      <c r="AA568" s="57">
        <f t="shared" si="110"/>
        <v>562</v>
      </c>
      <c r="AB568" s="57" t="str">
        <f t="shared" si="111"/>
        <v>DQ</v>
      </c>
    </row>
    <row r="569" spans="1:28" x14ac:dyDescent="0.35">
      <c r="A569" s="57">
        <v>563</v>
      </c>
      <c r="B569" s="57" t="s">
        <v>155</v>
      </c>
      <c r="C569" s="57" t="str">
        <f>IF('Competitor List'!J118="Y",'Competitor List'!B118," ")</f>
        <v xml:space="preserve"> </v>
      </c>
      <c r="D569" s="57">
        <f>'LIGHT GUN'!P139</f>
        <v>0</v>
      </c>
      <c r="E569" s="57">
        <f>'LIGHT GUN'!Q139</f>
        <v>0</v>
      </c>
      <c r="F569" s="171">
        <f>'LIGHT GUN'!R139</f>
        <v>0</v>
      </c>
      <c r="G569" s="57">
        <f t="shared" si="100"/>
        <v>0</v>
      </c>
      <c r="H569" s="57" t="str">
        <f t="shared" si="101"/>
        <v>99</v>
      </c>
      <c r="I569" s="57">
        <f t="shared" si="102"/>
        <v>563</v>
      </c>
      <c r="J569" s="57" t="str">
        <f t="shared" si="103"/>
        <v>DQ</v>
      </c>
      <c r="L569" s="57" t="str">
        <f>IF('Competitor List'!K118="Y",'Competitor List'!C118," ")</f>
        <v xml:space="preserve"> </v>
      </c>
      <c r="M569" s="57">
        <f>'HEAVY GUN'!P139</f>
        <v>0</v>
      </c>
      <c r="N569" s="57">
        <f>'HEAVY GUN'!Q139</f>
        <v>0</v>
      </c>
      <c r="O569" s="171">
        <f>'HEAVY GUN'!R139</f>
        <v>0</v>
      </c>
      <c r="P569" s="57">
        <f t="shared" si="104"/>
        <v>0</v>
      </c>
      <c r="Q569" s="57" t="str">
        <f t="shared" si="105"/>
        <v>99</v>
      </c>
      <c r="R569" s="57">
        <f t="shared" si="106"/>
        <v>563</v>
      </c>
      <c r="S569" s="57" t="str">
        <f t="shared" si="107"/>
        <v>DQ</v>
      </c>
      <c r="U569" s="57">
        <f>'Factory Gun'!B139</f>
        <v>0</v>
      </c>
      <c r="V569" s="57">
        <f>'Factory Gun'!P139</f>
        <v>0</v>
      </c>
      <c r="W569" s="57">
        <f>'Factory Gun'!Q139</f>
        <v>0</v>
      </c>
      <c r="X569" s="171">
        <f>'Factory Gun'!R139</f>
        <v>0</v>
      </c>
      <c r="Y569" s="57">
        <f t="shared" si="108"/>
        <v>0</v>
      </c>
      <c r="Z569" s="57" t="str">
        <f t="shared" si="109"/>
        <v>99</v>
      </c>
      <c r="AA569" s="57">
        <f t="shared" si="110"/>
        <v>563</v>
      </c>
      <c r="AB569" s="57" t="str">
        <f t="shared" si="111"/>
        <v>DQ</v>
      </c>
    </row>
    <row r="570" spans="1:28" x14ac:dyDescent="0.35">
      <c r="A570" s="57">
        <v>564</v>
      </c>
      <c r="B570" s="57" t="s">
        <v>155</v>
      </c>
      <c r="C570" s="57" t="str">
        <f>IF('Competitor List'!J119="Y",'Competitor List'!B119," ")</f>
        <v xml:space="preserve"> </v>
      </c>
      <c r="D570" s="57">
        <f>'LIGHT GUN'!P140</f>
        <v>0</v>
      </c>
      <c r="E570" s="57">
        <f>'LIGHT GUN'!Q140</f>
        <v>0</v>
      </c>
      <c r="F570" s="171">
        <f>'LIGHT GUN'!R140</f>
        <v>0</v>
      </c>
      <c r="G570" s="57">
        <f t="shared" si="100"/>
        <v>0</v>
      </c>
      <c r="H570" s="57" t="str">
        <f t="shared" si="101"/>
        <v>99</v>
      </c>
      <c r="I570" s="57">
        <f t="shared" si="102"/>
        <v>564</v>
      </c>
      <c r="J570" s="57" t="str">
        <f t="shared" si="103"/>
        <v>DQ</v>
      </c>
      <c r="L570" s="57" t="str">
        <f>IF('Competitor List'!K119="Y",'Competitor List'!C119," ")</f>
        <v xml:space="preserve"> </v>
      </c>
      <c r="M570" s="57">
        <f>'HEAVY GUN'!P140</f>
        <v>0</v>
      </c>
      <c r="N570" s="57">
        <f>'HEAVY GUN'!Q140</f>
        <v>0</v>
      </c>
      <c r="O570" s="171">
        <f>'HEAVY GUN'!R140</f>
        <v>0</v>
      </c>
      <c r="P570" s="57">
        <f t="shared" si="104"/>
        <v>0</v>
      </c>
      <c r="Q570" s="57" t="str">
        <f t="shared" si="105"/>
        <v>99</v>
      </c>
      <c r="R570" s="57">
        <f t="shared" si="106"/>
        <v>564</v>
      </c>
      <c r="S570" s="57" t="str">
        <f t="shared" si="107"/>
        <v>DQ</v>
      </c>
      <c r="U570" s="57">
        <f>'Factory Gun'!B140</f>
        <v>0</v>
      </c>
      <c r="V570" s="57">
        <f>'Factory Gun'!P140</f>
        <v>0</v>
      </c>
      <c r="W570" s="57">
        <f>'Factory Gun'!Q140</f>
        <v>0</v>
      </c>
      <c r="X570" s="171">
        <f>'Factory Gun'!R140</f>
        <v>0</v>
      </c>
      <c r="Y570" s="57">
        <f t="shared" si="108"/>
        <v>0</v>
      </c>
      <c r="Z570" s="57" t="str">
        <f t="shared" si="109"/>
        <v>99</v>
      </c>
      <c r="AA570" s="57">
        <f t="shared" si="110"/>
        <v>564</v>
      </c>
      <c r="AB570" s="57" t="str">
        <f t="shared" si="111"/>
        <v>DQ</v>
      </c>
    </row>
    <row r="571" spans="1:28" x14ac:dyDescent="0.35">
      <c r="A571" s="57">
        <v>565</v>
      </c>
      <c r="B571" s="57" t="s">
        <v>155</v>
      </c>
      <c r="C571" s="57" t="str">
        <f>IF('Competitor List'!J120="Y",'Competitor List'!B120," ")</f>
        <v xml:space="preserve"> </v>
      </c>
      <c r="D571" s="57">
        <f>'LIGHT GUN'!P141</f>
        <v>0</v>
      </c>
      <c r="E571" s="57">
        <f>'LIGHT GUN'!Q141</f>
        <v>0</v>
      </c>
      <c r="F571" s="171">
        <f>'LIGHT GUN'!R141</f>
        <v>0</v>
      </c>
      <c r="G571" s="57">
        <f t="shared" si="100"/>
        <v>0</v>
      </c>
      <c r="H571" s="57" t="str">
        <f t="shared" si="101"/>
        <v>99</v>
      </c>
      <c r="I571" s="57">
        <f t="shared" si="102"/>
        <v>565</v>
      </c>
      <c r="J571" s="57" t="str">
        <f t="shared" si="103"/>
        <v>DQ</v>
      </c>
      <c r="L571" s="57" t="str">
        <f>IF('Competitor List'!K120="Y",'Competitor List'!C120," ")</f>
        <v xml:space="preserve"> </v>
      </c>
      <c r="M571" s="57">
        <f>'HEAVY GUN'!P141</f>
        <v>0</v>
      </c>
      <c r="N571" s="57">
        <f>'HEAVY GUN'!Q141</f>
        <v>0</v>
      </c>
      <c r="O571" s="171">
        <f>'HEAVY GUN'!R141</f>
        <v>0</v>
      </c>
      <c r="P571" s="57">
        <f t="shared" si="104"/>
        <v>0</v>
      </c>
      <c r="Q571" s="57" t="str">
        <f t="shared" si="105"/>
        <v>99</v>
      </c>
      <c r="R571" s="57">
        <f t="shared" si="106"/>
        <v>565</v>
      </c>
      <c r="S571" s="57" t="str">
        <f t="shared" si="107"/>
        <v>DQ</v>
      </c>
      <c r="U571" s="57">
        <f>'Factory Gun'!B141</f>
        <v>0</v>
      </c>
      <c r="V571" s="57">
        <f>'Factory Gun'!P141</f>
        <v>0</v>
      </c>
      <c r="W571" s="57">
        <f>'Factory Gun'!Q141</f>
        <v>0</v>
      </c>
      <c r="X571" s="171">
        <f>'Factory Gun'!R141</f>
        <v>0</v>
      </c>
      <c r="Y571" s="57">
        <f t="shared" si="108"/>
        <v>0</v>
      </c>
      <c r="Z571" s="57" t="str">
        <f t="shared" si="109"/>
        <v>99</v>
      </c>
      <c r="AA571" s="57">
        <f t="shared" si="110"/>
        <v>565</v>
      </c>
      <c r="AB571" s="57" t="str">
        <f t="shared" si="111"/>
        <v>DQ</v>
      </c>
    </row>
    <row r="572" spans="1:28" x14ac:dyDescent="0.35">
      <c r="A572" s="57">
        <v>566</v>
      </c>
      <c r="B572" s="57" t="s">
        <v>155</v>
      </c>
      <c r="C572" s="57" t="str">
        <f>IF('Competitor List'!J121="Y",'Competitor List'!B121," ")</f>
        <v xml:space="preserve"> </v>
      </c>
      <c r="D572" s="57">
        <f>'LIGHT GUN'!P142</f>
        <v>0</v>
      </c>
      <c r="E572" s="57">
        <f>'LIGHT GUN'!Q142</f>
        <v>0</v>
      </c>
      <c r="F572" s="171">
        <f>'LIGHT GUN'!R142</f>
        <v>0</v>
      </c>
      <c r="G572" s="57">
        <f t="shared" si="100"/>
        <v>0</v>
      </c>
      <c r="H572" s="57" t="str">
        <f t="shared" si="101"/>
        <v>99</v>
      </c>
      <c r="I572" s="57">
        <f t="shared" si="102"/>
        <v>566</v>
      </c>
      <c r="J572" s="57" t="str">
        <f t="shared" si="103"/>
        <v>DQ</v>
      </c>
      <c r="L572" s="57" t="str">
        <f>IF('Competitor List'!K121="Y",'Competitor List'!C121," ")</f>
        <v xml:space="preserve"> </v>
      </c>
      <c r="M572" s="57">
        <f>'HEAVY GUN'!P142</f>
        <v>0</v>
      </c>
      <c r="N572" s="57">
        <f>'HEAVY GUN'!Q142</f>
        <v>0</v>
      </c>
      <c r="O572" s="171">
        <f>'HEAVY GUN'!R142</f>
        <v>0</v>
      </c>
      <c r="P572" s="57">
        <f t="shared" si="104"/>
        <v>0</v>
      </c>
      <c r="Q572" s="57" t="str">
        <f t="shared" si="105"/>
        <v>99</v>
      </c>
      <c r="R572" s="57">
        <f t="shared" si="106"/>
        <v>566</v>
      </c>
      <c r="S572" s="57" t="str">
        <f t="shared" si="107"/>
        <v>DQ</v>
      </c>
      <c r="U572" s="57">
        <f>'Factory Gun'!B142</f>
        <v>0</v>
      </c>
      <c r="V572" s="57">
        <f>'Factory Gun'!P142</f>
        <v>0</v>
      </c>
      <c r="W572" s="57">
        <f>'Factory Gun'!Q142</f>
        <v>0</v>
      </c>
      <c r="X572" s="171">
        <f>'Factory Gun'!R142</f>
        <v>0</v>
      </c>
      <c r="Y572" s="57">
        <f t="shared" si="108"/>
        <v>0</v>
      </c>
      <c r="Z572" s="57" t="str">
        <f t="shared" si="109"/>
        <v>99</v>
      </c>
      <c r="AA572" s="57">
        <f t="shared" si="110"/>
        <v>566</v>
      </c>
      <c r="AB572" s="57" t="str">
        <f t="shared" si="111"/>
        <v>DQ</v>
      </c>
    </row>
    <row r="573" spans="1:28" x14ac:dyDescent="0.35">
      <c r="A573" s="57">
        <v>567</v>
      </c>
      <c r="B573" s="57" t="s">
        <v>155</v>
      </c>
      <c r="C573" s="57" t="str">
        <f>IF('Competitor List'!J122="Y",'Competitor List'!B122," ")</f>
        <v xml:space="preserve"> </v>
      </c>
      <c r="D573" s="57">
        <f>'LIGHT GUN'!P143</f>
        <v>0</v>
      </c>
      <c r="E573" s="57">
        <f>'LIGHT GUN'!Q143</f>
        <v>0</v>
      </c>
      <c r="F573" s="171">
        <f>'LIGHT GUN'!R143</f>
        <v>0</v>
      </c>
      <c r="G573" s="57">
        <f t="shared" si="100"/>
        <v>0</v>
      </c>
      <c r="H573" s="57" t="str">
        <f t="shared" si="101"/>
        <v>99</v>
      </c>
      <c r="I573" s="57">
        <f t="shared" si="102"/>
        <v>567</v>
      </c>
      <c r="J573" s="57" t="str">
        <f t="shared" si="103"/>
        <v>DQ</v>
      </c>
      <c r="L573" s="57" t="str">
        <f>IF('Competitor List'!K122="Y",'Competitor List'!C122," ")</f>
        <v xml:space="preserve"> </v>
      </c>
      <c r="M573" s="57">
        <f>'HEAVY GUN'!P143</f>
        <v>0</v>
      </c>
      <c r="N573" s="57">
        <f>'HEAVY GUN'!Q143</f>
        <v>0</v>
      </c>
      <c r="O573" s="171">
        <f>'HEAVY GUN'!R143</f>
        <v>0</v>
      </c>
      <c r="P573" s="57">
        <f t="shared" si="104"/>
        <v>0</v>
      </c>
      <c r="Q573" s="57" t="str">
        <f t="shared" si="105"/>
        <v>99</v>
      </c>
      <c r="R573" s="57">
        <f t="shared" si="106"/>
        <v>567</v>
      </c>
      <c r="S573" s="57" t="str">
        <f t="shared" si="107"/>
        <v>DQ</v>
      </c>
      <c r="U573" s="57">
        <f>'Factory Gun'!B143</f>
        <v>0</v>
      </c>
      <c r="V573" s="57">
        <f>'Factory Gun'!P143</f>
        <v>0</v>
      </c>
      <c r="W573" s="57">
        <f>'Factory Gun'!Q143</f>
        <v>0</v>
      </c>
      <c r="X573" s="171">
        <f>'Factory Gun'!R143</f>
        <v>0</v>
      </c>
      <c r="Y573" s="57">
        <f t="shared" si="108"/>
        <v>0</v>
      </c>
      <c r="Z573" s="57" t="str">
        <f t="shared" si="109"/>
        <v>99</v>
      </c>
      <c r="AA573" s="57">
        <f t="shared" si="110"/>
        <v>567</v>
      </c>
      <c r="AB573" s="57" t="str">
        <f t="shared" si="111"/>
        <v>DQ</v>
      </c>
    </row>
    <row r="574" spans="1:28" x14ac:dyDescent="0.35">
      <c r="A574" s="57">
        <v>568</v>
      </c>
      <c r="B574" s="57" t="s">
        <v>155</v>
      </c>
      <c r="C574" s="57" t="str">
        <f>IF('Competitor List'!J123="Y",'Competitor List'!B123," ")</f>
        <v xml:space="preserve"> </v>
      </c>
      <c r="D574" s="57">
        <f>'LIGHT GUN'!P144</f>
        <v>0</v>
      </c>
      <c r="E574" s="57">
        <f>'LIGHT GUN'!Q144</f>
        <v>0</v>
      </c>
      <c r="F574" s="171">
        <f>'LIGHT GUN'!R144</f>
        <v>0</v>
      </c>
      <c r="G574" s="57">
        <f t="shared" si="100"/>
        <v>0</v>
      </c>
      <c r="H574" s="57" t="str">
        <f t="shared" si="101"/>
        <v>99</v>
      </c>
      <c r="I574" s="57">
        <f t="shared" si="102"/>
        <v>568</v>
      </c>
      <c r="J574" s="57" t="str">
        <f t="shared" si="103"/>
        <v>DQ</v>
      </c>
      <c r="L574" s="57" t="str">
        <f>IF('Competitor List'!K123="Y",'Competitor List'!C123," ")</f>
        <v xml:space="preserve"> </v>
      </c>
      <c r="M574" s="57">
        <f>'HEAVY GUN'!P144</f>
        <v>0</v>
      </c>
      <c r="N574" s="57">
        <f>'HEAVY GUN'!Q144</f>
        <v>0</v>
      </c>
      <c r="O574" s="171">
        <f>'HEAVY GUN'!R144</f>
        <v>0</v>
      </c>
      <c r="P574" s="57">
        <f t="shared" si="104"/>
        <v>0</v>
      </c>
      <c r="Q574" s="57" t="str">
        <f t="shared" si="105"/>
        <v>99</v>
      </c>
      <c r="R574" s="57">
        <f t="shared" si="106"/>
        <v>568</v>
      </c>
      <c r="S574" s="57" t="str">
        <f t="shared" si="107"/>
        <v>DQ</v>
      </c>
      <c r="U574" s="57">
        <f>'Factory Gun'!B144</f>
        <v>0</v>
      </c>
      <c r="V574" s="57">
        <f>'Factory Gun'!P144</f>
        <v>0</v>
      </c>
      <c r="W574" s="57">
        <f>'Factory Gun'!Q144</f>
        <v>0</v>
      </c>
      <c r="X574" s="171">
        <f>'Factory Gun'!R144</f>
        <v>0</v>
      </c>
      <c r="Y574" s="57">
        <f t="shared" si="108"/>
        <v>0</v>
      </c>
      <c r="Z574" s="57" t="str">
        <f t="shared" si="109"/>
        <v>99</v>
      </c>
      <c r="AA574" s="57">
        <f t="shared" si="110"/>
        <v>568</v>
      </c>
      <c r="AB574" s="57" t="str">
        <f t="shared" si="111"/>
        <v>DQ</v>
      </c>
    </row>
    <row r="575" spans="1:28" x14ac:dyDescent="0.35">
      <c r="A575" s="57">
        <v>569</v>
      </c>
      <c r="B575" s="57" t="s">
        <v>155</v>
      </c>
      <c r="C575" s="57" t="str">
        <f>IF('Competitor List'!J124="Y",'Competitor List'!B124," ")</f>
        <v xml:space="preserve"> </v>
      </c>
      <c r="D575" s="57">
        <f>'LIGHT GUN'!P145</f>
        <v>0</v>
      </c>
      <c r="E575" s="57">
        <f>'LIGHT GUN'!Q145</f>
        <v>0</v>
      </c>
      <c r="F575" s="171">
        <f>'LIGHT GUN'!R145</f>
        <v>0</v>
      </c>
      <c r="G575" s="57">
        <f t="shared" si="100"/>
        <v>0</v>
      </c>
      <c r="H575" s="57" t="str">
        <f t="shared" si="101"/>
        <v>99</v>
      </c>
      <c r="I575" s="57">
        <f t="shared" si="102"/>
        <v>569</v>
      </c>
      <c r="J575" s="57" t="str">
        <f t="shared" si="103"/>
        <v>DQ</v>
      </c>
      <c r="L575" s="57" t="str">
        <f>IF('Competitor List'!K124="Y",'Competitor List'!C124," ")</f>
        <v xml:space="preserve"> </v>
      </c>
      <c r="M575" s="57">
        <f>'HEAVY GUN'!P145</f>
        <v>0</v>
      </c>
      <c r="N575" s="57">
        <f>'HEAVY GUN'!Q145</f>
        <v>0</v>
      </c>
      <c r="O575" s="171">
        <f>'HEAVY GUN'!R145</f>
        <v>0</v>
      </c>
      <c r="P575" s="57">
        <f t="shared" si="104"/>
        <v>0</v>
      </c>
      <c r="Q575" s="57" t="str">
        <f t="shared" si="105"/>
        <v>99</v>
      </c>
      <c r="R575" s="57">
        <f t="shared" si="106"/>
        <v>569</v>
      </c>
      <c r="S575" s="57" t="str">
        <f t="shared" si="107"/>
        <v>DQ</v>
      </c>
      <c r="U575" s="57">
        <f>'Factory Gun'!B145</f>
        <v>0</v>
      </c>
      <c r="V575" s="57">
        <f>'Factory Gun'!P145</f>
        <v>0</v>
      </c>
      <c r="W575" s="57">
        <f>'Factory Gun'!Q145</f>
        <v>0</v>
      </c>
      <c r="X575" s="171">
        <f>'Factory Gun'!R145</f>
        <v>0</v>
      </c>
      <c r="Y575" s="57">
        <f t="shared" si="108"/>
        <v>0</v>
      </c>
      <c r="Z575" s="57" t="str">
        <f t="shared" si="109"/>
        <v>99</v>
      </c>
      <c r="AA575" s="57">
        <f t="shared" si="110"/>
        <v>569</v>
      </c>
      <c r="AB575" s="57" t="str">
        <f t="shared" si="111"/>
        <v>DQ</v>
      </c>
    </row>
    <row r="576" spans="1:28" x14ac:dyDescent="0.35">
      <c r="A576" s="57">
        <v>570</v>
      </c>
      <c r="B576" s="57" t="s">
        <v>155</v>
      </c>
      <c r="C576" s="57" t="str">
        <f>IF('Competitor List'!J125="Y",'Competitor List'!B125," ")</f>
        <v xml:space="preserve"> </v>
      </c>
      <c r="D576" s="57">
        <f>'LIGHT GUN'!P146</f>
        <v>0</v>
      </c>
      <c r="E576" s="57">
        <f>'LIGHT GUN'!Q146</f>
        <v>0</v>
      </c>
      <c r="F576" s="171">
        <f>'LIGHT GUN'!R146</f>
        <v>0</v>
      </c>
      <c r="G576" s="57">
        <f t="shared" si="100"/>
        <v>0</v>
      </c>
      <c r="H576" s="57" t="str">
        <f t="shared" si="101"/>
        <v>99</v>
      </c>
      <c r="I576" s="57">
        <f t="shared" si="102"/>
        <v>570</v>
      </c>
      <c r="J576" s="57" t="str">
        <f t="shared" si="103"/>
        <v>DQ</v>
      </c>
      <c r="L576" s="57" t="str">
        <f>IF('Competitor List'!K125="Y",'Competitor List'!C125," ")</f>
        <v xml:space="preserve"> </v>
      </c>
      <c r="M576" s="57">
        <f>'HEAVY GUN'!P146</f>
        <v>0</v>
      </c>
      <c r="N576" s="57">
        <f>'HEAVY GUN'!Q146</f>
        <v>0</v>
      </c>
      <c r="O576" s="171">
        <f>'HEAVY GUN'!R146</f>
        <v>0</v>
      </c>
      <c r="P576" s="57">
        <f t="shared" si="104"/>
        <v>0</v>
      </c>
      <c r="Q576" s="57" t="str">
        <f t="shared" si="105"/>
        <v>99</v>
      </c>
      <c r="R576" s="57">
        <f t="shared" si="106"/>
        <v>570</v>
      </c>
      <c r="S576" s="57" t="str">
        <f t="shared" si="107"/>
        <v>DQ</v>
      </c>
      <c r="U576" s="57">
        <f>'Factory Gun'!B146</f>
        <v>0</v>
      </c>
      <c r="V576" s="57">
        <f>'Factory Gun'!P146</f>
        <v>0</v>
      </c>
      <c r="W576" s="57">
        <f>'Factory Gun'!Q146</f>
        <v>0</v>
      </c>
      <c r="X576" s="171">
        <f>'Factory Gun'!R146</f>
        <v>0</v>
      </c>
      <c r="Y576" s="57">
        <f t="shared" si="108"/>
        <v>0</v>
      </c>
      <c r="Z576" s="57" t="str">
        <f t="shared" si="109"/>
        <v>99</v>
      </c>
      <c r="AA576" s="57">
        <f t="shared" si="110"/>
        <v>570</v>
      </c>
      <c r="AB576" s="57" t="str">
        <f t="shared" si="111"/>
        <v>DQ</v>
      </c>
    </row>
    <row r="577" spans="1:28" x14ac:dyDescent="0.35">
      <c r="A577" s="57">
        <v>571</v>
      </c>
      <c r="B577" s="57" t="s">
        <v>155</v>
      </c>
      <c r="C577" s="57" t="str">
        <f>IF('Competitor List'!J126="Y",'Competitor List'!B126," ")</f>
        <v xml:space="preserve"> </v>
      </c>
      <c r="D577" s="57">
        <f>'LIGHT GUN'!P147</f>
        <v>0</v>
      </c>
      <c r="E577" s="57">
        <f>'LIGHT GUN'!Q147</f>
        <v>0</v>
      </c>
      <c r="F577" s="171">
        <f>'LIGHT GUN'!R147</f>
        <v>0</v>
      </c>
      <c r="G577" s="57">
        <f t="shared" si="100"/>
        <v>0</v>
      </c>
      <c r="H577" s="57" t="str">
        <f t="shared" si="101"/>
        <v>99</v>
      </c>
      <c r="I577" s="57">
        <f t="shared" si="102"/>
        <v>571</v>
      </c>
      <c r="J577" s="57" t="str">
        <f t="shared" si="103"/>
        <v>DQ</v>
      </c>
      <c r="L577" s="57" t="str">
        <f>IF('Competitor List'!K126="Y",'Competitor List'!C126," ")</f>
        <v xml:space="preserve"> </v>
      </c>
      <c r="M577" s="57">
        <f>'HEAVY GUN'!P147</f>
        <v>0</v>
      </c>
      <c r="N577" s="57">
        <f>'HEAVY GUN'!Q147</f>
        <v>0</v>
      </c>
      <c r="O577" s="171">
        <f>'HEAVY GUN'!R147</f>
        <v>0</v>
      </c>
      <c r="P577" s="57">
        <f t="shared" si="104"/>
        <v>0</v>
      </c>
      <c r="Q577" s="57" t="str">
        <f t="shared" si="105"/>
        <v>99</v>
      </c>
      <c r="R577" s="57">
        <f t="shared" si="106"/>
        <v>571</v>
      </c>
      <c r="S577" s="57" t="str">
        <f t="shared" si="107"/>
        <v>DQ</v>
      </c>
      <c r="U577" s="57">
        <f>'Factory Gun'!B147</f>
        <v>0</v>
      </c>
      <c r="V577" s="57">
        <f>'Factory Gun'!P147</f>
        <v>0</v>
      </c>
      <c r="W577" s="57">
        <f>'Factory Gun'!Q147</f>
        <v>0</v>
      </c>
      <c r="X577" s="171">
        <f>'Factory Gun'!R147</f>
        <v>0</v>
      </c>
      <c r="Y577" s="57">
        <f t="shared" si="108"/>
        <v>0</v>
      </c>
      <c r="Z577" s="57" t="str">
        <f t="shared" si="109"/>
        <v>99</v>
      </c>
      <c r="AA577" s="57">
        <f t="shared" si="110"/>
        <v>571</v>
      </c>
      <c r="AB577" s="57" t="str">
        <f t="shared" si="111"/>
        <v>DQ</v>
      </c>
    </row>
    <row r="578" spans="1:28" x14ac:dyDescent="0.35">
      <c r="A578" s="57">
        <v>572</v>
      </c>
      <c r="B578" s="57" t="s">
        <v>155</v>
      </c>
      <c r="C578" s="57" t="str">
        <f>IF('Competitor List'!J127="Y",'Competitor List'!B127," ")</f>
        <v xml:space="preserve"> </v>
      </c>
      <c r="D578" s="57">
        <f>'LIGHT GUN'!P148</f>
        <v>0</v>
      </c>
      <c r="E578" s="57">
        <f>'LIGHT GUN'!Q148</f>
        <v>0</v>
      </c>
      <c r="F578" s="171">
        <f>'LIGHT GUN'!R148</f>
        <v>0</v>
      </c>
      <c r="G578" s="57">
        <f t="shared" si="100"/>
        <v>0</v>
      </c>
      <c r="H578" s="57" t="str">
        <f t="shared" si="101"/>
        <v>99</v>
      </c>
      <c r="I578" s="57">
        <f t="shared" si="102"/>
        <v>572</v>
      </c>
      <c r="J578" s="57" t="str">
        <f t="shared" si="103"/>
        <v>DQ</v>
      </c>
      <c r="L578" s="57" t="str">
        <f>IF('Competitor List'!K127="Y",'Competitor List'!C127," ")</f>
        <v xml:space="preserve"> </v>
      </c>
      <c r="M578" s="57">
        <f>'HEAVY GUN'!P148</f>
        <v>0</v>
      </c>
      <c r="N578" s="57">
        <f>'HEAVY GUN'!Q148</f>
        <v>0</v>
      </c>
      <c r="O578" s="171">
        <f>'HEAVY GUN'!R148</f>
        <v>0</v>
      </c>
      <c r="P578" s="57">
        <f t="shared" si="104"/>
        <v>0</v>
      </c>
      <c r="Q578" s="57" t="str">
        <f t="shared" si="105"/>
        <v>99</v>
      </c>
      <c r="R578" s="57">
        <f t="shared" si="106"/>
        <v>572</v>
      </c>
      <c r="S578" s="57" t="str">
        <f t="shared" si="107"/>
        <v>DQ</v>
      </c>
      <c r="U578" s="57">
        <f>'Factory Gun'!B148</f>
        <v>0</v>
      </c>
      <c r="V578" s="57">
        <f>'Factory Gun'!P148</f>
        <v>0</v>
      </c>
      <c r="W578" s="57">
        <f>'Factory Gun'!Q148</f>
        <v>0</v>
      </c>
      <c r="X578" s="171">
        <f>'Factory Gun'!R148</f>
        <v>0</v>
      </c>
      <c r="Y578" s="57">
        <f t="shared" si="108"/>
        <v>0</v>
      </c>
      <c r="Z578" s="57" t="str">
        <f t="shared" si="109"/>
        <v>99</v>
      </c>
      <c r="AA578" s="57">
        <f t="shared" si="110"/>
        <v>572</v>
      </c>
      <c r="AB578" s="57" t="str">
        <f t="shared" si="111"/>
        <v>DQ</v>
      </c>
    </row>
    <row r="579" spans="1:28" x14ac:dyDescent="0.35">
      <c r="A579" s="57">
        <v>573</v>
      </c>
      <c r="B579" s="57" t="s">
        <v>155</v>
      </c>
      <c r="C579" s="57" t="str">
        <f>IF('Competitor List'!J128="Y",'Competitor List'!B128," ")</f>
        <v xml:space="preserve"> </v>
      </c>
      <c r="D579" s="57">
        <f>'LIGHT GUN'!P149</f>
        <v>0</v>
      </c>
      <c r="E579" s="57">
        <f>'LIGHT GUN'!Q149</f>
        <v>0</v>
      </c>
      <c r="F579" s="171">
        <f>'LIGHT GUN'!R149</f>
        <v>0</v>
      </c>
      <c r="G579" s="57">
        <f t="shared" si="100"/>
        <v>0</v>
      </c>
      <c r="H579" s="57" t="str">
        <f t="shared" si="101"/>
        <v>99</v>
      </c>
      <c r="I579" s="57">
        <f t="shared" si="102"/>
        <v>573</v>
      </c>
      <c r="J579" s="57" t="str">
        <f t="shared" si="103"/>
        <v>DQ</v>
      </c>
      <c r="L579" s="57" t="str">
        <f>IF('Competitor List'!K128="Y",'Competitor List'!C128," ")</f>
        <v xml:space="preserve"> </v>
      </c>
      <c r="M579" s="57">
        <f>'HEAVY GUN'!P149</f>
        <v>0</v>
      </c>
      <c r="N579" s="57">
        <f>'HEAVY GUN'!Q149</f>
        <v>0</v>
      </c>
      <c r="O579" s="171">
        <f>'HEAVY GUN'!R149</f>
        <v>0</v>
      </c>
      <c r="P579" s="57">
        <f t="shared" si="104"/>
        <v>0</v>
      </c>
      <c r="Q579" s="57" t="str">
        <f t="shared" si="105"/>
        <v>99</v>
      </c>
      <c r="R579" s="57">
        <f t="shared" si="106"/>
        <v>573</v>
      </c>
      <c r="S579" s="57" t="str">
        <f t="shared" si="107"/>
        <v>DQ</v>
      </c>
      <c r="U579" s="57">
        <f>'Factory Gun'!B149</f>
        <v>0</v>
      </c>
      <c r="V579" s="57">
        <f>'Factory Gun'!P149</f>
        <v>0</v>
      </c>
      <c r="W579" s="57">
        <f>'Factory Gun'!Q149</f>
        <v>0</v>
      </c>
      <c r="X579" s="171">
        <f>'Factory Gun'!R149</f>
        <v>0</v>
      </c>
      <c r="Y579" s="57">
        <f t="shared" si="108"/>
        <v>0</v>
      </c>
      <c r="Z579" s="57" t="str">
        <f t="shared" si="109"/>
        <v>99</v>
      </c>
      <c r="AA579" s="57">
        <f t="shared" si="110"/>
        <v>573</v>
      </c>
      <c r="AB579" s="57" t="str">
        <f t="shared" si="111"/>
        <v>DQ</v>
      </c>
    </row>
    <row r="580" spans="1:28" x14ac:dyDescent="0.35">
      <c r="A580" s="57">
        <v>574</v>
      </c>
      <c r="B580" s="57" t="s">
        <v>155</v>
      </c>
      <c r="C580" s="57" t="str">
        <f>IF('Competitor List'!J129="Y",'Competitor List'!B129," ")</f>
        <v xml:space="preserve"> </v>
      </c>
      <c r="D580" s="57">
        <f>'LIGHT GUN'!P150</f>
        <v>0</v>
      </c>
      <c r="E580" s="57">
        <f>'LIGHT GUN'!Q150</f>
        <v>0</v>
      </c>
      <c r="F580" s="171">
        <f>'LIGHT GUN'!R150</f>
        <v>0</v>
      </c>
      <c r="G580" s="57">
        <f t="shared" si="100"/>
        <v>0</v>
      </c>
      <c r="H580" s="57" t="str">
        <f t="shared" si="101"/>
        <v>99</v>
      </c>
      <c r="I580" s="57">
        <f t="shared" si="102"/>
        <v>574</v>
      </c>
      <c r="J580" s="57" t="str">
        <f t="shared" si="103"/>
        <v>DQ</v>
      </c>
      <c r="L580" s="57" t="str">
        <f>IF('Competitor List'!K129="Y",'Competitor List'!C129," ")</f>
        <v xml:space="preserve"> </v>
      </c>
      <c r="M580" s="57">
        <f>'HEAVY GUN'!P150</f>
        <v>0</v>
      </c>
      <c r="N580" s="57">
        <f>'HEAVY GUN'!Q150</f>
        <v>0</v>
      </c>
      <c r="O580" s="171">
        <f>'HEAVY GUN'!R150</f>
        <v>0</v>
      </c>
      <c r="P580" s="57">
        <f t="shared" si="104"/>
        <v>0</v>
      </c>
      <c r="Q580" s="57" t="str">
        <f t="shared" si="105"/>
        <v>99</v>
      </c>
      <c r="R580" s="57">
        <f t="shared" si="106"/>
        <v>574</v>
      </c>
      <c r="S580" s="57" t="str">
        <f t="shared" si="107"/>
        <v>DQ</v>
      </c>
      <c r="U580" s="57">
        <f>'Factory Gun'!B150</f>
        <v>0</v>
      </c>
      <c r="V580" s="57">
        <f>'Factory Gun'!P150</f>
        <v>0</v>
      </c>
      <c r="W580" s="57">
        <f>'Factory Gun'!Q150</f>
        <v>0</v>
      </c>
      <c r="X580" s="171">
        <f>'Factory Gun'!R150</f>
        <v>0</v>
      </c>
      <c r="Y580" s="57">
        <f t="shared" si="108"/>
        <v>0</v>
      </c>
      <c r="Z580" s="57" t="str">
        <f t="shared" si="109"/>
        <v>99</v>
      </c>
      <c r="AA580" s="57">
        <f t="shared" si="110"/>
        <v>574</v>
      </c>
      <c r="AB580" s="57" t="str">
        <f t="shared" si="111"/>
        <v>DQ</v>
      </c>
    </row>
    <row r="581" spans="1:28" x14ac:dyDescent="0.35">
      <c r="A581" s="57">
        <v>575</v>
      </c>
      <c r="B581" s="57" t="s">
        <v>155</v>
      </c>
      <c r="C581" s="57" t="str">
        <f>IF('Competitor List'!J130="Y",'Competitor List'!B130," ")</f>
        <v xml:space="preserve"> </v>
      </c>
      <c r="D581" s="57">
        <f>'LIGHT GUN'!P151</f>
        <v>0</v>
      </c>
      <c r="E581" s="57">
        <f>'LIGHT GUN'!Q151</f>
        <v>0</v>
      </c>
      <c r="F581" s="171">
        <f>'LIGHT GUN'!R151</f>
        <v>0</v>
      </c>
      <c r="G581" s="57">
        <f t="shared" si="100"/>
        <v>0</v>
      </c>
      <c r="H581" s="57" t="str">
        <f t="shared" si="101"/>
        <v>99</v>
      </c>
      <c r="I581" s="57">
        <f t="shared" si="102"/>
        <v>575</v>
      </c>
      <c r="J581" s="57" t="str">
        <f t="shared" si="103"/>
        <v>DQ</v>
      </c>
      <c r="L581" s="57" t="str">
        <f>IF('Competitor List'!K130="Y",'Competitor List'!C130," ")</f>
        <v xml:space="preserve"> </v>
      </c>
      <c r="M581" s="57">
        <f>'HEAVY GUN'!P151</f>
        <v>0</v>
      </c>
      <c r="N581" s="57">
        <f>'HEAVY GUN'!Q151</f>
        <v>0</v>
      </c>
      <c r="O581" s="171">
        <f>'HEAVY GUN'!R151</f>
        <v>0</v>
      </c>
      <c r="P581" s="57">
        <f t="shared" si="104"/>
        <v>0</v>
      </c>
      <c r="Q581" s="57" t="str">
        <f t="shared" si="105"/>
        <v>99</v>
      </c>
      <c r="R581" s="57">
        <f t="shared" si="106"/>
        <v>575</v>
      </c>
      <c r="S581" s="57" t="str">
        <f t="shared" si="107"/>
        <v>DQ</v>
      </c>
      <c r="U581" s="57">
        <f>'Factory Gun'!B151</f>
        <v>0</v>
      </c>
      <c r="V581" s="57">
        <f>'Factory Gun'!P151</f>
        <v>0</v>
      </c>
      <c r="W581" s="57">
        <f>'Factory Gun'!Q151</f>
        <v>0</v>
      </c>
      <c r="X581" s="171">
        <f>'Factory Gun'!R151</f>
        <v>0</v>
      </c>
      <c r="Y581" s="57">
        <f t="shared" si="108"/>
        <v>0</v>
      </c>
      <c r="Z581" s="57" t="str">
        <f t="shared" si="109"/>
        <v>99</v>
      </c>
      <c r="AA581" s="57">
        <f t="shared" si="110"/>
        <v>575</v>
      </c>
      <c r="AB581" s="57" t="str">
        <f t="shared" si="111"/>
        <v>DQ</v>
      </c>
    </row>
    <row r="582" spans="1:28" x14ac:dyDescent="0.35">
      <c r="A582" s="57">
        <v>576</v>
      </c>
      <c r="B582" s="57" t="s">
        <v>155</v>
      </c>
      <c r="C582" s="57" t="str">
        <f>IF('Competitor List'!J131="Y",'Competitor List'!B131," ")</f>
        <v xml:space="preserve"> </v>
      </c>
      <c r="D582" s="57">
        <f>'LIGHT GUN'!P152</f>
        <v>0</v>
      </c>
      <c r="E582" s="57">
        <f>'LIGHT GUN'!Q152</f>
        <v>0</v>
      </c>
      <c r="F582" s="171">
        <f>'LIGHT GUN'!R152</f>
        <v>0</v>
      </c>
      <c r="G582" s="57">
        <f t="shared" si="100"/>
        <v>0</v>
      </c>
      <c r="H582" s="57" t="str">
        <f t="shared" si="101"/>
        <v>99</v>
      </c>
      <c r="I582" s="57">
        <f t="shared" si="102"/>
        <v>576</v>
      </c>
      <c r="J582" s="57" t="str">
        <f t="shared" si="103"/>
        <v>DQ</v>
      </c>
      <c r="L582" s="57" t="str">
        <f>IF('Competitor List'!K131="Y",'Competitor List'!C131," ")</f>
        <v xml:space="preserve"> </v>
      </c>
      <c r="M582" s="57">
        <f>'HEAVY GUN'!P152</f>
        <v>0</v>
      </c>
      <c r="N582" s="57">
        <f>'HEAVY GUN'!Q152</f>
        <v>0</v>
      </c>
      <c r="O582" s="171">
        <f>'HEAVY GUN'!R152</f>
        <v>0</v>
      </c>
      <c r="P582" s="57">
        <f t="shared" si="104"/>
        <v>0</v>
      </c>
      <c r="Q582" s="57" t="str">
        <f t="shared" si="105"/>
        <v>99</v>
      </c>
      <c r="R582" s="57">
        <f t="shared" si="106"/>
        <v>576</v>
      </c>
      <c r="S582" s="57" t="str">
        <f t="shared" si="107"/>
        <v>DQ</v>
      </c>
      <c r="U582" s="57">
        <f>'Factory Gun'!B152</f>
        <v>0</v>
      </c>
      <c r="V582" s="57">
        <f>'Factory Gun'!P152</f>
        <v>0</v>
      </c>
      <c r="W582" s="57">
        <f>'Factory Gun'!Q152</f>
        <v>0</v>
      </c>
      <c r="X582" s="171">
        <f>'Factory Gun'!R152</f>
        <v>0</v>
      </c>
      <c r="Y582" s="57">
        <f t="shared" si="108"/>
        <v>0</v>
      </c>
      <c r="Z582" s="57" t="str">
        <f t="shared" si="109"/>
        <v>99</v>
      </c>
      <c r="AA582" s="57">
        <f t="shared" si="110"/>
        <v>576</v>
      </c>
      <c r="AB582" s="57" t="str">
        <f t="shared" si="111"/>
        <v>DQ</v>
      </c>
    </row>
    <row r="583" spans="1:28" x14ac:dyDescent="0.35">
      <c r="A583" s="57">
        <v>577</v>
      </c>
      <c r="B583" s="57" t="s">
        <v>155</v>
      </c>
      <c r="C583" s="57" t="str">
        <f>IF('Competitor List'!J132="Y",'Competitor List'!B132," ")</f>
        <v xml:space="preserve"> </v>
      </c>
      <c r="D583" s="57">
        <f>'LIGHT GUN'!P153</f>
        <v>0</v>
      </c>
      <c r="E583" s="57">
        <f>'LIGHT GUN'!Q153</f>
        <v>0</v>
      </c>
      <c r="F583" s="171">
        <f>'LIGHT GUN'!R153</f>
        <v>0</v>
      </c>
      <c r="G583" s="57">
        <f t="shared" si="100"/>
        <v>0</v>
      </c>
      <c r="H583" s="57" t="str">
        <f t="shared" si="101"/>
        <v>99</v>
      </c>
      <c r="I583" s="57">
        <f t="shared" si="102"/>
        <v>577</v>
      </c>
      <c r="J583" s="57" t="str">
        <f t="shared" si="103"/>
        <v>DQ</v>
      </c>
      <c r="L583" s="57" t="str">
        <f>IF('Competitor List'!K132="Y",'Competitor List'!C132," ")</f>
        <v xml:space="preserve"> </v>
      </c>
      <c r="M583" s="57">
        <f>'HEAVY GUN'!P153</f>
        <v>0</v>
      </c>
      <c r="N583" s="57">
        <f>'HEAVY GUN'!Q153</f>
        <v>0</v>
      </c>
      <c r="O583" s="171">
        <f>'HEAVY GUN'!R153</f>
        <v>0</v>
      </c>
      <c r="P583" s="57">
        <f t="shared" si="104"/>
        <v>0</v>
      </c>
      <c r="Q583" s="57" t="str">
        <f t="shared" si="105"/>
        <v>99</v>
      </c>
      <c r="R583" s="57">
        <f t="shared" si="106"/>
        <v>577</v>
      </c>
      <c r="S583" s="57" t="str">
        <f t="shared" si="107"/>
        <v>DQ</v>
      </c>
      <c r="U583" s="57">
        <f>'Factory Gun'!B153</f>
        <v>0</v>
      </c>
      <c r="V583" s="57">
        <f>'Factory Gun'!P153</f>
        <v>0</v>
      </c>
      <c r="W583" s="57">
        <f>'Factory Gun'!Q153</f>
        <v>0</v>
      </c>
      <c r="X583" s="171">
        <f>'Factory Gun'!R153</f>
        <v>0</v>
      </c>
      <c r="Y583" s="57">
        <f t="shared" si="108"/>
        <v>0</v>
      </c>
      <c r="Z583" s="57" t="str">
        <f t="shared" si="109"/>
        <v>99</v>
      </c>
      <c r="AA583" s="57">
        <f t="shared" si="110"/>
        <v>577</v>
      </c>
      <c r="AB583" s="57" t="str">
        <f t="shared" si="111"/>
        <v>DQ</v>
      </c>
    </row>
    <row r="584" spans="1:28" x14ac:dyDescent="0.35">
      <c r="A584" s="57">
        <v>578</v>
      </c>
      <c r="B584" s="57" t="s">
        <v>155</v>
      </c>
      <c r="C584" s="57" t="str">
        <f>IF('Competitor List'!J133="Y",'Competitor List'!B133," ")</f>
        <v xml:space="preserve"> </v>
      </c>
      <c r="D584" s="57">
        <f>'LIGHT GUN'!P154</f>
        <v>0</v>
      </c>
      <c r="E584" s="57">
        <f>'LIGHT GUN'!Q154</f>
        <v>0</v>
      </c>
      <c r="F584" s="171">
        <f>'LIGHT GUN'!R154</f>
        <v>0</v>
      </c>
      <c r="G584" s="57">
        <f t="shared" ref="G584:G606" si="112">IF(ISNUMBER(F584),SUM(F584),"99")</f>
        <v>0</v>
      </c>
      <c r="H584" s="57" t="str">
        <f t="shared" ref="H584:H606" si="113">IF(G584=0,"99",G584)</f>
        <v>99</v>
      </c>
      <c r="I584" s="57">
        <f t="shared" ref="I584:I606" si="114" xml:space="preserve"> IF(AND(ISNUMBER(D584)),RANK(D584,$D$7:$D$606,0)+SUMPRODUCT(($D$7:$D$606=D584)*($F$7:$F$606&lt;F584))+SUMPRODUCT(($D$7:$D$606=D584)*($F$7:$F$606=F584)*($E$7:$E$606&gt;E584))+SUMPRODUCT(($D$7:$D$606=D584)*($F$7:$F$606=F584)*($E$7:$E$606=E584)*($A$7:$A$606&lt;A584)),"DQ")</f>
        <v>578</v>
      </c>
      <c r="J584" s="57" t="str">
        <f t="shared" ref="J584:J606" si="115" xml:space="preserve"> IF(AND(ISNUMBER(H584)),RANK(H584,$H$7:$H$606,1)+SUMPRODUCT(($H$7:$H$606=H584)*($D$7:$D$606&gt;D584))+SUMPRODUCT(($H$7:$H$606=H584)*($D$7:$D$606=D584)*($E$7:$E$606&gt;E584))+SUMPRODUCT(($H$7:$H$606=H584)*($D$7:$D$606=D584)*($E$7:$E$606=E584)*($A$7:$A$606&lt;A584)),"DQ")</f>
        <v>DQ</v>
      </c>
      <c r="L584" s="57" t="str">
        <f>IF('Competitor List'!K133="Y",'Competitor List'!C133," ")</f>
        <v xml:space="preserve"> </v>
      </c>
      <c r="M584" s="57">
        <f>'HEAVY GUN'!P154</f>
        <v>0</v>
      </c>
      <c r="N584" s="57">
        <f>'HEAVY GUN'!Q154</f>
        <v>0</v>
      </c>
      <c r="O584" s="171">
        <f>'HEAVY GUN'!R154</f>
        <v>0</v>
      </c>
      <c r="P584" s="57">
        <f t="shared" ref="P584:P606" si="116">IF(ISNUMBER(O584),SUM(O584),"99")</f>
        <v>0</v>
      </c>
      <c r="Q584" s="57" t="str">
        <f t="shared" ref="Q584:Q606" si="117">IF(P584=0,"99",P584)</f>
        <v>99</v>
      </c>
      <c r="R584" s="57">
        <f t="shared" ref="R584:R606" si="118" xml:space="preserve"> IF(AND(ISNUMBER(M584)),RANK(M584,$M$7:$M$606,0)+SUMPRODUCT(($M$7:$M$606=M584)*($O$7:$O$606&lt;O584))+SUMPRODUCT(($M$7:$M$606=M584)*($O$7:$O$606=O584)*($N$7:$N$606&gt;N584))+SUMPRODUCT(($M$7:$M$606=M584)*($O$7:$O$606=O584)*($N$7:$N$606=N584)*($A$7:$A$606&lt;A584)),"DQ")</f>
        <v>578</v>
      </c>
      <c r="S584" s="57" t="str">
        <f t="shared" ref="S584:S606" si="119" xml:space="preserve"> IF(AND(Q584&gt;0,ISNUMBER(Q584)),RANK(Q584,$Q$7:$Q$606,1)+SUMPRODUCT(($Q$7:$Q$606=Q584)*($M$7:$M$606&gt;M584))+SUMPRODUCT(($Q$7:$Q$606=Q584)*($M$7:$M$606=M584)*($N$7:$N$606&gt;N584))+SUMPRODUCT(($Q$7:$Q$606=Q584)*($M$7:$M$606=M584)*($N$7:$N$606=N584)*($A$7:$A$606&lt;A584)),"DQ")</f>
        <v>DQ</v>
      </c>
      <c r="U584" s="57">
        <f>'Factory Gun'!B154</f>
        <v>0</v>
      </c>
      <c r="V584" s="57">
        <f>'Factory Gun'!P154</f>
        <v>0</v>
      </c>
      <c r="W584" s="57">
        <f>'Factory Gun'!Q154</f>
        <v>0</v>
      </c>
      <c r="X584" s="171">
        <f>'Factory Gun'!R154</f>
        <v>0</v>
      </c>
      <c r="Y584" s="57">
        <f t="shared" ref="Y584:Y606" si="120">IF(ISNUMBER(X584),SUM(X584),"99")</f>
        <v>0</v>
      </c>
      <c r="Z584" s="57" t="str">
        <f t="shared" ref="Z584:Z606" si="121">IF(Y584=0,"99",Y584)</f>
        <v>99</v>
      </c>
      <c r="AA584" s="57">
        <f t="shared" si="110"/>
        <v>578</v>
      </c>
      <c r="AB584" s="57" t="str">
        <f t="shared" si="111"/>
        <v>DQ</v>
      </c>
    </row>
    <row r="585" spans="1:28" x14ac:dyDescent="0.35">
      <c r="A585" s="57">
        <v>579</v>
      </c>
      <c r="B585" s="57" t="s">
        <v>155</v>
      </c>
      <c r="C585" s="57" t="str">
        <f>IF('Competitor List'!J134="Y",'Competitor List'!B134," ")</f>
        <v xml:space="preserve"> </v>
      </c>
      <c r="D585" s="57">
        <f>'LIGHT GUN'!P155</f>
        <v>0</v>
      </c>
      <c r="E585" s="57">
        <f>'LIGHT GUN'!Q155</f>
        <v>0</v>
      </c>
      <c r="F585" s="171">
        <f>'LIGHT GUN'!R155</f>
        <v>0</v>
      </c>
      <c r="G585" s="57">
        <f t="shared" si="112"/>
        <v>0</v>
      </c>
      <c r="H585" s="57" t="str">
        <f t="shared" si="113"/>
        <v>99</v>
      </c>
      <c r="I585" s="57">
        <f t="shared" si="114"/>
        <v>579</v>
      </c>
      <c r="J585" s="57" t="str">
        <f t="shared" si="115"/>
        <v>DQ</v>
      </c>
      <c r="L585" s="57" t="str">
        <f>IF('Competitor List'!K134="Y",'Competitor List'!C134," ")</f>
        <v xml:space="preserve"> </v>
      </c>
      <c r="M585" s="57">
        <f>'HEAVY GUN'!P155</f>
        <v>0</v>
      </c>
      <c r="N585" s="57">
        <f>'HEAVY GUN'!Q155</f>
        <v>0</v>
      </c>
      <c r="O585" s="171">
        <f>'HEAVY GUN'!R155</f>
        <v>0</v>
      </c>
      <c r="P585" s="57">
        <f t="shared" si="116"/>
        <v>0</v>
      </c>
      <c r="Q585" s="57" t="str">
        <f t="shared" si="117"/>
        <v>99</v>
      </c>
      <c r="R585" s="57">
        <f t="shared" si="118"/>
        <v>579</v>
      </c>
      <c r="S585" s="57" t="str">
        <f t="shared" si="119"/>
        <v>DQ</v>
      </c>
      <c r="U585" s="57">
        <f>'Factory Gun'!B155</f>
        <v>0</v>
      </c>
      <c r="V585" s="57">
        <f>'Factory Gun'!P155</f>
        <v>0</v>
      </c>
      <c r="W585" s="57">
        <f>'Factory Gun'!Q155</f>
        <v>0</v>
      </c>
      <c r="X585" s="171">
        <f>'Factory Gun'!R155</f>
        <v>0</v>
      </c>
      <c r="Y585" s="57">
        <f t="shared" si="120"/>
        <v>0</v>
      </c>
      <c r="Z585" s="57" t="str">
        <f t="shared" si="121"/>
        <v>99</v>
      </c>
      <c r="AA585" s="57">
        <f t="shared" si="110"/>
        <v>579</v>
      </c>
      <c r="AB585" s="57" t="str">
        <f t="shared" si="111"/>
        <v>DQ</v>
      </c>
    </row>
    <row r="586" spans="1:28" x14ac:dyDescent="0.35">
      <c r="A586" s="57">
        <v>580</v>
      </c>
      <c r="B586" s="57" t="s">
        <v>155</v>
      </c>
      <c r="C586" s="57" t="str">
        <f>IF('Competitor List'!J135="Y",'Competitor List'!B135," ")</f>
        <v xml:space="preserve"> </v>
      </c>
      <c r="D586" s="57">
        <f>'LIGHT GUN'!P156</f>
        <v>0</v>
      </c>
      <c r="E586" s="57">
        <f>'LIGHT GUN'!Q156</f>
        <v>0</v>
      </c>
      <c r="F586" s="171">
        <f>'LIGHT GUN'!R156</f>
        <v>0</v>
      </c>
      <c r="G586" s="57">
        <f t="shared" si="112"/>
        <v>0</v>
      </c>
      <c r="H586" s="57" t="str">
        <f t="shared" si="113"/>
        <v>99</v>
      </c>
      <c r="I586" s="57">
        <f t="shared" si="114"/>
        <v>580</v>
      </c>
      <c r="J586" s="57" t="str">
        <f t="shared" si="115"/>
        <v>DQ</v>
      </c>
      <c r="L586" s="57" t="str">
        <f>IF('Competitor List'!K135="Y",'Competitor List'!C135," ")</f>
        <v xml:space="preserve"> </v>
      </c>
      <c r="M586" s="57">
        <f>'HEAVY GUN'!P156</f>
        <v>0</v>
      </c>
      <c r="N586" s="57">
        <f>'HEAVY GUN'!Q156</f>
        <v>0</v>
      </c>
      <c r="O586" s="171">
        <f>'HEAVY GUN'!R156</f>
        <v>0</v>
      </c>
      <c r="P586" s="57">
        <f t="shared" si="116"/>
        <v>0</v>
      </c>
      <c r="Q586" s="57" t="str">
        <f t="shared" si="117"/>
        <v>99</v>
      </c>
      <c r="R586" s="57">
        <f t="shared" si="118"/>
        <v>580</v>
      </c>
      <c r="S586" s="57" t="str">
        <f t="shared" si="119"/>
        <v>DQ</v>
      </c>
      <c r="U586" s="57">
        <f>'Factory Gun'!B156</f>
        <v>0</v>
      </c>
      <c r="V586" s="57">
        <f>'Factory Gun'!P156</f>
        <v>0</v>
      </c>
      <c r="W586" s="57">
        <f>'Factory Gun'!Q156</f>
        <v>0</v>
      </c>
      <c r="X586" s="171">
        <f>'Factory Gun'!R156</f>
        <v>0</v>
      </c>
      <c r="Y586" s="57">
        <f t="shared" si="120"/>
        <v>0</v>
      </c>
      <c r="Z586" s="57" t="str">
        <f t="shared" si="121"/>
        <v>99</v>
      </c>
      <c r="AA586" s="57">
        <f t="shared" ref="AA586:AA606" si="122" xml:space="preserve"> IF(AND(ISNUMBER(V586)),RANK(V586,$V$7:$V$606,0)+SUMPRODUCT(($V$7:$V$606=V586)*($X$7:$X$606&lt;X586))+SUMPRODUCT(($V$7:$V$606=V586)*($X$7:$X$606=X586)*($W$7:$W$606&gt;W586))+SUMPRODUCT(($V$7:$V$606=V586)*($X$7:$X$606=X586)*($W$7:$W$606=W586)*($A$7:$A$606&lt;A586)),"DQ")</f>
        <v>580</v>
      </c>
      <c r="AB586" s="57" t="str">
        <f t="shared" ref="AB586:AB606" si="123" xml:space="preserve"> IF(AND(Z586&gt;0,ISNUMBER(Z586)),RANK(Z586,$Z$7:$Z$606,1)+SUMPRODUCT(($Z$7:$Z$606=Z586)*($V$7:$V$606&gt;V586))+SUMPRODUCT(($Z$7:$Z$606=Z586)*($V$7:$V$606=V586)*($W$7:$W$606&gt;W586))+SUMPRODUCT(($Z$7:$Z$606=Z586)*($V$7:$V$606=V586)*($W$7:$W$606=W586)*($A$7:$A$606&lt;A586)),"DQ")</f>
        <v>DQ</v>
      </c>
    </row>
    <row r="587" spans="1:28" x14ac:dyDescent="0.35">
      <c r="A587" s="57">
        <v>581</v>
      </c>
      <c r="B587" s="57" t="s">
        <v>155</v>
      </c>
      <c r="C587" s="57" t="str">
        <f>IF('Competitor List'!J136="Y",'Competitor List'!B136," ")</f>
        <v xml:space="preserve"> </v>
      </c>
      <c r="D587" s="57">
        <f>'LIGHT GUN'!P157</f>
        <v>0</v>
      </c>
      <c r="E587" s="57">
        <f>'LIGHT GUN'!Q157</f>
        <v>0</v>
      </c>
      <c r="F587" s="171">
        <f>'LIGHT GUN'!R157</f>
        <v>0</v>
      </c>
      <c r="G587" s="57">
        <f t="shared" si="112"/>
        <v>0</v>
      </c>
      <c r="H587" s="57" t="str">
        <f t="shared" si="113"/>
        <v>99</v>
      </c>
      <c r="I587" s="57">
        <f t="shared" si="114"/>
        <v>581</v>
      </c>
      <c r="J587" s="57" t="str">
        <f t="shared" si="115"/>
        <v>DQ</v>
      </c>
      <c r="L587" s="57" t="str">
        <f>IF('Competitor List'!K136="Y",'Competitor List'!C136," ")</f>
        <v xml:space="preserve"> </v>
      </c>
      <c r="M587" s="57">
        <f>'HEAVY GUN'!P157</f>
        <v>0</v>
      </c>
      <c r="N587" s="57">
        <f>'HEAVY GUN'!Q157</f>
        <v>0</v>
      </c>
      <c r="O587" s="171">
        <f>'HEAVY GUN'!R157</f>
        <v>0</v>
      </c>
      <c r="P587" s="57">
        <f t="shared" si="116"/>
        <v>0</v>
      </c>
      <c r="Q587" s="57" t="str">
        <f t="shared" si="117"/>
        <v>99</v>
      </c>
      <c r="R587" s="57">
        <f t="shared" si="118"/>
        <v>581</v>
      </c>
      <c r="S587" s="57" t="str">
        <f t="shared" si="119"/>
        <v>DQ</v>
      </c>
      <c r="U587" s="57">
        <f>'Factory Gun'!B157</f>
        <v>0</v>
      </c>
      <c r="V587" s="57">
        <f>'Factory Gun'!P157</f>
        <v>0</v>
      </c>
      <c r="W587" s="57">
        <f>'Factory Gun'!Q157</f>
        <v>0</v>
      </c>
      <c r="X587" s="171">
        <f>'Factory Gun'!R157</f>
        <v>0</v>
      </c>
      <c r="Y587" s="57">
        <f t="shared" si="120"/>
        <v>0</v>
      </c>
      <c r="Z587" s="57" t="str">
        <f t="shared" si="121"/>
        <v>99</v>
      </c>
      <c r="AA587" s="57">
        <f t="shared" si="122"/>
        <v>581</v>
      </c>
      <c r="AB587" s="57" t="str">
        <f t="shared" si="123"/>
        <v>DQ</v>
      </c>
    </row>
    <row r="588" spans="1:28" x14ac:dyDescent="0.35">
      <c r="A588" s="57">
        <v>582</v>
      </c>
      <c r="B588" s="57" t="s">
        <v>155</v>
      </c>
      <c r="C588" s="57" t="str">
        <f>IF('Competitor List'!J137="Y",'Competitor List'!B137," ")</f>
        <v xml:space="preserve"> </v>
      </c>
      <c r="D588" s="57">
        <f>'LIGHT GUN'!P158</f>
        <v>0</v>
      </c>
      <c r="E588" s="57">
        <f>'LIGHT GUN'!Q158</f>
        <v>0</v>
      </c>
      <c r="F588" s="171">
        <f>'LIGHT GUN'!R158</f>
        <v>0</v>
      </c>
      <c r="G588" s="57">
        <f t="shared" si="112"/>
        <v>0</v>
      </c>
      <c r="H588" s="57" t="str">
        <f t="shared" si="113"/>
        <v>99</v>
      </c>
      <c r="I588" s="57">
        <f t="shared" si="114"/>
        <v>582</v>
      </c>
      <c r="J588" s="57" t="str">
        <f t="shared" si="115"/>
        <v>DQ</v>
      </c>
      <c r="L588" s="57" t="str">
        <f>IF('Competitor List'!K137="Y",'Competitor List'!C137," ")</f>
        <v xml:space="preserve"> </v>
      </c>
      <c r="M588" s="57">
        <f>'HEAVY GUN'!P158</f>
        <v>0</v>
      </c>
      <c r="N588" s="57">
        <f>'HEAVY GUN'!Q158</f>
        <v>0</v>
      </c>
      <c r="O588" s="171">
        <f>'HEAVY GUN'!R158</f>
        <v>0</v>
      </c>
      <c r="P588" s="57">
        <f t="shared" si="116"/>
        <v>0</v>
      </c>
      <c r="Q588" s="57" t="str">
        <f t="shared" si="117"/>
        <v>99</v>
      </c>
      <c r="R588" s="57">
        <f t="shared" si="118"/>
        <v>582</v>
      </c>
      <c r="S588" s="57" t="str">
        <f t="shared" si="119"/>
        <v>DQ</v>
      </c>
      <c r="U588" s="57">
        <f>'Factory Gun'!B158</f>
        <v>0</v>
      </c>
      <c r="V588" s="57">
        <f>'Factory Gun'!P158</f>
        <v>0</v>
      </c>
      <c r="W588" s="57">
        <f>'Factory Gun'!Q158</f>
        <v>0</v>
      </c>
      <c r="X588" s="171">
        <f>'Factory Gun'!R158</f>
        <v>0</v>
      </c>
      <c r="Y588" s="57">
        <f t="shared" si="120"/>
        <v>0</v>
      </c>
      <c r="Z588" s="57" t="str">
        <f t="shared" si="121"/>
        <v>99</v>
      </c>
      <c r="AA588" s="57">
        <f t="shared" si="122"/>
        <v>582</v>
      </c>
      <c r="AB588" s="57" t="str">
        <f t="shared" si="123"/>
        <v>DQ</v>
      </c>
    </row>
    <row r="589" spans="1:28" x14ac:dyDescent="0.35">
      <c r="A589" s="57">
        <v>583</v>
      </c>
      <c r="B589" s="57" t="s">
        <v>155</v>
      </c>
      <c r="C589" s="57" t="str">
        <f>IF('Competitor List'!J138="Y",'Competitor List'!B138," ")</f>
        <v xml:space="preserve"> </v>
      </c>
      <c r="D589" s="57">
        <f>'LIGHT GUN'!P159</f>
        <v>0</v>
      </c>
      <c r="E589" s="57">
        <f>'LIGHT GUN'!Q159</f>
        <v>0</v>
      </c>
      <c r="F589" s="171">
        <f>'LIGHT GUN'!R159</f>
        <v>0</v>
      </c>
      <c r="G589" s="57">
        <f t="shared" si="112"/>
        <v>0</v>
      </c>
      <c r="H589" s="57" t="str">
        <f t="shared" si="113"/>
        <v>99</v>
      </c>
      <c r="I589" s="57">
        <f t="shared" si="114"/>
        <v>583</v>
      </c>
      <c r="J589" s="57" t="str">
        <f t="shared" si="115"/>
        <v>DQ</v>
      </c>
      <c r="L589" s="57" t="str">
        <f>IF('Competitor List'!K138="Y",'Competitor List'!C138," ")</f>
        <v xml:space="preserve"> </v>
      </c>
      <c r="M589" s="57">
        <f>'HEAVY GUN'!P159</f>
        <v>0</v>
      </c>
      <c r="N589" s="57">
        <f>'HEAVY GUN'!Q159</f>
        <v>0</v>
      </c>
      <c r="O589" s="171">
        <f>'HEAVY GUN'!R159</f>
        <v>0</v>
      </c>
      <c r="P589" s="57">
        <f t="shared" si="116"/>
        <v>0</v>
      </c>
      <c r="Q589" s="57" t="str">
        <f t="shared" si="117"/>
        <v>99</v>
      </c>
      <c r="R589" s="57">
        <f t="shared" si="118"/>
        <v>583</v>
      </c>
      <c r="S589" s="57" t="str">
        <f t="shared" si="119"/>
        <v>DQ</v>
      </c>
      <c r="U589" s="57">
        <f>'Factory Gun'!B159</f>
        <v>0</v>
      </c>
      <c r="V589" s="57">
        <f>'Factory Gun'!P159</f>
        <v>0</v>
      </c>
      <c r="W589" s="57">
        <f>'Factory Gun'!Q159</f>
        <v>0</v>
      </c>
      <c r="X589" s="171">
        <f>'Factory Gun'!R159</f>
        <v>0</v>
      </c>
      <c r="Y589" s="57">
        <f t="shared" si="120"/>
        <v>0</v>
      </c>
      <c r="Z589" s="57" t="str">
        <f t="shared" si="121"/>
        <v>99</v>
      </c>
      <c r="AA589" s="57">
        <f t="shared" si="122"/>
        <v>583</v>
      </c>
      <c r="AB589" s="57" t="str">
        <f t="shared" si="123"/>
        <v>DQ</v>
      </c>
    </row>
    <row r="590" spans="1:28" x14ac:dyDescent="0.35">
      <c r="A590" s="57">
        <v>584</v>
      </c>
      <c r="B590" s="57" t="s">
        <v>155</v>
      </c>
      <c r="C590" s="57" t="str">
        <f>IF('Competitor List'!J139="Y",'Competitor List'!B139," ")</f>
        <v xml:space="preserve"> </v>
      </c>
      <c r="D590" s="57">
        <f>'LIGHT GUN'!P160</f>
        <v>0</v>
      </c>
      <c r="E590" s="57">
        <f>'LIGHT GUN'!Q160</f>
        <v>0</v>
      </c>
      <c r="F590" s="171">
        <f>'LIGHT GUN'!R160</f>
        <v>0</v>
      </c>
      <c r="G590" s="57">
        <f t="shared" si="112"/>
        <v>0</v>
      </c>
      <c r="H590" s="57" t="str">
        <f t="shared" si="113"/>
        <v>99</v>
      </c>
      <c r="I590" s="57">
        <f t="shared" si="114"/>
        <v>584</v>
      </c>
      <c r="J590" s="57" t="str">
        <f t="shared" si="115"/>
        <v>DQ</v>
      </c>
      <c r="L590" s="57" t="str">
        <f>IF('Competitor List'!K139="Y",'Competitor List'!C139," ")</f>
        <v xml:space="preserve"> </v>
      </c>
      <c r="M590" s="57">
        <f>'HEAVY GUN'!P160</f>
        <v>0</v>
      </c>
      <c r="N590" s="57">
        <f>'HEAVY GUN'!Q160</f>
        <v>0</v>
      </c>
      <c r="O590" s="171">
        <f>'HEAVY GUN'!R160</f>
        <v>0</v>
      </c>
      <c r="P590" s="57">
        <f t="shared" si="116"/>
        <v>0</v>
      </c>
      <c r="Q590" s="57" t="str">
        <f t="shared" si="117"/>
        <v>99</v>
      </c>
      <c r="R590" s="57">
        <f t="shared" si="118"/>
        <v>584</v>
      </c>
      <c r="S590" s="57" t="str">
        <f t="shared" si="119"/>
        <v>DQ</v>
      </c>
      <c r="U590" s="57">
        <f>'Factory Gun'!B160</f>
        <v>0</v>
      </c>
      <c r="V590" s="57">
        <f>'Factory Gun'!P160</f>
        <v>0</v>
      </c>
      <c r="W590" s="57">
        <f>'Factory Gun'!Q160</f>
        <v>0</v>
      </c>
      <c r="X590" s="171">
        <f>'Factory Gun'!R160</f>
        <v>0</v>
      </c>
      <c r="Y590" s="57">
        <f t="shared" si="120"/>
        <v>0</v>
      </c>
      <c r="Z590" s="57" t="str">
        <f t="shared" si="121"/>
        <v>99</v>
      </c>
      <c r="AA590" s="57">
        <f t="shared" si="122"/>
        <v>584</v>
      </c>
      <c r="AB590" s="57" t="str">
        <f t="shared" si="123"/>
        <v>DQ</v>
      </c>
    </row>
    <row r="591" spans="1:28" x14ac:dyDescent="0.35">
      <c r="A591" s="57">
        <v>585</v>
      </c>
      <c r="B591" s="57" t="s">
        <v>155</v>
      </c>
      <c r="C591" s="57" t="str">
        <f>IF('Competitor List'!J140="Y",'Competitor List'!B140," ")</f>
        <v xml:space="preserve"> </v>
      </c>
      <c r="D591" s="57">
        <f>'LIGHT GUN'!P161</f>
        <v>0</v>
      </c>
      <c r="E591" s="57">
        <f>'LIGHT GUN'!Q161</f>
        <v>0</v>
      </c>
      <c r="F591" s="171">
        <f>'LIGHT GUN'!R161</f>
        <v>0</v>
      </c>
      <c r="G591" s="57">
        <f t="shared" si="112"/>
        <v>0</v>
      </c>
      <c r="H591" s="57" t="str">
        <f t="shared" si="113"/>
        <v>99</v>
      </c>
      <c r="I591" s="57">
        <f t="shared" si="114"/>
        <v>585</v>
      </c>
      <c r="J591" s="57" t="str">
        <f t="shared" si="115"/>
        <v>DQ</v>
      </c>
      <c r="L591" s="57" t="str">
        <f>IF('Competitor List'!K140="Y",'Competitor List'!C140," ")</f>
        <v xml:space="preserve"> </v>
      </c>
      <c r="M591" s="57">
        <f>'HEAVY GUN'!P161</f>
        <v>0</v>
      </c>
      <c r="N591" s="57">
        <f>'HEAVY GUN'!Q161</f>
        <v>0</v>
      </c>
      <c r="O591" s="171">
        <f>'HEAVY GUN'!R161</f>
        <v>0</v>
      </c>
      <c r="P591" s="57">
        <f t="shared" si="116"/>
        <v>0</v>
      </c>
      <c r="Q591" s="57" t="str">
        <f t="shared" si="117"/>
        <v>99</v>
      </c>
      <c r="R591" s="57">
        <f t="shared" si="118"/>
        <v>585</v>
      </c>
      <c r="S591" s="57" t="str">
        <f t="shared" si="119"/>
        <v>DQ</v>
      </c>
      <c r="U591" s="57">
        <f>'Factory Gun'!B161</f>
        <v>0</v>
      </c>
      <c r="V591" s="57">
        <f>'Factory Gun'!P161</f>
        <v>0</v>
      </c>
      <c r="W591" s="57">
        <f>'Factory Gun'!Q161</f>
        <v>0</v>
      </c>
      <c r="X591" s="171">
        <f>'Factory Gun'!R161</f>
        <v>0</v>
      </c>
      <c r="Y591" s="57">
        <f t="shared" si="120"/>
        <v>0</v>
      </c>
      <c r="Z591" s="57" t="str">
        <f t="shared" si="121"/>
        <v>99</v>
      </c>
      <c r="AA591" s="57">
        <f t="shared" si="122"/>
        <v>585</v>
      </c>
      <c r="AB591" s="57" t="str">
        <f t="shared" si="123"/>
        <v>DQ</v>
      </c>
    </row>
    <row r="592" spans="1:28" x14ac:dyDescent="0.35">
      <c r="A592" s="57">
        <v>586</v>
      </c>
      <c r="B592" s="57" t="s">
        <v>155</v>
      </c>
      <c r="C592" s="57" t="str">
        <f>IF('Competitor List'!J141="Y",'Competitor List'!B141," ")</f>
        <v xml:space="preserve"> </v>
      </c>
      <c r="D592" s="57">
        <f>'LIGHT GUN'!P162</f>
        <v>0</v>
      </c>
      <c r="E592" s="57">
        <f>'LIGHT GUN'!Q162</f>
        <v>0</v>
      </c>
      <c r="F592" s="171">
        <f>'LIGHT GUN'!R162</f>
        <v>0</v>
      </c>
      <c r="G592" s="57">
        <f t="shared" si="112"/>
        <v>0</v>
      </c>
      <c r="H592" s="57" t="str">
        <f t="shared" si="113"/>
        <v>99</v>
      </c>
      <c r="I592" s="57">
        <f t="shared" si="114"/>
        <v>586</v>
      </c>
      <c r="J592" s="57" t="str">
        <f t="shared" si="115"/>
        <v>DQ</v>
      </c>
      <c r="L592" s="57" t="str">
        <f>IF('Competitor List'!K141="Y",'Competitor List'!C141," ")</f>
        <v xml:space="preserve"> </v>
      </c>
      <c r="M592" s="57">
        <f>'HEAVY GUN'!P162</f>
        <v>0</v>
      </c>
      <c r="N592" s="57">
        <f>'HEAVY GUN'!Q162</f>
        <v>0</v>
      </c>
      <c r="O592" s="171">
        <f>'HEAVY GUN'!R162</f>
        <v>0</v>
      </c>
      <c r="P592" s="57">
        <f t="shared" si="116"/>
        <v>0</v>
      </c>
      <c r="Q592" s="57" t="str">
        <f t="shared" si="117"/>
        <v>99</v>
      </c>
      <c r="R592" s="57">
        <f t="shared" si="118"/>
        <v>586</v>
      </c>
      <c r="S592" s="57" t="str">
        <f t="shared" si="119"/>
        <v>DQ</v>
      </c>
      <c r="U592" s="57">
        <f>'Factory Gun'!B162</f>
        <v>0</v>
      </c>
      <c r="V592" s="57">
        <f>'Factory Gun'!P162</f>
        <v>0</v>
      </c>
      <c r="W592" s="57">
        <f>'Factory Gun'!Q162</f>
        <v>0</v>
      </c>
      <c r="X592" s="171">
        <f>'Factory Gun'!R162</f>
        <v>0</v>
      </c>
      <c r="Y592" s="57">
        <f t="shared" si="120"/>
        <v>0</v>
      </c>
      <c r="Z592" s="57" t="str">
        <f t="shared" si="121"/>
        <v>99</v>
      </c>
      <c r="AA592" s="57">
        <f t="shared" si="122"/>
        <v>586</v>
      </c>
      <c r="AB592" s="57" t="str">
        <f t="shared" si="123"/>
        <v>DQ</v>
      </c>
    </row>
    <row r="593" spans="1:28" x14ac:dyDescent="0.35">
      <c r="A593" s="57">
        <v>587</v>
      </c>
      <c r="B593" s="57" t="s">
        <v>155</v>
      </c>
      <c r="C593" s="57" t="str">
        <f>IF('Competitor List'!J142="Y",'Competitor List'!B142," ")</f>
        <v xml:space="preserve"> </v>
      </c>
      <c r="D593" s="57">
        <f>'LIGHT GUN'!P163</f>
        <v>0</v>
      </c>
      <c r="E593" s="57">
        <f>'LIGHT GUN'!Q163</f>
        <v>0</v>
      </c>
      <c r="F593" s="171">
        <f>'LIGHT GUN'!R163</f>
        <v>0</v>
      </c>
      <c r="G593" s="57">
        <f t="shared" si="112"/>
        <v>0</v>
      </c>
      <c r="H593" s="57" t="str">
        <f t="shared" si="113"/>
        <v>99</v>
      </c>
      <c r="I593" s="57">
        <f t="shared" si="114"/>
        <v>587</v>
      </c>
      <c r="J593" s="57" t="str">
        <f t="shared" si="115"/>
        <v>DQ</v>
      </c>
      <c r="L593" s="57" t="str">
        <f>IF('Competitor List'!K142="Y",'Competitor List'!C142," ")</f>
        <v xml:space="preserve"> </v>
      </c>
      <c r="M593" s="57">
        <f>'HEAVY GUN'!P163</f>
        <v>0</v>
      </c>
      <c r="N593" s="57">
        <f>'HEAVY GUN'!Q163</f>
        <v>0</v>
      </c>
      <c r="O593" s="171">
        <f>'HEAVY GUN'!R163</f>
        <v>0</v>
      </c>
      <c r="P593" s="57">
        <f t="shared" si="116"/>
        <v>0</v>
      </c>
      <c r="Q593" s="57" t="str">
        <f t="shared" si="117"/>
        <v>99</v>
      </c>
      <c r="R593" s="57">
        <f t="shared" si="118"/>
        <v>587</v>
      </c>
      <c r="S593" s="57" t="str">
        <f t="shared" si="119"/>
        <v>DQ</v>
      </c>
      <c r="U593" s="57">
        <f>'Factory Gun'!B163</f>
        <v>0</v>
      </c>
      <c r="V593" s="57">
        <f>'Factory Gun'!P163</f>
        <v>0</v>
      </c>
      <c r="W593" s="57">
        <f>'Factory Gun'!Q163</f>
        <v>0</v>
      </c>
      <c r="X593" s="171">
        <f>'Factory Gun'!R163</f>
        <v>0</v>
      </c>
      <c r="Y593" s="57">
        <f t="shared" si="120"/>
        <v>0</v>
      </c>
      <c r="Z593" s="57" t="str">
        <f t="shared" si="121"/>
        <v>99</v>
      </c>
      <c r="AA593" s="57">
        <f t="shared" si="122"/>
        <v>587</v>
      </c>
      <c r="AB593" s="57" t="str">
        <f t="shared" si="123"/>
        <v>DQ</v>
      </c>
    </row>
    <row r="594" spans="1:28" x14ac:dyDescent="0.35">
      <c r="A594" s="57">
        <v>588</v>
      </c>
      <c r="B594" s="57" t="s">
        <v>155</v>
      </c>
      <c r="C594" s="57" t="str">
        <f>IF('Competitor List'!J143="Y",'Competitor List'!B143," ")</f>
        <v xml:space="preserve"> </v>
      </c>
      <c r="D594" s="57">
        <f>'LIGHT GUN'!P164</f>
        <v>0</v>
      </c>
      <c r="E594" s="57">
        <f>'LIGHT GUN'!Q164</f>
        <v>0</v>
      </c>
      <c r="F594" s="171">
        <f>'LIGHT GUN'!R164</f>
        <v>0</v>
      </c>
      <c r="G594" s="57">
        <f t="shared" si="112"/>
        <v>0</v>
      </c>
      <c r="H594" s="57" t="str">
        <f t="shared" si="113"/>
        <v>99</v>
      </c>
      <c r="I594" s="57">
        <f t="shared" si="114"/>
        <v>588</v>
      </c>
      <c r="J594" s="57" t="str">
        <f t="shared" si="115"/>
        <v>DQ</v>
      </c>
      <c r="L594" s="57" t="str">
        <f>IF('Competitor List'!K143="Y",'Competitor List'!C143," ")</f>
        <v xml:space="preserve"> </v>
      </c>
      <c r="M594" s="57">
        <f>'HEAVY GUN'!P164</f>
        <v>0</v>
      </c>
      <c r="N594" s="57">
        <f>'HEAVY GUN'!Q164</f>
        <v>0</v>
      </c>
      <c r="O594" s="171">
        <f>'HEAVY GUN'!R164</f>
        <v>0</v>
      </c>
      <c r="P594" s="57">
        <f t="shared" si="116"/>
        <v>0</v>
      </c>
      <c r="Q594" s="57" t="str">
        <f t="shared" si="117"/>
        <v>99</v>
      </c>
      <c r="R594" s="57">
        <f t="shared" si="118"/>
        <v>588</v>
      </c>
      <c r="S594" s="57" t="str">
        <f t="shared" si="119"/>
        <v>DQ</v>
      </c>
      <c r="U594" s="57">
        <f>'Factory Gun'!B164</f>
        <v>0</v>
      </c>
      <c r="V594" s="57">
        <f>'Factory Gun'!P164</f>
        <v>0</v>
      </c>
      <c r="W594" s="57">
        <f>'Factory Gun'!Q164</f>
        <v>0</v>
      </c>
      <c r="X594" s="171">
        <f>'Factory Gun'!R164</f>
        <v>0</v>
      </c>
      <c r="Y594" s="57">
        <f t="shared" si="120"/>
        <v>0</v>
      </c>
      <c r="Z594" s="57" t="str">
        <f t="shared" si="121"/>
        <v>99</v>
      </c>
      <c r="AA594" s="57">
        <f t="shared" si="122"/>
        <v>588</v>
      </c>
      <c r="AB594" s="57" t="str">
        <f t="shared" si="123"/>
        <v>DQ</v>
      </c>
    </row>
    <row r="595" spans="1:28" x14ac:dyDescent="0.35">
      <c r="A595" s="57">
        <v>589</v>
      </c>
      <c r="B595" s="57" t="s">
        <v>155</v>
      </c>
      <c r="C595" s="57" t="str">
        <f>IF('Competitor List'!J144="Y",'Competitor List'!B144," ")</f>
        <v xml:space="preserve"> </v>
      </c>
      <c r="D595" s="57">
        <f>'LIGHT GUN'!P165</f>
        <v>0</v>
      </c>
      <c r="E595" s="57">
        <f>'LIGHT GUN'!Q165</f>
        <v>0</v>
      </c>
      <c r="F595" s="171">
        <f>'LIGHT GUN'!R165</f>
        <v>0</v>
      </c>
      <c r="G595" s="57">
        <f t="shared" si="112"/>
        <v>0</v>
      </c>
      <c r="H595" s="57" t="str">
        <f t="shared" si="113"/>
        <v>99</v>
      </c>
      <c r="I595" s="57">
        <f t="shared" si="114"/>
        <v>589</v>
      </c>
      <c r="J595" s="57" t="str">
        <f t="shared" si="115"/>
        <v>DQ</v>
      </c>
      <c r="L595" s="57" t="str">
        <f>IF('Competitor List'!K144="Y",'Competitor List'!C144," ")</f>
        <v xml:space="preserve"> </v>
      </c>
      <c r="M595" s="57">
        <f>'HEAVY GUN'!P165</f>
        <v>0</v>
      </c>
      <c r="N595" s="57">
        <f>'HEAVY GUN'!Q165</f>
        <v>0</v>
      </c>
      <c r="O595" s="171">
        <f>'HEAVY GUN'!R165</f>
        <v>0</v>
      </c>
      <c r="P595" s="57">
        <f t="shared" si="116"/>
        <v>0</v>
      </c>
      <c r="Q595" s="57" t="str">
        <f t="shared" si="117"/>
        <v>99</v>
      </c>
      <c r="R595" s="57">
        <f t="shared" si="118"/>
        <v>589</v>
      </c>
      <c r="S595" s="57" t="str">
        <f t="shared" si="119"/>
        <v>DQ</v>
      </c>
      <c r="U595" s="57">
        <f>'Factory Gun'!B165</f>
        <v>0</v>
      </c>
      <c r="V595" s="57">
        <f>'Factory Gun'!P165</f>
        <v>0</v>
      </c>
      <c r="W595" s="57">
        <f>'Factory Gun'!Q165</f>
        <v>0</v>
      </c>
      <c r="X595" s="171">
        <f>'Factory Gun'!R165</f>
        <v>0</v>
      </c>
      <c r="Y595" s="57">
        <f t="shared" si="120"/>
        <v>0</v>
      </c>
      <c r="Z595" s="57" t="str">
        <f t="shared" si="121"/>
        <v>99</v>
      </c>
      <c r="AA595" s="57">
        <f t="shared" si="122"/>
        <v>589</v>
      </c>
      <c r="AB595" s="57" t="str">
        <f t="shared" si="123"/>
        <v>DQ</v>
      </c>
    </row>
    <row r="596" spans="1:28" x14ac:dyDescent="0.35">
      <c r="A596" s="57">
        <v>590</v>
      </c>
      <c r="B596" s="57" t="s">
        <v>155</v>
      </c>
      <c r="C596" s="57" t="str">
        <f>IF('Competitor List'!J145="Y",'Competitor List'!B145," ")</f>
        <v xml:space="preserve"> </v>
      </c>
      <c r="D596" s="57">
        <f>'LIGHT GUN'!P166</f>
        <v>0</v>
      </c>
      <c r="E596" s="57">
        <f>'LIGHT GUN'!Q166</f>
        <v>0</v>
      </c>
      <c r="F596" s="171">
        <f>'LIGHT GUN'!R166</f>
        <v>0</v>
      </c>
      <c r="G596" s="57">
        <f t="shared" si="112"/>
        <v>0</v>
      </c>
      <c r="H596" s="57" t="str">
        <f t="shared" si="113"/>
        <v>99</v>
      </c>
      <c r="I596" s="57">
        <f t="shared" si="114"/>
        <v>590</v>
      </c>
      <c r="J596" s="57" t="str">
        <f t="shared" si="115"/>
        <v>DQ</v>
      </c>
      <c r="L596" s="57" t="str">
        <f>IF('Competitor List'!K145="Y",'Competitor List'!C145," ")</f>
        <v xml:space="preserve"> </v>
      </c>
      <c r="M596" s="57">
        <f>'HEAVY GUN'!P166</f>
        <v>0</v>
      </c>
      <c r="N596" s="57">
        <f>'HEAVY GUN'!Q166</f>
        <v>0</v>
      </c>
      <c r="O596" s="171">
        <f>'HEAVY GUN'!R166</f>
        <v>0</v>
      </c>
      <c r="P596" s="57">
        <f t="shared" si="116"/>
        <v>0</v>
      </c>
      <c r="Q596" s="57" t="str">
        <f t="shared" si="117"/>
        <v>99</v>
      </c>
      <c r="R596" s="57">
        <f t="shared" si="118"/>
        <v>590</v>
      </c>
      <c r="S596" s="57" t="str">
        <f t="shared" si="119"/>
        <v>DQ</v>
      </c>
      <c r="U596" s="57">
        <f>'Factory Gun'!B166</f>
        <v>0</v>
      </c>
      <c r="V596" s="57">
        <f>'Factory Gun'!P166</f>
        <v>0</v>
      </c>
      <c r="W596" s="57">
        <f>'Factory Gun'!Q166</f>
        <v>0</v>
      </c>
      <c r="X596" s="171">
        <f>'Factory Gun'!R166</f>
        <v>0</v>
      </c>
      <c r="Y596" s="57">
        <f t="shared" si="120"/>
        <v>0</v>
      </c>
      <c r="Z596" s="57" t="str">
        <f t="shared" si="121"/>
        <v>99</v>
      </c>
      <c r="AA596" s="57">
        <f t="shared" si="122"/>
        <v>590</v>
      </c>
      <c r="AB596" s="57" t="str">
        <f t="shared" si="123"/>
        <v>DQ</v>
      </c>
    </row>
    <row r="597" spans="1:28" x14ac:dyDescent="0.35">
      <c r="A597" s="57">
        <v>591</v>
      </c>
      <c r="B597" s="57" t="s">
        <v>155</v>
      </c>
      <c r="C597" s="57" t="str">
        <f>IF('Competitor List'!J146="Y",'Competitor List'!B146," ")</f>
        <v xml:space="preserve"> </v>
      </c>
      <c r="D597" s="57">
        <f>'LIGHT GUN'!P167</f>
        <v>0</v>
      </c>
      <c r="E597" s="57">
        <f>'LIGHT GUN'!Q167</f>
        <v>0</v>
      </c>
      <c r="F597" s="171">
        <f>'LIGHT GUN'!R167</f>
        <v>0</v>
      </c>
      <c r="G597" s="57">
        <f t="shared" si="112"/>
        <v>0</v>
      </c>
      <c r="H597" s="57" t="str">
        <f t="shared" si="113"/>
        <v>99</v>
      </c>
      <c r="I597" s="57">
        <f t="shared" si="114"/>
        <v>591</v>
      </c>
      <c r="J597" s="57" t="str">
        <f t="shared" si="115"/>
        <v>DQ</v>
      </c>
      <c r="L597" s="57" t="str">
        <f>IF('Competitor List'!K146="Y",'Competitor List'!C146," ")</f>
        <v xml:space="preserve"> </v>
      </c>
      <c r="M597" s="57">
        <f>'HEAVY GUN'!P167</f>
        <v>0</v>
      </c>
      <c r="N597" s="57">
        <f>'HEAVY GUN'!Q167</f>
        <v>0</v>
      </c>
      <c r="O597" s="171">
        <f>'HEAVY GUN'!R167</f>
        <v>0</v>
      </c>
      <c r="P597" s="57">
        <f t="shared" si="116"/>
        <v>0</v>
      </c>
      <c r="Q597" s="57" t="str">
        <f t="shared" si="117"/>
        <v>99</v>
      </c>
      <c r="R597" s="57">
        <f t="shared" si="118"/>
        <v>591</v>
      </c>
      <c r="S597" s="57" t="str">
        <f t="shared" si="119"/>
        <v>DQ</v>
      </c>
      <c r="U597" s="57">
        <f>'Factory Gun'!B167</f>
        <v>0</v>
      </c>
      <c r="V597" s="57">
        <f>'Factory Gun'!P167</f>
        <v>0</v>
      </c>
      <c r="W597" s="57">
        <f>'Factory Gun'!Q167</f>
        <v>0</v>
      </c>
      <c r="X597" s="171">
        <f>'Factory Gun'!R167</f>
        <v>0</v>
      </c>
      <c r="Y597" s="57">
        <f t="shared" si="120"/>
        <v>0</v>
      </c>
      <c r="Z597" s="57" t="str">
        <f t="shared" si="121"/>
        <v>99</v>
      </c>
      <c r="AA597" s="57">
        <f t="shared" si="122"/>
        <v>591</v>
      </c>
      <c r="AB597" s="57" t="str">
        <f t="shared" si="123"/>
        <v>DQ</v>
      </c>
    </row>
    <row r="598" spans="1:28" x14ac:dyDescent="0.35">
      <c r="A598" s="57">
        <v>592</v>
      </c>
      <c r="B598" s="57" t="s">
        <v>155</v>
      </c>
      <c r="C598" s="57" t="str">
        <f>IF('Competitor List'!J147="Y",'Competitor List'!B147," ")</f>
        <v xml:space="preserve"> </v>
      </c>
      <c r="D598" s="57">
        <f>'LIGHT GUN'!P168</f>
        <v>0</v>
      </c>
      <c r="E598" s="57">
        <f>'LIGHT GUN'!Q168</f>
        <v>0</v>
      </c>
      <c r="F598" s="171">
        <f>'LIGHT GUN'!R168</f>
        <v>0</v>
      </c>
      <c r="G598" s="57">
        <f t="shared" si="112"/>
        <v>0</v>
      </c>
      <c r="H598" s="57" t="str">
        <f t="shared" si="113"/>
        <v>99</v>
      </c>
      <c r="I598" s="57">
        <f t="shared" si="114"/>
        <v>592</v>
      </c>
      <c r="J598" s="57" t="str">
        <f t="shared" si="115"/>
        <v>DQ</v>
      </c>
      <c r="L598" s="57" t="str">
        <f>IF('Competitor List'!K147="Y",'Competitor List'!C147," ")</f>
        <v xml:space="preserve"> </v>
      </c>
      <c r="M598" s="57">
        <f>'HEAVY GUN'!P168</f>
        <v>0</v>
      </c>
      <c r="N598" s="57">
        <f>'HEAVY GUN'!Q168</f>
        <v>0</v>
      </c>
      <c r="O598" s="171">
        <f>'HEAVY GUN'!R168</f>
        <v>0</v>
      </c>
      <c r="P598" s="57">
        <f t="shared" si="116"/>
        <v>0</v>
      </c>
      <c r="Q598" s="57" t="str">
        <f t="shared" si="117"/>
        <v>99</v>
      </c>
      <c r="R598" s="57">
        <f t="shared" si="118"/>
        <v>592</v>
      </c>
      <c r="S598" s="57" t="str">
        <f t="shared" si="119"/>
        <v>DQ</v>
      </c>
      <c r="U598" s="57">
        <f>'Factory Gun'!B168</f>
        <v>0</v>
      </c>
      <c r="V598" s="57">
        <f>'Factory Gun'!P168</f>
        <v>0</v>
      </c>
      <c r="W598" s="57">
        <f>'Factory Gun'!Q168</f>
        <v>0</v>
      </c>
      <c r="X598" s="171">
        <f>'Factory Gun'!R168</f>
        <v>0</v>
      </c>
      <c r="Y598" s="57">
        <f t="shared" si="120"/>
        <v>0</v>
      </c>
      <c r="Z598" s="57" t="str">
        <f t="shared" si="121"/>
        <v>99</v>
      </c>
      <c r="AA598" s="57">
        <f t="shared" si="122"/>
        <v>592</v>
      </c>
      <c r="AB598" s="57" t="str">
        <f t="shared" si="123"/>
        <v>DQ</v>
      </c>
    </row>
    <row r="599" spans="1:28" x14ac:dyDescent="0.35">
      <c r="A599" s="57">
        <v>593</v>
      </c>
      <c r="B599" s="57" t="s">
        <v>155</v>
      </c>
      <c r="C599" s="57" t="str">
        <f>IF('Competitor List'!J148="Y",'Competitor List'!B148," ")</f>
        <v xml:space="preserve"> </v>
      </c>
      <c r="D599" s="57">
        <f>'LIGHT GUN'!P169</f>
        <v>0</v>
      </c>
      <c r="E599" s="57">
        <f>'LIGHT GUN'!Q169</f>
        <v>0</v>
      </c>
      <c r="F599" s="171">
        <f>'LIGHT GUN'!R169</f>
        <v>0</v>
      </c>
      <c r="G599" s="57">
        <f t="shared" si="112"/>
        <v>0</v>
      </c>
      <c r="H599" s="57" t="str">
        <f t="shared" si="113"/>
        <v>99</v>
      </c>
      <c r="I599" s="57">
        <f t="shared" si="114"/>
        <v>593</v>
      </c>
      <c r="J599" s="57" t="str">
        <f t="shared" si="115"/>
        <v>DQ</v>
      </c>
      <c r="L599" s="57" t="str">
        <f>IF('Competitor List'!K148="Y",'Competitor List'!C148," ")</f>
        <v xml:space="preserve"> </v>
      </c>
      <c r="M599" s="57">
        <f>'HEAVY GUN'!P169</f>
        <v>0</v>
      </c>
      <c r="N599" s="57">
        <f>'HEAVY GUN'!Q169</f>
        <v>0</v>
      </c>
      <c r="O599" s="171">
        <f>'HEAVY GUN'!R169</f>
        <v>0</v>
      </c>
      <c r="P599" s="57">
        <f t="shared" si="116"/>
        <v>0</v>
      </c>
      <c r="Q599" s="57" t="str">
        <f t="shared" si="117"/>
        <v>99</v>
      </c>
      <c r="R599" s="57">
        <f t="shared" si="118"/>
        <v>593</v>
      </c>
      <c r="S599" s="57" t="str">
        <f t="shared" si="119"/>
        <v>DQ</v>
      </c>
      <c r="U599" s="57">
        <f>'Factory Gun'!B169</f>
        <v>0</v>
      </c>
      <c r="V599" s="57">
        <f>'Factory Gun'!P169</f>
        <v>0</v>
      </c>
      <c r="W599" s="57">
        <f>'Factory Gun'!Q169</f>
        <v>0</v>
      </c>
      <c r="X599" s="171">
        <f>'Factory Gun'!R169</f>
        <v>0</v>
      </c>
      <c r="Y599" s="57">
        <f t="shared" si="120"/>
        <v>0</v>
      </c>
      <c r="Z599" s="57" t="str">
        <f t="shared" si="121"/>
        <v>99</v>
      </c>
      <c r="AA599" s="57">
        <f t="shared" si="122"/>
        <v>593</v>
      </c>
      <c r="AB599" s="57" t="str">
        <f t="shared" si="123"/>
        <v>DQ</v>
      </c>
    </row>
    <row r="600" spans="1:28" x14ac:dyDescent="0.35">
      <c r="A600" s="57">
        <v>594</v>
      </c>
      <c r="B600" s="57" t="s">
        <v>155</v>
      </c>
      <c r="C600" s="57" t="str">
        <f>IF('Competitor List'!J149="Y",'Competitor List'!B149," ")</f>
        <v xml:space="preserve"> </v>
      </c>
      <c r="D600" s="57">
        <f>'LIGHT GUN'!P170</f>
        <v>0</v>
      </c>
      <c r="E600" s="57">
        <f>'LIGHT GUN'!Q170</f>
        <v>0</v>
      </c>
      <c r="F600" s="171">
        <f>'LIGHT GUN'!R170</f>
        <v>0</v>
      </c>
      <c r="G600" s="57">
        <f t="shared" si="112"/>
        <v>0</v>
      </c>
      <c r="H600" s="57" t="str">
        <f t="shared" si="113"/>
        <v>99</v>
      </c>
      <c r="I600" s="57">
        <f t="shared" si="114"/>
        <v>594</v>
      </c>
      <c r="J600" s="57" t="str">
        <f t="shared" si="115"/>
        <v>DQ</v>
      </c>
      <c r="L600" s="57" t="str">
        <f>IF('Competitor List'!K149="Y",'Competitor List'!C149," ")</f>
        <v xml:space="preserve"> </v>
      </c>
      <c r="M600" s="57">
        <f>'HEAVY GUN'!P170</f>
        <v>0</v>
      </c>
      <c r="N600" s="57">
        <f>'HEAVY GUN'!Q170</f>
        <v>0</v>
      </c>
      <c r="O600" s="171">
        <f>'HEAVY GUN'!R170</f>
        <v>0</v>
      </c>
      <c r="P600" s="57">
        <f t="shared" si="116"/>
        <v>0</v>
      </c>
      <c r="Q600" s="57" t="str">
        <f t="shared" si="117"/>
        <v>99</v>
      </c>
      <c r="R600" s="57">
        <f t="shared" si="118"/>
        <v>594</v>
      </c>
      <c r="S600" s="57" t="str">
        <f t="shared" si="119"/>
        <v>DQ</v>
      </c>
      <c r="U600" s="57">
        <f>'Factory Gun'!B170</f>
        <v>0</v>
      </c>
      <c r="V600" s="57">
        <f>'Factory Gun'!P170</f>
        <v>0</v>
      </c>
      <c r="W600" s="57">
        <f>'Factory Gun'!Q170</f>
        <v>0</v>
      </c>
      <c r="X600" s="171">
        <f>'Factory Gun'!R170</f>
        <v>0</v>
      </c>
      <c r="Y600" s="57">
        <f t="shared" si="120"/>
        <v>0</v>
      </c>
      <c r="Z600" s="57" t="str">
        <f t="shared" si="121"/>
        <v>99</v>
      </c>
      <c r="AA600" s="57">
        <f t="shared" si="122"/>
        <v>594</v>
      </c>
      <c r="AB600" s="57" t="str">
        <f t="shared" si="123"/>
        <v>DQ</v>
      </c>
    </row>
    <row r="601" spans="1:28" x14ac:dyDescent="0.35">
      <c r="A601" s="57">
        <v>595</v>
      </c>
      <c r="B601" s="57" t="s">
        <v>155</v>
      </c>
      <c r="C601" s="57" t="str">
        <f>IF('Competitor List'!J150="Y",'Competitor List'!B150," ")</f>
        <v xml:space="preserve"> </v>
      </c>
      <c r="D601" s="57">
        <f>'LIGHT GUN'!P171</f>
        <v>0</v>
      </c>
      <c r="E601" s="57">
        <f>'LIGHT GUN'!Q171</f>
        <v>0</v>
      </c>
      <c r="F601" s="171">
        <f>'LIGHT GUN'!R171</f>
        <v>0</v>
      </c>
      <c r="G601" s="57">
        <f t="shared" si="112"/>
        <v>0</v>
      </c>
      <c r="H601" s="57" t="str">
        <f t="shared" si="113"/>
        <v>99</v>
      </c>
      <c r="I601" s="57">
        <f t="shared" si="114"/>
        <v>595</v>
      </c>
      <c r="J601" s="57" t="str">
        <f t="shared" si="115"/>
        <v>DQ</v>
      </c>
      <c r="L601" s="57" t="str">
        <f>IF('Competitor List'!K150="Y",'Competitor List'!C150," ")</f>
        <v xml:space="preserve"> </v>
      </c>
      <c r="M601" s="57">
        <f>'HEAVY GUN'!P171</f>
        <v>0</v>
      </c>
      <c r="N601" s="57">
        <f>'HEAVY GUN'!Q171</f>
        <v>0</v>
      </c>
      <c r="O601" s="171">
        <f>'HEAVY GUN'!R171</f>
        <v>0</v>
      </c>
      <c r="P601" s="57">
        <f t="shared" si="116"/>
        <v>0</v>
      </c>
      <c r="Q601" s="57" t="str">
        <f t="shared" si="117"/>
        <v>99</v>
      </c>
      <c r="R601" s="57">
        <f t="shared" si="118"/>
        <v>595</v>
      </c>
      <c r="S601" s="57" t="str">
        <f t="shared" si="119"/>
        <v>DQ</v>
      </c>
      <c r="U601" s="57">
        <f>'Factory Gun'!B171</f>
        <v>0</v>
      </c>
      <c r="V601" s="57">
        <f>'Factory Gun'!P171</f>
        <v>0</v>
      </c>
      <c r="W601" s="57">
        <f>'Factory Gun'!Q171</f>
        <v>0</v>
      </c>
      <c r="X601" s="171">
        <f>'Factory Gun'!R171</f>
        <v>0</v>
      </c>
      <c r="Y601" s="57">
        <f t="shared" si="120"/>
        <v>0</v>
      </c>
      <c r="Z601" s="57" t="str">
        <f t="shared" si="121"/>
        <v>99</v>
      </c>
      <c r="AA601" s="57">
        <f t="shared" si="122"/>
        <v>595</v>
      </c>
      <c r="AB601" s="57" t="str">
        <f t="shared" si="123"/>
        <v>DQ</v>
      </c>
    </row>
    <row r="602" spans="1:28" x14ac:dyDescent="0.35">
      <c r="A602" s="57">
        <v>596</v>
      </c>
      <c r="B602" s="57" t="s">
        <v>155</v>
      </c>
      <c r="C602" s="57" t="str">
        <f>IF('Competitor List'!J151="Y",'Competitor List'!B151," ")</f>
        <v xml:space="preserve"> </v>
      </c>
      <c r="D602" s="57">
        <f>'LIGHT GUN'!P172</f>
        <v>0</v>
      </c>
      <c r="E602" s="57">
        <f>'LIGHT GUN'!Q172</f>
        <v>0</v>
      </c>
      <c r="F602" s="171">
        <f>'LIGHT GUN'!R172</f>
        <v>0</v>
      </c>
      <c r="G602" s="57">
        <f t="shared" si="112"/>
        <v>0</v>
      </c>
      <c r="H602" s="57" t="str">
        <f t="shared" si="113"/>
        <v>99</v>
      </c>
      <c r="I602" s="57">
        <f t="shared" si="114"/>
        <v>596</v>
      </c>
      <c r="J602" s="57" t="str">
        <f t="shared" si="115"/>
        <v>DQ</v>
      </c>
      <c r="L602" s="57" t="str">
        <f>IF('Competitor List'!K151="Y",'Competitor List'!C151," ")</f>
        <v xml:space="preserve"> </v>
      </c>
      <c r="M602" s="57">
        <f>'HEAVY GUN'!P172</f>
        <v>0</v>
      </c>
      <c r="N602" s="57">
        <f>'HEAVY GUN'!Q172</f>
        <v>0</v>
      </c>
      <c r="O602" s="171">
        <f>'HEAVY GUN'!R172</f>
        <v>0</v>
      </c>
      <c r="P602" s="57">
        <f t="shared" si="116"/>
        <v>0</v>
      </c>
      <c r="Q602" s="57" t="str">
        <f t="shared" si="117"/>
        <v>99</v>
      </c>
      <c r="R602" s="57">
        <f t="shared" si="118"/>
        <v>596</v>
      </c>
      <c r="S602" s="57" t="str">
        <f t="shared" si="119"/>
        <v>DQ</v>
      </c>
      <c r="U602" s="57">
        <f>'Factory Gun'!B172</f>
        <v>0</v>
      </c>
      <c r="V602" s="57">
        <f>'Factory Gun'!P172</f>
        <v>0</v>
      </c>
      <c r="W602" s="57">
        <f>'Factory Gun'!Q172</f>
        <v>0</v>
      </c>
      <c r="X602" s="171">
        <f>'Factory Gun'!R172</f>
        <v>0</v>
      </c>
      <c r="Y602" s="57">
        <f t="shared" si="120"/>
        <v>0</v>
      </c>
      <c r="Z602" s="57" t="str">
        <f t="shared" si="121"/>
        <v>99</v>
      </c>
      <c r="AA602" s="57">
        <f t="shared" si="122"/>
        <v>596</v>
      </c>
      <c r="AB602" s="57" t="str">
        <f t="shared" si="123"/>
        <v>DQ</v>
      </c>
    </row>
    <row r="603" spans="1:28" x14ac:dyDescent="0.35">
      <c r="A603" s="57">
        <v>597</v>
      </c>
      <c r="B603" s="57" t="s">
        <v>155</v>
      </c>
      <c r="C603" s="57" t="str">
        <f>IF('Competitor List'!J152="Y",'Competitor List'!B152," ")</f>
        <v xml:space="preserve"> </v>
      </c>
      <c r="D603" s="57">
        <f>'LIGHT GUN'!P173</f>
        <v>0</v>
      </c>
      <c r="E603" s="57">
        <f>'LIGHT GUN'!Q173</f>
        <v>0</v>
      </c>
      <c r="F603" s="171">
        <f>'LIGHT GUN'!R173</f>
        <v>0</v>
      </c>
      <c r="G603" s="57">
        <f t="shared" si="112"/>
        <v>0</v>
      </c>
      <c r="H603" s="57" t="str">
        <f t="shared" si="113"/>
        <v>99</v>
      </c>
      <c r="I603" s="57">
        <f t="shared" si="114"/>
        <v>597</v>
      </c>
      <c r="J603" s="57" t="str">
        <f t="shared" si="115"/>
        <v>DQ</v>
      </c>
      <c r="L603" s="57" t="str">
        <f>IF('Competitor List'!K152="Y",'Competitor List'!C152," ")</f>
        <v xml:space="preserve"> </v>
      </c>
      <c r="M603" s="57">
        <f>'HEAVY GUN'!P173</f>
        <v>0</v>
      </c>
      <c r="N603" s="57">
        <f>'HEAVY GUN'!Q173</f>
        <v>0</v>
      </c>
      <c r="O603" s="171">
        <f>'HEAVY GUN'!R173</f>
        <v>0</v>
      </c>
      <c r="P603" s="57">
        <f t="shared" si="116"/>
        <v>0</v>
      </c>
      <c r="Q603" s="57" t="str">
        <f t="shared" si="117"/>
        <v>99</v>
      </c>
      <c r="R603" s="57">
        <f t="shared" si="118"/>
        <v>597</v>
      </c>
      <c r="S603" s="57" t="str">
        <f t="shared" si="119"/>
        <v>DQ</v>
      </c>
      <c r="U603" s="57">
        <f>'Factory Gun'!B173</f>
        <v>0</v>
      </c>
      <c r="V603" s="57">
        <f>'Factory Gun'!P173</f>
        <v>0</v>
      </c>
      <c r="W603" s="57">
        <f>'Factory Gun'!Q173</f>
        <v>0</v>
      </c>
      <c r="X603" s="171">
        <f>'Factory Gun'!R173</f>
        <v>0</v>
      </c>
      <c r="Y603" s="57">
        <f t="shared" si="120"/>
        <v>0</v>
      </c>
      <c r="Z603" s="57" t="str">
        <f t="shared" si="121"/>
        <v>99</v>
      </c>
      <c r="AA603" s="57">
        <f t="shared" si="122"/>
        <v>597</v>
      </c>
      <c r="AB603" s="57" t="str">
        <f t="shared" si="123"/>
        <v>DQ</v>
      </c>
    </row>
    <row r="604" spans="1:28" x14ac:dyDescent="0.35">
      <c r="A604" s="57">
        <v>598</v>
      </c>
      <c r="B604" s="57" t="s">
        <v>155</v>
      </c>
      <c r="C604" s="57" t="str">
        <f>IF('Competitor List'!J153="Y",'Competitor List'!B153," ")</f>
        <v xml:space="preserve"> </v>
      </c>
      <c r="D604" s="57">
        <f>'LIGHT GUN'!P174</f>
        <v>0</v>
      </c>
      <c r="E604" s="57">
        <f>'LIGHT GUN'!Q174</f>
        <v>0</v>
      </c>
      <c r="F604" s="171">
        <f>'LIGHT GUN'!R174</f>
        <v>0</v>
      </c>
      <c r="G604" s="57">
        <f t="shared" si="112"/>
        <v>0</v>
      </c>
      <c r="H604" s="57" t="str">
        <f t="shared" si="113"/>
        <v>99</v>
      </c>
      <c r="I604" s="57">
        <f t="shared" si="114"/>
        <v>598</v>
      </c>
      <c r="J604" s="57" t="str">
        <f t="shared" si="115"/>
        <v>DQ</v>
      </c>
      <c r="L604" s="57" t="str">
        <f>IF('Competitor List'!K153="Y",'Competitor List'!C153," ")</f>
        <v xml:space="preserve"> </v>
      </c>
      <c r="M604" s="57">
        <f>'HEAVY GUN'!P174</f>
        <v>0</v>
      </c>
      <c r="N604" s="57">
        <f>'HEAVY GUN'!Q174</f>
        <v>0</v>
      </c>
      <c r="O604" s="171">
        <f>'HEAVY GUN'!R174</f>
        <v>0</v>
      </c>
      <c r="P604" s="57">
        <f t="shared" si="116"/>
        <v>0</v>
      </c>
      <c r="Q604" s="57" t="str">
        <f t="shared" si="117"/>
        <v>99</v>
      </c>
      <c r="R604" s="57">
        <f t="shared" si="118"/>
        <v>598</v>
      </c>
      <c r="S604" s="57" t="str">
        <f t="shared" si="119"/>
        <v>DQ</v>
      </c>
      <c r="U604" s="57">
        <f>'Factory Gun'!B174</f>
        <v>0</v>
      </c>
      <c r="V604" s="57">
        <f>'Factory Gun'!P174</f>
        <v>0</v>
      </c>
      <c r="W604" s="57">
        <f>'Factory Gun'!Q174</f>
        <v>0</v>
      </c>
      <c r="X604" s="171">
        <f>'Factory Gun'!R174</f>
        <v>0</v>
      </c>
      <c r="Y604" s="57">
        <f t="shared" si="120"/>
        <v>0</v>
      </c>
      <c r="Z604" s="57" t="str">
        <f t="shared" si="121"/>
        <v>99</v>
      </c>
      <c r="AA604" s="57">
        <f t="shared" si="122"/>
        <v>598</v>
      </c>
      <c r="AB604" s="57" t="str">
        <f t="shared" si="123"/>
        <v>DQ</v>
      </c>
    </row>
    <row r="605" spans="1:28" x14ac:dyDescent="0.35">
      <c r="A605" s="57">
        <v>599</v>
      </c>
      <c r="B605" s="57" t="s">
        <v>155</v>
      </c>
      <c r="C605" s="57" t="str">
        <f>IF('Competitor List'!J154="Y",'Competitor List'!B154," ")</f>
        <v xml:space="preserve"> </v>
      </c>
      <c r="D605" s="57">
        <f>'LIGHT GUN'!P175</f>
        <v>0</v>
      </c>
      <c r="E605" s="57">
        <f>'LIGHT GUN'!Q175</f>
        <v>0</v>
      </c>
      <c r="F605" s="171">
        <f>'LIGHT GUN'!R175</f>
        <v>0</v>
      </c>
      <c r="G605" s="57">
        <f t="shared" si="112"/>
        <v>0</v>
      </c>
      <c r="H605" s="57" t="str">
        <f t="shared" si="113"/>
        <v>99</v>
      </c>
      <c r="I605" s="57">
        <f t="shared" si="114"/>
        <v>599</v>
      </c>
      <c r="J605" s="57" t="str">
        <f t="shared" si="115"/>
        <v>DQ</v>
      </c>
      <c r="L605" s="57" t="str">
        <f>IF('Competitor List'!K154="Y",'Competitor List'!C154," ")</f>
        <v xml:space="preserve"> </v>
      </c>
      <c r="M605" s="57">
        <f>'HEAVY GUN'!P175</f>
        <v>0</v>
      </c>
      <c r="N605" s="57">
        <f>'HEAVY GUN'!Q175</f>
        <v>0</v>
      </c>
      <c r="O605" s="171">
        <f>'HEAVY GUN'!R175</f>
        <v>0</v>
      </c>
      <c r="P605" s="57">
        <f t="shared" si="116"/>
        <v>0</v>
      </c>
      <c r="Q605" s="57" t="str">
        <f t="shared" si="117"/>
        <v>99</v>
      </c>
      <c r="R605" s="57">
        <f t="shared" si="118"/>
        <v>599</v>
      </c>
      <c r="S605" s="57" t="str">
        <f t="shared" si="119"/>
        <v>DQ</v>
      </c>
      <c r="U605" s="57">
        <f>'Factory Gun'!B175</f>
        <v>0</v>
      </c>
      <c r="V605" s="57">
        <f>'Factory Gun'!P175</f>
        <v>0</v>
      </c>
      <c r="W605" s="57">
        <f>'Factory Gun'!Q175</f>
        <v>0</v>
      </c>
      <c r="X605" s="171">
        <f>'Factory Gun'!R175</f>
        <v>0</v>
      </c>
      <c r="Y605" s="57">
        <f t="shared" si="120"/>
        <v>0</v>
      </c>
      <c r="Z605" s="57" t="str">
        <f t="shared" si="121"/>
        <v>99</v>
      </c>
      <c r="AA605" s="57">
        <f t="shared" si="122"/>
        <v>599</v>
      </c>
      <c r="AB605" s="57" t="str">
        <f t="shared" si="123"/>
        <v>DQ</v>
      </c>
    </row>
    <row r="606" spans="1:28" x14ac:dyDescent="0.35">
      <c r="A606" s="57">
        <v>600</v>
      </c>
      <c r="B606" s="57" t="s">
        <v>155</v>
      </c>
      <c r="C606" s="57" t="str">
        <f>IF('Competitor List'!J155="Y",'Competitor List'!B155," ")</f>
        <v xml:space="preserve"> </v>
      </c>
      <c r="D606" s="57">
        <f>'LIGHT GUN'!P176</f>
        <v>0</v>
      </c>
      <c r="E606" s="57">
        <f>'LIGHT GUN'!Q176</f>
        <v>0</v>
      </c>
      <c r="F606" s="171">
        <f>'LIGHT GUN'!R176</f>
        <v>0</v>
      </c>
      <c r="G606" s="57">
        <f t="shared" si="112"/>
        <v>0</v>
      </c>
      <c r="H606" s="57" t="str">
        <f t="shared" si="113"/>
        <v>99</v>
      </c>
      <c r="I606" s="57">
        <f t="shared" si="114"/>
        <v>600</v>
      </c>
      <c r="J606" s="57" t="str">
        <f t="shared" si="115"/>
        <v>DQ</v>
      </c>
      <c r="L606" s="57" t="str">
        <f>IF('Competitor List'!K155="Y",'Competitor List'!C155," ")</f>
        <v xml:space="preserve"> </v>
      </c>
      <c r="M606" s="57">
        <f>'HEAVY GUN'!P176</f>
        <v>0</v>
      </c>
      <c r="N606" s="57">
        <f>'HEAVY GUN'!Q176</f>
        <v>0</v>
      </c>
      <c r="O606" s="171">
        <f>'HEAVY GUN'!R176</f>
        <v>0</v>
      </c>
      <c r="P606" s="57">
        <f t="shared" si="116"/>
        <v>0</v>
      </c>
      <c r="Q606" s="57" t="str">
        <f t="shared" si="117"/>
        <v>99</v>
      </c>
      <c r="R606" s="57">
        <f t="shared" si="118"/>
        <v>600</v>
      </c>
      <c r="S606" s="57" t="str">
        <f t="shared" si="119"/>
        <v>DQ</v>
      </c>
      <c r="U606" s="57">
        <f>'Factory Gun'!B176</f>
        <v>0</v>
      </c>
      <c r="V606" s="57">
        <f>'Factory Gun'!P176</f>
        <v>0</v>
      </c>
      <c r="W606" s="57">
        <f>'Factory Gun'!Q176</f>
        <v>0</v>
      </c>
      <c r="X606" s="171">
        <f>'Factory Gun'!R176</f>
        <v>0</v>
      </c>
      <c r="Y606" s="57">
        <f t="shared" si="120"/>
        <v>0</v>
      </c>
      <c r="Z606" s="57" t="str">
        <f t="shared" si="121"/>
        <v>99</v>
      </c>
      <c r="AA606" s="57">
        <f t="shared" si="122"/>
        <v>600</v>
      </c>
      <c r="AB606" s="57" t="str">
        <f t="shared" si="123"/>
        <v>DQ</v>
      </c>
    </row>
  </sheetData>
  <sheetProtection sheet="1" objects="1" scenarios="1"/>
  <conditionalFormatting sqref="S7:S606">
    <cfRule type="top10" dxfId="3" priority="4" bottom="1" rank="3"/>
  </conditionalFormatting>
  <conditionalFormatting sqref="R7:R606">
    <cfRule type="top10" dxfId="2" priority="3" bottom="1" rank="3"/>
  </conditionalFormatting>
  <conditionalFormatting sqref="AB7:AB606">
    <cfRule type="top10" dxfId="1" priority="2" bottom="1" rank="3"/>
  </conditionalFormatting>
  <conditionalFormatting sqref="AA7:AA606">
    <cfRule type="top10" dxfId="0" priority="1" bottom="1" rank="3"/>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3"/>
    <pageSetUpPr fitToPage="1"/>
  </sheetPr>
  <dimension ref="A1:AR176"/>
  <sheetViews>
    <sheetView zoomScaleNormal="100" workbookViewId="0">
      <selection activeCell="G47" sqref="G47:I50"/>
    </sheetView>
  </sheetViews>
  <sheetFormatPr defaultColWidth="9.1796875" defaultRowHeight="14.25" customHeight="1" x14ac:dyDescent="0.3"/>
  <cols>
    <col min="1" max="1" width="5.1796875" style="10" customWidth="1"/>
    <col min="2" max="2" width="8.453125" style="18" customWidth="1"/>
    <col min="3" max="3" width="7.81640625" style="18" customWidth="1"/>
    <col min="4" max="4" width="3.453125" style="10" customWidth="1"/>
    <col min="5" max="5" width="5.81640625" style="10" customWidth="1"/>
    <col min="6" max="6" width="6.453125" style="289" customWidth="1"/>
    <col min="7" max="7" width="5.1796875" style="10" customWidth="1"/>
    <col min="8" max="8" width="3.26953125" style="10" customWidth="1"/>
    <col min="9" max="9" width="5.7265625" style="10" customWidth="1"/>
    <col min="10" max="10" width="5.1796875" style="10" customWidth="1"/>
    <col min="11" max="11" width="3.26953125" style="10" customWidth="1"/>
    <col min="12" max="12" width="5.7265625" style="10" customWidth="1"/>
    <col min="13" max="13" width="5.1796875" style="10" customWidth="1"/>
    <col min="14" max="14" width="3.26953125" style="10" customWidth="1"/>
    <col min="15" max="15" width="5.7265625" style="10" customWidth="1"/>
    <col min="16" max="16" width="5.1796875" style="10" customWidth="1"/>
    <col min="17" max="17" width="3.26953125" style="10" customWidth="1"/>
    <col min="18" max="18" width="6.453125" style="10" customWidth="1"/>
    <col min="19" max="21" width="5.54296875" style="10" customWidth="1"/>
    <col min="22" max="22" width="6" style="10" customWidth="1"/>
    <col min="23" max="23" width="5.81640625" style="10" customWidth="1"/>
    <col min="24" max="24" width="6.453125" style="10" customWidth="1"/>
    <col min="25" max="25" width="7.26953125" style="10" customWidth="1"/>
    <col min="26" max="26" width="10.7265625" style="10" hidden="1" customWidth="1"/>
    <col min="27" max="27" width="10.7265625" style="132" hidden="1" customWidth="1"/>
    <col min="28" max="31" width="5.453125" style="132" customWidth="1"/>
    <col min="32" max="32" width="3.26953125" style="132" customWidth="1"/>
    <col min="33" max="33" width="8" style="132" customWidth="1"/>
    <col min="34" max="34" width="3.26953125" style="10" customWidth="1"/>
    <col min="35" max="35" width="6.81640625" style="10" customWidth="1"/>
    <col min="36" max="36" width="15.7265625" style="10" customWidth="1"/>
    <col min="37" max="40" width="6.81640625" style="10" customWidth="1"/>
    <col min="41" max="43" width="9.1796875" style="10"/>
    <col min="44" max="44" width="6.26953125" style="10" customWidth="1"/>
    <col min="45" max="16384" width="9.1796875" style="10"/>
  </cols>
  <sheetData>
    <row r="1" spans="1:44" ht="14.25" customHeight="1" x14ac:dyDescent="0.35">
      <c r="A1" s="589" t="str">
        <f>'Competitor List'!B1</f>
        <v>IBS 600 YARD MATCH #1</v>
      </c>
      <c r="B1" s="640"/>
      <c r="C1" s="640"/>
      <c r="D1" s="640"/>
      <c r="E1" s="640"/>
      <c r="F1" s="640"/>
      <c r="G1" s="640"/>
      <c r="H1" s="640"/>
      <c r="I1" s="640"/>
      <c r="J1" s="640"/>
      <c r="K1" s="640"/>
      <c r="L1" s="640"/>
      <c r="M1" s="640"/>
      <c r="N1" s="640"/>
      <c r="O1" s="640"/>
      <c r="P1" s="640"/>
      <c r="Q1" s="640"/>
      <c r="R1" s="640"/>
      <c r="S1" s="640"/>
      <c r="T1" s="640"/>
      <c r="U1" s="640"/>
      <c r="V1" s="640"/>
      <c r="W1" s="640"/>
      <c r="X1" s="640"/>
      <c r="Y1" s="640"/>
      <c r="Z1" s="180"/>
      <c r="AA1" s="154"/>
      <c r="AB1" s="154"/>
      <c r="AC1" s="154"/>
      <c r="AD1" s="154"/>
      <c r="AE1" s="154"/>
      <c r="AF1" s="126"/>
      <c r="AG1" s="154"/>
      <c r="AI1" s="4" t="s">
        <v>0</v>
      </c>
      <c r="AJ1" s="5"/>
      <c r="AK1" s="5"/>
      <c r="AL1" s="5"/>
      <c r="AM1" s="6"/>
      <c r="AN1" s="6"/>
      <c r="AO1" s="6"/>
      <c r="AP1" s="6"/>
      <c r="AQ1" s="6"/>
      <c r="AR1" s="6"/>
    </row>
    <row r="2" spans="1:44" ht="14.25" customHeight="1" x14ac:dyDescent="0.35">
      <c r="A2" s="641"/>
      <c r="B2" s="641"/>
      <c r="C2" s="641"/>
      <c r="D2" s="641"/>
      <c r="E2" s="641"/>
      <c r="F2" s="641"/>
      <c r="G2" s="641"/>
      <c r="H2" s="641"/>
      <c r="I2" s="641"/>
      <c r="J2" s="641"/>
      <c r="K2" s="641"/>
      <c r="L2" s="641"/>
      <c r="M2" s="641"/>
      <c r="N2" s="641"/>
      <c r="O2" s="641"/>
      <c r="P2" s="641"/>
      <c r="Q2" s="641"/>
      <c r="R2" s="641"/>
      <c r="S2" s="641"/>
      <c r="T2" s="641"/>
      <c r="U2" s="641"/>
      <c r="V2" s="641"/>
      <c r="W2" s="641"/>
      <c r="X2" s="641"/>
      <c r="Y2" s="641"/>
      <c r="Z2" s="181"/>
      <c r="AF2" s="127"/>
      <c r="AI2" s="7"/>
      <c r="AJ2" s="7"/>
      <c r="AK2" s="7"/>
      <c r="AL2" s="7"/>
      <c r="AM2" s="6"/>
      <c r="AN2" s="6"/>
      <c r="AO2" s="6"/>
      <c r="AP2" s="6"/>
      <c r="AQ2" s="6"/>
      <c r="AR2" s="6"/>
    </row>
    <row r="3" spans="1:44" ht="14.25" customHeight="1" x14ac:dyDescent="0.35">
      <c r="A3" s="589" t="str">
        <f>'Competitor List'!B2</f>
        <v>Your range name, City State</v>
      </c>
      <c r="B3" s="643"/>
      <c r="C3" s="643"/>
      <c r="D3" s="643"/>
      <c r="E3" s="643"/>
      <c r="F3" s="643"/>
      <c r="G3" s="643"/>
      <c r="H3" s="643"/>
      <c r="I3" s="643"/>
      <c r="J3" s="643"/>
      <c r="K3" s="643"/>
      <c r="L3" s="643"/>
      <c r="M3" s="643"/>
      <c r="N3" s="643"/>
      <c r="O3" s="643"/>
      <c r="P3" s="643"/>
      <c r="Q3" s="643"/>
      <c r="R3" s="643"/>
      <c r="S3" s="643"/>
      <c r="T3" s="643"/>
      <c r="U3" s="643"/>
      <c r="V3" s="643"/>
      <c r="W3" s="643"/>
      <c r="X3" s="643"/>
      <c r="Y3" s="643"/>
      <c r="Z3" s="182"/>
      <c r="AA3" s="155"/>
      <c r="AB3" s="155"/>
      <c r="AC3" s="155"/>
      <c r="AD3" s="155"/>
      <c r="AE3" s="155"/>
      <c r="AF3" s="128"/>
      <c r="AG3" s="155"/>
      <c r="AI3" s="8" t="s">
        <v>33</v>
      </c>
      <c r="AJ3" s="7"/>
      <c r="AK3" s="7"/>
      <c r="AL3" s="7"/>
      <c r="AM3" s="6"/>
      <c r="AN3" s="6"/>
      <c r="AO3" s="6"/>
      <c r="AP3" s="6"/>
      <c r="AQ3" s="6"/>
      <c r="AR3" s="6"/>
    </row>
    <row r="4" spans="1:44" ht="14.25" customHeight="1" x14ac:dyDescent="0.35">
      <c r="A4" s="593">
        <f>'Competitor List'!B3</f>
        <v>43499</v>
      </c>
      <c r="B4" s="642"/>
      <c r="C4" s="642"/>
      <c r="D4" s="642"/>
      <c r="E4" s="642"/>
      <c r="F4" s="642"/>
      <c r="G4" s="642"/>
      <c r="H4" s="642"/>
      <c r="I4" s="642"/>
      <c r="J4" s="642"/>
      <c r="K4" s="642"/>
      <c r="L4" s="642"/>
      <c r="M4" s="642"/>
      <c r="N4" s="642"/>
      <c r="O4" s="642"/>
      <c r="P4" s="642"/>
      <c r="Q4" s="642"/>
      <c r="R4" s="642"/>
      <c r="S4" s="642"/>
      <c r="T4" s="642"/>
      <c r="U4" s="642"/>
      <c r="V4" s="642"/>
      <c r="W4" s="642"/>
      <c r="X4" s="642"/>
      <c r="Y4" s="642"/>
      <c r="Z4" s="182"/>
      <c r="AA4" s="16"/>
      <c r="AB4" s="16"/>
      <c r="AC4" s="16"/>
      <c r="AD4" s="16"/>
      <c r="AE4" s="16"/>
      <c r="AF4" s="129"/>
      <c r="AG4" s="16"/>
      <c r="AI4" s="7"/>
      <c r="AJ4" s="7"/>
      <c r="AK4" s="7"/>
      <c r="AL4" s="7"/>
      <c r="AM4" s="6"/>
      <c r="AN4" s="6"/>
      <c r="AO4" s="6"/>
      <c r="AP4" s="39"/>
      <c r="AQ4" s="6"/>
      <c r="AR4" s="6"/>
    </row>
    <row r="5" spans="1:44" ht="14.25" customHeight="1" x14ac:dyDescent="0.35">
      <c r="A5" s="589"/>
      <c r="B5" s="641"/>
      <c r="C5" s="641"/>
      <c r="D5" s="641"/>
      <c r="E5" s="641"/>
      <c r="F5" s="641"/>
      <c r="G5" s="641"/>
      <c r="H5" s="641"/>
      <c r="I5" s="641"/>
      <c r="J5" s="641"/>
      <c r="K5" s="641"/>
      <c r="L5" s="641"/>
      <c r="M5" s="641"/>
      <c r="N5" s="641"/>
      <c r="O5" s="641"/>
      <c r="P5" s="641"/>
      <c r="Q5" s="641"/>
      <c r="R5" s="641"/>
      <c r="S5" s="641"/>
      <c r="T5" s="641"/>
      <c r="U5" s="641"/>
      <c r="V5" s="641"/>
      <c r="W5" s="641"/>
      <c r="X5" s="641"/>
      <c r="Y5" s="641"/>
      <c r="Z5" s="181"/>
      <c r="AA5" s="56"/>
      <c r="AB5" s="56"/>
      <c r="AC5" s="56"/>
      <c r="AD5" s="56"/>
      <c r="AE5" s="56"/>
      <c r="AF5" s="130"/>
      <c r="AG5" s="56"/>
      <c r="AI5" s="8" t="s">
        <v>34</v>
      </c>
      <c r="AJ5" s="8"/>
      <c r="AK5" s="8"/>
      <c r="AL5" s="8"/>
      <c r="AM5" s="6"/>
      <c r="AN5" s="6"/>
      <c r="AO5" s="6"/>
      <c r="AP5" s="39"/>
      <c r="AQ5" s="6"/>
      <c r="AR5" s="6"/>
    </row>
    <row r="6" spans="1:44" ht="14.25" customHeight="1" x14ac:dyDescent="0.35">
      <c r="A6" s="589" t="s">
        <v>38</v>
      </c>
      <c r="B6" s="641"/>
      <c r="C6" s="641"/>
      <c r="D6" s="641"/>
      <c r="E6" s="641"/>
      <c r="F6" s="641"/>
      <c r="G6" s="641"/>
      <c r="H6" s="641"/>
      <c r="I6" s="641"/>
      <c r="J6" s="641"/>
      <c r="K6" s="641"/>
      <c r="L6" s="641"/>
      <c r="M6" s="641"/>
      <c r="N6" s="641"/>
      <c r="O6" s="641"/>
      <c r="P6" s="641"/>
      <c r="Q6" s="641"/>
      <c r="R6" s="641"/>
      <c r="S6" s="641"/>
      <c r="T6" s="641"/>
      <c r="U6" s="641"/>
      <c r="V6" s="641"/>
      <c r="W6" s="641"/>
      <c r="X6" s="641"/>
      <c r="Y6" s="641"/>
      <c r="Z6" s="181"/>
      <c r="AA6" s="56"/>
      <c r="AB6" s="56"/>
      <c r="AC6" s="56"/>
      <c r="AD6" s="56"/>
      <c r="AE6" s="56"/>
      <c r="AF6" s="130"/>
      <c r="AG6" s="56"/>
      <c r="AI6" s="7"/>
      <c r="AJ6" s="8"/>
      <c r="AK6" s="8"/>
      <c r="AL6" s="8"/>
      <c r="AM6" s="6"/>
      <c r="AN6" s="6"/>
      <c r="AO6" s="6"/>
      <c r="AP6" s="39"/>
      <c r="AQ6" s="6"/>
      <c r="AR6" s="6"/>
    </row>
    <row r="7" spans="1:44" ht="14.25" customHeight="1" thickBot="1" x14ac:dyDescent="0.4">
      <c r="A7" s="97"/>
      <c r="B7" s="97"/>
      <c r="C7" s="97"/>
      <c r="D7" s="93"/>
      <c r="E7" s="96"/>
      <c r="F7" s="96"/>
      <c r="G7" s="96"/>
      <c r="H7" s="96"/>
      <c r="I7" s="96"/>
      <c r="J7" s="96"/>
      <c r="K7" s="96"/>
      <c r="L7" s="96"/>
      <c r="M7" s="96"/>
      <c r="N7" s="96"/>
      <c r="O7" s="96"/>
      <c r="P7" s="96"/>
      <c r="Q7" s="96"/>
      <c r="R7" s="96"/>
      <c r="S7" s="96"/>
      <c r="T7" s="96"/>
      <c r="U7" s="96"/>
      <c r="V7" s="96"/>
      <c r="W7" s="96"/>
      <c r="X7" s="96"/>
      <c r="Y7" s="98"/>
      <c r="Z7" s="98"/>
      <c r="AA7" s="56"/>
      <c r="AB7" s="56"/>
      <c r="AC7" s="56"/>
      <c r="AD7" s="56"/>
      <c r="AE7" s="56"/>
      <c r="AF7" s="130"/>
      <c r="AG7" s="56"/>
      <c r="AI7" s="8" t="s">
        <v>35</v>
      </c>
      <c r="AJ7" s="8"/>
      <c r="AK7" s="8"/>
      <c r="AL7" s="8"/>
      <c r="AM7" s="6"/>
      <c r="AN7" s="6"/>
      <c r="AO7" s="6"/>
      <c r="AP7" s="39"/>
      <c r="AQ7" s="6"/>
      <c r="AR7" s="6"/>
    </row>
    <row r="8" spans="1:44" ht="14.25" customHeight="1" x14ac:dyDescent="0.35">
      <c r="A8" s="647" t="s">
        <v>247</v>
      </c>
      <c r="B8" s="648"/>
      <c r="C8" s="648"/>
      <c r="D8" s="648"/>
      <c r="E8" s="648"/>
      <c r="F8" s="649"/>
      <c r="G8" s="55"/>
      <c r="H8" s="160"/>
      <c r="I8" s="647" t="s">
        <v>248</v>
      </c>
      <c r="J8" s="648"/>
      <c r="K8" s="648"/>
      <c r="L8" s="648"/>
      <c r="M8" s="648"/>
      <c r="N8" s="648"/>
      <c r="O8" s="648"/>
      <c r="P8" s="648"/>
      <c r="Q8" s="648"/>
      <c r="R8" s="649"/>
      <c r="S8" s="55"/>
      <c r="T8" s="647" t="s">
        <v>32</v>
      </c>
      <c r="U8" s="648"/>
      <c r="V8" s="648"/>
      <c r="W8" s="648"/>
      <c r="X8" s="648"/>
      <c r="Y8" s="648"/>
      <c r="Z8" s="648"/>
      <c r="AA8" s="648"/>
      <c r="AB8" s="648"/>
      <c r="AC8" s="649"/>
      <c r="AD8" s="56"/>
      <c r="AE8" s="56"/>
      <c r="AF8" s="130"/>
      <c r="AG8" s="56"/>
      <c r="AI8" s="7"/>
      <c r="AJ8" s="8"/>
      <c r="AK8" s="8"/>
      <c r="AL8" s="8"/>
      <c r="AM8" s="6"/>
      <c r="AN8" s="6"/>
      <c r="AO8" s="6"/>
      <c r="AP8" s="39"/>
      <c r="AQ8" s="6"/>
      <c r="AR8" s="6"/>
    </row>
    <row r="9" spans="1:44" ht="14.25" customHeight="1" x14ac:dyDescent="0.35">
      <c r="A9" s="411" t="s">
        <v>12</v>
      </c>
      <c r="B9" s="644" t="e">
        <f>INDEX($B$27:$B$176,MATCH(1,$T$27:T$176,0))</f>
        <v>#N/A</v>
      </c>
      <c r="C9" s="645"/>
      <c r="D9" s="645"/>
      <c r="E9" s="646"/>
      <c r="F9" s="410" t="e">
        <f>INDEX($Z$27:$Z$176,MATCH(1,$T$27:T$176,0))</f>
        <v>#N/A</v>
      </c>
      <c r="G9" s="94"/>
      <c r="H9" s="259"/>
      <c r="I9" s="411" t="s">
        <v>12</v>
      </c>
      <c r="J9" s="644" t="e">
        <f>INDEX($B$27:$B$176,MATCH(1,$W$27:$W$176,0))</f>
        <v>#N/A</v>
      </c>
      <c r="K9" s="645"/>
      <c r="L9" s="645"/>
      <c r="M9" s="645"/>
      <c r="N9" s="645"/>
      <c r="O9" s="645"/>
      <c r="P9" s="645"/>
      <c r="Q9" s="646"/>
      <c r="R9" s="409" t="e">
        <f>INDEX($AA$27:$AA$176,MATCH(1,$W$27:$W$176,0))</f>
        <v>#N/A</v>
      </c>
      <c r="S9" s="55"/>
      <c r="T9" s="411" t="s">
        <v>12</v>
      </c>
      <c r="U9" s="621" t="e">
        <f>INDEX($B$27:$B$176,MATCH(1,$Y$27:$Y$176,0))</f>
        <v>#N/A</v>
      </c>
      <c r="V9" s="621"/>
      <c r="W9" s="621"/>
      <c r="X9" s="621"/>
      <c r="Y9" s="621"/>
      <c r="Z9" s="412"/>
      <c r="AA9" s="413"/>
      <c r="AB9" s="658" t="e">
        <f>INDEX($X$27:$X$176,MATCH(1,$Y$27:$Y$176,0))</f>
        <v>#N/A</v>
      </c>
      <c r="AC9" s="659"/>
      <c r="AD9" s="56"/>
      <c r="AE9" s="56"/>
      <c r="AF9" s="130"/>
      <c r="AG9" s="56"/>
      <c r="AI9" s="8" t="s">
        <v>36</v>
      </c>
      <c r="AJ9" s="8"/>
      <c r="AK9" s="8"/>
      <c r="AL9" s="8"/>
      <c r="AM9" s="6"/>
      <c r="AN9" s="6"/>
      <c r="AO9" s="6"/>
      <c r="AP9" s="39"/>
      <c r="AQ9" s="6"/>
      <c r="AR9" s="6"/>
    </row>
    <row r="10" spans="1:44" ht="14.25" customHeight="1" x14ac:dyDescent="0.35">
      <c r="A10" s="161" t="s">
        <v>13</v>
      </c>
      <c r="B10" s="629" t="e">
        <f>INDEX($B$27:$B$176,MATCH(2,$T$27:T$176,0))</f>
        <v>#N/A</v>
      </c>
      <c r="C10" s="630"/>
      <c r="D10" s="630"/>
      <c r="E10" s="631"/>
      <c r="F10" s="52" t="e">
        <f>INDEX($Z$27:$Z$176,MATCH(2,$T$27:T$176,0))</f>
        <v>#N/A</v>
      </c>
      <c r="G10" s="94"/>
      <c r="H10" s="259"/>
      <c r="I10" s="161" t="s">
        <v>145</v>
      </c>
      <c r="J10" s="629" t="e">
        <f>INDEX($B$27:$B$176,MATCH(2,$W$27:$W$176,0))</f>
        <v>#N/A</v>
      </c>
      <c r="K10" s="630"/>
      <c r="L10" s="630"/>
      <c r="M10" s="630"/>
      <c r="N10" s="630"/>
      <c r="O10" s="630"/>
      <c r="P10" s="630"/>
      <c r="Q10" s="631"/>
      <c r="R10" s="51" t="e">
        <f>INDEX($AA$27:$AA$176,MATCH(2,$W$27:$W$176,0))</f>
        <v>#N/A</v>
      </c>
      <c r="S10" s="55"/>
      <c r="T10" s="161" t="s">
        <v>13</v>
      </c>
      <c r="U10" s="573" t="e">
        <f>INDEX($B$27:$B$176,MATCH(2,$Y$27:$Y$176,0))</f>
        <v>#N/A</v>
      </c>
      <c r="V10" s="573"/>
      <c r="W10" s="573"/>
      <c r="X10" s="573"/>
      <c r="Y10" s="573"/>
      <c r="Z10" s="412"/>
      <c r="AA10" s="413"/>
      <c r="AB10" s="573" t="e">
        <f>INDEX($X$27:$X$176,MATCH(2,$Y$27:$Y$176,0))</f>
        <v>#N/A</v>
      </c>
      <c r="AC10" s="660"/>
      <c r="AD10" s="502"/>
      <c r="AE10" s="55"/>
      <c r="AF10" s="130"/>
      <c r="AG10" s="56"/>
      <c r="AI10" s="7"/>
      <c r="AJ10" s="7"/>
      <c r="AK10" s="7"/>
      <c r="AL10" s="7"/>
      <c r="AM10" s="6"/>
      <c r="AN10" s="6"/>
      <c r="AO10" s="6"/>
      <c r="AP10" s="39"/>
      <c r="AQ10" s="6"/>
      <c r="AR10" s="6"/>
    </row>
    <row r="11" spans="1:44" ht="14.25" customHeight="1" x14ac:dyDescent="0.35">
      <c r="A11" s="161" t="s">
        <v>14</v>
      </c>
      <c r="B11" s="629" t="e">
        <f>INDEX($B$27:$B$176,MATCH(3,$T$27:T$176,0))</f>
        <v>#N/A</v>
      </c>
      <c r="C11" s="630"/>
      <c r="D11" s="630"/>
      <c r="E11" s="631"/>
      <c r="F11" s="52" t="e">
        <f>INDEX($Z$27:$Z$176,MATCH(3,$T$27:T$176,0))</f>
        <v>#N/A</v>
      </c>
      <c r="G11" s="94"/>
      <c r="H11" s="259"/>
      <c r="I11" s="161" t="s">
        <v>146</v>
      </c>
      <c r="J11" s="629" t="e">
        <f>INDEX($B$27:$B$176,MATCH(3,$W$27:$W$176,0))</f>
        <v>#N/A</v>
      </c>
      <c r="K11" s="630"/>
      <c r="L11" s="630"/>
      <c r="M11" s="630"/>
      <c r="N11" s="630"/>
      <c r="O11" s="630"/>
      <c r="P11" s="630"/>
      <c r="Q11" s="631"/>
      <c r="R11" s="51" t="e">
        <f>INDEX($AA$27:$AA$176,MATCH(3,$W$27:$W$176,0))</f>
        <v>#N/A</v>
      </c>
      <c r="S11" s="55"/>
      <c r="T11" s="161" t="s">
        <v>14</v>
      </c>
      <c r="U11" s="573" t="e">
        <f>INDEX($B$27:$B$176,MATCH(3,$Y$27:$Y$176,0))</f>
        <v>#N/A</v>
      </c>
      <c r="V11" s="573"/>
      <c r="W11" s="573"/>
      <c r="X11" s="573"/>
      <c r="Y11" s="573"/>
      <c r="Z11" s="412"/>
      <c r="AA11" s="413"/>
      <c r="AB11" s="573" t="e">
        <f>INDEX($X$27:$X$176,MATCH(3,$Y$27:$Y$176,0))</f>
        <v>#N/A</v>
      </c>
      <c r="AC11" s="660"/>
      <c r="AD11" s="502"/>
      <c r="AE11" s="55"/>
      <c r="AF11" s="130"/>
      <c r="AG11" s="56"/>
      <c r="AI11" s="104" t="s">
        <v>102</v>
      </c>
      <c r="AJ11" s="104"/>
      <c r="AK11" s="104"/>
      <c r="AL11" s="104"/>
      <c r="AM11" s="111"/>
      <c r="AN11" s="111"/>
      <c r="AO11" s="111"/>
      <c r="AP11" s="112"/>
      <c r="AQ11" s="6"/>
      <c r="AR11" s="6"/>
    </row>
    <row r="12" spans="1:44" ht="14.25" customHeight="1" x14ac:dyDescent="0.35">
      <c r="A12" s="161" t="s">
        <v>15</v>
      </c>
      <c r="B12" s="629" t="e">
        <f>INDEX($B$27:$B$176,MATCH(4,$T$27:T$176,0))</f>
        <v>#N/A</v>
      </c>
      <c r="C12" s="630"/>
      <c r="D12" s="630"/>
      <c r="E12" s="631"/>
      <c r="F12" s="52" t="e">
        <f>INDEX($Z$27:$Z$176,MATCH(4,$T$27:T$176,0))</f>
        <v>#N/A</v>
      </c>
      <c r="G12" s="94"/>
      <c r="H12" s="259"/>
      <c r="I12" s="161" t="s">
        <v>147</v>
      </c>
      <c r="J12" s="629" t="e">
        <f>INDEX($B$27:$B$176,MATCH(4,$W$27:$W$176,0))</f>
        <v>#N/A</v>
      </c>
      <c r="K12" s="630"/>
      <c r="L12" s="630"/>
      <c r="M12" s="630"/>
      <c r="N12" s="630"/>
      <c r="O12" s="630"/>
      <c r="P12" s="630"/>
      <c r="Q12" s="631"/>
      <c r="R12" s="51" t="e">
        <f>INDEX($AA$27:$AA$176,MATCH(4,$W$27:$W$176,0))</f>
        <v>#N/A</v>
      </c>
      <c r="S12" s="55"/>
      <c r="T12" s="161" t="s">
        <v>15</v>
      </c>
      <c r="U12" s="573" t="e">
        <f>INDEX($B$27:$B$176,MATCH(4,$Y$27:$Y$176,0))</f>
        <v>#N/A</v>
      </c>
      <c r="V12" s="573"/>
      <c r="W12" s="573"/>
      <c r="X12" s="573"/>
      <c r="Y12" s="573"/>
      <c r="Z12" s="412"/>
      <c r="AA12" s="413"/>
      <c r="AB12" s="573" t="e">
        <f>INDEX($X$27:$X$176,MATCH(4,$Y$27:$Y$176,0))</f>
        <v>#N/A</v>
      </c>
      <c r="AC12" s="660"/>
      <c r="AD12" s="502"/>
      <c r="AE12" s="55"/>
      <c r="AF12" s="130"/>
      <c r="AG12" s="56"/>
      <c r="AI12" s="8"/>
      <c r="AJ12" s="7"/>
      <c r="AK12" s="7"/>
      <c r="AL12" s="7"/>
      <c r="AM12" s="6"/>
      <c r="AN12" s="6"/>
      <c r="AO12" s="6"/>
      <c r="AP12" s="39"/>
      <c r="AQ12" s="6"/>
      <c r="AR12" s="6"/>
    </row>
    <row r="13" spans="1:44" ht="14.25" customHeight="1" x14ac:dyDescent="0.35">
      <c r="A13" s="161" t="s">
        <v>16</v>
      </c>
      <c r="B13" s="629" t="e">
        <f>INDEX($B$27:$B$176,MATCH(5,$T$27:T$176,0))</f>
        <v>#N/A</v>
      </c>
      <c r="C13" s="630"/>
      <c r="D13" s="630"/>
      <c r="E13" s="631"/>
      <c r="F13" s="52" t="e">
        <f>INDEX($Z$27:$Z$176,MATCH(5,$T$27:T$176,0))</f>
        <v>#N/A</v>
      </c>
      <c r="G13" s="94"/>
      <c r="H13" s="259"/>
      <c r="I13" s="161" t="s">
        <v>138</v>
      </c>
      <c r="J13" s="629" t="e">
        <f>INDEX($B$27:$B$176,MATCH(5,$W$27:$W$176,0))</f>
        <v>#N/A</v>
      </c>
      <c r="K13" s="630"/>
      <c r="L13" s="630"/>
      <c r="M13" s="630"/>
      <c r="N13" s="630"/>
      <c r="O13" s="630"/>
      <c r="P13" s="630"/>
      <c r="Q13" s="631"/>
      <c r="R13" s="51" t="e">
        <f>INDEX($AA$27:$AA$176,MATCH(5,$W$27:$W$176,0))</f>
        <v>#N/A</v>
      </c>
      <c r="S13" s="55"/>
      <c r="T13" s="161" t="s">
        <v>16</v>
      </c>
      <c r="U13" s="573" t="e">
        <f>INDEX($B$27:$B$176,MATCH(5,$Y$27:$Y$176,0))</f>
        <v>#N/A</v>
      </c>
      <c r="V13" s="573"/>
      <c r="W13" s="573"/>
      <c r="X13" s="573"/>
      <c r="Y13" s="573"/>
      <c r="Z13" s="412"/>
      <c r="AA13" s="413"/>
      <c r="AB13" s="573" t="e">
        <f>INDEX($X$27:$X$176,MATCH(5,$Y$27:$Y$176,0))</f>
        <v>#N/A</v>
      </c>
      <c r="AC13" s="660"/>
      <c r="AD13" s="502"/>
      <c r="AE13" s="55"/>
      <c r="AF13" s="130"/>
      <c r="AG13" s="56"/>
      <c r="AI13" s="8" t="s">
        <v>126</v>
      </c>
      <c r="AJ13" s="8"/>
      <c r="AK13" s="8"/>
      <c r="AL13" s="8"/>
      <c r="AM13" s="9"/>
      <c r="AN13" s="6"/>
      <c r="AO13" s="6"/>
      <c r="AP13" s="39"/>
      <c r="AQ13" s="6"/>
      <c r="AR13" s="6"/>
    </row>
    <row r="14" spans="1:44" ht="14.25" customHeight="1" x14ac:dyDescent="0.35">
      <c r="A14" s="161" t="s">
        <v>41</v>
      </c>
      <c r="B14" s="629" t="e">
        <f>INDEX($B$27:$B$176,MATCH(6,$T$27:T$176,0))</f>
        <v>#N/A</v>
      </c>
      <c r="C14" s="630"/>
      <c r="D14" s="630"/>
      <c r="E14" s="631"/>
      <c r="F14" s="52" t="e">
        <f>INDEX($Z$27:$Z$176,MATCH(6,$T$27:T$176,0))</f>
        <v>#N/A</v>
      </c>
      <c r="G14" s="55"/>
      <c r="H14" s="259"/>
      <c r="I14" s="161" t="s">
        <v>139</v>
      </c>
      <c r="J14" s="629" t="e">
        <f>INDEX($B$27:$B$176,MATCH(6,$W$27:$W$176,0))</f>
        <v>#N/A</v>
      </c>
      <c r="K14" s="630"/>
      <c r="L14" s="630"/>
      <c r="M14" s="630"/>
      <c r="N14" s="630"/>
      <c r="O14" s="630"/>
      <c r="P14" s="630"/>
      <c r="Q14" s="631"/>
      <c r="R14" s="51" t="e">
        <f>INDEX($AA$27:$AA$176,MATCH(6,$W$27:$W$176,0))</f>
        <v>#N/A</v>
      </c>
      <c r="S14" s="55"/>
      <c r="T14" s="161" t="s">
        <v>41</v>
      </c>
      <c r="U14" s="573" t="e">
        <f>INDEX($B$27:$B$176,MATCH(6,$Y$27:$Y$176,0))</f>
        <v>#N/A</v>
      </c>
      <c r="V14" s="573"/>
      <c r="W14" s="573"/>
      <c r="X14" s="573"/>
      <c r="Y14" s="573"/>
      <c r="Z14" s="412"/>
      <c r="AA14" s="413"/>
      <c r="AB14" s="573" t="e">
        <f>INDEX($X$27:$X$176,MATCH(6,$Y$27:$Y$176,0))</f>
        <v>#N/A</v>
      </c>
      <c r="AC14" s="660"/>
      <c r="AD14" s="502"/>
      <c r="AE14" s="55"/>
      <c r="AF14" s="130"/>
      <c r="AG14" s="56"/>
      <c r="AI14" s="8"/>
      <c r="AJ14" s="8"/>
      <c r="AK14" s="8"/>
      <c r="AL14" s="8"/>
      <c r="AM14" s="9"/>
      <c r="AN14" s="6"/>
      <c r="AO14" s="6"/>
      <c r="AP14" s="39"/>
      <c r="AQ14" s="6"/>
      <c r="AR14" s="6"/>
    </row>
    <row r="15" spans="1:44" ht="14.25" customHeight="1" x14ac:dyDescent="0.35">
      <c r="A15" s="161" t="s">
        <v>42</v>
      </c>
      <c r="B15" s="629" t="e">
        <f>INDEX($B$27:$B$176,MATCH(7,$T$27:T$176,0))</f>
        <v>#N/A</v>
      </c>
      <c r="C15" s="630"/>
      <c r="D15" s="630"/>
      <c r="E15" s="631"/>
      <c r="F15" s="52" t="e">
        <f>INDEX($Z$27:$Z$176,MATCH(7,$T$27:T$176,0))</f>
        <v>#N/A</v>
      </c>
      <c r="G15" s="94"/>
      <c r="H15" s="259"/>
      <c r="I15" s="161" t="s">
        <v>140</v>
      </c>
      <c r="J15" s="629" t="e">
        <f>INDEX($B$27:$B$176,MATCH(7,$W$27:$W$176,0))</f>
        <v>#N/A</v>
      </c>
      <c r="K15" s="630"/>
      <c r="L15" s="630"/>
      <c r="M15" s="630"/>
      <c r="N15" s="630"/>
      <c r="O15" s="630"/>
      <c r="P15" s="630"/>
      <c r="Q15" s="631"/>
      <c r="R15" s="51" t="e">
        <f>INDEX($AA$27:$AA$176,MATCH(7,$W$27:$W$176,0))</f>
        <v>#N/A</v>
      </c>
      <c r="S15" s="55"/>
      <c r="T15" s="161" t="s">
        <v>42</v>
      </c>
      <c r="U15" s="573" t="e">
        <f>INDEX($B$27:$B$176,MATCH(7,$Y$27:$Y$176,0))</f>
        <v>#N/A</v>
      </c>
      <c r="V15" s="573"/>
      <c r="W15" s="573"/>
      <c r="X15" s="573"/>
      <c r="Y15" s="573"/>
      <c r="Z15" s="412"/>
      <c r="AA15" s="413"/>
      <c r="AB15" s="573" t="e">
        <f>INDEX($X$27:$X$176,MATCH(7,$Y$27:$Y$176,0))</f>
        <v>#N/A</v>
      </c>
      <c r="AC15" s="660"/>
      <c r="AD15" s="502"/>
      <c r="AE15" s="55"/>
      <c r="AF15" s="130"/>
      <c r="AG15" s="56"/>
      <c r="AI15" s="8" t="s">
        <v>284</v>
      </c>
      <c r="AJ15" s="8"/>
      <c r="AK15" s="8"/>
      <c r="AL15" s="8"/>
      <c r="AM15" s="9"/>
      <c r="AN15" s="6"/>
      <c r="AO15" s="6"/>
      <c r="AP15" s="39"/>
      <c r="AQ15" s="6"/>
      <c r="AR15" s="6"/>
    </row>
    <row r="16" spans="1:44" ht="14.25" customHeight="1" x14ac:dyDescent="0.35">
      <c r="A16" s="161" t="s">
        <v>43</v>
      </c>
      <c r="B16" s="629" t="e">
        <f>INDEX($B$27:$B$176,MATCH(8,$T$27:T$176,0))</f>
        <v>#N/A</v>
      </c>
      <c r="C16" s="630"/>
      <c r="D16" s="630"/>
      <c r="E16" s="631"/>
      <c r="F16" s="52" t="e">
        <f>INDEX($Z$27:$Z$176,MATCH(8,$T$27:T$176,0))</f>
        <v>#N/A</v>
      </c>
      <c r="G16" s="94"/>
      <c r="H16" s="259"/>
      <c r="I16" s="161" t="s">
        <v>141</v>
      </c>
      <c r="J16" s="629" t="e">
        <f>INDEX($B$27:$B$176,MATCH(8,$W$27:$W$176,0))</f>
        <v>#N/A</v>
      </c>
      <c r="K16" s="630"/>
      <c r="L16" s="630"/>
      <c r="M16" s="630"/>
      <c r="N16" s="630"/>
      <c r="O16" s="630"/>
      <c r="P16" s="630"/>
      <c r="Q16" s="631"/>
      <c r="R16" s="51" t="e">
        <f>INDEX($AA$27:$AA$176,MATCH(8,$W$27:$W$176,0))</f>
        <v>#N/A</v>
      </c>
      <c r="S16" s="55"/>
      <c r="T16" s="161" t="s">
        <v>43</v>
      </c>
      <c r="U16" s="573" t="e">
        <f>INDEX($B$27:$B$176,MATCH(8,$Y$27:$Y$176,0))</f>
        <v>#N/A</v>
      </c>
      <c r="V16" s="573"/>
      <c r="W16" s="573"/>
      <c r="X16" s="573"/>
      <c r="Y16" s="573"/>
      <c r="Z16" s="412"/>
      <c r="AA16" s="413"/>
      <c r="AB16" s="573" t="e">
        <f>INDEX($X$27:$X$176,MATCH(8,$Y$27:$Y$176,0))</f>
        <v>#N/A</v>
      </c>
      <c r="AC16" s="660"/>
      <c r="AD16" s="502"/>
      <c r="AE16" s="55"/>
      <c r="AF16" s="130"/>
      <c r="AG16" s="56"/>
      <c r="AI16" s="8" t="s">
        <v>285</v>
      </c>
      <c r="AJ16" s="8"/>
      <c r="AK16" s="8"/>
      <c r="AL16" s="8"/>
      <c r="AM16" s="9"/>
      <c r="AN16" s="6"/>
      <c r="AO16" s="6"/>
      <c r="AP16" s="39"/>
      <c r="AQ16" s="6"/>
      <c r="AR16" s="6"/>
    </row>
    <row r="17" spans="1:44" ht="14.25" customHeight="1" x14ac:dyDescent="0.35">
      <c r="A17" s="161" t="s">
        <v>44</v>
      </c>
      <c r="B17" s="629" t="e">
        <f>INDEX($B$27:$B$176,MATCH(9,$T$27:T$176,0))</f>
        <v>#N/A</v>
      </c>
      <c r="C17" s="630"/>
      <c r="D17" s="630"/>
      <c r="E17" s="631"/>
      <c r="F17" s="52" t="e">
        <f>INDEX($Z$27:$Z$176,MATCH(9,$T$27:T$176,0))</f>
        <v>#N/A</v>
      </c>
      <c r="G17" s="94"/>
      <c r="H17" s="259"/>
      <c r="I17" s="161" t="s">
        <v>142</v>
      </c>
      <c r="J17" s="629" t="e">
        <f>INDEX($B$27:$B$176,MATCH(9,$W$27:$W$176,0))</f>
        <v>#N/A</v>
      </c>
      <c r="K17" s="630"/>
      <c r="L17" s="630"/>
      <c r="M17" s="630"/>
      <c r="N17" s="630"/>
      <c r="O17" s="630"/>
      <c r="P17" s="630"/>
      <c r="Q17" s="631"/>
      <c r="R17" s="51" t="e">
        <f>INDEX($AA$27:$AA$176,MATCH(9,$W$27:$W$176,0))</f>
        <v>#N/A</v>
      </c>
      <c r="S17" s="55"/>
      <c r="T17" s="161" t="s">
        <v>44</v>
      </c>
      <c r="U17" s="573" t="e">
        <f>INDEX($B$27:$B$176,MATCH(9,$Y$27:$Y$176,0))</f>
        <v>#N/A</v>
      </c>
      <c r="V17" s="573"/>
      <c r="W17" s="573"/>
      <c r="X17" s="573"/>
      <c r="Y17" s="573"/>
      <c r="Z17" s="412"/>
      <c r="AA17" s="413"/>
      <c r="AB17" s="573" t="e">
        <f>INDEX($X$27:$X$176,MATCH(9,$Y$27:$Y$176,0))</f>
        <v>#N/A</v>
      </c>
      <c r="AC17" s="660"/>
      <c r="AD17" s="502"/>
      <c r="AE17" s="55"/>
      <c r="AF17" s="130"/>
      <c r="AG17" s="56"/>
      <c r="AI17" s="8" t="s">
        <v>262</v>
      </c>
      <c r="AJ17" s="8"/>
      <c r="AK17" s="8"/>
      <c r="AL17" s="8"/>
      <c r="AM17" s="9"/>
      <c r="AN17" s="6"/>
      <c r="AO17" s="6"/>
      <c r="AP17" s="39"/>
      <c r="AQ17" s="6"/>
      <c r="AR17" s="6"/>
    </row>
    <row r="18" spans="1:44" ht="14.25" customHeight="1" thickBot="1" x14ac:dyDescent="0.4">
      <c r="A18" s="162" t="s">
        <v>45</v>
      </c>
      <c r="B18" s="632" t="e">
        <f>INDEX($B$27:$B$176,MATCH(10,$T$27:T$176,0))</f>
        <v>#N/A</v>
      </c>
      <c r="C18" s="634"/>
      <c r="D18" s="634"/>
      <c r="E18" s="633"/>
      <c r="F18" s="47" t="e">
        <f>INDEX($Z$27:$Z$176,MATCH(10,$T$27:T$176,0))</f>
        <v>#N/A</v>
      </c>
      <c r="G18" s="94"/>
      <c r="H18" s="259"/>
      <c r="I18" s="162" t="s">
        <v>143</v>
      </c>
      <c r="J18" s="632" t="e">
        <f>INDEX($B$27:$B$176,MATCH(10,$W$27:$W$176,0))</f>
        <v>#N/A</v>
      </c>
      <c r="K18" s="634"/>
      <c r="L18" s="634"/>
      <c r="M18" s="634"/>
      <c r="N18" s="634"/>
      <c r="O18" s="634"/>
      <c r="P18" s="634"/>
      <c r="Q18" s="633"/>
      <c r="R18" s="53" t="e">
        <f>INDEX($AA$27:$AA$176,MATCH(10,$W$27:$W$176,0))</f>
        <v>#N/A</v>
      </c>
      <c r="S18" s="55"/>
      <c r="T18" s="161" t="s">
        <v>45</v>
      </c>
      <c r="U18" s="573" t="e">
        <f>INDEX($B$27:$B$176,MATCH(10,$Y$27:$Y$176,0))</f>
        <v>#N/A</v>
      </c>
      <c r="V18" s="573"/>
      <c r="W18" s="573"/>
      <c r="X18" s="573"/>
      <c r="Y18" s="573"/>
      <c r="Z18" s="412"/>
      <c r="AA18" s="413"/>
      <c r="AB18" s="573" t="e">
        <f>INDEX($X$27:$X$176,MATCH(10,$Y$27:$Y$176,0))</f>
        <v>#N/A</v>
      </c>
      <c r="AC18" s="660"/>
      <c r="AD18" s="502"/>
      <c r="AE18" s="55"/>
      <c r="AF18" s="130"/>
      <c r="AG18" s="56"/>
      <c r="AI18" s="8"/>
      <c r="AJ18" s="8"/>
      <c r="AK18" s="8"/>
      <c r="AL18" s="8"/>
      <c r="AM18" s="9"/>
      <c r="AN18" s="6"/>
      <c r="AO18" s="6"/>
      <c r="AP18" s="39"/>
      <c r="AQ18" s="6"/>
      <c r="AR18" s="6"/>
    </row>
    <row r="19" spans="1:44" ht="14.25" customHeight="1" thickBot="1" x14ac:dyDescent="0.4">
      <c r="A19" s="55"/>
      <c r="B19" s="55"/>
      <c r="C19" s="55"/>
      <c r="D19" s="55"/>
      <c r="E19" s="55"/>
      <c r="F19" s="94"/>
      <c r="G19" s="94"/>
      <c r="H19" s="94"/>
      <c r="I19" s="94"/>
      <c r="J19" s="55"/>
      <c r="K19" s="55"/>
      <c r="L19" s="55"/>
      <c r="M19" s="55"/>
      <c r="N19" s="55"/>
      <c r="O19" s="55"/>
      <c r="P19" s="55"/>
      <c r="Q19" s="55"/>
      <c r="R19" s="55"/>
      <c r="S19" s="55"/>
      <c r="T19" s="161" t="s">
        <v>250</v>
      </c>
      <c r="U19" s="573" t="e">
        <f>INDEX($B$27:$B$176,MATCH(11,$Y$27:$Y$176,0))</f>
        <v>#N/A</v>
      </c>
      <c r="V19" s="573"/>
      <c r="W19" s="573"/>
      <c r="X19" s="573"/>
      <c r="Y19" s="573"/>
      <c r="Z19" s="412"/>
      <c r="AA19" s="413"/>
      <c r="AB19" s="573" t="e">
        <f>INDEX($X$27:$X$176,MATCH(11,$Y$27:$Y$176,0))</f>
        <v>#N/A</v>
      </c>
      <c r="AC19" s="660"/>
      <c r="AD19" s="502"/>
      <c r="AE19" s="55"/>
      <c r="AF19" s="130"/>
      <c r="AG19" s="242"/>
      <c r="AH19" s="260"/>
      <c r="AI19" s="238" t="s">
        <v>410</v>
      </c>
      <c r="AJ19" s="238"/>
      <c r="AK19" s="238"/>
      <c r="AL19" s="238"/>
      <c r="AM19" s="239"/>
      <c r="AN19" s="240"/>
      <c r="AO19" s="240"/>
      <c r="AP19" s="241"/>
      <c r="AQ19" s="240"/>
      <c r="AR19" s="240"/>
    </row>
    <row r="20" spans="1:44" ht="14.25" customHeight="1" x14ac:dyDescent="0.35">
      <c r="A20" s="638" t="s">
        <v>296</v>
      </c>
      <c r="B20" s="639"/>
      <c r="C20" s="639"/>
      <c r="D20" s="639"/>
      <c r="E20" s="639"/>
      <c r="F20" s="639"/>
      <c r="G20" s="88" t="s">
        <v>242</v>
      </c>
      <c r="H20" s="94"/>
      <c r="I20" s="635" t="s">
        <v>297</v>
      </c>
      <c r="J20" s="636"/>
      <c r="K20" s="636"/>
      <c r="L20" s="636"/>
      <c r="M20" s="636"/>
      <c r="N20" s="636"/>
      <c r="O20" s="636"/>
      <c r="P20" s="636"/>
      <c r="Q20" s="636"/>
      <c r="R20" s="637"/>
      <c r="S20" s="163"/>
      <c r="T20" s="161" t="s">
        <v>251</v>
      </c>
      <c r="U20" s="573" t="e">
        <f>INDEX($B$27:$B$176,MATCH(12,$Y$27:$Y$176,0))</f>
        <v>#N/A</v>
      </c>
      <c r="V20" s="573"/>
      <c r="W20" s="573"/>
      <c r="X20" s="573"/>
      <c r="Y20" s="573"/>
      <c r="Z20" s="412"/>
      <c r="AA20" s="413"/>
      <c r="AB20" s="573" t="e">
        <f>INDEX($X$27:$X$176,MATCH(12,$Y$27:$Y$176,0))</f>
        <v>#N/A</v>
      </c>
      <c r="AC20" s="660"/>
      <c r="AD20" s="502"/>
      <c r="AE20" s="55"/>
      <c r="AF20" s="130"/>
      <c r="AG20" s="242"/>
      <c r="AH20" s="260"/>
      <c r="AI20" s="238" t="s">
        <v>288</v>
      </c>
      <c r="AJ20" s="238"/>
      <c r="AK20" s="238"/>
      <c r="AL20" s="238"/>
      <c r="AM20" s="239"/>
      <c r="AN20" s="240"/>
      <c r="AO20" s="240"/>
      <c r="AP20" s="241"/>
      <c r="AQ20" s="240"/>
      <c r="AR20" s="240"/>
    </row>
    <row r="21" spans="1:44" ht="14.25" customHeight="1" thickBot="1" x14ac:dyDescent="0.4">
      <c r="A21" s="161" t="s">
        <v>12</v>
      </c>
      <c r="B21" s="573" t="str">
        <f>INDEX('single target'!C2:C606,MATCH(1,'single target'!I2:I606,0))</f>
        <v>Shooter1</v>
      </c>
      <c r="C21" s="574"/>
      <c r="D21" s="574"/>
      <c r="E21" s="184">
        <f>INDEX('single target'!D7:D606,MATCH(1,'single target'!I7:I606,0))</f>
        <v>0</v>
      </c>
      <c r="F21" s="228">
        <f>INDEX('single target'!F7:F606,MATCH(1,'single target'!I7:I606,0))</f>
        <v>0</v>
      </c>
      <c r="G21" s="165">
        <f>INDEX('single target'!E7:E606,MATCH(1,'single target'!I7:I606,0))</f>
        <v>0</v>
      </c>
      <c r="H21" s="94"/>
      <c r="I21" s="161" t="s">
        <v>12</v>
      </c>
      <c r="J21" s="629" t="e">
        <f>INDEX('single target'!C7:C606,MATCH(1,'single target'!J7:J606,0))</f>
        <v>#N/A</v>
      </c>
      <c r="K21" s="630"/>
      <c r="L21" s="630"/>
      <c r="M21" s="630"/>
      <c r="N21" s="630"/>
      <c r="O21" s="631"/>
      <c r="P21" s="629" t="e">
        <f>INDEX('single target'!D7:D606,MATCH(1,'single target'!J7:J606,0))</f>
        <v>#N/A</v>
      </c>
      <c r="Q21" s="631"/>
      <c r="R21" s="183" t="e">
        <f>INDEX('single target'!F7:F606,MATCH(1,'single target'!J7:J606,0))</f>
        <v>#N/A</v>
      </c>
      <c r="S21" s="164"/>
      <c r="T21" s="162" t="s">
        <v>252</v>
      </c>
      <c r="U21" s="577" t="e">
        <f>INDEX($B$27:$B$176,MATCH(13,$Y$27:$Y$176,0))</f>
        <v>#N/A</v>
      </c>
      <c r="V21" s="577"/>
      <c r="W21" s="577"/>
      <c r="X21" s="577"/>
      <c r="Y21" s="577"/>
      <c r="Z21" s="395"/>
      <c r="AA21" s="414"/>
      <c r="AB21" s="577" t="e">
        <f>INDEX($X$27:$X$176,MATCH(13,$Y$27:$Y$176,0))</f>
        <v>#N/A</v>
      </c>
      <c r="AC21" s="661"/>
      <c r="AD21" s="502"/>
      <c r="AE21" s="55"/>
      <c r="AF21" s="130"/>
      <c r="AG21" s="242"/>
      <c r="AI21" s="224"/>
      <c r="AJ21" s="224"/>
      <c r="AK21" s="224"/>
      <c r="AL21" s="224"/>
      <c r="AM21" s="225"/>
      <c r="AN21" s="226"/>
      <c r="AO21" s="226"/>
      <c r="AP21" s="227"/>
      <c r="AQ21" s="226"/>
      <c r="AR21" s="226"/>
    </row>
    <row r="22" spans="1:44" ht="14.25" customHeight="1" x14ac:dyDescent="0.35">
      <c r="A22" s="161" t="s">
        <v>13</v>
      </c>
      <c r="B22" s="573" t="str">
        <f>INDEX('single target'!C2:C606,MATCH(2,'single target'!I2:I606,0))</f>
        <v xml:space="preserve"> </v>
      </c>
      <c r="C22" s="574"/>
      <c r="D22" s="574"/>
      <c r="E22" s="178">
        <f>INDEX('single target'!D7:D606,MATCH(2,'single target'!I7:I606,0))</f>
        <v>0</v>
      </c>
      <c r="F22" s="228">
        <f>INDEX('single target'!F7:F606,MATCH(2,'single target'!I7:I606,0))</f>
        <v>0</v>
      </c>
      <c r="G22" s="165">
        <f>INDEX('single target'!E7:E606,MATCH(2,'single target'!I7:I606,0))</f>
        <v>0</v>
      </c>
      <c r="H22" s="94"/>
      <c r="I22" s="161" t="s">
        <v>145</v>
      </c>
      <c r="J22" s="629" t="e">
        <f>INDEX('single target'!C7:C606,MATCH(2,'single target'!J7:J606,0))</f>
        <v>#N/A</v>
      </c>
      <c r="K22" s="630"/>
      <c r="L22" s="630"/>
      <c r="M22" s="630"/>
      <c r="N22" s="630"/>
      <c r="O22" s="631"/>
      <c r="P22" s="629" t="e">
        <f>INDEX('single target'!D7:D606,MATCH(2,'single target'!J7:J606,0))</f>
        <v>#N/A</v>
      </c>
      <c r="Q22" s="631"/>
      <c r="R22" s="176" t="e">
        <f>INDEX('single target'!F7:F606,MATCH(2,'single target'!J7:J606,0))</f>
        <v>#N/A</v>
      </c>
      <c r="S22" s="164"/>
      <c r="T22" s="55"/>
      <c r="U22" s="579"/>
      <c r="V22" s="579"/>
      <c r="W22" s="579"/>
      <c r="X22" s="579"/>
      <c r="Y22" s="55"/>
      <c r="Z22" s="55"/>
      <c r="AA22" s="56"/>
      <c r="AB22" s="56"/>
      <c r="AC22" s="56"/>
      <c r="AD22" s="56"/>
      <c r="AE22" s="56"/>
      <c r="AF22" s="130"/>
      <c r="AG22" s="242"/>
      <c r="AI22" s="224"/>
      <c r="AJ22" s="224"/>
      <c r="AK22" s="224"/>
      <c r="AL22" s="224"/>
      <c r="AM22" s="225"/>
      <c r="AN22" s="226"/>
      <c r="AO22" s="226"/>
      <c r="AP22" s="227"/>
      <c r="AQ22" s="226"/>
      <c r="AR22" s="226"/>
    </row>
    <row r="23" spans="1:44" ht="14.25" customHeight="1" thickBot="1" x14ac:dyDescent="0.4">
      <c r="A23" s="162" t="s">
        <v>14</v>
      </c>
      <c r="B23" s="577" t="str">
        <f>INDEX('single target'!C2:C606,MATCH(3,'single target'!I2:I606,0))</f>
        <v>Shooter3</v>
      </c>
      <c r="C23" s="578"/>
      <c r="D23" s="578"/>
      <c r="E23" s="179">
        <f>INDEX('single target'!D7:D606,MATCH(3,'single target'!I7:I606,0))</f>
        <v>0</v>
      </c>
      <c r="F23" s="229">
        <f>INDEX('single target'!F7:F606,MATCH(3,'single target'!I7:I606,0))</f>
        <v>0</v>
      </c>
      <c r="G23" s="166">
        <f>INDEX('single target'!E7:E606,MATCH(3,'single target'!I7:I606,0))</f>
        <v>0</v>
      </c>
      <c r="H23" s="94"/>
      <c r="I23" s="162" t="s">
        <v>146</v>
      </c>
      <c r="J23" s="632" t="e">
        <f>INDEX('single target'!C7:C606,MATCH(3,'single target'!J7:J606,0))</f>
        <v>#N/A</v>
      </c>
      <c r="K23" s="634"/>
      <c r="L23" s="634"/>
      <c r="M23" s="634"/>
      <c r="N23" s="634"/>
      <c r="O23" s="633"/>
      <c r="P23" s="632" t="e">
        <f>INDEX('single target'!D7:D606,MATCH(3,'single target'!J7:J606,0))</f>
        <v>#N/A</v>
      </c>
      <c r="Q23" s="633"/>
      <c r="R23" s="177" t="e">
        <f>INDEX('single target'!F7:F606,MATCH(3,'single target'!J7:J606,0))</f>
        <v>#N/A</v>
      </c>
      <c r="S23" s="164"/>
      <c r="T23" s="650" t="s">
        <v>380</v>
      </c>
      <c r="U23" s="650"/>
      <c r="V23" s="650"/>
      <c r="W23" s="650"/>
      <c r="X23" s="650"/>
      <c r="Y23" s="56">
        <f>'Competitor List'!L4</f>
        <v>2</v>
      </c>
      <c r="Z23" s="55"/>
      <c r="AA23" s="56"/>
      <c r="AB23" s="56"/>
      <c r="AC23" s="56"/>
      <c r="AD23" s="56"/>
      <c r="AE23" s="56"/>
      <c r="AF23" s="130"/>
      <c r="AG23" s="242"/>
      <c r="AI23" s="224"/>
      <c r="AJ23" s="224"/>
      <c r="AK23" s="224"/>
      <c r="AL23" s="224"/>
      <c r="AM23" s="225"/>
      <c r="AN23" s="226"/>
      <c r="AO23" s="226"/>
      <c r="AP23" s="227"/>
      <c r="AQ23" s="226"/>
      <c r="AR23" s="226"/>
    </row>
    <row r="24" spans="1:44" ht="14.25" customHeight="1" thickBot="1" x14ac:dyDescent="0.4">
      <c r="A24" s="170"/>
      <c r="B24" s="169"/>
      <c r="C24" s="169"/>
      <c r="D24" s="169"/>
      <c r="E24" s="169"/>
      <c r="F24" s="169"/>
      <c r="G24" s="169"/>
      <c r="H24" s="168"/>
      <c r="I24" s="168"/>
      <c r="J24" s="261"/>
      <c r="K24" s="261"/>
      <c r="L24" s="261"/>
      <c r="M24" s="262"/>
      <c r="N24" s="262"/>
      <c r="O24" s="262"/>
      <c r="P24" s="262"/>
      <c r="Q24" s="131"/>
      <c r="R24" s="131"/>
      <c r="S24" s="95"/>
      <c r="T24" s="131"/>
      <c r="U24" s="131"/>
      <c r="V24" s="406"/>
      <c r="W24" s="407"/>
      <c r="X24" s="407"/>
      <c r="Y24" s="131"/>
      <c r="Z24" s="131"/>
      <c r="AA24" s="56"/>
      <c r="AB24" s="624"/>
      <c r="AC24" s="624"/>
      <c r="AD24" s="501"/>
      <c r="AE24" s="393"/>
      <c r="AF24" s="130"/>
      <c r="AG24" s="662" t="s">
        <v>287</v>
      </c>
      <c r="AI24" s="224"/>
      <c r="AJ24" s="224"/>
      <c r="AK24" s="224"/>
      <c r="AL24" s="224"/>
      <c r="AM24" s="226"/>
      <c r="AN24" s="226"/>
      <c r="AO24" s="226"/>
      <c r="AP24" s="226"/>
      <c r="AQ24" s="226"/>
      <c r="AR24" s="226"/>
    </row>
    <row r="25" spans="1:44" ht="14.25" customHeight="1" thickBot="1" x14ac:dyDescent="0.4">
      <c r="A25" s="93"/>
      <c r="B25" s="97"/>
      <c r="C25" s="97"/>
      <c r="D25" s="93"/>
      <c r="E25" s="615" t="s">
        <v>4</v>
      </c>
      <c r="F25" s="614" t="s">
        <v>5</v>
      </c>
      <c r="G25" s="628" t="s">
        <v>346</v>
      </c>
      <c r="H25" s="628"/>
      <c r="I25" s="628"/>
      <c r="J25" s="622" t="s">
        <v>347</v>
      </c>
      <c r="K25" s="622"/>
      <c r="L25" s="622"/>
      <c r="M25" s="628" t="s">
        <v>348</v>
      </c>
      <c r="N25" s="628"/>
      <c r="O25" s="628"/>
      <c r="P25" s="622" t="s">
        <v>349</v>
      </c>
      <c r="Q25" s="622"/>
      <c r="R25" s="622"/>
      <c r="S25" s="615" t="s">
        <v>6</v>
      </c>
      <c r="T25" s="625" t="s">
        <v>7</v>
      </c>
      <c r="U25" s="623" t="s">
        <v>249</v>
      </c>
      <c r="V25" s="626" t="s">
        <v>8</v>
      </c>
      <c r="W25" s="613" t="s">
        <v>9</v>
      </c>
      <c r="X25" s="627" t="s">
        <v>10</v>
      </c>
      <c r="Y25" s="613" t="s">
        <v>11</v>
      </c>
      <c r="Z25" s="616" t="s">
        <v>225</v>
      </c>
      <c r="AA25" s="616" t="s">
        <v>226</v>
      </c>
      <c r="AB25" s="617" t="s">
        <v>371</v>
      </c>
      <c r="AC25" s="618"/>
      <c r="AD25" s="619"/>
      <c r="AE25" s="620"/>
      <c r="AF25" s="143"/>
      <c r="AG25" s="663"/>
      <c r="AH25" s="136"/>
      <c r="AI25" s="8" t="s">
        <v>172</v>
      </c>
      <c r="AJ25" s="264"/>
      <c r="AK25" s="6"/>
      <c r="AL25" s="6"/>
      <c r="AM25" s="6"/>
      <c r="AN25" s="6"/>
      <c r="AO25" s="6"/>
      <c r="AP25" s="6"/>
      <c r="AQ25" s="6"/>
      <c r="AR25" s="6"/>
    </row>
    <row r="26" spans="1:44" ht="14.25" customHeight="1" thickBot="1" x14ac:dyDescent="0.4">
      <c r="A26" s="93"/>
      <c r="B26" s="652" t="s">
        <v>137</v>
      </c>
      <c r="C26" s="652"/>
      <c r="D26" s="265" t="s">
        <v>217</v>
      </c>
      <c r="E26" s="615"/>
      <c r="F26" s="614"/>
      <c r="G26" s="265" t="s">
        <v>289</v>
      </c>
      <c r="H26" s="265" t="s">
        <v>242</v>
      </c>
      <c r="I26" s="265" t="s">
        <v>290</v>
      </c>
      <c r="J26" s="266" t="s">
        <v>289</v>
      </c>
      <c r="K26" s="266" t="s">
        <v>242</v>
      </c>
      <c r="L26" s="266" t="s">
        <v>290</v>
      </c>
      <c r="M26" s="265" t="s">
        <v>289</v>
      </c>
      <c r="N26" s="265" t="s">
        <v>242</v>
      </c>
      <c r="O26" s="265" t="s">
        <v>290</v>
      </c>
      <c r="P26" s="266" t="s">
        <v>289</v>
      </c>
      <c r="Q26" s="266" t="s">
        <v>242</v>
      </c>
      <c r="R26" s="266" t="s">
        <v>290</v>
      </c>
      <c r="S26" s="615"/>
      <c r="T26" s="625"/>
      <c r="U26" s="623"/>
      <c r="V26" s="626"/>
      <c r="W26" s="613"/>
      <c r="X26" s="627"/>
      <c r="Y26" s="613"/>
      <c r="Z26" s="616"/>
      <c r="AA26" s="616"/>
      <c r="AB26" s="439" t="s">
        <v>289</v>
      </c>
      <c r="AC26" s="440" t="s">
        <v>290</v>
      </c>
      <c r="AD26" s="509" t="s">
        <v>402</v>
      </c>
      <c r="AE26" s="441" t="s">
        <v>177</v>
      </c>
      <c r="AF26" s="143"/>
      <c r="AG26" s="664"/>
      <c r="AH26" s="136"/>
      <c r="AI26" s="8" t="s">
        <v>238</v>
      </c>
      <c r="AJ26" s="264"/>
      <c r="AK26" s="6"/>
      <c r="AL26" s="6"/>
      <c r="AM26" s="6"/>
      <c r="AN26" s="6"/>
      <c r="AO26" s="6"/>
      <c r="AP26" s="6"/>
      <c r="AQ26" s="6"/>
      <c r="AR26" s="6"/>
    </row>
    <row r="27" spans="1:44" ht="14.25" customHeight="1" x14ac:dyDescent="0.35">
      <c r="A27" s="267">
        <v>1</v>
      </c>
      <c r="B27" s="655" t="str">
        <f>IF('Competitor List'!J6="Y",'Competitor List'!B6," ")</f>
        <v>Shooter1</v>
      </c>
      <c r="C27" s="655"/>
      <c r="D27" s="118" t="str">
        <f>IF('Competitor List'!H6="Y","Y","N")</f>
        <v>Y</v>
      </c>
      <c r="E27" s="268">
        <f>'Competitor List'!O6</f>
        <v>101</v>
      </c>
      <c r="F27" s="514" t="str">
        <f xml:space="preserve"> T('Competitor List'!F6)</f>
        <v/>
      </c>
      <c r="G27" s="230"/>
      <c r="H27" s="230"/>
      <c r="I27" s="236"/>
      <c r="J27" s="249"/>
      <c r="K27" s="250"/>
      <c r="L27" s="251"/>
      <c r="M27" s="230"/>
      <c r="N27" s="230"/>
      <c r="O27" s="236"/>
      <c r="P27" s="250"/>
      <c r="Q27" s="250"/>
      <c r="R27" s="251"/>
      <c r="S27" s="118" t="str">
        <f xml:space="preserve"> IF(AND(SUM(G27,J27,M27,P27)&gt;0,ISNONTEXT(G27),ISNONTEXT(J27),ISNONTEXT(M27),ISNONTEXT(P27)),SUM(G27,J27,M27,P27),"DQ")</f>
        <v>DQ</v>
      </c>
      <c r="T27" s="118" t="str">
        <f t="shared" ref="T27:T58" si="0" xml:space="preserve"> IF(AND(ISNUMBER(Z27),NOT(D27="N")),RANK(Z27,$Z$27:$Z$176,0)+SUMPRODUCT(($Z$27:$Z$176=Z27)*($AA$27:$AA$176&lt;AA27))+SUMPRODUCT(($Z$27:$Z$176=Z27)*($AA$27:$AA$176=AA27)*($U$27:$U$176&gt;U27))+SUMPRODUCT(($Z$27:$Z$176=Z27)*($AA$27:$AA$176=AA27)*($U$27:$U$176=U27)*($AG$27:$AG$176&lt;AG27)),"DQ")</f>
        <v>DQ</v>
      </c>
      <c r="U27" s="269">
        <f>IF(AND(ISNONTEXT(H27),ISNONTEXT(K27),ISNONTEXT(N27),ISNONTEXT(Q27)),SUM(H27+K27+N27+Q27),0)</f>
        <v>0</v>
      </c>
      <c r="V27" s="87" t="str">
        <f>IF(AND(SUM(I27,L27,O27,R27)&gt;0,ISNONTEXT(I27),ISNONTEXT(L27),ISNONTEXT(O27),ISNONTEXT(R27)),(I27+L27+O27+R27) / ((I27&lt;&gt;0)+(L27&lt;&gt;0)+(O27&lt;&gt;0)+(R27&lt;&gt;0)),"DQ")</f>
        <v>DQ</v>
      </c>
      <c r="W27" s="118" t="str">
        <f xml:space="preserve"> IF(AND(ISNUMBER(AA27),D27="Y"),RANK(AA27,$AA$27:$AA$176,1)+SUMPRODUCT(($AA$27:$AA$176=AA27)*($Z$27:$Z$176&gt;Z27))+SUMPRODUCT(($AA$27:$AA$176=AA27)*($Z$27:$Z$176=Z27)*($U$27:$U$176&gt;U27))+SUMPRODUCT(($AA$27:$AA$176=AA27)*($Z$27:$Z$176=Z27)*($U$27:$U$176=U27)*($AG$27:$AG$176&lt;AG27)),"DQ")</f>
        <v>DQ</v>
      </c>
      <c r="X27" s="269" t="str">
        <f t="shared" ref="X27:X58" si="1">IF(AND(ISNUMBER(T27),ISNUMBER(W27)), SUM(T27,W27),"DQ")</f>
        <v>DQ</v>
      </c>
      <c r="Y27" s="270" t="str">
        <f t="shared" ref="Y27:Y58" si="2" xml:space="preserve"> IF(AND(ISNUMBER(X27)),RANK(X27,$X$27:$X$176,1)+SUMPRODUCT(($X$27:$X$176=X27)*($AA$27:$AA$176&lt;AA27))+SUMPRODUCT(($X$27:$X$176=X27)*($AA$27:$AA$176=AA27)*($Z$27:$Z$176&gt;Z27)+SUMPRODUCT(($X$27:$X$176=X27)*($AA$27:$AA$176=AA27)*($Z$27:$Z$176=Z27)*($U$27:$U$176&gt;U27))),"DQ")</f>
        <v>DQ</v>
      </c>
      <c r="Z27" s="93" t="str">
        <f t="shared" ref="Z27:Z58" si="3" xml:space="preserve"> IF(AND(SUM(G27,J27,M27,P27)&gt;0,ISNONTEXT(G27),ISNONTEXT(J27),ISNONTEXT(M27),ISNONTEXT(P27),D27="Y"),SUM(G27,J27,M27,P27),"DQ")</f>
        <v>DQ</v>
      </c>
      <c r="AA27" s="156" t="str">
        <f t="shared" ref="AA27:AA58" si="4">IF(AND(D27="Y",SUM(I27,L27,O27,R27)&gt;0,ISNONTEXT(I27),ISNONTEXT(L27),ISNONTEXT(O27),ISNONTEXT(R27)),(I27+L27+O27+R27) / ((I27&lt;&gt;0)+(L27&lt;&gt;0)+(O27&lt;&gt;0)+(R27&lt;&gt;0)),"DQ")</f>
        <v>DQ</v>
      </c>
      <c r="AB27" s="430" t="str">
        <f>IF(T27=1,$AJ$37,IF(T27=2,$AJ$38,IF(T27=3,$AJ$39,IF(T27=4,$AJ$40,IF(T27=5,$AJ$41,IF(T27=6,$AJ$42,IF(T27=7,$AJ$43,IF(T27=8,$AJ$44,IF(T27=9,$AJ$45,IF(T27=10,$AJ$46,""))))))))))</f>
        <v/>
      </c>
      <c r="AC27" s="431" t="str">
        <f>IF(W27=1,$AJ$37,IF(W27=2,$AJ$38,IF(W27=3,$AJ$39,IF(W27=4,$AJ$40,IF(W27=5,$AJ$41,IF(W27=6,$AJ$42,IF(W27=7,$AJ$43,IF(W27=8,$AJ$44,IF(W27=9,$AJ$45,IF(W27=10,$AJ$46,""))))))))))</f>
        <v/>
      </c>
      <c r="AD27" s="505" t="str">
        <f>IF(Y27=1,$AJ$37,IF(Y27=2,$AJ$38,IF(Y27=3,$AJ$39,IF(Y27=4,$AJ$40,IF(Y27=5,$AJ$41,IF(Y27=6,$AJ$42,IF(Y27=7,$AJ$43,IF(Y27=8,$AJ$44,IF(Y27=9,$AJ$45,IF(Y27=10,$AJ$46,""))))))))))</f>
        <v/>
      </c>
      <c r="AE27" s="505">
        <f>SUM(AB27:AD27)</f>
        <v>0</v>
      </c>
      <c r="AF27" s="133"/>
      <c r="AG27" s="290"/>
      <c r="AH27" s="136"/>
      <c r="AI27" s="8" t="s">
        <v>237</v>
      </c>
      <c r="AJ27" s="264"/>
      <c r="AK27" s="6"/>
      <c r="AL27" s="6"/>
      <c r="AM27" s="6"/>
      <c r="AN27" s="6"/>
      <c r="AO27" s="6"/>
      <c r="AP27" s="6"/>
      <c r="AQ27" s="6"/>
      <c r="AR27" s="6"/>
    </row>
    <row r="28" spans="1:44" ht="14.25" customHeight="1" x14ac:dyDescent="0.35">
      <c r="A28" s="271">
        <v>2</v>
      </c>
      <c r="B28" s="653" t="str">
        <f>IF('Competitor List'!J7="Y",'Competitor List'!B7," ")</f>
        <v xml:space="preserve"> </v>
      </c>
      <c r="C28" s="653"/>
      <c r="D28" s="115" t="str">
        <f>IF('Competitor List'!H7="Y","Y","N")</f>
        <v>N</v>
      </c>
      <c r="E28" s="272">
        <f>'Competitor List'!O7</f>
        <v>102</v>
      </c>
      <c r="F28" s="515" t="str">
        <f xml:space="preserve"> T('Competitor List'!F7)</f>
        <v/>
      </c>
      <c r="G28" s="43"/>
      <c r="H28" s="43"/>
      <c r="I28" s="44"/>
      <c r="J28" s="243"/>
      <c r="K28" s="244"/>
      <c r="L28" s="245"/>
      <c r="M28" s="43"/>
      <c r="N28" s="43"/>
      <c r="O28" s="44"/>
      <c r="P28" s="244"/>
      <c r="Q28" s="244"/>
      <c r="R28" s="245"/>
      <c r="S28" s="115" t="str">
        <f t="shared" ref="S28:S91" si="5" xml:space="preserve"> IF(AND(SUM(G28,J28,M28,P28)&gt;0,ISNONTEXT(G28),ISNONTEXT(J28),ISNONTEXT(M28),ISNONTEXT(P28)),SUM(G28,J28,M28,P28),"DQ")</f>
        <v>DQ</v>
      </c>
      <c r="T28" s="115" t="str">
        <f t="shared" si="0"/>
        <v>DQ</v>
      </c>
      <c r="U28" s="273">
        <f>IF(AND(ISNONTEXT(H28),ISNONTEXT(K28),ISNONTEXT(N28),ISNONTEXT(Q28)),SUM(H28+K28+N28+Q28),0)</f>
        <v>0</v>
      </c>
      <c r="V28" s="32" t="str">
        <f t="shared" ref="V28:V91" si="6">IF(AND(SUM(I28,L28,O28,R28)&gt;0,ISNONTEXT(I28),ISNONTEXT(L28),ISNONTEXT(O28),ISNONTEXT(R28)),(I28+L28+O28+R28) / ((I28&lt;&gt;0)+(L28&lt;&gt;0)+(O28&lt;&gt;0)+(R28&lt;&gt;0)),"DQ")</f>
        <v>DQ</v>
      </c>
      <c r="W28" s="115" t="str">
        <f t="shared" ref="W28:W59" si="7" xml:space="preserve"> IF(AND(ISNUMBER(AA28),D28="Y"),RANK(AA28,$AA$27:$AA$176,1)+SUMPRODUCT(($AA$27:$AA$176=AA28)*($Z$27:$Z$176&gt;Z28))+SUMPRODUCT(($AA$27:$AA$176=AA28)*($Z$27:$Z$176=Z28)*($U$27:$U$176&gt;U28))+SUMPRODUCT(($AA$27:$AA$176=AA28)*($Z$27:$Z$176=Z28)*($U$27:$U$176=U28)*($E$27:$E$176&lt;E28)),"DQ")</f>
        <v>DQ</v>
      </c>
      <c r="X28" s="273" t="str">
        <f t="shared" si="1"/>
        <v>DQ</v>
      </c>
      <c r="Y28" s="274" t="str">
        <f t="shared" si="2"/>
        <v>DQ</v>
      </c>
      <c r="Z28" s="93" t="str">
        <f t="shared" si="3"/>
        <v>DQ</v>
      </c>
      <c r="AA28" s="156" t="str">
        <f t="shared" si="4"/>
        <v>DQ</v>
      </c>
      <c r="AB28" s="432" t="str">
        <f t="shared" ref="AB28:AB30" si="8">IF(T28=1,$AJ$37,IF(T28=2,$AJ$38,IF(T28=3,$AJ$39,IF(T28=4,$AJ$40,IF(T28=5,$AJ$41,IF(T28=6,$AJ$42,IF(T28=7,$AJ$43,IF(T28=8,$AJ$44,IF(T28=9,$AJ$45,IF(T28=10,$AJ$46,""))))))))))</f>
        <v/>
      </c>
      <c r="AC28" s="433" t="str">
        <f t="shared" ref="AC28:AC30" si="9">IF(W28=1,$AJ$37,IF(W28=2,$AJ$38,IF(W28=3,$AJ$39,IF(W28=4,$AJ$40,IF(W28=5,$AJ$41,IF(W28=6,$AJ$42,IF(W28=7,$AJ$43,IF(W28=8,$AJ$44,IF(W28=9,$AJ$45,IF(W28=10,$AJ$46,""))))))))))</f>
        <v/>
      </c>
      <c r="AD28" s="506" t="str">
        <f t="shared" ref="AD28:AD91" si="10">IF(Y28=1,$AJ$37,IF(Y28=2,$AJ$38,IF(Y28=3,$AJ$39,IF(Y28=4,$AJ$40,IF(Y28=5,$AJ$41,IF(Y28=6,$AJ$42,IF(Y28=7,$AJ$43,IF(Y28=8,$AJ$44,IF(Y28=9,$AJ$45,IF(Y28=10,$AJ$46,""))))))))))</f>
        <v/>
      </c>
      <c r="AE28" s="506">
        <f t="shared" ref="AE28:AE91" si="11">SUM(AB28:AD28)</f>
        <v>0</v>
      </c>
      <c r="AF28" s="133"/>
      <c r="AG28" s="290"/>
      <c r="AH28" s="136"/>
      <c r="AI28" s="8" t="s">
        <v>176</v>
      </c>
      <c r="AJ28" s="264"/>
      <c r="AK28" s="6"/>
      <c r="AL28" s="6"/>
      <c r="AM28" s="6"/>
      <c r="AN28" s="6"/>
      <c r="AO28" s="6"/>
      <c r="AP28" s="6"/>
      <c r="AQ28" s="6"/>
      <c r="AR28" s="6"/>
    </row>
    <row r="29" spans="1:44" ht="14.25" customHeight="1" thickBot="1" x14ac:dyDescent="0.4">
      <c r="A29" s="275">
        <v>3</v>
      </c>
      <c r="B29" s="654" t="str">
        <f>IF('Competitor List'!J8="Y",'Competitor List'!B8," ")</f>
        <v>Shooter3</v>
      </c>
      <c r="C29" s="654"/>
      <c r="D29" s="122" t="str">
        <f>IF('Competitor List'!H8="Y","Y","N")</f>
        <v>Y</v>
      </c>
      <c r="E29" s="276">
        <f>'Competitor List'!O8</f>
        <v>103</v>
      </c>
      <c r="F29" s="516" t="str">
        <f xml:space="preserve"> T('Competitor List'!F8)</f>
        <v/>
      </c>
      <c r="G29" s="232"/>
      <c r="H29" s="232"/>
      <c r="I29" s="233"/>
      <c r="J29" s="246"/>
      <c r="K29" s="247"/>
      <c r="L29" s="248"/>
      <c r="M29" s="232"/>
      <c r="N29" s="232"/>
      <c r="O29" s="233"/>
      <c r="P29" s="247"/>
      <c r="Q29" s="247"/>
      <c r="R29" s="248"/>
      <c r="S29" s="122" t="str">
        <f t="shared" si="5"/>
        <v>DQ</v>
      </c>
      <c r="T29" s="122" t="str">
        <f t="shared" si="0"/>
        <v>DQ</v>
      </c>
      <c r="U29" s="281">
        <f>IF(AND(ISNONTEXT(H29),ISNONTEXT(K29),ISNONTEXT(N29),ISNONTEXT(Q29)),SUM(H29+K29+N29+Q29),0)</f>
        <v>0</v>
      </c>
      <c r="V29" s="75" t="str">
        <f t="shared" si="6"/>
        <v>DQ</v>
      </c>
      <c r="W29" s="122" t="str">
        <f t="shared" si="7"/>
        <v>DQ</v>
      </c>
      <c r="X29" s="277" t="str">
        <f t="shared" si="1"/>
        <v>DQ</v>
      </c>
      <c r="Y29" s="278" t="str">
        <f t="shared" si="2"/>
        <v>DQ</v>
      </c>
      <c r="Z29" s="93" t="str">
        <f t="shared" si="3"/>
        <v>DQ</v>
      </c>
      <c r="AA29" s="156" t="str">
        <f t="shared" si="4"/>
        <v>DQ</v>
      </c>
      <c r="AB29" s="434" t="str">
        <f t="shared" si="8"/>
        <v/>
      </c>
      <c r="AC29" s="435" t="str">
        <f t="shared" si="9"/>
        <v/>
      </c>
      <c r="AD29" s="507" t="str">
        <f t="shared" si="10"/>
        <v/>
      </c>
      <c r="AE29" s="507">
        <f t="shared" si="11"/>
        <v>0</v>
      </c>
      <c r="AF29" s="133"/>
      <c r="AG29" s="290"/>
      <c r="AI29" s="8" t="s">
        <v>173</v>
      </c>
      <c r="AJ29" s="264"/>
      <c r="AK29" s="6"/>
      <c r="AL29" s="6"/>
      <c r="AM29" s="6"/>
      <c r="AN29" s="6"/>
      <c r="AO29" s="6"/>
      <c r="AP29" s="6"/>
      <c r="AQ29" s="6"/>
      <c r="AR29" s="6"/>
    </row>
    <row r="30" spans="1:44" ht="14.25" customHeight="1" x14ac:dyDescent="0.35">
      <c r="A30" s="267">
        <v>4</v>
      </c>
      <c r="B30" s="655" t="str">
        <f>IF('Competitor List'!J9="Y",'Competitor List'!B9," ")</f>
        <v xml:space="preserve"> </v>
      </c>
      <c r="C30" s="655"/>
      <c r="D30" s="118" t="str">
        <f>IF('Competitor List'!H9="Y","Y","N")</f>
        <v>N</v>
      </c>
      <c r="E30" s="268">
        <f>'Competitor List'!O9</f>
        <v>104</v>
      </c>
      <c r="F30" s="514" t="str">
        <f xml:space="preserve"> T('Competitor List'!F9)</f>
        <v/>
      </c>
      <c r="G30" s="230"/>
      <c r="H30" s="230"/>
      <c r="I30" s="236"/>
      <c r="J30" s="249"/>
      <c r="K30" s="250"/>
      <c r="L30" s="251"/>
      <c r="M30" s="230"/>
      <c r="N30" s="230"/>
      <c r="O30" s="236"/>
      <c r="P30" s="250"/>
      <c r="Q30" s="250"/>
      <c r="R30" s="251"/>
      <c r="S30" s="118" t="str">
        <f t="shared" si="5"/>
        <v>DQ</v>
      </c>
      <c r="T30" s="118" t="str">
        <f t="shared" si="0"/>
        <v>DQ</v>
      </c>
      <c r="U30" s="269">
        <f t="shared" ref="U30:U93" si="12">IF(AND(ISNONTEXT(H30),ISNONTEXT(K30),ISNONTEXT(N30),ISNONTEXT(Q30)),SUM(H30+K30+N30+Q30),0)</f>
        <v>0</v>
      </c>
      <c r="V30" s="87" t="str">
        <f t="shared" si="6"/>
        <v>DQ</v>
      </c>
      <c r="W30" s="118" t="str">
        <f t="shared" si="7"/>
        <v>DQ</v>
      </c>
      <c r="X30" s="269" t="str">
        <f t="shared" si="1"/>
        <v>DQ</v>
      </c>
      <c r="Y30" s="270" t="str">
        <f t="shared" si="2"/>
        <v>DQ</v>
      </c>
      <c r="Z30" s="93" t="str">
        <f t="shared" si="3"/>
        <v>DQ</v>
      </c>
      <c r="AA30" s="156" t="str">
        <f t="shared" si="4"/>
        <v>DQ</v>
      </c>
      <c r="AB30" s="437" t="str">
        <f t="shared" si="8"/>
        <v/>
      </c>
      <c r="AC30" s="438" t="str">
        <f t="shared" si="9"/>
        <v/>
      </c>
      <c r="AD30" s="505" t="str">
        <f t="shared" si="10"/>
        <v/>
      </c>
      <c r="AE30" s="505">
        <f t="shared" si="11"/>
        <v>0</v>
      </c>
      <c r="AF30" s="133"/>
      <c r="AG30" s="290"/>
      <c r="AI30" s="8" t="s">
        <v>174</v>
      </c>
      <c r="AJ30" s="264"/>
      <c r="AK30" s="6"/>
      <c r="AL30" s="6"/>
      <c r="AM30" s="6"/>
      <c r="AN30" s="6"/>
      <c r="AO30" s="6"/>
      <c r="AP30" s="6"/>
      <c r="AQ30" s="6"/>
      <c r="AR30" s="6"/>
    </row>
    <row r="31" spans="1:44" ht="14.25" customHeight="1" x14ac:dyDescent="0.35">
      <c r="A31" s="271">
        <v>5</v>
      </c>
      <c r="B31" s="653" t="str">
        <f>IF('Competitor List'!J10="Y",'Competitor List'!B10," ")</f>
        <v xml:space="preserve"> </v>
      </c>
      <c r="C31" s="653"/>
      <c r="D31" s="115" t="str">
        <f>IF('Competitor List'!H10="Y","Y","N")</f>
        <v>N</v>
      </c>
      <c r="E31" s="272">
        <f>'Competitor List'!O10</f>
        <v>105</v>
      </c>
      <c r="F31" s="515" t="str">
        <f xml:space="preserve"> T('Competitor List'!F10)</f>
        <v/>
      </c>
      <c r="G31" s="43"/>
      <c r="H31" s="43"/>
      <c r="I31" s="44"/>
      <c r="J31" s="243"/>
      <c r="K31" s="244"/>
      <c r="L31" s="245"/>
      <c r="M31" s="43"/>
      <c r="N31" s="43"/>
      <c r="O31" s="44"/>
      <c r="P31" s="244"/>
      <c r="Q31" s="244"/>
      <c r="R31" s="245"/>
      <c r="S31" s="115" t="str">
        <f t="shared" si="5"/>
        <v>DQ</v>
      </c>
      <c r="T31" s="115" t="str">
        <f t="shared" si="0"/>
        <v>DQ</v>
      </c>
      <c r="U31" s="273">
        <f t="shared" si="12"/>
        <v>0</v>
      </c>
      <c r="V31" s="32" t="str">
        <f t="shared" si="6"/>
        <v>DQ</v>
      </c>
      <c r="W31" s="115" t="str">
        <f t="shared" si="7"/>
        <v>DQ</v>
      </c>
      <c r="X31" s="273" t="str">
        <f t="shared" si="1"/>
        <v>DQ</v>
      </c>
      <c r="Y31" s="274" t="str">
        <f t="shared" si="2"/>
        <v>DQ</v>
      </c>
      <c r="Z31" s="93" t="str">
        <f t="shared" si="3"/>
        <v>DQ</v>
      </c>
      <c r="AA31" s="156" t="str">
        <f t="shared" si="4"/>
        <v>DQ</v>
      </c>
      <c r="AB31" s="432" t="str">
        <f t="shared" ref="AB31:AB94" si="13">IF(T31=1,$AJ$37,IF(T31=2,$AJ$38,IF(T31=3,$AJ$39,IF(T31=4,$AJ$40,IF(T31=5,$AJ$41,IF(T31=6,$AJ$42,IF(T31=7,$AJ$43,IF(T31=8,$AJ$44,IF(T31=9,$AJ$45,IF(T31=10,$AJ$46,""))))))))))</f>
        <v/>
      </c>
      <c r="AC31" s="433" t="str">
        <f t="shared" ref="AC31:AC94" si="14">IF(W31=1,$AJ$37,IF(W31=2,$AJ$38,IF(W31=3,$AJ$39,IF(W31=4,$AJ$40,IF(W31=5,$AJ$41,IF(W31=6,$AJ$42,IF(W31=7,$AJ$43,IF(W31=8,$AJ$44,IF(W31=9,$AJ$45,IF(W31=10,$AJ$46,""))))))))))</f>
        <v/>
      </c>
      <c r="AD31" s="506" t="str">
        <f t="shared" si="10"/>
        <v/>
      </c>
      <c r="AE31" s="506">
        <f t="shared" si="11"/>
        <v>0</v>
      </c>
      <c r="AF31" s="133"/>
      <c r="AG31" s="290"/>
      <c r="AI31" s="8" t="s">
        <v>175</v>
      </c>
      <c r="AJ31" s="264"/>
      <c r="AK31" s="6"/>
      <c r="AL31" s="6"/>
      <c r="AM31" s="6"/>
      <c r="AN31" s="6"/>
      <c r="AO31" s="6"/>
      <c r="AP31" s="6"/>
      <c r="AQ31" s="6"/>
      <c r="AR31" s="6"/>
    </row>
    <row r="32" spans="1:44" ht="14.25" customHeight="1" thickBot="1" x14ac:dyDescent="0.35">
      <c r="A32" s="279">
        <v>6</v>
      </c>
      <c r="B32" s="656" t="str">
        <f>IF('Competitor List'!J11="Y",'Competitor List'!B11," ")</f>
        <v xml:space="preserve"> </v>
      </c>
      <c r="C32" s="656"/>
      <c r="D32" s="120" t="str">
        <f>IF('Competitor List'!H11="Y","Y","N")</f>
        <v>N</v>
      </c>
      <c r="E32" s="280">
        <f>'Competitor List'!O11</f>
        <v>106</v>
      </c>
      <c r="F32" s="517" t="str">
        <f xml:space="preserve"> T('Competitor List'!F11)</f>
        <v/>
      </c>
      <c r="G32" s="231"/>
      <c r="H32" s="231"/>
      <c r="I32" s="237"/>
      <c r="J32" s="252"/>
      <c r="K32" s="253"/>
      <c r="L32" s="254"/>
      <c r="M32" s="231"/>
      <c r="N32" s="231"/>
      <c r="O32" s="237"/>
      <c r="P32" s="253"/>
      <c r="Q32" s="253"/>
      <c r="R32" s="254"/>
      <c r="S32" s="120" t="str">
        <f t="shared" si="5"/>
        <v>DQ</v>
      </c>
      <c r="T32" s="120" t="str">
        <f t="shared" si="0"/>
        <v>DQ</v>
      </c>
      <c r="U32" s="281">
        <f t="shared" si="12"/>
        <v>0</v>
      </c>
      <c r="V32" s="71" t="str">
        <f t="shared" si="6"/>
        <v>DQ</v>
      </c>
      <c r="W32" s="120" t="str">
        <f t="shared" si="7"/>
        <v>DQ</v>
      </c>
      <c r="X32" s="281" t="str">
        <f t="shared" si="1"/>
        <v>DQ</v>
      </c>
      <c r="Y32" s="282" t="str">
        <f t="shared" si="2"/>
        <v>DQ</v>
      </c>
      <c r="Z32" s="93" t="str">
        <f t="shared" si="3"/>
        <v>DQ</v>
      </c>
      <c r="AA32" s="156" t="str">
        <f t="shared" si="4"/>
        <v>DQ</v>
      </c>
      <c r="AB32" s="434" t="str">
        <f t="shared" si="13"/>
        <v/>
      </c>
      <c r="AC32" s="435" t="str">
        <f t="shared" si="14"/>
        <v/>
      </c>
      <c r="AD32" s="507" t="str">
        <f t="shared" si="10"/>
        <v/>
      </c>
      <c r="AE32" s="507">
        <f t="shared" si="11"/>
        <v>0</v>
      </c>
      <c r="AF32" s="133"/>
      <c r="AG32" s="290"/>
      <c r="AI32" s="283" t="s">
        <v>263</v>
      </c>
      <c r="AJ32" s="6"/>
      <c r="AK32" s="6"/>
      <c r="AL32" s="6"/>
      <c r="AM32" s="6"/>
      <c r="AN32" s="6"/>
      <c r="AO32" s="6"/>
      <c r="AP32" s="6"/>
      <c r="AQ32" s="6"/>
      <c r="AR32" s="6"/>
    </row>
    <row r="33" spans="1:44" ht="14.25" customHeight="1" x14ac:dyDescent="0.3">
      <c r="A33" s="284">
        <v>7</v>
      </c>
      <c r="B33" s="651" t="str">
        <f>IF('Competitor List'!J12="Y",'Competitor List'!B12," ")</f>
        <v xml:space="preserve"> </v>
      </c>
      <c r="C33" s="651"/>
      <c r="D33" s="117" t="str">
        <f>IF('Competitor List'!H12="Y","Y","N")</f>
        <v>N</v>
      </c>
      <c r="E33" s="285">
        <f>'Competitor List'!O12</f>
        <v>107</v>
      </c>
      <c r="F33" s="518" t="str">
        <f xml:space="preserve"> T('Competitor List'!F12)</f>
        <v/>
      </c>
      <c r="G33" s="234"/>
      <c r="H33" s="234"/>
      <c r="I33" s="235"/>
      <c r="J33" s="255"/>
      <c r="K33" s="256"/>
      <c r="L33" s="257"/>
      <c r="M33" s="234"/>
      <c r="N33" s="234"/>
      <c r="O33" s="235"/>
      <c r="P33" s="256"/>
      <c r="Q33" s="256"/>
      <c r="R33" s="257"/>
      <c r="S33" s="117" t="str">
        <f t="shared" si="5"/>
        <v>DQ</v>
      </c>
      <c r="T33" s="117" t="str">
        <f t="shared" si="0"/>
        <v>DQ</v>
      </c>
      <c r="U33" s="269">
        <f t="shared" si="12"/>
        <v>0</v>
      </c>
      <c r="V33" s="78" t="str">
        <f t="shared" si="6"/>
        <v>DQ</v>
      </c>
      <c r="W33" s="117" t="str">
        <f t="shared" si="7"/>
        <v>DQ</v>
      </c>
      <c r="X33" s="286" t="str">
        <f t="shared" si="1"/>
        <v>DQ</v>
      </c>
      <c r="Y33" s="287" t="str">
        <f t="shared" si="2"/>
        <v>DQ</v>
      </c>
      <c r="Z33" s="93" t="str">
        <f t="shared" si="3"/>
        <v>DQ</v>
      </c>
      <c r="AA33" s="156" t="str">
        <f t="shared" si="4"/>
        <v>DQ</v>
      </c>
      <c r="AB33" s="430" t="str">
        <f t="shared" si="13"/>
        <v/>
      </c>
      <c r="AC33" s="431" t="str">
        <f t="shared" si="14"/>
        <v/>
      </c>
      <c r="AD33" s="505" t="str">
        <f t="shared" si="10"/>
        <v/>
      </c>
      <c r="AE33" s="505">
        <f t="shared" si="11"/>
        <v>0</v>
      </c>
      <c r="AF33" s="133"/>
      <c r="AG33" s="290"/>
      <c r="AI33" s="283" t="s">
        <v>283</v>
      </c>
      <c r="AJ33" s="6"/>
      <c r="AK33" s="6"/>
      <c r="AL33" s="6"/>
      <c r="AM33" s="6"/>
      <c r="AN33" s="6"/>
      <c r="AO33" s="6"/>
      <c r="AP33" s="6"/>
      <c r="AQ33" s="6"/>
      <c r="AR33" s="6"/>
    </row>
    <row r="34" spans="1:44" ht="14.25" customHeight="1" x14ac:dyDescent="0.3">
      <c r="A34" s="271">
        <v>8</v>
      </c>
      <c r="B34" s="653" t="str">
        <f>IF('Competitor List'!J13="Y",'Competitor List'!B13," ")</f>
        <v xml:space="preserve"> </v>
      </c>
      <c r="C34" s="653"/>
      <c r="D34" s="115" t="str">
        <f>IF('Competitor List'!H13="Y","Y","N")</f>
        <v>N</v>
      </c>
      <c r="E34" s="272">
        <f>'Competitor List'!O13</f>
        <v>108</v>
      </c>
      <c r="F34" s="515" t="str">
        <f xml:space="preserve"> T('Competitor List'!F13)</f>
        <v/>
      </c>
      <c r="G34" s="43"/>
      <c r="H34" s="43"/>
      <c r="I34" s="44"/>
      <c r="J34" s="243"/>
      <c r="K34" s="244"/>
      <c r="L34" s="245"/>
      <c r="M34" s="43"/>
      <c r="N34" s="43"/>
      <c r="O34" s="44"/>
      <c r="P34" s="244"/>
      <c r="Q34" s="244"/>
      <c r="R34" s="245"/>
      <c r="S34" s="115" t="str">
        <f t="shared" si="5"/>
        <v>DQ</v>
      </c>
      <c r="T34" s="115" t="str">
        <f t="shared" si="0"/>
        <v>DQ</v>
      </c>
      <c r="U34" s="273">
        <f t="shared" si="12"/>
        <v>0</v>
      </c>
      <c r="V34" s="32" t="str">
        <f t="shared" si="6"/>
        <v>DQ</v>
      </c>
      <c r="W34" s="115" t="str">
        <f t="shared" si="7"/>
        <v>DQ</v>
      </c>
      <c r="X34" s="273" t="str">
        <f t="shared" si="1"/>
        <v>DQ</v>
      </c>
      <c r="Y34" s="274" t="str">
        <f t="shared" si="2"/>
        <v>DQ</v>
      </c>
      <c r="Z34" s="93" t="str">
        <f t="shared" si="3"/>
        <v>DQ</v>
      </c>
      <c r="AA34" s="156" t="str">
        <f t="shared" si="4"/>
        <v>DQ</v>
      </c>
      <c r="AB34" s="432" t="str">
        <f t="shared" si="13"/>
        <v/>
      </c>
      <c r="AC34" s="433" t="str">
        <f t="shared" si="14"/>
        <v/>
      </c>
      <c r="AD34" s="506" t="str">
        <f t="shared" si="10"/>
        <v/>
      </c>
      <c r="AE34" s="506">
        <f t="shared" si="11"/>
        <v>0</v>
      </c>
      <c r="AF34" s="133"/>
      <c r="AG34" s="290"/>
      <c r="AI34" s="6"/>
      <c r="AJ34" s="6"/>
      <c r="AK34" s="6"/>
      <c r="AL34" s="6"/>
      <c r="AM34" s="6"/>
      <c r="AN34" s="6"/>
      <c r="AO34" s="6"/>
      <c r="AP34" s="6"/>
      <c r="AQ34" s="6"/>
      <c r="AR34" s="6"/>
    </row>
    <row r="35" spans="1:44" ht="14.25" customHeight="1" thickBot="1" x14ac:dyDescent="0.4">
      <c r="A35" s="275">
        <v>9</v>
      </c>
      <c r="B35" s="654" t="str">
        <f>IF('Competitor List'!J14="Y",'Competitor List'!B14," ")</f>
        <v xml:space="preserve"> </v>
      </c>
      <c r="C35" s="654"/>
      <c r="D35" s="122" t="str">
        <f>IF('Competitor List'!H14="Y","Y","N")</f>
        <v>N</v>
      </c>
      <c r="E35" s="276">
        <f>'Competitor List'!O14</f>
        <v>109</v>
      </c>
      <c r="F35" s="516" t="str">
        <f xml:space="preserve"> T('Competitor List'!F14)</f>
        <v/>
      </c>
      <c r="G35" s="232"/>
      <c r="H35" s="232"/>
      <c r="I35" s="233"/>
      <c r="J35" s="246"/>
      <c r="K35" s="247"/>
      <c r="L35" s="248"/>
      <c r="M35" s="232"/>
      <c r="N35" s="232"/>
      <c r="O35" s="233"/>
      <c r="P35" s="247"/>
      <c r="Q35" s="247"/>
      <c r="R35" s="248"/>
      <c r="S35" s="122" t="str">
        <f t="shared" si="5"/>
        <v>DQ</v>
      </c>
      <c r="T35" s="122" t="str">
        <f t="shared" si="0"/>
        <v>DQ</v>
      </c>
      <c r="U35" s="281">
        <f t="shared" si="12"/>
        <v>0</v>
      </c>
      <c r="V35" s="75" t="str">
        <f t="shared" si="6"/>
        <v>DQ</v>
      </c>
      <c r="W35" s="122" t="str">
        <f t="shared" si="7"/>
        <v>DQ</v>
      </c>
      <c r="X35" s="277" t="str">
        <f t="shared" si="1"/>
        <v>DQ</v>
      </c>
      <c r="Y35" s="278" t="str">
        <f t="shared" si="2"/>
        <v>DQ</v>
      </c>
      <c r="Z35" s="93" t="str">
        <f t="shared" si="3"/>
        <v>DQ</v>
      </c>
      <c r="AA35" s="156" t="str">
        <f t="shared" si="4"/>
        <v>DQ</v>
      </c>
      <c r="AB35" s="434" t="str">
        <f t="shared" si="13"/>
        <v/>
      </c>
      <c r="AC35" s="435" t="str">
        <f t="shared" si="14"/>
        <v/>
      </c>
      <c r="AD35" s="507" t="str">
        <f t="shared" si="10"/>
        <v/>
      </c>
      <c r="AE35" s="507">
        <f t="shared" si="11"/>
        <v>0</v>
      </c>
      <c r="AF35" s="133"/>
      <c r="AG35" s="290"/>
      <c r="AI35" s="657" t="s">
        <v>221</v>
      </c>
      <c r="AJ35" s="657"/>
      <c r="AK35" s="291"/>
      <c r="AL35" s="291"/>
      <c r="AM35" s="291"/>
      <c r="AN35" s="291"/>
      <c r="AO35" s="291"/>
      <c r="AP35" s="291"/>
      <c r="AQ35" s="408"/>
      <c r="AR35" s="408"/>
    </row>
    <row r="36" spans="1:44" ht="14.25" customHeight="1" x14ac:dyDescent="0.35">
      <c r="A36" s="267">
        <v>10</v>
      </c>
      <c r="B36" s="655" t="str">
        <f>IF('Competitor List'!J15="Y",'Competitor List'!B15," ")</f>
        <v xml:space="preserve"> </v>
      </c>
      <c r="C36" s="655"/>
      <c r="D36" s="118" t="str">
        <f>IF('Competitor List'!H15="Y","Y","N")</f>
        <v>N</v>
      </c>
      <c r="E36" s="268">
        <f>'Competitor List'!O15</f>
        <v>110</v>
      </c>
      <c r="F36" s="514" t="str">
        <f xml:space="preserve"> T('Competitor List'!F15)</f>
        <v/>
      </c>
      <c r="G36" s="230"/>
      <c r="H36" s="230"/>
      <c r="I36" s="236"/>
      <c r="J36" s="249"/>
      <c r="K36" s="250"/>
      <c r="L36" s="251"/>
      <c r="M36" s="230"/>
      <c r="N36" s="230"/>
      <c r="O36" s="236"/>
      <c r="P36" s="250"/>
      <c r="Q36" s="250"/>
      <c r="R36" s="251"/>
      <c r="S36" s="118" t="str">
        <f t="shared" si="5"/>
        <v>DQ</v>
      </c>
      <c r="T36" s="118" t="str">
        <f t="shared" si="0"/>
        <v>DQ</v>
      </c>
      <c r="U36" s="269">
        <f t="shared" si="12"/>
        <v>0</v>
      </c>
      <c r="V36" s="87" t="str">
        <f t="shared" si="6"/>
        <v>DQ</v>
      </c>
      <c r="W36" s="118" t="str">
        <f t="shared" si="7"/>
        <v>DQ</v>
      </c>
      <c r="X36" s="269" t="str">
        <f t="shared" si="1"/>
        <v>DQ</v>
      </c>
      <c r="Y36" s="270" t="str">
        <f t="shared" si="2"/>
        <v>DQ</v>
      </c>
      <c r="Z36" s="93" t="str">
        <f t="shared" si="3"/>
        <v>DQ</v>
      </c>
      <c r="AA36" s="156" t="str">
        <f t="shared" si="4"/>
        <v>DQ</v>
      </c>
      <c r="AB36" s="430" t="str">
        <f t="shared" si="13"/>
        <v/>
      </c>
      <c r="AC36" s="431" t="str">
        <f t="shared" si="14"/>
        <v/>
      </c>
      <c r="AD36" s="505" t="str">
        <f t="shared" si="10"/>
        <v/>
      </c>
      <c r="AE36" s="505">
        <f t="shared" si="11"/>
        <v>0</v>
      </c>
      <c r="AF36" s="133"/>
      <c r="AG36" s="290"/>
      <c r="AI36" s="107"/>
      <c r="AJ36" s="108" t="s">
        <v>130</v>
      </c>
      <c r="AK36" s="291"/>
      <c r="AL36" s="291"/>
      <c r="AM36" s="291"/>
      <c r="AN36" s="291"/>
      <c r="AO36" s="291"/>
      <c r="AP36" s="291"/>
      <c r="AQ36" s="408"/>
      <c r="AR36" s="408"/>
    </row>
    <row r="37" spans="1:44" ht="14.25" customHeight="1" x14ac:dyDescent="0.35">
      <c r="A37" s="271">
        <v>11</v>
      </c>
      <c r="B37" s="653" t="str">
        <f>IF('Competitor List'!J16="Y",'Competitor List'!B16," ")</f>
        <v xml:space="preserve"> </v>
      </c>
      <c r="C37" s="653"/>
      <c r="D37" s="115" t="str">
        <f>IF('Competitor List'!H16="Y","Y","N")</f>
        <v>N</v>
      </c>
      <c r="E37" s="272">
        <f>'Competitor List'!O16</f>
        <v>111</v>
      </c>
      <c r="F37" s="515" t="str">
        <f xml:space="preserve"> T('Competitor List'!F16)</f>
        <v/>
      </c>
      <c r="G37" s="43"/>
      <c r="H37" s="43"/>
      <c r="I37" s="44"/>
      <c r="J37" s="243"/>
      <c r="K37" s="244"/>
      <c r="L37" s="245"/>
      <c r="M37" s="43"/>
      <c r="N37" s="43"/>
      <c r="O37" s="44"/>
      <c r="P37" s="244"/>
      <c r="Q37" s="244"/>
      <c r="R37" s="245"/>
      <c r="S37" s="115" t="str">
        <f t="shared" si="5"/>
        <v>DQ</v>
      </c>
      <c r="T37" s="115" t="str">
        <f t="shared" si="0"/>
        <v>DQ</v>
      </c>
      <c r="U37" s="273">
        <f t="shared" si="12"/>
        <v>0</v>
      </c>
      <c r="V37" s="32" t="str">
        <f t="shared" si="6"/>
        <v>DQ</v>
      </c>
      <c r="W37" s="115" t="str">
        <f t="shared" si="7"/>
        <v>DQ</v>
      </c>
      <c r="X37" s="273" t="str">
        <f t="shared" si="1"/>
        <v>DQ</v>
      </c>
      <c r="Y37" s="274" t="str">
        <f t="shared" si="2"/>
        <v>DQ</v>
      </c>
      <c r="Z37" s="93" t="str">
        <f t="shared" si="3"/>
        <v>DQ</v>
      </c>
      <c r="AA37" s="156" t="str">
        <f t="shared" si="4"/>
        <v>DQ</v>
      </c>
      <c r="AB37" s="432" t="str">
        <f t="shared" si="13"/>
        <v/>
      </c>
      <c r="AC37" s="433" t="str">
        <f t="shared" si="14"/>
        <v/>
      </c>
      <c r="AD37" s="506" t="str">
        <f t="shared" si="10"/>
        <v/>
      </c>
      <c r="AE37" s="506">
        <f t="shared" si="11"/>
        <v>0</v>
      </c>
      <c r="AF37" s="133"/>
      <c r="AG37" s="290"/>
      <c r="AI37" s="109" t="s">
        <v>144</v>
      </c>
      <c r="AJ37" s="108">
        <f>IF(Y23&lt;=7,1,IF(Y23&lt;=14,2,IF(Y23&lt;=21,3,IF(Y23&lt;=28,4,IF(Y23&lt;=35,5,IF(Y23&lt;=42,6,IF(Y23&lt;=49,7,IF(Y23&lt;=56,8,IF(Y23&lt;=63,9,10)))))))))</f>
        <v>1</v>
      </c>
      <c r="AK37" s="291"/>
      <c r="AL37" s="291"/>
      <c r="AM37" s="291"/>
      <c r="AN37" s="291"/>
      <c r="AO37" s="291"/>
      <c r="AP37" s="291"/>
      <c r="AQ37" s="408"/>
      <c r="AR37" s="408"/>
    </row>
    <row r="38" spans="1:44" ht="14.25" customHeight="1" thickBot="1" x14ac:dyDescent="0.4">
      <c r="A38" s="279">
        <v>12</v>
      </c>
      <c r="B38" s="656" t="str">
        <f>IF('Competitor List'!J17="Y",'Competitor List'!B17," ")</f>
        <v xml:space="preserve"> </v>
      </c>
      <c r="C38" s="656"/>
      <c r="D38" s="120" t="str">
        <f>IF('Competitor List'!H17="Y","Y","N")</f>
        <v>N</v>
      </c>
      <c r="E38" s="280">
        <f>'Competitor List'!O17</f>
        <v>112</v>
      </c>
      <c r="F38" s="517" t="str">
        <f xml:space="preserve"> T('Competitor List'!F17)</f>
        <v/>
      </c>
      <c r="G38" s="231"/>
      <c r="H38" s="231"/>
      <c r="I38" s="237"/>
      <c r="J38" s="252"/>
      <c r="K38" s="253"/>
      <c r="L38" s="254"/>
      <c r="M38" s="231"/>
      <c r="N38" s="231"/>
      <c r="O38" s="237"/>
      <c r="P38" s="253"/>
      <c r="Q38" s="253"/>
      <c r="R38" s="254"/>
      <c r="S38" s="120" t="str">
        <f t="shared" si="5"/>
        <v>DQ</v>
      </c>
      <c r="T38" s="120" t="str">
        <f t="shared" si="0"/>
        <v>DQ</v>
      </c>
      <c r="U38" s="281">
        <f t="shared" si="12"/>
        <v>0</v>
      </c>
      <c r="V38" s="71" t="str">
        <f t="shared" si="6"/>
        <v>DQ</v>
      </c>
      <c r="W38" s="120" t="str">
        <f t="shared" si="7"/>
        <v>DQ</v>
      </c>
      <c r="X38" s="281" t="str">
        <f t="shared" si="1"/>
        <v>DQ</v>
      </c>
      <c r="Y38" s="282" t="str">
        <f t="shared" si="2"/>
        <v>DQ</v>
      </c>
      <c r="Z38" s="93" t="str">
        <f t="shared" si="3"/>
        <v>DQ</v>
      </c>
      <c r="AA38" s="156" t="str">
        <f t="shared" si="4"/>
        <v>DQ</v>
      </c>
      <c r="AB38" s="434" t="str">
        <f t="shared" si="13"/>
        <v/>
      </c>
      <c r="AC38" s="435" t="str">
        <f t="shared" si="14"/>
        <v/>
      </c>
      <c r="AD38" s="507" t="str">
        <f t="shared" si="10"/>
        <v/>
      </c>
      <c r="AE38" s="507">
        <f t="shared" si="11"/>
        <v>0</v>
      </c>
      <c r="AF38" s="133"/>
      <c r="AG38" s="290"/>
      <c r="AI38" s="109" t="s">
        <v>145</v>
      </c>
      <c r="AJ38" s="108">
        <f t="shared" ref="AJ38:AJ46" si="15">IF(AND(AJ37&gt;=2,ISNUMBER(AJ37)),AJ37-1,0)</f>
        <v>0</v>
      </c>
      <c r="AK38" s="291"/>
      <c r="AL38" s="291"/>
      <c r="AM38" s="291"/>
      <c r="AN38" s="291"/>
      <c r="AO38" s="291"/>
      <c r="AP38" s="291"/>
      <c r="AQ38" s="408"/>
      <c r="AR38" s="408"/>
    </row>
    <row r="39" spans="1:44" ht="14.25" customHeight="1" x14ac:dyDescent="0.35">
      <c r="A39" s="284">
        <v>13</v>
      </c>
      <c r="B39" s="651" t="str">
        <f>IF('Competitor List'!J18="Y",'Competitor List'!B18," ")</f>
        <v xml:space="preserve"> </v>
      </c>
      <c r="C39" s="651"/>
      <c r="D39" s="117" t="str">
        <f>IF('Competitor List'!H18="Y","Y","N")</f>
        <v>N</v>
      </c>
      <c r="E39" s="285">
        <f>'Competitor List'!O18</f>
        <v>113</v>
      </c>
      <c r="F39" s="518" t="str">
        <f xml:space="preserve"> T('Competitor List'!F18)</f>
        <v/>
      </c>
      <c r="G39" s="234"/>
      <c r="H39" s="234"/>
      <c r="I39" s="235"/>
      <c r="J39" s="255"/>
      <c r="K39" s="256"/>
      <c r="L39" s="257"/>
      <c r="M39" s="234"/>
      <c r="N39" s="234"/>
      <c r="O39" s="235"/>
      <c r="P39" s="256"/>
      <c r="Q39" s="256"/>
      <c r="R39" s="257"/>
      <c r="S39" s="117" t="str">
        <f t="shared" si="5"/>
        <v>DQ</v>
      </c>
      <c r="T39" s="117" t="str">
        <f t="shared" si="0"/>
        <v>DQ</v>
      </c>
      <c r="U39" s="269">
        <f t="shared" si="12"/>
        <v>0</v>
      </c>
      <c r="V39" s="78" t="str">
        <f t="shared" si="6"/>
        <v>DQ</v>
      </c>
      <c r="W39" s="117" t="str">
        <f t="shared" si="7"/>
        <v>DQ</v>
      </c>
      <c r="X39" s="286" t="str">
        <f t="shared" si="1"/>
        <v>DQ</v>
      </c>
      <c r="Y39" s="287" t="str">
        <f t="shared" si="2"/>
        <v>DQ</v>
      </c>
      <c r="Z39" s="93" t="str">
        <f t="shared" si="3"/>
        <v>DQ</v>
      </c>
      <c r="AA39" s="156" t="str">
        <f t="shared" si="4"/>
        <v>DQ</v>
      </c>
      <c r="AB39" s="430" t="str">
        <f t="shared" si="13"/>
        <v/>
      </c>
      <c r="AC39" s="431" t="str">
        <f t="shared" si="14"/>
        <v/>
      </c>
      <c r="AD39" s="505" t="str">
        <f t="shared" si="10"/>
        <v/>
      </c>
      <c r="AE39" s="505">
        <f t="shared" si="11"/>
        <v>0</v>
      </c>
      <c r="AF39" s="133"/>
      <c r="AG39" s="290"/>
      <c r="AI39" s="109" t="s">
        <v>146</v>
      </c>
      <c r="AJ39" s="108">
        <f t="shared" si="15"/>
        <v>0</v>
      </c>
      <c r="AK39" s="291"/>
      <c r="AL39" s="291"/>
      <c r="AM39" s="291"/>
      <c r="AN39" s="291"/>
      <c r="AO39" s="291"/>
      <c r="AP39" s="291"/>
      <c r="AQ39" s="408"/>
      <c r="AR39" s="408"/>
    </row>
    <row r="40" spans="1:44" ht="14.25" customHeight="1" x14ac:dyDescent="0.35">
      <c r="A40" s="271">
        <v>14</v>
      </c>
      <c r="B40" s="653" t="str">
        <f>IF('Competitor List'!J19="Y",'Competitor List'!B19," ")</f>
        <v xml:space="preserve"> </v>
      </c>
      <c r="C40" s="653"/>
      <c r="D40" s="115" t="str">
        <f>IF('Competitor List'!H19="Y","Y","N")</f>
        <v>N</v>
      </c>
      <c r="E40" s="272">
        <f>'Competitor List'!O19</f>
        <v>114</v>
      </c>
      <c r="F40" s="515" t="str">
        <f xml:space="preserve"> T('Competitor List'!F19)</f>
        <v/>
      </c>
      <c r="G40" s="43"/>
      <c r="H40" s="43"/>
      <c r="I40" s="44"/>
      <c r="J40" s="243"/>
      <c r="K40" s="244"/>
      <c r="L40" s="245"/>
      <c r="M40" s="43"/>
      <c r="N40" s="43"/>
      <c r="O40" s="44"/>
      <c r="P40" s="244"/>
      <c r="Q40" s="244"/>
      <c r="R40" s="245"/>
      <c r="S40" s="115" t="str">
        <f t="shared" si="5"/>
        <v>DQ</v>
      </c>
      <c r="T40" s="115" t="str">
        <f t="shared" si="0"/>
        <v>DQ</v>
      </c>
      <c r="U40" s="273">
        <f t="shared" si="12"/>
        <v>0</v>
      </c>
      <c r="V40" s="32" t="str">
        <f t="shared" si="6"/>
        <v>DQ</v>
      </c>
      <c r="W40" s="115" t="str">
        <f t="shared" si="7"/>
        <v>DQ</v>
      </c>
      <c r="X40" s="273" t="str">
        <f t="shared" si="1"/>
        <v>DQ</v>
      </c>
      <c r="Y40" s="274" t="str">
        <f t="shared" si="2"/>
        <v>DQ</v>
      </c>
      <c r="Z40" s="93" t="str">
        <f t="shared" si="3"/>
        <v>DQ</v>
      </c>
      <c r="AA40" s="156" t="str">
        <f t="shared" si="4"/>
        <v>DQ</v>
      </c>
      <c r="AB40" s="432" t="str">
        <f t="shared" si="13"/>
        <v/>
      </c>
      <c r="AC40" s="433" t="str">
        <f t="shared" si="14"/>
        <v/>
      </c>
      <c r="AD40" s="506" t="str">
        <f t="shared" si="10"/>
        <v/>
      </c>
      <c r="AE40" s="506">
        <f t="shared" si="11"/>
        <v>0</v>
      </c>
      <c r="AF40" s="133"/>
      <c r="AG40" s="290"/>
      <c r="AI40" s="109" t="s">
        <v>147</v>
      </c>
      <c r="AJ40" s="108">
        <f t="shared" si="15"/>
        <v>0</v>
      </c>
      <c r="AK40" s="291"/>
      <c r="AL40" s="291"/>
      <c r="AM40" s="291"/>
      <c r="AN40" s="291"/>
      <c r="AO40" s="291"/>
      <c r="AP40" s="291"/>
      <c r="AQ40" s="408"/>
      <c r="AR40" s="408"/>
    </row>
    <row r="41" spans="1:44" ht="14.25" customHeight="1" thickBot="1" x14ac:dyDescent="0.4">
      <c r="A41" s="275">
        <v>15</v>
      </c>
      <c r="B41" s="654" t="str">
        <f>IF('Competitor List'!J20="Y",'Competitor List'!B20," ")</f>
        <v xml:space="preserve"> </v>
      </c>
      <c r="C41" s="654"/>
      <c r="D41" s="122" t="str">
        <f>IF('Competitor List'!H20="Y","Y","N")</f>
        <v>N</v>
      </c>
      <c r="E41" s="276">
        <f>'Competitor List'!O20</f>
        <v>115</v>
      </c>
      <c r="F41" s="516" t="str">
        <f xml:space="preserve"> T('Competitor List'!F20)</f>
        <v/>
      </c>
      <c r="G41" s="232"/>
      <c r="H41" s="232"/>
      <c r="I41" s="233"/>
      <c r="J41" s="246"/>
      <c r="K41" s="247"/>
      <c r="L41" s="248"/>
      <c r="M41" s="232"/>
      <c r="N41" s="232"/>
      <c r="O41" s="233"/>
      <c r="P41" s="247"/>
      <c r="Q41" s="247"/>
      <c r="R41" s="248"/>
      <c r="S41" s="122" t="str">
        <f t="shared" si="5"/>
        <v>DQ</v>
      </c>
      <c r="T41" s="122" t="str">
        <f t="shared" si="0"/>
        <v>DQ</v>
      </c>
      <c r="U41" s="281">
        <f t="shared" si="12"/>
        <v>0</v>
      </c>
      <c r="V41" s="75" t="str">
        <f t="shared" si="6"/>
        <v>DQ</v>
      </c>
      <c r="W41" s="122" t="str">
        <f t="shared" si="7"/>
        <v>DQ</v>
      </c>
      <c r="X41" s="277" t="str">
        <f t="shared" si="1"/>
        <v>DQ</v>
      </c>
      <c r="Y41" s="278" t="str">
        <f t="shared" si="2"/>
        <v>DQ</v>
      </c>
      <c r="Z41" s="93" t="str">
        <f t="shared" si="3"/>
        <v>DQ</v>
      </c>
      <c r="AA41" s="156" t="str">
        <f t="shared" si="4"/>
        <v>DQ</v>
      </c>
      <c r="AB41" s="434" t="str">
        <f t="shared" si="13"/>
        <v/>
      </c>
      <c r="AC41" s="435" t="str">
        <f t="shared" si="14"/>
        <v/>
      </c>
      <c r="AD41" s="507" t="str">
        <f t="shared" si="10"/>
        <v/>
      </c>
      <c r="AE41" s="507">
        <f t="shared" si="11"/>
        <v>0</v>
      </c>
      <c r="AF41" s="133"/>
      <c r="AG41" s="290"/>
      <c r="AI41" s="109" t="s">
        <v>138</v>
      </c>
      <c r="AJ41" s="108">
        <f t="shared" si="15"/>
        <v>0</v>
      </c>
      <c r="AK41" s="291"/>
      <c r="AL41" s="291"/>
      <c r="AM41" s="291"/>
      <c r="AN41" s="291"/>
      <c r="AO41" s="291"/>
      <c r="AP41" s="291"/>
      <c r="AQ41" s="408"/>
      <c r="AR41" s="408"/>
    </row>
    <row r="42" spans="1:44" ht="14.25" customHeight="1" x14ac:dyDescent="0.35">
      <c r="A42" s="267">
        <v>16</v>
      </c>
      <c r="B42" s="655" t="str">
        <f>IF('Competitor List'!J21="Y",'Competitor List'!B21," ")</f>
        <v xml:space="preserve"> </v>
      </c>
      <c r="C42" s="655"/>
      <c r="D42" s="118" t="str">
        <f>IF('Competitor List'!H21="Y","Y","N")</f>
        <v>N</v>
      </c>
      <c r="E42" s="268">
        <f>'Competitor List'!O21</f>
        <v>116</v>
      </c>
      <c r="F42" s="514" t="str">
        <f xml:space="preserve"> T('Competitor List'!F21)</f>
        <v/>
      </c>
      <c r="G42" s="230"/>
      <c r="H42" s="230"/>
      <c r="I42" s="236"/>
      <c r="J42" s="249"/>
      <c r="K42" s="250"/>
      <c r="L42" s="251"/>
      <c r="M42" s="230"/>
      <c r="N42" s="230"/>
      <c r="O42" s="236"/>
      <c r="P42" s="250"/>
      <c r="Q42" s="250"/>
      <c r="R42" s="251"/>
      <c r="S42" s="118" t="str">
        <f t="shared" si="5"/>
        <v>DQ</v>
      </c>
      <c r="T42" s="118" t="str">
        <f t="shared" si="0"/>
        <v>DQ</v>
      </c>
      <c r="U42" s="269">
        <f t="shared" si="12"/>
        <v>0</v>
      </c>
      <c r="V42" s="87" t="str">
        <f t="shared" si="6"/>
        <v>DQ</v>
      </c>
      <c r="W42" s="118" t="str">
        <f t="shared" si="7"/>
        <v>DQ</v>
      </c>
      <c r="X42" s="269" t="str">
        <f t="shared" si="1"/>
        <v>DQ</v>
      </c>
      <c r="Y42" s="270" t="str">
        <f t="shared" si="2"/>
        <v>DQ</v>
      </c>
      <c r="Z42" s="93" t="str">
        <f t="shared" si="3"/>
        <v>DQ</v>
      </c>
      <c r="AA42" s="156" t="str">
        <f t="shared" si="4"/>
        <v>DQ</v>
      </c>
      <c r="AB42" s="430" t="str">
        <f t="shared" si="13"/>
        <v/>
      </c>
      <c r="AC42" s="431" t="str">
        <f t="shared" si="14"/>
        <v/>
      </c>
      <c r="AD42" s="505" t="str">
        <f t="shared" si="10"/>
        <v/>
      </c>
      <c r="AE42" s="505">
        <f t="shared" si="11"/>
        <v>0</v>
      </c>
      <c r="AF42" s="133"/>
      <c r="AG42" s="290"/>
      <c r="AI42" s="109" t="s">
        <v>139</v>
      </c>
      <c r="AJ42" s="108">
        <f t="shared" si="15"/>
        <v>0</v>
      </c>
      <c r="AK42" s="291"/>
      <c r="AL42" s="291"/>
      <c r="AM42" s="291"/>
      <c r="AN42" s="291"/>
      <c r="AO42" s="291"/>
      <c r="AP42" s="291"/>
      <c r="AQ42" s="408"/>
      <c r="AR42" s="408"/>
    </row>
    <row r="43" spans="1:44" ht="14.25" customHeight="1" x14ac:dyDescent="0.35">
      <c r="A43" s="271">
        <v>17</v>
      </c>
      <c r="B43" s="653" t="str">
        <f>IF('Competitor List'!J22="Y",'Competitor List'!B22," ")</f>
        <v xml:space="preserve"> </v>
      </c>
      <c r="C43" s="653"/>
      <c r="D43" s="115" t="str">
        <f>IF('Competitor List'!H22="Y","Y","N")</f>
        <v>N</v>
      </c>
      <c r="E43" s="272">
        <f>'Competitor List'!O22</f>
        <v>117</v>
      </c>
      <c r="F43" s="515" t="str">
        <f xml:space="preserve"> T('Competitor List'!F22)</f>
        <v/>
      </c>
      <c r="G43" s="43"/>
      <c r="H43" s="43"/>
      <c r="I43" s="44"/>
      <c r="J43" s="243"/>
      <c r="K43" s="244"/>
      <c r="L43" s="245"/>
      <c r="M43" s="43"/>
      <c r="N43" s="43"/>
      <c r="O43" s="44"/>
      <c r="P43" s="244"/>
      <c r="Q43" s="244"/>
      <c r="R43" s="245"/>
      <c r="S43" s="115" t="str">
        <f t="shared" si="5"/>
        <v>DQ</v>
      </c>
      <c r="T43" s="115" t="str">
        <f t="shared" si="0"/>
        <v>DQ</v>
      </c>
      <c r="U43" s="273">
        <f t="shared" si="12"/>
        <v>0</v>
      </c>
      <c r="V43" s="32" t="str">
        <f t="shared" si="6"/>
        <v>DQ</v>
      </c>
      <c r="W43" s="115" t="str">
        <f t="shared" si="7"/>
        <v>DQ</v>
      </c>
      <c r="X43" s="273" t="str">
        <f t="shared" si="1"/>
        <v>DQ</v>
      </c>
      <c r="Y43" s="274" t="str">
        <f t="shared" si="2"/>
        <v>DQ</v>
      </c>
      <c r="Z43" s="93" t="str">
        <f t="shared" si="3"/>
        <v>DQ</v>
      </c>
      <c r="AA43" s="156" t="str">
        <f t="shared" si="4"/>
        <v>DQ</v>
      </c>
      <c r="AB43" s="432" t="str">
        <f t="shared" si="13"/>
        <v/>
      </c>
      <c r="AC43" s="433" t="str">
        <f t="shared" si="14"/>
        <v/>
      </c>
      <c r="AD43" s="506" t="str">
        <f t="shared" si="10"/>
        <v/>
      </c>
      <c r="AE43" s="506">
        <f t="shared" si="11"/>
        <v>0</v>
      </c>
      <c r="AF43" s="133"/>
      <c r="AG43" s="290"/>
      <c r="AI43" s="109" t="s">
        <v>140</v>
      </c>
      <c r="AJ43" s="108">
        <f t="shared" si="15"/>
        <v>0</v>
      </c>
      <c r="AK43" s="291"/>
      <c r="AL43" s="291"/>
      <c r="AM43" s="291"/>
      <c r="AN43" s="291"/>
      <c r="AO43" s="291"/>
      <c r="AP43" s="291"/>
      <c r="AQ43" s="408"/>
      <c r="AR43" s="408"/>
    </row>
    <row r="44" spans="1:44" ht="14.25" customHeight="1" thickBot="1" x14ac:dyDescent="0.4">
      <c r="A44" s="279">
        <v>18</v>
      </c>
      <c r="B44" s="656" t="str">
        <f>IF('Competitor List'!J23="Y",'Competitor List'!B23," ")</f>
        <v xml:space="preserve"> </v>
      </c>
      <c r="C44" s="656"/>
      <c r="D44" s="120" t="str">
        <f>IF('Competitor List'!H23="Y","Y","N")</f>
        <v>N</v>
      </c>
      <c r="E44" s="280">
        <f>'Competitor List'!O23</f>
        <v>118</v>
      </c>
      <c r="F44" s="517" t="str">
        <f xml:space="preserve"> T('Competitor List'!F23)</f>
        <v/>
      </c>
      <c r="G44" s="231"/>
      <c r="H44" s="231"/>
      <c r="I44" s="237"/>
      <c r="J44" s="252"/>
      <c r="K44" s="253"/>
      <c r="L44" s="254"/>
      <c r="M44" s="231"/>
      <c r="N44" s="231"/>
      <c r="O44" s="237"/>
      <c r="P44" s="253"/>
      <c r="Q44" s="253"/>
      <c r="R44" s="254"/>
      <c r="S44" s="120" t="str">
        <f t="shared" si="5"/>
        <v>DQ</v>
      </c>
      <c r="T44" s="120" t="str">
        <f t="shared" si="0"/>
        <v>DQ</v>
      </c>
      <c r="U44" s="281">
        <f t="shared" si="12"/>
        <v>0</v>
      </c>
      <c r="V44" s="71" t="str">
        <f t="shared" si="6"/>
        <v>DQ</v>
      </c>
      <c r="W44" s="120" t="str">
        <f t="shared" si="7"/>
        <v>DQ</v>
      </c>
      <c r="X44" s="281" t="str">
        <f t="shared" si="1"/>
        <v>DQ</v>
      </c>
      <c r="Y44" s="282" t="str">
        <f t="shared" si="2"/>
        <v>DQ</v>
      </c>
      <c r="Z44" s="93" t="str">
        <f t="shared" si="3"/>
        <v>DQ</v>
      </c>
      <c r="AA44" s="156" t="str">
        <f t="shared" si="4"/>
        <v>DQ</v>
      </c>
      <c r="AB44" s="434" t="str">
        <f t="shared" si="13"/>
        <v/>
      </c>
      <c r="AC44" s="435" t="str">
        <f t="shared" si="14"/>
        <v/>
      </c>
      <c r="AD44" s="507" t="str">
        <f t="shared" si="10"/>
        <v/>
      </c>
      <c r="AE44" s="507">
        <f t="shared" si="11"/>
        <v>0</v>
      </c>
      <c r="AF44" s="133"/>
      <c r="AG44" s="290"/>
      <c r="AI44" s="109" t="s">
        <v>141</v>
      </c>
      <c r="AJ44" s="108">
        <f t="shared" si="15"/>
        <v>0</v>
      </c>
      <c r="AK44" s="291"/>
      <c r="AL44" s="291"/>
      <c r="AM44" s="291"/>
      <c r="AN44" s="291"/>
      <c r="AO44" s="291"/>
      <c r="AP44" s="291"/>
      <c r="AQ44" s="408"/>
      <c r="AR44" s="408"/>
    </row>
    <row r="45" spans="1:44" ht="14.25" customHeight="1" x14ac:dyDescent="0.35">
      <c r="A45" s="284">
        <v>19</v>
      </c>
      <c r="B45" s="651" t="str">
        <f>IF('Competitor List'!J24="Y",'Competitor List'!B24," ")</f>
        <v xml:space="preserve"> </v>
      </c>
      <c r="C45" s="651"/>
      <c r="D45" s="117" t="str">
        <f>IF('Competitor List'!H24="Y","Y","N")</f>
        <v>N</v>
      </c>
      <c r="E45" s="285">
        <f>'Competitor List'!O24</f>
        <v>119</v>
      </c>
      <c r="F45" s="518" t="str">
        <f xml:space="preserve"> T('Competitor List'!F24)</f>
        <v/>
      </c>
      <c r="G45" s="234"/>
      <c r="H45" s="234"/>
      <c r="I45" s="235"/>
      <c r="J45" s="255"/>
      <c r="K45" s="256"/>
      <c r="L45" s="257"/>
      <c r="M45" s="234"/>
      <c r="N45" s="234"/>
      <c r="O45" s="235"/>
      <c r="P45" s="256"/>
      <c r="Q45" s="256"/>
      <c r="R45" s="257"/>
      <c r="S45" s="117" t="str">
        <f t="shared" si="5"/>
        <v>DQ</v>
      </c>
      <c r="T45" s="117" t="str">
        <f t="shared" si="0"/>
        <v>DQ</v>
      </c>
      <c r="U45" s="269">
        <f t="shared" si="12"/>
        <v>0</v>
      </c>
      <c r="V45" s="78" t="str">
        <f t="shared" si="6"/>
        <v>DQ</v>
      </c>
      <c r="W45" s="117" t="str">
        <f t="shared" si="7"/>
        <v>DQ</v>
      </c>
      <c r="X45" s="286" t="str">
        <f t="shared" si="1"/>
        <v>DQ</v>
      </c>
      <c r="Y45" s="287" t="str">
        <f t="shared" si="2"/>
        <v>DQ</v>
      </c>
      <c r="Z45" s="93" t="str">
        <f t="shared" si="3"/>
        <v>DQ</v>
      </c>
      <c r="AA45" s="156" t="str">
        <f t="shared" si="4"/>
        <v>DQ</v>
      </c>
      <c r="AB45" s="430" t="str">
        <f t="shared" si="13"/>
        <v/>
      </c>
      <c r="AC45" s="431" t="str">
        <f t="shared" si="14"/>
        <v/>
      </c>
      <c r="AD45" s="505" t="str">
        <f t="shared" si="10"/>
        <v/>
      </c>
      <c r="AE45" s="505">
        <f t="shared" si="11"/>
        <v>0</v>
      </c>
      <c r="AF45" s="133"/>
      <c r="AG45" s="290"/>
      <c r="AI45" s="109" t="s">
        <v>142</v>
      </c>
      <c r="AJ45" s="108">
        <f t="shared" si="15"/>
        <v>0</v>
      </c>
      <c r="AK45" s="291"/>
      <c r="AL45" s="291"/>
      <c r="AM45" s="291"/>
      <c r="AN45" s="291"/>
      <c r="AO45" s="291"/>
      <c r="AP45" s="291"/>
      <c r="AQ45" s="408"/>
      <c r="AR45" s="408"/>
    </row>
    <row r="46" spans="1:44" ht="14.25" customHeight="1" x14ac:dyDescent="0.35">
      <c r="A46" s="271">
        <v>20</v>
      </c>
      <c r="B46" s="653" t="str">
        <f>IF('Competitor List'!J25="Y",'Competitor List'!B25," ")</f>
        <v xml:space="preserve"> </v>
      </c>
      <c r="C46" s="653"/>
      <c r="D46" s="115" t="str">
        <f>IF('Competitor List'!H25="Y","Y","N")</f>
        <v>N</v>
      </c>
      <c r="E46" s="272">
        <f>'Competitor List'!O25</f>
        <v>120</v>
      </c>
      <c r="F46" s="515" t="str">
        <f xml:space="preserve"> T('Competitor List'!F25)</f>
        <v/>
      </c>
      <c r="G46" s="43"/>
      <c r="H46" s="43"/>
      <c r="I46" s="44"/>
      <c r="J46" s="243"/>
      <c r="K46" s="244"/>
      <c r="L46" s="245"/>
      <c r="M46" s="43"/>
      <c r="N46" s="43"/>
      <c r="O46" s="44"/>
      <c r="P46" s="244"/>
      <c r="Q46" s="244"/>
      <c r="R46" s="245"/>
      <c r="S46" s="115" t="str">
        <f t="shared" si="5"/>
        <v>DQ</v>
      </c>
      <c r="T46" s="115" t="str">
        <f t="shared" si="0"/>
        <v>DQ</v>
      </c>
      <c r="U46" s="273">
        <f t="shared" si="12"/>
        <v>0</v>
      </c>
      <c r="V46" s="32" t="str">
        <f t="shared" si="6"/>
        <v>DQ</v>
      </c>
      <c r="W46" s="115" t="str">
        <f t="shared" si="7"/>
        <v>DQ</v>
      </c>
      <c r="X46" s="273" t="str">
        <f t="shared" si="1"/>
        <v>DQ</v>
      </c>
      <c r="Y46" s="274" t="str">
        <f t="shared" si="2"/>
        <v>DQ</v>
      </c>
      <c r="Z46" s="93" t="str">
        <f t="shared" si="3"/>
        <v>DQ</v>
      </c>
      <c r="AA46" s="156" t="str">
        <f t="shared" si="4"/>
        <v>DQ</v>
      </c>
      <c r="AB46" s="432" t="str">
        <f t="shared" si="13"/>
        <v/>
      </c>
      <c r="AC46" s="433" t="str">
        <f t="shared" si="14"/>
        <v/>
      </c>
      <c r="AD46" s="506" t="str">
        <f t="shared" si="10"/>
        <v/>
      </c>
      <c r="AE46" s="506">
        <f t="shared" si="11"/>
        <v>0</v>
      </c>
      <c r="AF46" s="133"/>
      <c r="AG46" s="290"/>
      <c r="AI46" s="109" t="s">
        <v>143</v>
      </c>
      <c r="AJ46" s="108">
        <f t="shared" si="15"/>
        <v>0</v>
      </c>
      <c r="AK46" s="291"/>
      <c r="AL46" s="291"/>
      <c r="AM46" s="291"/>
      <c r="AN46" s="291"/>
      <c r="AO46" s="291"/>
      <c r="AP46" s="291"/>
      <c r="AQ46" s="408"/>
      <c r="AR46" s="408"/>
    </row>
    <row r="47" spans="1:44" ht="14.25" customHeight="1" thickBot="1" x14ac:dyDescent="0.4">
      <c r="A47" s="275">
        <v>21</v>
      </c>
      <c r="B47" s="654" t="str">
        <f>IF('Competitor List'!J26="Y",'Competitor List'!B26," ")</f>
        <v xml:space="preserve"> </v>
      </c>
      <c r="C47" s="654"/>
      <c r="D47" s="122" t="str">
        <f>IF('Competitor List'!H26="Y","Y","N")</f>
        <v>N</v>
      </c>
      <c r="E47" s="276">
        <f>'Competitor List'!O26</f>
        <v>201</v>
      </c>
      <c r="F47" s="516" t="str">
        <f xml:space="preserve"> T('Competitor List'!F26)</f>
        <v/>
      </c>
      <c r="G47" s="232"/>
      <c r="H47" s="232"/>
      <c r="I47" s="233"/>
      <c r="J47" s="246"/>
      <c r="K47" s="247"/>
      <c r="L47" s="248"/>
      <c r="M47" s="232"/>
      <c r="N47" s="232"/>
      <c r="O47" s="233"/>
      <c r="P47" s="247"/>
      <c r="Q47" s="247"/>
      <c r="R47" s="248"/>
      <c r="S47" s="122" t="str">
        <f t="shared" si="5"/>
        <v>DQ</v>
      </c>
      <c r="T47" s="122" t="str">
        <f t="shared" si="0"/>
        <v>DQ</v>
      </c>
      <c r="U47" s="281">
        <f t="shared" si="12"/>
        <v>0</v>
      </c>
      <c r="V47" s="75" t="str">
        <f t="shared" si="6"/>
        <v>DQ</v>
      </c>
      <c r="W47" s="122" t="str">
        <f t="shared" si="7"/>
        <v>DQ</v>
      </c>
      <c r="X47" s="277" t="str">
        <f t="shared" si="1"/>
        <v>DQ</v>
      </c>
      <c r="Y47" s="278" t="str">
        <f t="shared" si="2"/>
        <v>DQ</v>
      </c>
      <c r="Z47" s="93" t="str">
        <f t="shared" si="3"/>
        <v>DQ</v>
      </c>
      <c r="AA47" s="156" t="str">
        <f t="shared" si="4"/>
        <v>DQ</v>
      </c>
      <c r="AB47" s="434" t="str">
        <f t="shared" si="13"/>
        <v/>
      </c>
      <c r="AC47" s="435" t="str">
        <f t="shared" si="14"/>
        <v/>
      </c>
      <c r="AD47" s="507" t="str">
        <f t="shared" si="10"/>
        <v/>
      </c>
      <c r="AE47" s="507">
        <f t="shared" si="11"/>
        <v>0</v>
      </c>
      <c r="AF47" s="133"/>
      <c r="AG47" s="290"/>
      <c r="AI47" s="291"/>
      <c r="AJ47" s="291"/>
      <c r="AK47" s="291"/>
      <c r="AL47" s="291"/>
      <c r="AM47" s="291"/>
      <c r="AN47" s="291"/>
      <c r="AO47" s="291"/>
      <c r="AP47" s="291"/>
      <c r="AQ47" s="291"/>
      <c r="AR47" s="291"/>
    </row>
    <row r="48" spans="1:44" ht="14.25" customHeight="1" x14ac:dyDescent="0.35">
      <c r="A48" s="267">
        <v>22</v>
      </c>
      <c r="B48" s="655" t="str">
        <f>IF('Competitor List'!J27="Y",'Competitor List'!B27," ")</f>
        <v xml:space="preserve"> </v>
      </c>
      <c r="C48" s="655"/>
      <c r="D48" s="118" t="str">
        <f>IF('Competitor List'!H27="Y","Y","N")</f>
        <v>N</v>
      </c>
      <c r="E48" s="268">
        <f>'Competitor List'!O27</f>
        <v>202</v>
      </c>
      <c r="F48" s="514" t="str">
        <f xml:space="preserve"> T('Competitor List'!F27)</f>
        <v/>
      </c>
      <c r="G48" s="230"/>
      <c r="H48" s="230"/>
      <c r="I48" s="236"/>
      <c r="J48" s="249"/>
      <c r="K48" s="250"/>
      <c r="L48" s="251"/>
      <c r="M48" s="230"/>
      <c r="N48" s="230"/>
      <c r="O48" s="236"/>
      <c r="P48" s="250"/>
      <c r="Q48" s="250"/>
      <c r="R48" s="251"/>
      <c r="S48" s="118" t="str">
        <f t="shared" si="5"/>
        <v>DQ</v>
      </c>
      <c r="T48" s="118" t="str">
        <f t="shared" si="0"/>
        <v>DQ</v>
      </c>
      <c r="U48" s="269">
        <f t="shared" si="12"/>
        <v>0</v>
      </c>
      <c r="V48" s="87" t="str">
        <f t="shared" si="6"/>
        <v>DQ</v>
      </c>
      <c r="W48" s="118" t="str">
        <f t="shared" si="7"/>
        <v>DQ</v>
      </c>
      <c r="X48" s="269" t="str">
        <f t="shared" si="1"/>
        <v>DQ</v>
      </c>
      <c r="Y48" s="270" t="str">
        <f t="shared" si="2"/>
        <v>DQ</v>
      </c>
      <c r="Z48" s="93" t="str">
        <f t="shared" si="3"/>
        <v>DQ</v>
      </c>
      <c r="AA48" s="156" t="str">
        <f t="shared" si="4"/>
        <v>DQ</v>
      </c>
      <c r="AB48" s="430" t="str">
        <f t="shared" si="13"/>
        <v/>
      </c>
      <c r="AC48" s="431" t="str">
        <f t="shared" si="14"/>
        <v/>
      </c>
      <c r="AD48" s="505" t="str">
        <f t="shared" si="10"/>
        <v/>
      </c>
      <c r="AE48" s="505">
        <f t="shared" si="11"/>
        <v>0</v>
      </c>
      <c r="AF48" s="133"/>
      <c r="AG48" s="290"/>
      <c r="AI48" s="291" t="s">
        <v>293</v>
      </c>
      <c r="AJ48" s="291"/>
      <c r="AK48" s="291"/>
      <c r="AL48" s="291"/>
      <c r="AM48" s="291"/>
      <c r="AN48" s="291"/>
      <c r="AO48" s="291"/>
      <c r="AP48" s="291"/>
      <c r="AQ48" s="291"/>
      <c r="AR48" s="291"/>
    </row>
    <row r="49" spans="1:44" ht="14.25" customHeight="1" x14ac:dyDescent="0.35">
      <c r="A49" s="271">
        <v>23</v>
      </c>
      <c r="B49" s="653" t="str">
        <f>IF('Competitor List'!J28="Y",'Competitor List'!B28," ")</f>
        <v xml:space="preserve"> </v>
      </c>
      <c r="C49" s="653"/>
      <c r="D49" s="115" t="str">
        <f>IF('Competitor List'!H28="Y","Y","N")</f>
        <v>N</v>
      </c>
      <c r="E49" s="272">
        <f>'Competitor List'!O28</f>
        <v>203</v>
      </c>
      <c r="F49" s="515" t="str">
        <f xml:space="preserve"> T('Competitor List'!F28)</f>
        <v/>
      </c>
      <c r="G49" s="43"/>
      <c r="H49" s="43"/>
      <c r="I49" s="44"/>
      <c r="J49" s="243"/>
      <c r="K49" s="244"/>
      <c r="L49" s="245"/>
      <c r="M49" s="43"/>
      <c r="N49" s="43"/>
      <c r="O49" s="44"/>
      <c r="P49" s="244"/>
      <c r="Q49" s="244"/>
      <c r="R49" s="245"/>
      <c r="S49" s="115" t="str">
        <f t="shared" si="5"/>
        <v>DQ</v>
      </c>
      <c r="T49" s="115" t="str">
        <f t="shared" si="0"/>
        <v>DQ</v>
      </c>
      <c r="U49" s="273">
        <f t="shared" si="12"/>
        <v>0</v>
      </c>
      <c r="V49" s="32" t="str">
        <f t="shared" si="6"/>
        <v>DQ</v>
      </c>
      <c r="W49" s="115" t="str">
        <f t="shared" si="7"/>
        <v>DQ</v>
      </c>
      <c r="X49" s="273" t="str">
        <f t="shared" si="1"/>
        <v>DQ</v>
      </c>
      <c r="Y49" s="274" t="str">
        <f t="shared" si="2"/>
        <v>DQ</v>
      </c>
      <c r="Z49" s="93" t="str">
        <f t="shared" si="3"/>
        <v>DQ</v>
      </c>
      <c r="AA49" s="156" t="str">
        <f t="shared" si="4"/>
        <v>DQ</v>
      </c>
      <c r="AB49" s="432" t="str">
        <f t="shared" si="13"/>
        <v/>
      </c>
      <c r="AC49" s="433" t="str">
        <f t="shared" si="14"/>
        <v/>
      </c>
      <c r="AD49" s="506" t="str">
        <f t="shared" si="10"/>
        <v/>
      </c>
      <c r="AE49" s="506">
        <f t="shared" si="11"/>
        <v>0</v>
      </c>
      <c r="AF49" s="133"/>
      <c r="AG49" s="290"/>
      <c r="AI49" s="291"/>
      <c r="AJ49" s="291"/>
      <c r="AK49" s="291"/>
      <c r="AL49" s="291"/>
      <c r="AM49" s="291"/>
      <c r="AN49" s="291"/>
      <c r="AO49" s="291"/>
      <c r="AP49" s="291"/>
      <c r="AQ49" s="291"/>
      <c r="AR49" s="291"/>
    </row>
    <row r="50" spans="1:44" ht="14.25" customHeight="1" thickBot="1" x14ac:dyDescent="0.4">
      <c r="A50" s="279">
        <v>24</v>
      </c>
      <c r="B50" s="656" t="str">
        <f>IF('Competitor List'!J29="Y",'Competitor List'!B29," ")</f>
        <v xml:space="preserve"> </v>
      </c>
      <c r="C50" s="656"/>
      <c r="D50" s="120" t="str">
        <f>IF('Competitor List'!H29="Y","Y","N")</f>
        <v>N</v>
      </c>
      <c r="E50" s="280">
        <f>'Competitor List'!O29</f>
        <v>204</v>
      </c>
      <c r="F50" s="517" t="str">
        <f xml:space="preserve"> T('Competitor List'!F29)</f>
        <v/>
      </c>
      <c r="G50" s="231"/>
      <c r="H50" s="231"/>
      <c r="I50" s="237"/>
      <c r="J50" s="252"/>
      <c r="K50" s="253"/>
      <c r="L50" s="254"/>
      <c r="M50" s="231"/>
      <c r="N50" s="231"/>
      <c r="O50" s="237"/>
      <c r="P50" s="253"/>
      <c r="Q50" s="253"/>
      <c r="R50" s="254"/>
      <c r="S50" s="120" t="str">
        <f t="shared" si="5"/>
        <v>DQ</v>
      </c>
      <c r="T50" s="120" t="str">
        <f t="shared" si="0"/>
        <v>DQ</v>
      </c>
      <c r="U50" s="281">
        <f t="shared" si="12"/>
        <v>0</v>
      </c>
      <c r="V50" s="71" t="str">
        <f t="shared" si="6"/>
        <v>DQ</v>
      </c>
      <c r="W50" s="120" t="str">
        <f t="shared" si="7"/>
        <v>DQ</v>
      </c>
      <c r="X50" s="281" t="str">
        <f t="shared" si="1"/>
        <v>DQ</v>
      </c>
      <c r="Y50" s="282" t="str">
        <f t="shared" si="2"/>
        <v>DQ</v>
      </c>
      <c r="Z50" s="93" t="str">
        <f t="shared" si="3"/>
        <v>DQ</v>
      </c>
      <c r="AA50" s="156" t="str">
        <f t="shared" si="4"/>
        <v>DQ</v>
      </c>
      <c r="AB50" s="434" t="str">
        <f t="shared" si="13"/>
        <v/>
      </c>
      <c r="AC50" s="435" t="str">
        <f t="shared" si="14"/>
        <v/>
      </c>
      <c r="AD50" s="507" t="str">
        <f t="shared" si="10"/>
        <v/>
      </c>
      <c r="AE50" s="507">
        <f t="shared" si="11"/>
        <v>0</v>
      </c>
      <c r="AF50" s="133"/>
      <c r="AG50" s="290"/>
      <c r="AI50" s="291"/>
      <c r="AJ50" s="291"/>
      <c r="AK50" s="291"/>
      <c r="AL50" s="291"/>
      <c r="AM50" s="291"/>
      <c r="AN50" s="291"/>
      <c r="AO50" s="291"/>
      <c r="AP50" s="291"/>
      <c r="AQ50" s="291"/>
      <c r="AR50" s="291"/>
    </row>
    <row r="51" spans="1:44" ht="14.25" customHeight="1" x14ac:dyDescent="0.35">
      <c r="A51" s="284">
        <v>25</v>
      </c>
      <c r="B51" s="651" t="str">
        <f>IF('Competitor List'!J30="Y",'Competitor List'!B30," ")</f>
        <v xml:space="preserve"> </v>
      </c>
      <c r="C51" s="651"/>
      <c r="D51" s="117" t="str">
        <f>IF('Competitor List'!H30="Y","Y","N")</f>
        <v>N</v>
      </c>
      <c r="E51" s="285">
        <f>'Competitor List'!O30</f>
        <v>205</v>
      </c>
      <c r="F51" s="518" t="str">
        <f xml:space="preserve"> T('Competitor List'!F30)</f>
        <v/>
      </c>
      <c r="G51" s="234"/>
      <c r="H51" s="234"/>
      <c r="I51" s="235"/>
      <c r="J51" s="255"/>
      <c r="K51" s="256"/>
      <c r="L51" s="257"/>
      <c r="M51" s="234"/>
      <c r="N51" s="234"/>
      <c r="O51" s="235"/>
      <c r="P51" s="256"/>
      <c r="Q51" s="256"/>
      <c r="R51" s="257"/>
      <c r="S51" s="117" t="str">
        <f t="shared" si="5"/>
        <v>DQ</v>
      </c>
      <c r="T51" s="117" t="str">
        <f t="shared" si="0"/>
        <v>DQ</v>
      </c>
      <c r="U51" s="269">
        <f t="shared" si="12"/>
        <v>0</v>
      </c>
      <c r="V51" s="78" t="str">
        <f t="shared" si="6"/>
        <v>DQ</v>
      </c>
      <c r="W51" s="117" t="str">
        <f t="shared" si="7"/>
        <v>DQ</v>
      </c>
      <c r="X51" s="286" t="str">
        <f t="shared" si="1"/>
        <v>DQ</v>
      </c>
      <c r="Y51" s="287" t="str">
        <f t="shared" si="2"/>
        <v>DQ</v>
      </c>
      <c r="Z51" s="93" t="str">
        <f t="shared" si="3"/>
        <v>DQ</v>
      </c>
      <c r="AA51" s="156" t="str">
        <f t="shared" si="4"/>
        <v>DQ</v>
      </c>
      <c r="AB51" s="430" t="str">
        <f t="shared" si="13"/>
        <v/>
      </c>
      <c r="AC51" s="431" t="str">
        <f t="shared" si="14"/>
        <v/>
      </c>
      <c r="AD51" s="505" t="str">
        <f t="shared" si="10"/>
        <v/>
      </c>
      <c r="AE51" s="505">
        <f t="shared" si="11"/>
        <v>0</v>
      </c>
      <c r="AF51" s="133"/>
      <c r="AG51" s="290"/>
      <c r="AI51" s="291"/>
      <c r="AJ51" s="291"/>
      <c r="AK51" s="291"/>
      <c r="AL51" s="291"/>
      <c r="AM51" s="291"/>
      <c r="AN51" s="291"/>
      <c r="AO51" s="291"/>
      <c r="AP51" s="291"/>
      <c r="AQ51" s="291"/>
      <c r="AR51" s="291"/>
    </row>
    <row r="52" spans="1:44" ht="14.25" customHeight="1" x14ac:dyDescent="0.35">
      <c r="A52" s="271">
        <v>26</v>
      </c>
      <c r="B52" s="653" t="str">
        <f>IF('Competitor List'!J31="Y",'Competitor List'!B31," ")</f>
        <v xml:space="preserve"> </v>
      </c>
      <c r="C52" s="653"/>
      <c r="D52" s="115" t="str">
        <f>IF('Competitor List'!H31="Y","Y","N")</f>
        <v>N</v>
      </c>
      <c r="E52" s="272">
        <f>'Competitor List'!O31</f>
        <v>206</v>
      </c>
      <c r="F52" s="515" t="str">
        <f xml:space="preserve"> T('Competitor List'!F31)</f>
        <v/>
      </c>
      <c r="G52" s="43"/>
      <c r="H52" s="43"/>
      <c r="I52" s="44"/>
      <c r="J52" s="243"/>
      <c r="K52" s="244"/>
      <c r="L52" s="245"/>
      <c r="M52" s="43"/>
      <c r="N52" s="43"/>
      <c r="O52" s="44"/>
      <c r="P52" s="244"/>
      <c r="Q52" s="244"/>
      <c r="R52" s="245"/>
      <c r="S52" s="115" t="str">
        <f t="shared" si="5"/>
        <v>DQ</v>
      </c>
      <c r="T52" s="115" t="str">
        <f t="shared" si="0"/>
        <v>DQ</v>
      </c>
      <c r="U52" s="273">
        <f t="shared" si="12"/>
        <v>0</v>
      </c>
      <c r="V52" s="32" t="str">
        <f t="shared" si="6"/>
        <v>DQ</v>
      </c>
      <c r="W52" s="115" t="str">
        <f t="shared" si="7"/>
        <v>DQ</v>
      </c>
      <c r="X52" s="273" t="str">
        <f t="shared" si="1"/>
        <v>DQ</v>
      </c>
      <c r="Y52" s="274" t="str">
        <f t="shared" si="2"/>
        <v>DQ</v>
      </c>
      <c r="Z52" s="93" t="str">
        <f t="shared" si="3"/>
        <v>DQ</v>
      </c>
      <c r="AA52" s="156" t="str">
        <f t="shared" si="4"/>
        <v>DQ</v>
      </c>
      <c r="AB52" s="432" t="str">
        <f t="shared" si="13"/>
        <v/>
      </c>
      <c r="AC52" s="433" t="str">
        <f t="shared" si="14"/>
        <v/>
      </c>
      <c r="AD52" s="506" t="str">
        <f t="shared" si="10"/>
        <v/>
      </c>
      <c r="AE52" s="506">
        <f t="shared" si="11"/>
        <v>0</v>
      </c>
      <c r="AF52" s="133"/>
      <c r="AG52" s="290"/>
      <c r="AI52" s="291"/>
      <c r="AJ52" s="291"/>
      <c r="AK52" s="291"/>
      <c r="AL52" s="291"/>
      <c r="AM52" s="291"/>
      <c r="AN52" s="291"/>
      <c r="AO52" s="291"/>
      <c r="AP52" s="291"/>
      <c r="AQ52" s="291"/>
      <c r="AR52" s="291"/>
    </row>
    <row r="53" spans="1:44" ht="14.25" customHeight="1" thickBot="1" x14ac:dyDescent="0.4">
      <c r="A53" s="275">
        <v>27</v>
      </c>
      <c r="B53" s="654" t="str">
        <f>IF('Competitor List'!J32="Y",'Competitor List'!B32," ")</f>
        <v xml:space="preserve"> </v>
      </c>
      <c r="C53" s="654"/>
      <c r="D53" s="122" t="str">
        <f>IF('Competitor List'!H32="Y","Y","N")</f>
        <v>N</v>
      </c>
      <c r="E53" s="276">
        <f>'Competitor List'!O32</f>
        <v>207</v>
      </c>
      <c r="F53" s="516" t="str">
        <f xml:space="preserve"> T('Competitor List'!F32)</f>
        <v/>
      </c>
      <c r="G53" s="232"/>
      <c r="H53" s="232"/>
      <c r="I53" s="233"/>
      <c r="J53" s="246"/>
      <c r="K53" s="247"/>
      <c r="L53" s="248"/>
      <c r="M53" s="232"/>
      <c r="N53" s="232"/>
      <c r="O53" s="233"/>
      <c r="P53" s="247"/>
      <c r="Q53" s="247"/>
      <c r="R53" s="248"/>
      <c r="S53" s="122" t="str">
        <f t="shared" si="5"/>
        <v>DQ</v>
      </c>
      <c r="T53" s="122" t="str">
        <f t="shared" si="0"/>
        <v>DQ</v>
      </c>
      <c r="U53" s="281">
        <f t="shared" si="12"/>
        <v>0</v>
      </c>
      <c r="V53" s="75" t="str">
        <f t="shared" si="6"/>
        <v>DQ</v>
      </c>
      <c r="W53" s="122" t="str">
        <f t="shared" si="7"/>
        <v>DQ</v>
      </c>
      <c r="X53" s="277" t="str">
        <f t="shared" si="1"/>
        <v>DQ</v>
      </c>
      <c r="Y53" s="278" t="str">
        <f t="shared" si="2"/>
        <v>DQ</v>
      </c>
      <c r="Z53" s="93" t="str">
        <f t="shared" si="3"/>
        <v>DQ</v>
      </c>
      <c r="AA53" s="156" t="str">
        <f t="shared" si="4"/>
        <v>DQ</v>
      </c>
      <c r="AB53" s="434" t="str">
        <f t="shared" si="13"/>
        <v/>
      </c>
      <c r="AC53" s="435" t="str">
        <f t="shared" si="14"/>
        <v/>
      </c>
      <c r="AD53" s="507" t="str">
        <f t="shared" si="10"/>
        <v/>
      </c>
      <c r="AE53" s="507">
        <f t="shared" si="11"/>
        <v>0</v>
      </c>
      <c r="AF53" s="133"/>
      <c r="AG53" s="290"/>
      <c r="AI53" s="291"/>
      <c r="AJ53" s="291"/>
      <c r="AK53" s="291"/>
      <c r="AL53" s="291"/>
      <c r="AM53" s="291"/>
      <c r="AN53" s="291"/>
      <c r="AO53" s="291"/>
      <c r="AP53" s="291"/>
      <c r="AQ53" s="291"/>
      <c r="AR53" s="291"/>
    </row>
    <row r="54" spans="1:44" ht="14.25" customHeight="1" x14ac:dyDescent="0.35">
      <c r="A54" s="267">
        <v>28</v>
      </c>
      <c r="B54" s="655" t="str">
        <f>IF('Competitor List'!J33="Y",'Competitor List'!B33," ")</f>
        <v xml:space="preserve"> </v>
      </c>
      <c r="C54" s="655"/>
      <c r="D54" s="118" t="str">
        <f>IF('Competitor List'!H33="Y","Y","N")</f>
        <v>N</v>
      </c>
      <c r="E54" s="268">
        <f>'Competitor List'!O33</f>
        <v>208</v>
      </c>
      <c r="F54" s="514" t="str">
        <f xml:space="preserve"> T('Competitor List'!F33)</f>
        <v/>
      </c>
      <c r="G54" s="230"/>
      <c r="H54" s="230"/>
      <c r="I54" s="236"/>
      <c r="J54" s="249"/>
      <c r="K54" s="250"/>
      <c r="L54" s="251"/>
      <c r="M54" s="230"/>
      <c r="N54" s="230"/>
      <c r="O54" s="236"/>
      <c r="P54" s="250"/>
      <c r="Q54" s="250"/>
      <c r="R54" s="251"/>
      <c r="S54" s="118" t="str">
        <f t="shared" si="5"/>
        <v>DQ</v>
      </c>
      <c r="T54" s="118" t="str">
        <f t="shared" si="0"/>
        <v>DQ</v>
      </c>
      <c r="U54" s="269">
        <f t="shared" si="12"/>
        <v>0</v>
      </c>
      <c r="V54" s="87" t="str">
        <f t="shared" si="6"/>
        <v>DQ</v>
      </c>
      <c r="W54" s="118" t="str">
        <f t="shared" si="7"/>
        <v>DQ</v>
      </c>
      <c r="X54" s="269" t="str">
        <f t="shared" si="1"/>
        <v>DQ</v>
      </c>
      <c r="Y54" s="270" t="str">
        <f t="shared" si="2"/>
        <v>DQ</v>
      </c>
      <c r="Z54" s="93" t="str">
        <f t="shared" si="3"/>
        <v>DQ</v>
      </c>
      <c r="AA54" s="156" t="str">
        <f t="shared" si="4"/>
        <v>DQ</v>
      </c>
      <c r="AB54" s="430" t="str">
        <f t="shared" si="13"/>
        <v/>
      </c>
      <c r="AC54" s="431" t="str">
        <f t="shared" si="14"/>
        <v/>
      </c>
      <c r="AD54" s="505" t="str">
        <f t="shared" si="10"/>
        <v/>
      </c>
      <c r="AE54" s="505">
        <f t="shared" si="11"/>
        <v>0</v>
      </c>
      <c r="AF54" s="133"/>
      <c r="AG54" s="290"/>
      <c r="AI54" s="291"/>
      <c r="AJ54" s="291"/>
      <c r="AK54" s="291"/>
      <c r="AL54" s="291"/>
      <c r="AM54" s="291"/>
      <c r="AN54" s="291"/>
      <c r="AO54" s="291"/>
      <c r="AP54" s="291"/>
      <c r="AQ54" s="291"/>
      <c r="AR54" s="291"/>
    </row>
    <row r="55" spans="1:44" ht="14.25" customHeight="1" x14ac:dyDescent="0.35">
      <c r="A55" s="271">
        <v>29</v>
      </c>
      <c r="B55" s="653" t="str">
        <f>IF('Competitor List'!J34="Y",'Competitor List'!B34," ")</f>
        <v xml:space="preserve"> </v>
      </c>
      <c r="C55" s="653"/>
      <c r="D55" s="115" t="str">
        <f>IF('Competitor List'!H34="Y","Y","N")</f>
        <v>N</v>
      </c>
      <c r="E55" s="272">
        <f>'Competitor List'!O34</f>
        <v>209</v>
      </c>
      <c r="F55" s="515" t="str">
        <f xml:space="preserve"> T('Competitor List'!F34)</f>
        <v/>
      </c>
      <c r="G55" s="43"/>
      <c r="H55" s="43"/>
      <c r="I55" s="44"/>
      <c r="J55" s="243"/>
      <c r="K55" s="244"/>
      <c r="L55" s="245"/>
      <c r="M55" s="43"/>
      <c r="N55" s="43"/>
      <c r="O55" s="44"/>
      <c r="P55" s="244"/>
      <c r="Q55" s="244"/>
      <c r="R55" s="245"/>
      <c r="S55" s="115" t="str">
        <f t="shared" si="5"/>
        <v>DQ</v>
      </c>
      <c r="T55" s="115" t="str">
        <f t="shared" si="0"/>
        <v>DQ</v>
      </c>
      <c r="U55" s="273">
        <f t="shared" si="12"/>
        <v>0</v>
      </c>
      <c r="V55" s="32" t="str">
        <f t="shared" si="6"/>
        <v>DQ</v>
      </c>
      <c r="W55" s="115" t="str">
        <f t="shared" si="7"/>
        <v>DQ</v>
      </c>
      <c r="X55" s="273" t="str">
        <f t="shared" si="1"/>
        <v>DQ</v>
      </c>
      <c r="Y55" s="274" t="str">
        <f t="shared" si="2"/>
        <v>DQ</v>
      </c>
      <c r="Z55" s="93" t="str">
        <f t="shared" si="3"/>
        <v>DQ</v>
      </c>
      <c r="AA55" s="156" t="str">
        <f t="shared" si="4"/>
        <v>DQ</v>
      </c>
      <c r="AB55" s="432" t="str">
        <f t="shared" si="13"/>
        <v/>
      </c>
      <c r="AC55" s="433" t="str">
        <f t="shared" si="14"/>
        <v/>
      </c>
      <c r="AD55" s="506" t="str">
        <f t="shared" si="10"/>
        <v/>
      </c>
      <c r="AE55" s="506">
        <f t="shared" si="11"/>
        <v>0</v>
      </c>
      <c r="AF55" s="133"/>
      <c r="AG55" s="290"/>
      <c r="AI55" s="291"/>
      <c r="AJ55" s="291"/>
      <c r="AK55" s="291"/>
      <c r="AL55" s="291"/>
      <c r="AM55" s="291"/>
      <c r="AN55" s="291"/>
      <c r="AO55" s="291"/>
      <c r="AP55" s="291"/>
      <c r="AQ55" s="291"/>
      <c r="AR55" s="291"/>
    </row>
    <row r="56" spans="1:44" ht="14.25" customHeight="1" thickBot="1" x14ac:dyDescent="0.4">
      <c r="A56" s="279">
        <v>30</v>
      </c>
      <c r="B56" s="656" t="str">
        <f>IF('Competitor List'!J35="Y",'Competitor List'!B35," ")</f>
        <v xml:space="preserve"> </v>
      </c>
      <c r="C56" s="656"/>
      <c r="D56" s="120" t="str">
        <f>IF('Competitor List'!H35="Y","Y","N")</f>
        <v>N</v>
      </c>
      <c r="E56" s="280">
        <f>'Competitor List'!O35</f>
        <v>210</v>
      </c>
      <c r="F56" s="517" t="str">
        <f xml:space="preserve"> T('Competitor List'!F35)</f>
        <v/>
      </c>
      <c r="G56" s="231"/>
      <c r="H56" s="231"/>
      <c r="I56" s="237"/>
      <c r="J56" s="252"/>
      <c r="K56" s="253"/>
      <c r="L56" s="254"/>
      <c r="M56" s="231"/>
      <c r="N56" s="231"/>
      <c r="O56" s="237"/>
      <c r="P56" s="253"/>
      <c r="Q56" s="253"/>
      <c r="R56" s="254"/>
      <c r="S56" s="120" t="str">
        <f t="shared" si="5"/>
        <v>DQ</v>
      </c>
      <c r="T56" s="120" t="str">
        <f t="shared" si="0"/>
        <v>DQ</v>
      </c>
      <c r="U56" s="281">
        <f t="shared" si="12"/>
        <v>0</v>
      </c>
      <c r="V56" s="71" t="str">
        <f t="shared" si="6"/>
        <v>DQ</v>
      </c>
      <c r="W56" s="120" t="str">
        <f t="shared" si="7"/>
        <v>DQ</v>
      </c>
      <c r="X56" s="281" t="str">
        <f t="shared" si="1"/>
        <v>DQ</v>
      </c>
      <c r="Y56" s="282" t="str">
        <f t="shared" si="2"/>
        <v>DQ</v>
      </c>
      <c r="Z56" s="93" t="str">
        <f t="shared" si="3"/>
        <v>DQ</v>
      </c>
      <c r="AA56" s="156" t="str">
        <f t="shared" si="4"/>
        <v>DQ</v>
      </c>
      <c r="AB56" s="434" t="str">
        <f t="shared" si="13"/>
        <v/>
      </c>
      <c r="AC56" s="435" t="str">
        <f t="shared" si="14"/>
        <v/>
      </c>
      <c r="AD56" s="507" t="str">
        <f t="shared" si="10"/>
        <v/>
      </c>
      <c r="AE56" s="507">
        <f t="shared" si="11"/>
        <v>0</v>
      </c>
      <c r="AF56" s="133"/>
      <c r="AG56" s="290"/>
      <c r="AI56" s="291"/>
      <c r="AJ56" s="291"/>
      <c r="AK56" s="291"/>
      <c r="AL56" s="291"/>
      <c r="AM56" s="291"/>
      <c r="AN56" s="291"/>
      <c r="AO56" s="291"/>
      <c r="AP56" s="291"/>
      <c r="AQ56" s="291"/>
      <c r="AR56" s="291"/>
    </row>
    <row r="57" spans="1:44" ht="14.25" customHeight="1" x14ac:dyDescent="0.35">
      <c r="A57" s="284">
        <v>31</v>
      </c>
      <c r="B57" s="651" t="str">
        <f>IF('Competitor List'!J36="Y",'Competitor List'!B36," ")</f>
        <v xml:space="preserve"> </v>
      </c>
      <c r="C57" s="651"/>
      <c r="D57" s="117" t="str">
        <f>IF('Competitor List'!H36="Y","Y","N")</f>
        <v>N</v>
      </c>
      <c r="E57" s="285">
        <f>'Competitor List'!O36</f>
        <v>211</v>
      </c>
      <c r="F57" s="518" t="str">
        <f xml:space="preserve"> T('Competitor List'!F36)</f>
        <v/>
      </c>
      <c r="G57" s="234"/>
      <c r="H57" s="234"/>
      <c r="I57" s="235"/>
      <c r="J57" s="255"/>
      <c r="K57" s="256"/>
      <c r="L57" s="257"/>
      <c r="M57" s="234"/>
      <c r="N57" s="234"/>
      <c r="O57" s="235"/>
      <c r="P57" s="256"/>
      <c r="Q57" s="256"/>
      <c r="R57" s="257"/>
      <c r="S57" s="117" t="str">
        <f t="shared" si="5"/>
        <v>DQ</v>
      </c>
      <c r="T57" s="117" t="str">
        <f t="shared" si="0"/>
        <v>DQ</v>
      </c>
      <c r="U57" s="269">
        <f t="shared" si="12"/>
        <v>0</v>
      </c>
      <c r="V57" s="78" t="str">
        <f t="shared" si="6"/>
        <v>DQ</v>
      </c>
      <c r="W57" s="117" t="str">
        <f t="shared" si="7"/>
        <v>DQ</v>
      </c>
      <c r="X57" s="286" t="str">
        <f t="shared" si="1"/>
        <v>DQ</v>
      </c>
      <c r="Y57" s="287" t="str">
        <f t="shared" si="2"/>
        <v>DQ</v>
      </c>
      <c r="Z57" s="93" t="str">
        <f t="shared" si="3"/>
        <v>DQ</v>
      </c>
      <c r="AA57" s="156" t="str">
        <f t="shared" si="4"/>
        <v>DQ</v>
      </c>
      <c r="AB57" s="430" t="str">
        <f t="shared" si="13"/>
        <v/>
      </c>
      <c r="AC57" s="431" t="str">
        <f t="shared" si="14"/>
        <v/>
      </c>
      <c r="AD57" s="505" t="str">
        <f t="shared" si="10"/>
        <v/>
      </c>
      <c r="AE57" s="505">
        <f t="shared" si="11"/>
        <v>0</v>
      </c>
      <c r="AF57" s="133"/>
      <c r="AG57" s="290"/>
      <c r="AI57" s="291"/>
      <c r="AJ57" s="291"/>
      <c r="AK57" s="291"/>
      <c r="AL57" s="291"/>
      <c r="AM57" s="291"/>
      <c r="AN57" s="291"/>
      <c r="AO57" s="291"/>
      <c r="AP57" s="291"/>
      <c r="AQ57" s="291"/>
      <c r="AR57" s="291"/>
    </row>
    <row r="58" spans="1:44" ht="14.25" customHeight="1" x14ac:dyDescent="0.35">
      <c r="A58" s="271">
        <v>32</v>
      </c>
      <c r="B58" s="653" t="str">
        <f>IF('Competitor List'!J37="Y",'Competitor List'!B37," ")</f>
        <v xml:space="preserve"> </v>
      </c>
      <c r="C58" s="653"/>
      <c r="D58" s="115" t="str">
        <f>IF('Competitor List'!H37="Y","Y","N")</f>
        <v>N</v>
      </c>
      <c r="E58" s="272">
        <f>'Competitor List'!O37</f>
        <v>212</v>
      </c>
      <c r="F58" s="515" t="str">
        <f xml:space="preserve"> T('Competitor List'!F37)</f>
        <v/>
      </c>
      <c r="G58" s="43"/>
      <c r="H58" s="43"/>
      <c r="I58" s="44"/>
      <c r="J58" s="243"/>
      <c r="K58" s="244"/>
      <c r="L58" s="245"/>
      <c r="M58" s="43"/>
      <c r="N58" s="43"/>
      <c r="O58" s="44"/>
      <c r="P58" s="244"/>
      <c r="Q58" s="244"/>
      <c r="R58" s="245"/>
      <c r="S58" s="115" t="str">
        <f t="shared" si="5"/>
        <v>DQ</v>
      </c>
      <c r="T58" s="115" t="str">
        <f t="shared" si="0"/>
        <v>DQ</v>
      </c>
      <c r="U58" s="273">
        <f t="shared" si="12"/>
        <v>0</v>
      </c>
      <c r="V58" s="32" t="str">
        <f t="shared" si="6"/>
        <v>DQ</v>
      </c>
      <c r="W58" s="115" t="str">
        <f t="shared" si="7"/>
        <v>DQ</v>
      </c>
      <c r="X58" s="273" t="str">
        <f t="shared" si="1"/>
        <v>DQ</v>
      </c>
      <c r="Y58" s="274" t="str">
        <f t="shared" si="2"/>
        <v>DQ</v>
      </c>
      <c r="Z58" s="93" t="str">
        <f t="shared" si="3"/>
        <v>DQ</v>
      </c>
      <c r="AA58" s="156" t="str">
        <f t="shared" si="4"/>
        <v>DQ</v>
      </c>
      <c r="AB58" s="432" t="str">
        <f t="shared" si="13"/>
        <v/>
      </c>
      <c r="AC58" s="433" t="str">
        <f t="shared" si="14"/>
        <v/>
      </c>
      <c r="AD58" s="506" t="str">
        <f t="shared" si="10"/>
        <v/>
      </c>
      <c r="AE58" s="506">
        <f t="shared" si="11"/>
        <v>0</v>
      </c>
      <c r="AF58" s="133"/>
      <c r="AG58" s="290"/>
      <c r="AI58" s="291"/>
      <c r="AJ58" s="291"/>
      <c r="AK58" s="291"/>
      <c r="AL58" s="291"/>
      <c r="AM58" s="291"/>
      <c r="AN58" s="291"/>
      <c r="AO58" s="291"/>
      <c r="AP58" s="291"/>
      <c r="AQ58" s="291"/>
      <c r="AR58" s="291"/>
    </row>
    <row r="59" spans="1:44" ht="14.25" customHeight="1" thickBot="1" x14ac:dyDescent="0.4">
      <c r="A59" s="275">
        <v>33</v>
      </c>
      <c r="B59" s="654" t="str">
        <f>IF('Competitor List'!J38="Y",'Competitor List'!B38," ")</f>
        <v xml:space="preserve"> </v>
      </c>
      <c r="C59" s="654"/>
      <c r="D59" s="122" t="str">
        <f>IF('Competitor List'!H38="Y","Y","N")</f>
        <v>N</v>
      </c>
      <c r="E59" s="276">
        <f>'Competitor List'!O38</f>
        <v>213</v>
      </c>
      <c r="F59" s="516" t="str">
        <f xml:space="preserve"> T('Competitor List'!F38)</f>
        <v/>
      </c>
      <c r="G59" s="232"/>
      <c r="H59" s="232"/>
      <c r="I59" s="233"/>
      <c r="J59" s="246"/>
      <c r="K59" s="247"/>
      <c r="L59" s="248"/>
      <c r="M59" s="232"/>
      <c r="N59" s="232"/>
      <c r="O59" s="233"/>
      <c r="P59" s="247"/>
      <c r="Q59" s="247"/>
      <c r="R59" s="248"/>
      <c r="S59" s="122" t="str">
        <f t="shared" si="5"/>
        <v>DQ</v>
      </c>
      <c r="T59" s="122" t="str">
        <f t="shared" ref="T59:T90" si="16" xml:space="preserve"> IF(AND(ISNUMBER(Z59),NOT(D59="N")),RANK(Z59,$Z$27:$Z$176,0)+SUMPRODUCT(($Z$27:$Z$176=Z59)*($AA$27:$AA$176&lt;AA59))+SUMPRODUCT(($Z$27:$Z$176=Z59)*($AA$27:$AA$176=AA59)*($U$27:$U$176&gt;U59))+SUMPRODUCT(($Z$27:$Z$176=Z59)*($AA$27:$AA$176=AA59)*($U$27:$U$176=U59)*($AG$27:$AG$176&lt;AG59)),"DQ")</f>
        <v>DQ</v>
      </c>
      <c r="U59" s="281">
        <f t="shared" si="12"/>
        <v>0</v>
      </c>
      <c r="V59" s="75" t="str">
        <f t="shared" si="6"/>
        <v>DQ</v>
      </c>
      <c r="W59" s="122" t="str">
        <f t="shared" si="7"/>
        <v>DQ</v>
      </c>
      <c r="X59" s="277" t="str">
        <f t="shared" ref="X59:X90" si="17">IF(AND(ISNUMBER(T59),ISNUMBER(W59)), SUM(T59,W59),"DQ")</f>
        <v>DQ</v>
      </c>
      <c r="Y59" s="278" t="str">
        <f t="shared" ref="Y59:Y90" si="18" xml:space="preserve"> IF(AND(ISNUMBER(X59)),RANK(X59,$X$27:$X$176,1)+SUMPRODUCT(($X$27:$X$176=X59)*($AA$27:$AA$176&lt;AA59))+SUMPRODUCT(($X$27:$X$176=X59)*($AA$27:$AA$176=AA59)*($Z$27:$Z$176&gt;Z59)+SUMPRODUCT(($X$27:$X$176=X59)*($AA$27:$AA$176=AA59)*($Z$27:$Z$176=Z59)*($U$27:$U$176&gt;U59))),"DQ")</f>
        <v>DQ</v>
      </c>
      <c r="Z59" s="93" t="str">
        <f t="shared" ref="Z59:Z90" si="19" xml:space="preserve"> IF(AND(SUM(G59,J59,M59,P59)&gt;0,ISNONTEXT(G59),ISNONTEXT(J59),ISNONTEXT(M59),ISNONTEXT(P59),D59="Y"),SUM(G59,J59,M59,P59),"DQ")</f>
        <v>DQ</v>
      </c>
      <c r="AA59" s="156" t="str">
        <f t="shared" ref="AA59:AA90" si="20">IF(AND(D59="Y",SUM(I59,L59,O59,R59)&gt;0,ISNONTEXT(I59),ISNONTEXT(L59),ISNONTEXT(O59),ISNONTEXT(R59)),(I59+L59+O59+R59) / ((I59&lt;&gt;0)+(L59&lt;&gt;0)+(O59&lt;&gt;0)+(R59&lt;&gt;0)),"DQ")</f>
        <v>DQ</v>
      </c>
      <c r="AB59" s="434" t="str">
        <f t="shared" si="13"/>
        <v/>
      </c>
      <c r="AC59" s="435" t="str">
        <f t="shared" si="14"/>
        <v/>
      </c>
      <c r="AD59" s="507" t="str">
        <f t="shared" si="10"/>
        <v/>
      </c>
      <c r="AE59" s="507">
        <f t="shared" si="11"/>
        <v>0</v>
      </c>
      <c r="AF59" s="133"/>
      <c r="AG59" s="290"/>
      <c r="AI59" s="291"/>
      <c r="AJ59" s="291"/>
      <c r="AK59" s="291"/>
      <c r="AL59" s="291"/>
      <c r="AM59" s="291"/>
      <c r="AN59" s="291"/>
      <c r="AO59" s="291"/>
      <c r="AP59" s="291"/>
      <c r="AQ59" s="291"/>
      <c r="AR59" s="291"/>
    </row>
    <row r="60" spans="1:44" ht="14.25" customHeight="1" x14ac:dyDescent="0.3">
      <c r="A60" s="267">
        <v>34</v>
      </c>
      <c r="B60" s="655" t="str">
        <f>IF('Competitor List'!J39="Y",'Competitor List'!B39," ")</f>
        <v xml:space="preserve"> </v>
      </c>
      <c r="C60" s="655"/>
      <c r="D60" s="118" t="str">
        <f>IF('Competitor List'!H39="Y","Y","N")</f>
        <v>N</v>
      </c>
      <c r="E60" s="268">
        <f>'Competitor List'!O39</f>
        <v>214</v>
      </c>
      <c r="F60" s="514" t="str">
        <f xml:space="preserve"> T('Competitor List'!F39)</f>
        <v/>
      </c>
      <c r="G60" s="230"/>
      <c r="H60" s="230"/>
      <c r="I60" s="236"/>
      <c r="J60" s="249"/>
      <c r="K60" s="250"/>
      <c r="L60" s="251"/>
      <c r="M60" s="230"/>
      <c r="N60" s="230"/>
      <c r="O60" s="236"/>
      <c r="P60" s="250"/>
      <c r="Q60" s="250"/>
      <c r="R60" s="251"/>
      <c r="S60" s="118" t="str">
        <f t="shared" si="5"/>
        <v>DQ</v>
      </c>
      <c r="T60" s="118" t="str">
        <f t="shared" si="16"/>
        <v>DQ</v>
      </c>
      <c r="U60" s="269">
        <f t="shared" si="12"/>
        <v>0</v>
      </c>
      <c r="V60" s="87" t="str">
        <f t="shared" si="6"/>
        <v>DQ</v>
      </c>
      <c r="W60" s="118" t="str">
        <f t="shared" ref="W60:W91" si="21" xml:space="preserve"> IF(AND(ISNUMBER(AA60),D60="Y"),RANK(AA60,$AA$27:$AA$176,1)+SUMPRODUCT(($AA$27:$AA$176=AA60)*($Z$27:$Z$176&gt;Z60))+SUMPRODUCT(($AA$27:$AA$176=AA60)*($Z$27:$Z$176=Z60)*($U$27:$U$176&gt;U60))+SUMPRODUCT(($AA$27:$AA$176=AA60)*($Z$27:$Z$176=Z60)*($U$27:$U$176=U60)*($E$27:$E$176&lt;E60)),"DQ")</f>
        <v>DQ</v>
      </c>
      <c r="X60" s="269" t="str">
        <f t="shared" si="17"/>
        <v>DQ</v>
      </c>
      <c r="Y60" s="270" t="str">
        <f t="shared" si="18"/>
        <v>DQ</v>
      </c>
      <c r="Z60" s="93" t="str">
        <f t="shared" si="19"/>
        <v>DQ</v>
      </c>
      <c r="AA60" s="156" t="str">
        <f t="shared" si="20"/>
        <v>DQ</v>
      </c>
      <c r="AB60" s="430" t="str">
        <f t="shared" si="13"/>
        <v/>
      </c>
      <c r="AC60" s="431" t="str">
        <f t="shared" si="14"/>
        <v/>
      </c>
      <c r="AD60" s="505" t="str">
        <f t="shared" si="10"/>
        <v/>
      </c>
      <c r="AE60" s="505">
        <f t="shared" si="11"/>
        <v>0</v>
      </c>
      <c r="AF60" s="133"/>
      <c r="AG60" s="290"/>
    </row>
    <row r="61" spans="1:44" ht="14.25" customHeight="1" x14ac:dyDescent="0.3">
      <c r="A61" s="271">
        <v>35</v>
      </c>
      <c r="B61" s="653" t="str">
        <f>IF('Competitor List'!J40="Y",'Competitor List'!B40," ")</f>
        <v xml:space="preserve"> </v>
      </c>
      <c r="C61" s="653"/>
      <c r="D61" s="115" t="str">
        <f>IF('Competitor List'!H40="Y","Y","N")</f>
        <v>N</v>
      </c>
      <c r="E61" s="272">
        <f>'Competitor List'!O40</f>
        <v>215</v>
      </c>
      <c r="F61" s="515" t="str">
        <f xml:space="preserve"> T('Competitor List'!F40)</f>
        <v/>
      </c>
      <c r="G61" s="43"/>
      <c r="H61" s="43"/>
      <c r="I61" s="44"/>
      <c r="J61" s="243"/>
      <c r="K61" s="244"/>
      <c r="L61" s="245"/>
      <c r="M61" s="43"/>
      <c r="N61" s="43"/>
      <c r="O61" s="44"/>
      <c r="P61" s="244"/>
      <c r="Q61" s="244"/>
      <c r="R61" s="245"/>
      <c r="S61" s="115" t="str">
        <f t="shared" si="5"/>
        <v>DQ</v>
      </c>
      <c r="T61" s="115" t="str">
        <f t="shared" si="16"/>
        <v>DQ</v>
      </c>
      <c r="U61" s="273">
        <f t="shared" si="12"/>
        <v>0</v>
      </c>
      <c r="V61" s="32" t="str">
        <f t="shared" si="6"/>
        <v>DQ</v>
      </c>
      <c r="W61" s="115" t="str">
        <f t="shared" si="21"/>
        <v>DQ</v>
      </c>
      <c r="X61" s="273" t="str">
        <f t="shared" si="17"/>
        <v>DQ</v>
      </c>
      <c r="Y61" s="274" t="str">
        <f t="shared" si="18"/>
        <v>DQ</v>
      </c>
      <c r="Z61" s="93" t="str">
        <f t="shared" si="19"/>
        <v>DQ</v>
      </c>
      <c r="AA61" s="156" t="str">
        <f t="shared" si="20"/>
        <v>DQ</v>
      </c>
      <c r="AB61" s="432" t="str">
        <f t="shared" si="13"/>
        <v/>
      </c>
      <c r="AC61" s="433" t="str">
        <f t="shared" si="14"/>
        <v/>
      </c>
      <c r="AD61" s="506" t="str">
        <f t="shared" si="10"/>
        <v/>
      </c>
      <c r="AE61" s="506">
        <f t="shared" si="11"/>
        <v>0</v>
      </c>
      <c r="AF61" s="133"/>
      <c r="AG61" s="290"/>
    </row>
    <row r="62" spans="1:44" ht="14.25" customHeight="1" thickBot="1" x14ac:dyDescent="0.35">
      <c r="A62" s="279">
        <v>36</v>
      </c>
      <c r="B62" s="656" t="str">
        <f>IF('Competitor List'!J41="Y",'Competitor List'!B41," ")</f>
        <v xml:space="preserve"> </v>
      </c>
      <c r="C62" s="656"/>
      <c r="D62" s="120" t="str">
        <f>IF('Competitor List'!H41="Y","Y","N")</f>
        <v>N</v>
      </c>
      <c r="E62" s="280">
        <f>'Competitor List'!O41</f>
        <v>216</v>
      </c>
      <c r="F62" s="517" t="str">
        <f xml:space="preserve"> T('Competitor List'!F41)</f>
        <v/>
      </c>
      <c r="G62" s="231"/>
      <c r="H62" s="231"/>
      <c r="I62" s="237"/>
      <c r="J62" s="252"/>
      <c r="K62" s="253"/>
      <c r="L62" s="254"/>
      <c r="M62" s="231"/>
      <c r="N62" s="231"/>
      <c r="O62" s="237"/>
      <c r="P62" s="253"/>
      <c r="Q62" s="253"/>
      <c r="R62" s="254"/>
      <c r="S62" s="120" t="str">
        <f t="shared" si="5"/>
        <v>DQ</v>
      </c>
      <c r="T62" s="120" t="str">
        <f t="shared" si="16"/>
        <v>DQ</v>
      </c>
      <c r="U62" s="281">
        <f t="shared" si="12"/>
        <v>0</v>
      </c>
      <c r="V62" s="71" t="str">
        <f t="shared" si="6"/>
        <v>DQ</v>
      </c>
      <c r="W62" s="120" t="str">
        <f t="shared" si="21"/>
        <v>DQ</v>
      </c>
      <c r="X62" s="281" t="str">
        <f t="shared" si="17"/>
        <v>DQ</v>
      </c>
      <c r="Y62" s="282" t="str">
        <f t="shared" si="18"/>
        <v>DQ</v>
      </c>
      <c r="Z62" s="93" t="str">
        <f t="shared" si="19"/>
        <v>DQ</v>
      </c>
      <c r="AA62" s="156" t="str">
        <f t="shared" si="20"/>
        <v>DQ</v>
      </c>
      <c r="AB62" s="434" t="str">
        <f t="shared" si="13"/>
        <v/>
      </c>
      <c r="AC62" s="435" t="str">
        <f t="shared" si="14"/>
        <v/>
      </c>
      <c r="AD62" s="507" t="str">
        <f t="shared" si="10"/>
        <v/>
      </c>
      <c r="AE62" s="507">
        <f t="shared" si="11"/>
        <v>0</v>
      </c>
      <c r="AF62" s="133"/>
      <c r="AG62" s="290"/>
    </row>
    <row r="63" spans="1:44" ht="14.25" customHeight="1" x14ac:dyDescent="0.3">
      <c r="A63" s="284">
        <v>37</v>
      </c>
      <c r="B63" s="651" t="str">
        <f>IF('Competitor List'!J42="Y",'Competitor List'!B42," ")</f>
        <v xml:space="preserve"> </v>
      </c>
      <c r="C63" s="651"/>
      <c r="D63" s="117" t="str">
        <f>IF('Competitor List'!H42="Y","Y","N")</f>
        <v>N</v>
      </c>
      <c r="E63" s="285">
        <f>'Competitor List'!O42</f>
        <v>217</v>
      </c>
      <c r="F63" s="518" t="str">
        <f xml:space="preserve"> T('Competitor List'!F42)</f>
        <v/>
      </c>
      <c r="G63" s="234"/>
      <c r="H63" s="234"/>
      <c r="I63" s="235"/>
      <c r="J63" s="255"/>
      <c r="K63" s="256"/>
      <c r="L63" s="257"/>
      <c r="M63" s="234"/>
      <c r="N63" s="234"/>
      <c r="O63" s="235"/>
      <c r="P63" s="256"/>
      <c r="Q63" s="256"/>
      <c r="R63" s="257"/>
      <c r="S63" s="117" t="str">
        <f t="shared" si="5"/>
        <v>DQ</v>
      </c>
      <c r="T63" s="117" t="str">
        <f t="shared" si="16"/>
        <v>DQ</v>
      </c>
      <c r="U63" s="269">
        <f t="shared" si="12"/>
        <v>0</v>
      </c>
      <c r="V63" s="78" t="str">
        <f t="shared" si="6"/>
        <v>DQ</v>
      </c>
      <c r="W63" s="117" t="str">
        <f t="shared" si="21"/>
        <v>DQ</v>
      </c>
      <c r="X63" s="286" t="str">
        <f t="shared" si="17"/>
        <v>DQ</v>
      </c>
      <c r="Y63" s="287" t="str">
        <f t="shared" si="18"/>
        <v>DQ</v>
      </c>
      <c r="Z63" s="93" t="str">
        <f t="shared" si="19"/>
        <v>DQ</v>
      </c>
      <c r="AA63" s="156" t="str">
        <f t="shared" si="20"/>
        <v>DQ</v>
      </c>
      <c r="AB63" s="430" t="str">
        <f t="shared" si="13"/>
        <v/>
      </c>
      <c r="AC63" s="431" t="str">
        <f t="shared" si="14"/>
        <v/>
      </c>
      <c r="AD63" s="505" t="str">
        <f t="shared" si="10"/>
        <v/>
      </c>
      <c r="AE63" s="505">
        <f t="shared" si="11"/>
        <v>0</v>
      </c>
      <c r="AF63" s="133"/>
      <c r="AG63" s="290"/>
    </row>
    <row r="64" spans="1:44" ht="14.25" customHeight="1" x14ac:dyDescent="0.3">
      <c r="A64" s="271">
        <v>38</v>
      </c>
      <c r="B64" s="653" t="str">
        <f>IF('Competitor List'!J43="Y",'Competitor List'!B43," ")</f>
        <v xml:space="preserve"> </v>
      </c>
      <c r="C64" s="653"/>
      <c r="D64" s="115" t="str">
        <f>IF('Competitor List'!H43="Y","Y","N")</f>
        <v>N</v>
      </c>
      <c r="E64" s="272">
        <f>'Competitor List'!O43</f>
        <v>218</v>
      </c>
      <c r="F64" s="515" t="str">
        <f xml:space="preserve"> T('Competitor List'!F43)</f>
        <v/>
      </c>
      <c r="G64" s="43"/>
      <c r="H64" s="43"/>
      <c r="I64" s="44"/>
      <c r="J64" s="243"/>
      <c r="K64" s="244"/>
      <c r="L64" s="245"/>
      <c r="M64" s="43"/>
      <c r="N64" s="43"/>
      <c r="O64" s="44"/>
      <c r="P64" s="244"/>
      <c r="Q64" s="244"/>
      <c r="R64" s="245"/>
      <c r="S64" s="115" t="str">
        <f t="shared" si="5"/>
        <v>DQ</v>
      </c>
      <c r="T64" s="115" t="str">
        <f t="shared" si="16"/>
        <v>DQ</v>
      </c>
      <c r="U64" s="273">
        <f t="shared" si="12"/>
        <v>0</v>
      </c>
      <c r="V64" s="32" t="str">
        <f t="shared" si="6"/>
        <v>DQ</v>
      </c>
      <c r="W64" s="115" t="str">
        <f t="shared" si="21"/>
        <v>DQ</v>
      </c>
      <c r="X64" s="273" t="str">
        <f t="shared" si="17"/>
        <v>DQ</v>
      </c>
      <c r="Y64" s="274" t="str">
        <f t="shared" si="18"/>
        <v>DQ</v>
      </c>
      <c r="Z64" s="93" t="str">
        <f t="shared" si="19"/>
        <v>DQ</v>
      </c>
      <c r="AA64" s="156" t="str">
        <f t="shared" si="20"/>
        <v>DQ</v>
      </c>
      <c r="AB64" s="432" t="str">
        <f t="shared" si="13"/>
        <v/>
      </c>
      <c r="AC64" s="433" t="str">
        <f t="shared" si="14"/>
        <v/>
      </c>
      <c r="AD64" s="506" t="str">
        <f t="shared" si="10"/>
        <v/>
      </c>
      <c r="AE64" s="506">
        <f t="shared" si="11"/>
        <v>0</v>
      </c>
      <c r="AF64" s="133"/>
      <c r="AG64" s="290"/>
    </row>
    <row r="65" spans="1:33" ht="14.25" customHeight="1" thickBot="1" x14ac:dyDescent="0.35">
      <c r="A65" s="275">
        <v>39</v>
      </c>
      <c r="B65" s="654" t="str">
        <f>IF('Competitor List'!J44="Y",'Competitor List'!B44," ")</f>
        <v xml:space="preserve"> </v>
      </c>
      <c r="C65" s="654"/>
      <c r="D65" s="122" t="str">
        <f>IF('Competitor List'!H44="Y","Y","N")</f>
        <v>N</v>
      </c>
      <c r="E65" s="276">
        <f>'Competitor List'!O44</f>
        <v>219</v>
      </c>
      <c r="F65" s="516" t="str">
        <f xml:space="preserve"> T('Competitor List'!F44)</f>
        <v/>
      </c>
      <c r="G65" s="232"/>
      <c r="H65" s="232"/>
      <c r="I65" s="233"/>
      <c r="J65" s="246"/>
      <c r="K65" s="247"/>
      <c r="L65" s="248"/>
      <c r="M65" s="232"/>
      <c r="N65" s="232"/>
      <c r="O65" s="233"/>
      <c r="P65" s="247"/>
      <c r="Q65" s="247"/>
      <c r="R65" s="248"/>
      <c r="S65" s="122" t="str">
        <f t="shared" si="5"/>
        <v>DQ</v>
      </c>
      <c r="T65" s="122" t="str">
        <f t="shared" si="16"/>
        <v>DQ</v>
      </c>
      <c r="U65" s="281">
        <f t="shared" si="12"/>
        <v>0</v>
      </c>
      <c r="V65" s="75" t="str">
        <f t="shared" si="6"/>
        <v>DQ</v>
      </c>
      <c r="W65" s="122" t="str">
        <f t="shared" si="21"/>
        <v>DQ</v>
      </c>
      <c r="X65" s="277" t="str">
        <f t="shared" si="17"/>
        <v>DQ</v>
      </c>
      <c r="Y65" s="278" t="str">
        <f t="shared" si="18"/>
        <v>DQ</v>
      </c>
      <c r="Z65" s="93" t="str">
        <f t="shared" si="19"/>
        <v>DQ</v>
      </c>
      <c r="AA65" s="156" t="str">
        <f t="shared" si="20"/>
        <v>DQ</v>
      </c>
      <c r="AB65" s="434" t="str">
        <f t="shared" si="13"/>
        <v/>
      </c>
      <c r="AC65" s="435" t="str">
        <f t="shared" si="14"/>
        <v/>
      </c>
      <c r="AD65" s="507" t="str">
        <f t="shared" si="10"/>
        <v/>
      </c>
      <c r="AE65" s="507">
        <f t="shared" si="11"/>
        <v>0</v>
      </c>
      <c r="AF65" s="133"/>
      <c r="AG65" s="290"/>
    </row>
    <row r="66" spans="1:33" ht="14.25" customHeight="1" x14ac:dyDescent="0.3">
      <c r="A66" s="267">
        <v>40</v>
      </c>
      <c r="B66" s="655" t="str">
        <f>IF('Competitor List'!J45="Y",'Competitor List'!B45," ")</f>
        <v xml:space="preserve"> </v>
      </c>
      <c r="C66" s="655"/>
      <c r="D66" s="118" t="str">
        <f>IF('Competitor List'!H45="Y","Y","N")</f>
        <v>N</v>
      </c>
      <c r="E66" s="268">
        <f>'Competitor List'!O45</f>
        <v>220</v>
      </c>
      <c r="F66" s="514" t="str">
        <f xml:space="preserve"> T('Competitor List'!F45)</f>
        <v/>
      </c>
      <c r="G66" s="230"/>
      <c r="H66" s="230"/>
      <c r="I66" s="236"/>
      <c r="J66" s="249"/>
      <c r="K66" s="250"/>
      <c r="L66" s="251"/>
      <c r="M66" s="230"/>
      <c r="N66" s="230"/>
      <c r="O66" s="236"/>
      <c r="P66" s="250"/>
      <c r="Q66" s="250"/>
      <c r="R66" s="251"/>
      <c r="S66" s="118" t="str">
        <f t="shared" si="5"/>
        <v>DQ</v>
      </c>
      <c r="T66" s="118" t="str">
        <f t="shared" si="16"/>
        <v>DQ</v>
      </c>
      <c r="U66" s="269">
        <f t="shared" si="12"/>
        <v>0</v>
      </c>
      <c r="V66" s="87" t="str">
        <f t="shared" si="6"/>
        <v>DQ</v>
      </c>
      <c r="W66" s="118" t="str">
        <f t="shared" si="21"/>
        <v>DQ</v>
      </c>
      <c r="X66" s="269" t="str">
        <f t="shared" si="17"/>
        <v>DQ</v>
      </c>
      <c r="Y66" s="270" t="str">
        <f t="shared" si="18"/>
        <v>DQ</v>
      </c>
      <c r="Z66" s="93" t="str">
        <f t="shared" si="19"/>
        <v>DQ</v>
      </c>
      <c r="AA66" s="156" t="str">
        <f t="shared" si="20"/>
        <v>DQ</v>
      </c>
      <c r="AB66" s="430" t="str">
        <f t="shared" si="13"/>
        <v/>
      </c>
      <c r="AC66" s="431" t="str">
        <f t="shared" si="14"/>
        <v/>
      </c>
      <c r="AD66" s="505" t="str">
        <f t="shared" si="10"/>
        <v/>
      </c>
      <c r="AE66" s="505">
        <f t="shared" si="11"/>
        <v>0</v>
      </c>
      <c r="AF66" s="133"/>
      <c r="AG66" s="290"/>
    </row>
    <row r="67" spans="1:33" ht="14.25" customHeight="1" x14ac:dyDescent="0.3">
      <c r="A67" s="271">
        <v>41</v>
      </c>
      <c r="B67" s="653" t="str">
        <f>IF('Competitor List'!J46="Y",'Competitor List'!B46," ")</f>
        <v xml:space="preserve"> </v>
      </c>
      <c r="C67" s="653"/>
      <c r="D67" s="115" t="str">
        <f>IF('Competitor List'!H46="Y","Y","N")</f>
        <v>N</v>
      </c>
      <c r="E67" s="272">
        <f>'Competitor List'!O46</f>
        <v>301</v>
      </c>
      <c r="F67" s="515" t="str">
        <f xml:space="preserve"> T('Competitor List'!F46)</f>
        <v/>
      </c>
      <c r="G67" s="43"/>
      <c r="H67" s="43"/>
      <c r="I67" s="44"/>
      <c r="J67" s="243"/>
      <c r="K67" s="244"/>
      <c r="L67" s="245"/>
      <c r="M67" s="43"/>
      <c r="N67" s="43"/>
      <c r="O67" s="44"/>
      <c r="P67" s="244"/>
      <c r="Q67" s="244"/>
      <c r="R67" s="245"/>
      <c r="S67" s="115" t="str">
        <f t="shared" si="5"/>
        <v>DQ</v>
      </c>
      <c r="T67" s="115" t="str">
        <f t="shared" si="16"/>
        <v>DQ</v>
      </c>
      <c r="U67" s="273">
        <f t="shared" si="12"/>
        <v>0</v>
      </c>
      <c r="V67" s="32" t="str">
        <f t="shared" si="6"/>
        <v>DQ</v>
      </c>
      <c r="W67" s="115" t="str">
        <f t="shared" si="21"/>
        <v>DQ</v>
      </c>
      <c r="X67" s="273" t="str">
        <f t="shared" si="17"/>
        <v>DQ</v>
      </c>
      <c r="Y67" s="274" t="str">
        <f t="shared" si="18"/>
        <v>DQ</v>
      </c>
      <c r="Z67" s="93" t="str">
        <f t="shared" si="19"/>
        <v>DQ</v>
      </c>
      <c r="AA67" s="156" t="str">
        <f t="shared" si="20"/>
        <v>DQ</v>
      </c>
      <c r="AB67" s="432" t="str">
        <f t="shared" si="13"/>
        <v/>
      </c>
      <c r="AC67" s="433" t="str">
        <f t="shared" si="14"/>
        <v/>
      </c>
      <c r="AD67" s="506" t="str">
        <f t="shared" si="10"/>
        <v/>
      </c>
      <c r="AE67" s="506">
        <f t="shared" si="11"/>
        <v>0</v>
      </c>
      <c r="AF67" s="133"/>
      <c r="AG67" s="290"/>
    </row>
    <row r="68" spans="1:33" ht="14.25" customHeight="1" thickBot="1" x14ac:dyDescent="0.35">
      <c r="A68" s="279">
        <v>42</v>
      </c>
      <c r="B68" s="656" t="str">
        <f>IF('Competitor List'!J47="Y",'Competitor List'!B47," ")</f>
        <v xml:space="preserve"> </v>
      </c>
      <c r="C68" s="656"/>
      <c r="D68" s="120" t="str">
        <f>IF('Competitor List'!H47="Y","Y","N")</f>
        <v>N</v>
      </c>
      <c r="E68" s="280">
        <f>'Competitor List'!O47</f>
        <v>302</v>
      </c>
      <c r="F68" s="517" t="str">
        <f xml:space="preserve"> T('Competitor List'!F47)</f>
        <v/>
      </c>
      <c r="G68" s="231"/>
      <c r="H68" s="231"/>
      <c r="I68" s="237"/>
      <c r="J68" s="252"/>
      <c r="K68" s="253"/>
      <c r="L68" s="254"/>
      <c r="M68" s="231"/>
      <c r="N68" s="231"/>
      <c r="O68" s="237"/>
      <c r="P68" s="253"/>
      <c r="Q68" s="253"/>
      <c r="R68" s="254"/>
      <c r="S68" s="120" t="str">
        <f t="shared" si="5"/>
        <v>DQ</v>
      </c>
      <c r="T68" s="120" t="str">
        <f t="shared" si="16"/>
        <v>DQ</v>
      </c>
      <c r="U68" s="281">
        <f t="shared" si="12"/>
        <v>0</v>
      </c>
      <c r="V68" s="71" t="str">
        <f t="shared" si="6"/>
        <v>DQ</v>
      </c>
      <c r="W68" s="120" t="str">
        <f t="shared" si="21"/>
        <v>DQ</v>
      </c>
      <c r="X68" s="281" t="str">
        <f t="shared" si="17"/>
        <v>DQ</v>
      </c>
      <c r="Y68" s="282" t="str">
        <f t="shared" si="18"/>
        <v>DQ</v>
      </c>
      <c r="Z68" s="93" t="str">
        <f t="shared" si="19"/>
        <v>DQ</v>
      </c>
      <c r="AA68" s="156" t="str">
        <f t="shared" si="20"/>
        <v>DQ</v>
      </c>
      <c r="AB68" s="434" t="str">
        <f t="shared" si="13"/>
        <v/>
      </c>
      <c r="AC68" s="435" t="str">
        <f t="shared" si="14"/>
        <v/>
      </c>
      <c r="AD68" s="507" t="str">
        <f t="shared" si="10"/>
        <v/>
      </c>
      <c r="AE68" s="507">
        <f t="shared" si="11"/>
        <v>0</v>
      </c>
      <c r="AF68" s="133"/>
      <c r="AG68" s="290"/>
    </row>
    <row r="69" spans="1:33" ht="14.25" customHeight="1" x14ac:dyDescent="0.3">
      <c r="A69" s="284">
        <v>43</v>
      </c>
      <c r="B69" s="651" t="str">
        <f>IF('Competitor List'!J48="Y",'Competitor List'!B48," ")</f>
        <v xml:space="preserve"> </v>
      </c>
      <c r="C69" s="651"/>
      <c r="D69" s="117" t="str">
        <f>IF('Competitor List'!H48="Y","Y","N")</f>
        <v>N</v>
      </c>
      <c r="E69" s="285">
        <f>'Competitor List'!O48</f>
        <v>303</v>
      </c>
      <c r="F69" s="518" t="str">
        <f xml:space="preserve"> T('Competitor List'!F48)</f>
        <v/>
      </c>
      <c r="G69" s="234"/>
      <c r="H69" s="234"/>
      <c r="I69" s="235"/>
      <c r="J69" s="255"/>
      <c r="K69" s="256"/>
      <c r="L69" s="257"/>
      <c r="M69" s="234"/>
      <c r="N69" s="234"/>
      <c r="O69" s="235"/>
      <c r="P69" s="256"/>
      <c r="Q69" s="256"/>
      <c r="R69" s="257"/>
      <c r="S69" s="117" t="str">
        <f t="shared" si="5"/>
        <v>DQ</v>
      </c>
      <c r="T69" s="117" t="str">
        <f t="shared" si="16"/>
        <v>DQ</v>
      </c>
      <c r="U69" s="269">
        <f t="shared" si="12"/>
        <v>0</v>
      </c>
      <c r="V69" s="78" t="str">
        <f t="shared" si="6"/>
        <v>DQ</v>
      </c>
      <c r="W69" s="117" t="str">
        <f t="shared" si="21"/>
        <v>DQ</v>
      </c>
      <c r="X69" s="286" t="str">
        <f t="shared" si="17"/>
        <v>DQ</v>
      </c>
      <c r="Y69" s="287" t="str">
        <f t="shared" si="18"/>
        <v>DQ</v>
      </c>
      <c r="Z69" s="93" t="str">
        <f t="shared" si="19"/>
        <v>DQ</v>
      </c>
      <c r="AA69" s="156" t="str">
        <f t="shared" si="20"/>
        <v>DQ</v>
      </c>
      <c r="AB69" s="430" t="str">
        <f t="shared" si="13"/>
        <v/>
      </c>
      <c r="AC69" s="431" t="str">
        <f t="shared" si="14"/>
        <v/>
      </c>
      <c r="AD69" s="505" t="str">
        <f t="shared" si="10"/>
        <v/>
      </c>
      <c r="AE69" s="505">
        <f t="shared" si="11"/>
        <v>0</v>
      </c>
      <c r="AF69" s="133"/>
      <c r="AG69" s="290"/>
    </row>
    <row r="70" spans="1:33" ht="14.25" customHeight="1" x14ac:dyDescent="0.3">
      <c r="A70" s="271">
        <v>44</v>
      </c>
      <c r="B70" s="653" t="str">
        <f>IF('Competitor List'!J49="Y",'Competitor List'!B49," ")</f>
        <v xml:space="preserve"> </v>
      </c>
      <c r="C70" s="653"/>
      <c r="D70" s="115" t="str">
        <f>IF('Competitor List'!H49="Y","Y","N")</f>
        <v>N</v>
      </c>
      <c r="E70" s="272">
        <f>'Competitor List'!O49</f>
        <v>304</v>
      </c>
      <c r="F70" s="515" t="str">
        <f xml:space="preserve"> T('Competitor List'!F49)</f>
        <v/>
      </c>
      <c r="G70" s="43"/>
      <c r="H70" s="43"/>
      <c r="I70" s="44"/>
      <c r="J70" s="243"/>
      <c r="K70" s="244"/>
      <c r="L70" s="245"/>
      <c r="M70" s="43"/>
      <c r="N70" s="43"/>
      <c r="O70" s="44"/>
      <c r="P70" s="244"/>
      <c r="Q70" s="244"/>
      <c r="R70" s="245"/>
      <c r="S70" s="115" t="str">
        <f t="shared" si="5"/>
        <v>DQ</v>
      </c>
      <c r="T70" s="115" t="str">
        <f t="shared" si="16"/>
        <v>DQ</v>
      </c>
      <c r="U70" s="273">
        <f t="shared" si="12"/>
        <v>0</v>
      </c>
      <c r="V70" s="32" t="str">
        <f t="shared" si="6"/>
        <v>DQ</v>
      </c>
      <c r="W70" s="115" t="str">
        <f t="shared" si="21"/>
        <v>DQ</v>
      </c>
      <c r="X70" s="273" t="str">
        <f t="shared" si="17"/>
        <v>DQ</v>
      </c>
      <c r="Y70" s="274" t="str">
        <f t="shared" si="18"/>
        <v>DQ</v>
      </c>
      <c r="Z70" s="93" t="str">
        <f t="shared" si="19"/>
        <v>DQ</v>
      </c>
      <c r="AA70" s="156" t="str">
        <f t="shared" si="20"/>
        <v>DQ</v>
      </c>
      <c r="AB70" s="432" t="str">
        <f t="shared" si="13"/>
        <v/>
      </c>
      <c r="AC70" s="433" t="str">
        <f t="shared" si="14"/>
        <v/>
      </c>
      <c r="AD70" s="506" t="str">
        <f t="shared" si="10"/>
        <v/>
      </c>
      <c r="AE70" s="506">
        <f t="shared" si="11"/>
        <v>0</v>
      </c>
      <c r="AF70" s="133"/>
      <c r="AG70" s="290"/>
    </row>
    <row r="71" spans="1:33" ht="14.25" customHeight="1" thickBot="1" x14ac:dyDescent="0.35">
      <c r="A71" s="275">
        <v>45</v>
      </c>
      <c r="B71" s="654" t="str">
        <f>IF('Competitor List'!J50="Y",'Competitor List'!B50," ")</f>
        <v xml:space="preserve"> </v>
      </c>
      <c r="C71" s="654"/>
      <c r="D71" s="122" t="str">
        <f>IF('Competitor List'!H50="Y","Y","N")</f>
        <v>N</v>
      </c>
      <c r="E71" s="276">
        <f>'Competitor List'!O50</f>
        <v>305</v>
      </c>
      <c r="F71" s="516" t="str">
        <f xml:space="preserve"> T('Competitor List'!F50)</f>
        <v/>
      </c>
      <c r="G71" s="232"/>
      <c r="H71" s="232"/>
      <c r="I71" s="233"/>
      <c r="J71" s="246"/>
      <c r="K71" s="247"/>
      <c r="L71" s="248"/>
      <c r="M71" s="232"/>
      <c r="N71" s="232"/>
      <c r="O71" s="233"/>
      <c r="P71" s="247"/>
      <c r="Q71" s="247"/>
      <c r="R71" s="248"/>
      <c r="S71" s="122" t="str">
        <f t="shared" si="5"/>
        <v>DQ</v>
      </c>
      <c r="T71" s="122" t="str">
        <f t="shared" si="16"/>
        <v>DQ</v>
      </c>
      <c r="U71" s="281">
        <f t="shared" si="12"/>
        <v>0</v>
      </c>
      <c r="V71" s="75" t="str">
        <f t="shared" si="6"/>
        <v>DQ</v>
      </c>
      <c r="W71" s="122" t="str">
        <f t="shared" si="21"/>
        <v>DQ</v>
      </c>
      <c r="X71" s="277" t="str">
        <f t="shared" si="17"/>
        <v>DQ</v>
      </c>
      <c r="Y71" s="278" t="str">
        <f t="shared" si="18"/>
        <v>DQ</v>
      </c>
      <c r="Z71" s="93" t="str">
        <f t="shared" si="19"/>
        <v>DQ</v>
      </c>
      <c r="AA71" s="156" t="str">
        <f t="shared" si="20"/>
        <v>DQ</v>
      </c>
      <c r="AB71" s="434" t="str">
        <f t="shared" si="13"/>
        <v/>
      </c>
      <c r="AC71" s="435" t="str">
        <f t="shared" si="14"/>
        <v/>
      </c>
      <c r="AD71" s="507" t="str">
        <f t="shared" si="10"/>
        <v/>
      </c>
      <c r="AE71" s="507">
        <f t="shared" si="11"/>
        <v>0</v>
      </c>
      <c r="AF71" s="133"/>
      <c r="AG71" s="290"/>
    </row>
    <row r="72" spans="1:33" ht="14.25" customHeight="1" x14ac:dyDescent="0.3">
      <c r="A72" s="267">
        <v>46</v>
      </c>
      <c r="B72" s="655" t="str">
        <f>IF('Competitor List'!J51="Y",'Competitor List'!B51," ")</f>
        <v xml:space="preserve"> </v>
      </c>
      <c r="C72" s="655"/>
      <c r="D72" s="118" t="str">
        <f>IF('Competitor List'!H51="Y","Y","N")</f>
        <v>N</v>
      </c>
      <c r="E72" s="268">
        <f>'Competitor List'!O51</f>
        <v>306</v>
      </c>
      <c r="F72" s="514" t="str">
        <f xml:space="preserve"> T('Competitor List'!F51)</f>
        <v/>
      </c>
      <c r="G72" s="230"/>
      <c r="H72" s="230"/>
      <c r="I72" s="236"/>
      <c r="J72" s="249"/>
      <c r="K72" s="250"/>
      <c r="L72" s="251"/>
      <c r="M72" s="230"/>
      <c r="N72" s="230"/>
      <c r="O72" s="236"/>
      <c r="P72" s="250"/>
      <c r="Q72" s="250"/>
      <c r="R72" s="251"/>
      <c r="S72" s="118" t="str">
        <f t="shared" si="5"/>
        <v>DQ</v>
      </c>
      <c r="T72" s="118" t="str">
        <f t="shared" si="16"/>
        <v>DQ</v>
      </c>
      <c r="U72" s="269">
        <f t="shared" si="12"/>
        <v>0</v>
      </c>
      <c r="V72" s="87" t="str">
        <f t="shared" si="6"/>
        <v>DQ</v>
      </c>
      <c r="W72" s="118" t="str">
        <f t="shared" si="21"/>
        <v>DQ</v>
      </c>
      <c r="X72" s="269" t="str">
        <f t="shared" si="17"/>
        <v>DQ</v>
      </c>
      <c r="Y72" s="270" t="str">
        <f t="shared" si="18"/>
        <v>DQ</v>
      </c>
      <c r="Z72" s="93" t="str">
        <f t="shared" si="19"/>
        <v>DQ</v>
      </c>
      <c r="AA72" s="156" t="str">
        <f t="shared" si="20"/>
        <v>DQ</v>
      </c>
      <c r="AB72" s="430" t="str">
        <f t="shared" si="13"/>
        <v/>
      </c>
      <c r="AC72" s="431" t="str">
        <f t="shared" si="14"/>
        <v/>
      </c>
      <c r="AD72" s="505" t="str">
        <f t="shared" si="10"/>
        <v/>
      </c>
      <c r="AE72" s="505">
        <f t="shared" si="11"/>
        <v>0</v>
      </c>
      <c r="AF72" s="133"/>
      <c r="AG72" s="290"/>
    </row>
    <row r="73" spans="1:33" ht="14.25" customHeight="1" x14ac:dyDescent="0.3">
      <c r="A73" s="271">
        <v>47</v>
      </c>
      <c r="B73" s="653" t="str">
        <f>IF('Competitor List'!J52="Y",'Competitor List'!B52," ")</f>
        <v xml:space="preserve"> </v>
      </c>
      <c r="C73" s="653"/>
      <c r="D73" s="115" t="str">
        <f>IF('Competitor List'!H52="Y","Y","N")</f>
        <v>N</v>
      </c>
      <c r="E73" s="272">
        <f>'Competitor List'!O52</f>
        <v>307</v>
      </c>
      <c r="F73" s="515" t="str">
        <f xml:space="preserve"> T('Competitor List'!F52)</f>
        <v/>
      </c>
      <c r="G73" s="43"/>
      <c r="H73" s="43"/>
      <c r="I73" s="44"/>
      <c r="J73" s="243"/>
      <c r="K73" s="244"/>
      <c r="L73" s="245"/>
      <c r="M73" s="43"/>
      <c r="N73" s="43"/>
      <c r="O73" s="44"/>
      <c r="P73" s="244"/>
      <c r="Q73" s="244"/>
      <c r="R73" s="245"/>
      <c r="S73" s="115" t="str">
        <f t="shared" si="5"/>
        <v>DQ</v>
      </c>
      <c r="T73" s="115" t="str">
        <f t="shared" si="16"/>
        <v>DQ</v>
      </c>
      <c r="U73" s="273">
        <f t="shared" si="12"/>
        <v>0</v>
      </c>
      <c r="V73" s="32" t="str">
        <f t="shared" si="6"/>
        <v>DQ</v>
      </c>
      <c r="W73" s="115" t="str">
        <f t="shared" si="21"/>
        <v>DQ</v>
      </c>
      <c r="X73" s="273" t="str">
        <f t="shared" si="17"/>
        <v>DQ</v>
      </c>
      <c r="Y73" s="274" t="str">
        <f t="shared" si="18"/>
        <v>DQ</v>
      </c>
      <c r="Z73" s="93" t="str">
        <f t="shared" si="19"/>
        <v>DQ</v>
      </c>
      <c r="AA73" s="156" t="str">
        <f t="shared" si="20"/>
        <v>DQ</v>
      </c>
      <c r="AB73" s="432" t="str">
        <f t="shared" si="13"/>
        <v/>
      </c>
      <c r="AC73" s="433" t="str">
        <f t="shared" si="14"/>
        <v/>
      </c>
      <c r="AD73" s="506" t="str">
        <f t="shared" si="10"/>
        <v/>
      </c>
      <c r="AE73" s="506">
        <f t="shared" si="11"/>
        <v>0</v>
      </c>
      <c r="AF73" s="133"/>
      <c r="AG73" s="290"/>
    </row>
    <row r="74" spans="1:33" ht="14.25" customHeight="1" thickBot="1" x14ac:dyDescent="0.35">
      <c r="A74" s="279">
        <v>48</v>
      </c>
      <c r="B74" s="656" t="str">
        <f>IF('Competitor List'!J53="Y",'Competitor List'!B53," ")</f>
        <v xml:space="preserve"> </v>
      </c>
      <c r="C74" s="656"/>
      <c r="D74" s="120" t="str">
        <f>IF('Competitor List'!H53="Y","Y","N")</f>
        <v>N</v>
      </c>
      <c r="E74" s="280">
        <f>'Competitor List'!O53</f>
        <v>308</v>
      </c>
      <c r="F74" s="517" t="str">
        <f xml:space="preserve"> T('Competitor List'!F53)</f>
        <v/>
      </c>
      <c r="G74" s="231"/>
      <c r="H74" s="231"/>
      <c r="I74" s="237"/>
      <c r="J74" s="252"/>
      <c r="K74" s="253"/>
      <c r="L74" s="254"/>
      <c r="M74" s="231"/>
      <c r="N74" s="231"/>
      <c r="O74" s="237"/>
      <c r="P74" s="253"/>
      <c r="Q74" s="253"/>
      <c r="R74" s="254"/>
      <c r="S74" s="120" t="str">
        <f t="shared" si="5"/>
        <v>DQ</v>
      </c>
      <c r="T74" s="120" t="str">
        <f t="shared" si="16"/>
        <v>DQ</v>
      </c>
      <c r="U74" s="281">
        <f t="shared" si="12"/>
        <v>0</v>
      </c>
      <c r="V74" s="71" t="str">
        <f t="shared" si="6"/>
        <v>DQ</v>
      </c>
      <c r="W74" s="120" t="str">
        <f t="shared" si="21"/>
        <v>DQ</v>
      </c>
      <c r="X74" s="281" t="str">
        <f t="shared" si="17"/>
        <v>DQ</v>
      </c>
      <c r="Y74" s="282" t="str">
        <f t="shared" si="18"/>
        <v>DQ</v>
      </c>
      <c r="Z74" s="93" t="str">
        <f t="shared" si="19"/>
        <v>DQ</v>
      </c>
      <c r="AA74" s="156" t="str">
        <f t="shared" si="20"/>
        <v>DQ</v>
      </c>
      <c r="AB74" s="434" t="str">
        <f t="shared" si="13"/>
        <v/>
      </c>
      <c r="AC74" s="435" t="str">
        <f t="shared" si="14"/>
        <v/>
      </c>
      <c r="AD74" s="507" t="str">
        <f t="shared" si="10"/>
        <v/>
      </c>
      <c r="AE74" s="507">
        <f t="shared" si="11"/>
        <v>0</v>
      </c>
      <c r="AF74" s="133"/>
      <c r="AG74" s="290"/>
    </row>
    <row r="75" spans="1:33" ht="14.25" customHeight="1" x14ac:dyDescent="0.3">
      <c r="A75" s="284">
        <v>49</v>
      </c>
      <c r="B75" s="651" t="str">
        <f>IF('Competitor List'!J54="Y",'Competitor List'!B54," ")</f>
        <v xml:space="preserve"> </v>
      </c>
      <c r="C75" s="651"/>
      <c r="D75" s="117" t="str">
        <f>IF('Competitor List'!H54="Y","Y","N")</f>
        <v>N</v>
      </c>
      <c r="E75" s="285">
        <f>'Competitor List'!O54</f>
        <v>309</v>
      </c>
      <c r="F75" s="518" t="str">
        <f xml:space="preserve"> T('Competitor List'!F54)</f>
        <v/>
      </c>
      <c r="G75" s="234"/>
      <c r="H75" s="234"/>
      <c r="I75" s="235"/>
      <c r="J75" s="255"/>
      <c r="K75" s="256"/>
      <c r="L75" s="257"/>
      <c r="M75" s="234"/>
      <c r="N75" s="234"/>
      <c r="O75" s="235"/>
      <c r="P75" s="256"/>
      <c r="Q75" s="256"/>
      <c r="R75" s="257"/>
      <c r="S75" s="117" t="str">
        <f t="shared" si="5"/>
        <v>DQ</v>
      </c>
      <c r="T75" s="117" t="str">
        <f t="shared" si="16"/>
        <v>DQ</v>
      </c>
      <c r="U75" s="269">
        <f t="shared" si="12"/>
        <v>0</v>
      </c>
      <c r="V75" s="78" t="str">
        <f t="shared" si="6"/>
        <v>DQ</v>
      </c>
      <c r="W75" s="117" t="str">
        <f t="shared" si="21"/>
        <v>DQ</v>
      </c>
      <c r="X75" s="286" t="str">
        <f t="shared" si="17"/>
        <v>DQ</v>
      </c>
      <c r="Y75" s="287" t="str">
        <f t="shared" si="18"/>
        <v>DQ</v>
      </c>
      <c r="Z75" s="93" t="str">
        <f t="shared" si="19"/>
        <v>DQ</v>
      </c>
      <c r="AA75" s="156" t="str">
        <f t="shared" si="20"/>
        <v>DQ</v>
      </c>
      <c r="AB75" s="430" t="str">
        <f t="shared" si="13"/>
        <v/>
      </c>
      <c r="AC75" s="431" t="str">
        <f t="shared" si="14"/>
        <v/>
      </c>
      <c r="AD75" s="505" t="str">
        <f t="shared" si="10"/>
        <v/>
      </c>
      <c r="AE75" s="505">
        <f t="shared" si="11"/>
        <v>0</v>
      </c>
      <c r="AF75" s="133"/>
      <c r="AG75" s="290"/>
    </row>
    <row r="76" spans="1:33" ht="14.25" customHeight="1" x14ac:dyDescent="0.3">
      <c r="A76" s="271">
        <v>50</v>
      </c>
      <c r="B76" s="653" t="str">
        <f>IF('Competitor List'!J55="Y",'Competitor List'!B55," ")</f>
        <v xml:space="preserve"> </v>
      </c>
      <c r="C76" s="653"/>
      <c r="D76" s="115" t="str">
        <f>IF('Competitor List'!H55="Y","Y","N")</f>
        <v>N</v>
      </c>
      <c r="E76" s="272">
        <f>'Competitor List'!O55</f>
        <v>310</v>
      </c>
      <c r="F76" s="515" t="str">
        <f xml:space="preserve"> T('Competitor List'!F55)</f>
        <v/>
      </c>
      <c r="G76" s="43"/>
      <c r="H76" s="43"/>
      <c r="I76" s="44"/>
      <c r="J76" s="243"/>
      <c r="K76" s="244"/>
      <c r="L76" s="245"/>
      <c r="M76" s="43"/>
      <c r="N76" s="43"/>
      <c r="O76" s="44"/>
      <c r="P76" s="244"/>
      <c r="Q76" s="244"/>
      <c r="R76" s="245"/>
      <c r="S76" s="115" t="str">
        <f t="shared" si="5"/>
        <v>DQ</v>
      </c>
      <c r="T76" s="115" t="str">
        <f t="shared" si="16"/>
        <v>DQ</v>
      </c>
      <c r="U76" s="273">
        <f t="shared" si="12"/>
        <v>0</v>
      </c>
      <c r="V76" s="32" t="str">
        <f t="shared" si="6"/>
        <v>DQ</v>
      </c>
      <c r="W76" s="115" t="str">
        <f t="shared" si="21"/>
        <v>DQ</v>
      </c>
      <c r="X76" s="273" t="str">
        <f t="shared" si="17"/>
        <v>DQ</v>
      </c>
      <c r="Y76" s="274" t="str">
        <f t="shared" si="18"/>
        <v>DQ</v>
      </c>
      <c r="Z76" s="93" t="str">
        <f t="shared" si="19"/>
        <v>DQ</v>
      </c>
      <c r="AA76" s="156" t="str">
        <f t="shared" si="20"/>
        <v>DQ</v>
      </c>
      <c r="AB76" s="432" t="str">
        <f t="shared" si="13"/>
        <v/>
      </c>
      <c r="AC76" s="433" t="str">
        <f t="shared" si="14"/>
        <v/>
      </c>
      <c r="AD76" s="506" t="str">
        <f t="shared" si="10"/>
        <v/>
      </c>
      <c r="AE76" s="506">
        <f t="shared" si="11"/>
        <v>0</v>
      </c>
      <c r="AF76" s="133"/>
      <c r="AG76" s="290"/>
    </row>
    <row r="77" spans="1:33" ht="14.25" customHeight="1" thickBot="1" x14ac:dyDescent="0.35">
      <c r="A77" s="275">
        <v>51</v>
      </c>
      <c r="B77" s="654" t="str">
        <f>IF('Competitor List'!J56="Y",'Competitor List'!B56," ")</f>
        <v xml:space="preserve"> </v>
      </c>
      <c r="C77" s="654"/>
      <c r="D77" s="122" t="str">
        <f>IF('Competitor List'!H56="Y","Y","N")</f>
        <v>N</v>
      </c>
      <c r="E77" s="276">
        <f>'Competitor List'!O56</f>
        <v>311</v>
      </c>
      <c r="F77" s="516" t="str">
        <f xml:space="preserve"> T('Competitor List'!F56)</f>
        <v/>
      </c>
      <c r="G77" s="232"/>
      <c r="H77" s="232"/>
      <c r="I77" s="233"/>
      <c r="J77" s="246"/>
      <c r="K77" s="247"/>
      <c r="L77" s="248"/>
      <c r="M77" s="232"/>
      <c r="N77" s="232"/>
      <c r="O77" s="233"/>
      <c r="P77" s="247"/>
      <c r="Q77" s="247"/>
      <c r="R77" s="248"/>
      <c r="S77" s="122" t="str">
        <f t="shared" si="5"/>
        <v>DQ</v>
      </c>
      <c r="T77" s="122" t="str">
        <f t="shared" si="16"/>
        <v>DQ</v>
      </c>
      <c r="U77" s="281">
        <f t="shared" si="12"/>
        <v>0</v>
      </c>
      <c r="V77" s="75" t="str">
        <f t="shared" si="6"/>
        <v>DQ</v>
      </c>
      <c r="W77" s="122" t="str">
        <f t="shared" si="21"/>
        <v>DQ</v>
      </c>
      <c r="X77" s="277" t="str">
        <f t="shared" si="17"/>
        <v>DQ</v>
      </c>
      <c r="Y77" s="278" t="str">
        <f t="shared" si="18"/>
        <v>DQ</v>
      </c>
      <c r="Z77" s="93" t="str">
        <f t="shared" si="19"/>
        <v>DQ</v>
      </c>
      <c r="AA77" s="156" t="str">
        <f t="shared" si="20"/>
        <v>DQ</v>
      </c>
      <c r="AB77" s="434" t="str">
        <f t="shared" si="13"/>
        <v/>
      </c>
      <c r="AC77" s="435" t="str">
        <f t="shared" si="14"/>
        <v/>
      </c>
      <c r="AD77" s="507" t="str">
        <f t="shared" si="10"/>
        <v/>
      </c>
      <c r="AE77" s="507">
        <f t="shared" si="11"/>
        <v>0</v>
      </c>
      <c r="AF77" s="133"/>
      <c r="AG77" s="290"/>
    </row>
    <row r="78" spans="1:33" ht="14.25" customHeight="1" x14ac:dyDescent="0.3">
      <c r="A78" s="267">
        <v>52</v>
      </c>
      <c r="B78" s="655" t="str">
        <f>IF('Competitor List'!J57="Y",'Competitor List'!B57," ")</f>
        <v xml:space="preserve"> </v>
      </c>
      <c r="C78" s="655"/>
      <c r="D78" s="118" t="str">
        <f>IF('Competitor List'!H57="Y","Y","N")</f>
        <v>N</v>
      </c>
      <c r="E78" s="268">
        <f>'Competitor List'!O57</f>
        <v>312</v>
      </c>
      <c r="F78" s="514" t="str">
        <f xml:space="preserve"> T('Competitor List'!F57)</f>
        <v/>
      </c>
      <c r="G78" s="230"/>
      <c r="H78" s="230"/>
      <c r="I78" s="236"/>
      <c r="J78" s="249"/>
      <c r="K78" s="250"/>
      <c r="L78" s="251"/>
      <c r="M78" s="230"/>
      <c r="N78" s="230"/>
      <c r="O78" s="236"/>
      <c r="P78" s="250"/>
      <c r="Q78" s="250"/>
      <c r="R78" s="251"/>
      <c r="S78" s="118" t="str">
        <f t="shared" si="5"/>
        <v>DQ</v>
      </c>
      <c r="T78" s="118" t="str">
        <f t="shared" si="16"/>
        <v>DQ</v>
      </c>
      <c r="U78" s="269">
        <f t="shared" si="12"/>
        <v>0</v>
      </c>
      <c r="V78" s="87" t="str">
        <f t="shared" si="6"/>
        <v>DQ</v>
      </c>
      <c r="W78" s="118" t="str">
        <f t="shared" si="21"/>
        <v>DQ</v>
      </c>
      <c r="X78" s="269" t="str">
        <f t="shared" si="17"/>
        <v>DQ</v>
      </c>
      <c r="Y78" s="270" t="str">
        <f t="shared" si="18"/>
        <v>DQ</v>
      </c>
      <c r="Z78" s="93" t="str">
        <f t="shared" si="19"/>
        <v>DQ</v>
      </c>
      <c r="AA78" s="156" t="str">
        <f t="shared" si="20"/>
        <v>DQ</v>
      </c>
      <c r="AB78" s="430" t="str">
        <f t="shared" si="13"/>
        <v/>
      </c>
      <c r="AC78" s="431" t="str">
        <f t="shared" si="14"/>
        <v/>
      </c>
      <c r="AD78" s="505" t="str">
        <f t="shared" si="10"/>
        <v/>
      </c>
      <c r="AE78" s="505">
        <f t="shared" si="11"/>
        <v>0</v>
      </c>
      <c r="AF78" s="133"/>
      <c r="AG78" s="290"/>
    </row>
    <row r="79" spans="1:33" ht="14.25" customHeight="1" x14ac:dyDescent="0.3">
      <c r="A79" s="271">
        <v>53</v>
      </c>
      <c r="B79" s="653" t="str">
        <f>IF('Competitor List'!J58="Y",'Competitor List'!B58," ")</f>
        <v xml:space="preserve"> </v>
      </c>
      <c r="C79" s="653"/>
      <c r="D79" s="115" t="str">
        <f>IF('Competitor List'!H58="Y","Y","N")</f>
        <v>N</v>
      </c>
      <c r="E79" s="272">
        <f>'Competitor List'!O58</f>
        <v>313</v>
      </c>
      <c r="F79" s="515" t="str">
        <f xml:space="preserve"> T('Competitor List'!F58)</f>
        <v/>
      </c>
      <c r="G79" s="43"/>
      <c r="H79" s="43"/>
      <c r="I79" s="44"/>
      <c r="J79" s="243"/>
      <c r="K79" s="244"/>
      <c r="L79" s="245"/>
      <c r="M79" s="43"/>
      <c r="N79" s="43"/>
      <c r="O79" s="44"/>
      <c r="P79" s="244"/>
      <c r="Q79" s="244"/>
      <c r="R79" s="245"/>
      <c r="S79" s="115" t="str">
        <f t="shared" si="5"/>
        <v>DQ</v>
      </c>
      <c r="T79" s="115" t="str">
        <f t="shared" si="16"/>
        <v>DQ</v>
      </c>
      <c r="U79" s="273">
        <f t="shared" si="12"/>
        <v>0</v>
      </c>
      <c r="V79" s="32" t="str">
        <f t="shared" si="6"/>
        <v>DQ</v>
      </c>
      <c r="W79" s="115" t="str">
        <f t="shared" si="21"/>
        <v>DQ</v>
      </c>
      <c r="X79" s="273" t="str">
        <f t="shared" si="17"/>
        <v>DQ</v>
      </c>
      <c r="Y79" s="274" t="str">
        <f t="shared" si="18"/>
        <v>DQ</v>
      </c>
      <c r="Z79" s="93" t="str">
        <f t="shared" si="19"/>
        <v>DQ</v>
      </c>
      <c r="AA79" s="156" t="str">
        <f t="shared" si="20"/>
        <v>DQ</v>
      </c>
      <c r="AB79" s="432" t="str">
        <f t="shared" si="13"/>
        <v/>
      </c>
      <c r="AC79" s="433" t="str">
        <f t="shared" si="14"/>
        <v/>
      </c>
      <c r="AD79" s="506" t="str">
        <f t="shared" si="10"/>
        <v/>
      </c>
      <c r="AE79" s="506">
        <f t="shared" si="11"/>
        <v>0</v>
      </c>
      <c r="AF79" s="133"/>
      <c r="AG79" s="290"/>
    </row>
    <row r="80" spans="1:33" ht="14.25" customHeight="1" thickBot="1" x14ac:dyDescent="0.35">
      <c r="A80" s="279">
        <v>54</v>
      </c>
      <c r="B80" s="656" t="str">
        <f>IF('Competitor List'!J59="Y",'Competitor List'!B59," ")</f>
        <v xml:space="preserve"> </v>
      </c>
      <c r="C80" s="656"/>
      <c r="D80" s="120" t="str">
        <f>IF('Competitor List'!H59="Y","Y","N")</f>
        <v>N</v>
      </c>
      <c r="E80" s="280">
        <f>'Competitor List'!O59</f>
        <v>314</v>
      </c>
      <c r="F80" s="517" t="str">
        <f xml:space="preserve"> T('Competitor List'!F59)</f>
        <v/>
      </c>
      <c r="G80" s="231"/>
      <c r="H80" s="231"/>
      <c r="I80" s="237"/>
      <c r="J80" s="252"/>
      <c r="K80" s="253"/>
      <c r="L80" s="254"/>
      <c r="M80" s="231"/>
      <c r="N80" s="231"/>
      <c r="O80" s="237"/>
      <c r="P80" s="253"/>
      <c r="Q80" s="253"/>
      <c r="R80" s="254"/>
      <c r="S80" s="120" t="str">
        <f t="shared" si="5"/>
        <v>DQ</v>
      </c>
      <c r="T80" s="120" t="str">
        <f t="shared" si="16"/>
        <v>DQ</v>
      </c>
      <c r="U80" s="281">
        <f t="shared" si="12"/>
        <v>0</v>
      </c>
      <c r="V80" s="71" t="str">
        <f t="shared" si="6"/>
        <v>DQ</v>
      </c>
      <c r="W80" s="120" t="str">
        <f t="shared" si="21"/>
        <v>DQ</v>
      </c>
      <c r="X80" s="281" t="str">
        <f t="shared" si="17"/>
        <v>DQ</v>
      </c>
      <c r="Y80" s="282" t="str">
        <f t="shared" si="18"/>
        <v>DQ</v>
      </c>
      <c r="Z80" s="93" t="str">
        <f t="shared" si="19"/>
        <v>DQ</v>
      </c>
      <c r="AA80" s="156" t="str">
        <f t="shared" si="20"/>
        <v>DQ</v>
      </c>
      <c r="AB80" s="434" t="str">
        <f t="shared" si="13"/>
        <v/>
      </c>
      <c r="AC80" s="435" t="str">
        <f t="shared" si="14"/>
        <v/>
      </c>
      <c r="AD80" s="507" t="str">
        <f t="shared" si="10"/>
        <v/>
      </c>
      <c r="AE80" s="507">
        <f t="shared" si="11"/>
        <v>0</v>
      </c>
      <c r="AF80" s="133"/>
      <c r="AG80" s="290"/>
    </row>
    <row r="81" spans="1:33" ht="14.25" customHeight="1" x14ac:dyDescent="0.3">
      <c r="A81" s="284">
        <v>55</v>
      </c>
      <c r="B81" s="651" t="str">
        <f>IF('Competitor List'!J60="Y",'Competitor List'!B60," ")</f>
        <v xml:space="preserve"> </v>
      </c>
      <c r="C81" s="651"/>
      <c r="D81" s="117" t="str">
        <f>IF('Competitor List'!H60="Y","Y","N")</f>
        <v>N</v>
      </c>
      <c r="E81" s="285">
        <f>'Competitor List'!O60</f>
        <v>315</v>
      </c>
      <c r="F81" s="518" t="str">
        <f xml:space="preserve"> T('Competitor List'!F60)</f>
        <v/>
      </c>
      <c r="G81" s="234"/>
      <c r="H81" s="234"/>
      <c r="I81" s="235"/>
      <c r="J81" s="255"/>
      <c r="K81" s="256"/>
      <c r="L81" s="257"/>
      <c r="M81" s="234"/>
      <c r="N81" s="234"/>
      <c r="O81" s="235"/>
      <c r="P81" s="256"/>
      <c r="Q81" s="256"/>
      <c r="R81" s="257"/>
      <c r="S81" s="117" t="str">
        <f t="shared" si="5"/>
        <v>DQ</v>
      </c>
      <c r="T81" s="117" t="str">
        <f t="shared" si="16"/>
        <v>DQ</v>
      </c>
      <c r="U81" s="269">
        <f t="shared" si="12"/>
        <v>0</v>
      </c>
      <c r="V81" s="78" t="str">
        <f t="shared" si="6"/>
        <v>DQ</v>
      </c>
      <c r="W81" s="117" t="str">
        <f t="shared" si="21"/>
        <v>DQ</v>
      </c>
      <c r="X81" s="286" t="str">
        <f t="shared" si="17"/>
        <v>DQ</v>
      </c>
      <c r="Y81" s="287" t="str">
        <f t="shared" si="18"/>
        <v>DQ</v>
      </c>
      <c r="Z81" s="93" t="str">
        <f t="shared" si="19"/>
        <v>DQ</v>
      </c>
      <c r="AA81" s="156" t="str">
        <f t="shared" si="20"/>
        <v>DQ</v>
      </c>
      <c r="AB81" s="430" t="str">
        <f t="shared" si="13"/>
        <v/>
      </c>
      <c r="AC81" s="431" t="str">
        <f t="shared" si="14"/>
        <v/>
      </c>
      <c r="AD81" s="505" t="str">
        <f t="shared" si="10"/>
        <v/>
      </c>
      <c r="AE81" s="505">
        <f t="shared" si="11"/>
        <v>0</v>
      </c>
      <c r="AF81" s="133"/>
      <c r="AG81" s="290"/>
    </row>
    <row r="82" spans="1:33" ht="14.25" customHeight="1" x14ac:dyDescent="0.3">
      <c r="A82" s="271">
        <v>56</v>
      </c>
      <c r="B82" s="653" t="str">
        <f>IF('Competitor List'!J61="Y",'Competitor List'!B61," ")</f>
        <v xml:space="preserve"> </v>
      </c>
      <c r="C82" s="653"/>
      <c r="D82" s="115" t="str">
        <f>IF('Competitor List'!H61="Y","Y","N")</f>
        <v>N</v>
      </c>
      <c r="E82" s="272">
        <f>'Competitor List'!O61</f>
        <v>316</v>
      </c>
      <c r="F82" s="515" t="str">
        <f xml:space="preserve"> T('Competitor List'!F61)</f>
        <v/>
      </c>
      <c r="G82" s="43"/>
      <c r="H82" s="43"/>
      <c r="I82" s="44"/>
      <c r="J82" s="243"/>
      <c r="K82" s="244"/>
      <c r="L82" s="245"/>
      <c r="M82" s="43"/>
      <c r="N82" s="43"/>
      <c r="O82" s="44"/>
      <c r="P82" s="244"/>
      <c r="Q82" s="244"/>
      <c r="R82" s="245"/>
      <c r="S82" s="115" t="str">
        <f t="shared" si="5"/>
        <v>DQ</v>
      </c>
      <c r="T82" s="115" t="str">
        <f t="shared" si="16"/>
        <v>DQ</v>
      </c>
      <c r="U82" s="273">
        <f t="shared" si="12"/>
        <v>0</v>
      </c>
      <c r="V82" s="32" t="str">
        <f t="shared" si="6"/>
        <v>DQ</v>
      </c>
      <c r="W82" s="115" t="str">
        <f t="shared" si="21"/>
        <v>DQ</v>
      </c>
      <c r="X82" s="273" t="str">
        <f t="shared" si="17"/>
        <v>DQ</v>
      </c>
      <c r="Y82" s="274" t="str">
        <f t="shared" si="18"/>
        <v>DQ</v>
      </c>
      <c r="Z82" s="93" t="str">
        <f t="shared" si="19"/>
        <v>DQ</v>
      </c>
      <c r="AA82" s="156" t="str">
        <f t="shared" si="20"/>
        <v>DQ</v>
      </c>
      <c r="AB82" s="432" t="str">
        <f t="shared" si="13"/>
        <v/>
      </c>
      <c r="AC82" s="433" t="str">
        <f t="shared" si="14"/>
        <v/>
      </c>
      <c r="AD82" s="506" t="str">
        <f t="shared" si="10"/>
        <v/>
      </c>
      <c r="AE82" s="506">
        <f t="shared" si="11"/>
        <v>0</v>
      </c>
      <c r="AF82" s="133"/>
      <c r="AG82" s="290"/>
    </row>
    <row r="83" spans="1:33" ht="14.25" customHeight="1" thickBot="1" x14ac:dyDescent="0.35">
      <c r="A83" s="275">
        <v>57</v>
      </c>
      <c r="B83" s="654" t="str">
        <f>IF('Competitor List'!J62="Y",'Competitor List'!B62," ")</f>
        <v xml:space="preserve"> </v>
      </c>
      <c r="C83" s="654"/>
      <c r="D83" s="122" t="str">
        <f>IF('Competitor List'!H62="Y","Y","N")</f>
        <v>N</v>
      </c>
      <c r="E83" s="276">
        <f>'Competitor List'!O62</f>
        <v>317</v>
      </c>
      <c r="F83" s="516" t="str">
        <f xml:space="preserve"> T('Competitor List'!F62)</f>
        <v/>
      </c>
      <c r="G83" s="232"/>
      <c r="H83" s="232"/>
      <c r="I83" s="233"/>
      <c r="J83" s="246"/>
      <c r="K83" s="247"/>
      <c r="L83" s="248"/>
      <c r="M83" s="232"/>
      <c r="N83" s="232"/>
      <c r="O83" s="233"/>
      <c r="P83" s="247"/>
      <c r="Q83" s="247"/>
      <c r="R83" s="248"/>
      <c r="S83" s="122" t="str">
        <f t="shared" si="5"/>
        <v>DQ</v>
      </c>
      <c r="T83" s="122" t="str">
        <f t="shared" si="16"/>
        <v>DQ</v>
      </c>
      <c r="U83" s="281">
        <f t="shared" si="12"/>
        <v>0</v>
      </c>
      <c r="V83" s="75" t="str">
        <f t="shared" si="6"/>
        <v>DQ</v>
      </c>
      <c r="W83" s="122" t="str">
        <f t="shared" si="21"/>
        <v>DQ</v>
      </c>
      <c r="X83" s="277" t="str">
        <f t="shared" si="17"/>
        <v>DQ</v>
      </c>
      <c r="Y83" s="278" t="str">
        <f t="shared" si="18"/>
        <v>DQ</v>
      </c>
      <c r="Z83" s="93" t="str">
        <f t="shared" si="19"/>
        <v>DQ</v>
      </c>
      <c r="AA83" s="156" t="str">
        <f t="shared" si="20"/>
        <v>DQ</v>
      </c>
      <c r="AB83" s="434" t="str">
        <f t="shared" si="13"/>
        <v/>
      </c>
      <c r="AC83" s="435" t="str">
        <f t="shared" si="14"/>
        <v/>
      </c>
      <c r="AD83" s="507" t="str">
        <f t="shared" si="10"/>
        <v/>
      </c>
      <c r="AE83" s="507">
        <f t="shared" si="11"/>
        <v>0</v>
      </c>
      <c r="AF83" s="133"/>
      <c r="AG83" s="290"/>
    </row>
    <row r="84" spans="1:33" ht="14.25" customHeight="1" x14ac:dyDescent="0.3">
      <c r="A84" s="267">
        <v>58</v>
      </c>
      <c r="B84" s="655" t="str">
        <f>IF('Competitor List'!J63="Y",'Competitor List'!B63," ")</f>
        <v xml:space="preserve"> </v>
      </c>
      <c r="C84" s="655"/>
      <c r="D84" s="118" t="str">
        <f>IF('Competitor List'!H63="Y","Y","N")</f>
        <v>N</v>
      </c>
      <c r="E84" s="268">
        <f>'Competitor List'!O63</f>
        <v>318</v>
      </c>
      <c r="F84" s="514" t="str">
        <f xml:space="preserve"> T('Competitor List'!F63)</f>
        <v/>
      </c>
      <c r="G84" s="230"/>
      <c r="H84" s="230"/>
      <c r="I84" s="236"/>
      <c r="J84" s="249"/>
      <c r="K84" s="250"/>
      <c r="L84" s="251"/>
      <c r="M84" s="230"/>
      <c r="N84" s="230"/>
      <c r="O84" s="236"/>
      <c r="P84" s="250"/>
      <c r="Q84" s="250"/>
      <c r="R84" s="251"/>
      <c r="S84" s="118" t="str">
        <f t="shared" si="5"/>
        <v>DQ</v>
      </c>
      <c r="T84" s="118" t="str">
        <f t="shared" si="16"/>
        <v>DQ</v>
      </c>
      <c r="U84" s="269">
        <f t="shared" si="12"/>
        <v>0</v>
      </c>
      <c r="V84" s="87" t="str">
        <f t="shared" si="6"/>
        <v>DQ</v>
      </c>
      <c r="W84" s="118" t="str">
        <f t="shared" si="21"/>
        <v>DQ</v>
      </c>
      <c r="X84" s="269" t="str">
        <f t="shared" si="17"/>
        <v>DQ</v>
      </c>
      <c r="Y84" s="270" t="str">
        <f t="shared" si="18"/>
        <v>DQ</v>
      </c>
      <c r="Z84" s="93" t="str">
        <f t="shared" si="19"/>
        <v>DQ</v>
      </c>
      <c r="AA84" s="156" t="str">
        <f t="shared" si="20"/>
        <v>DQ</v>
      </c>
      <c r="AB84" s="430" t="str">
        <f t="shared" si="13"/>
        <v/>
      </c>
      <c r="AC84" s="431" t="str">
        <f t="shared" si="14"/>
        <v/>
      </c>
      <c r="AD84" s="505" t="str">
        <f t="shared" si="10"/>
        <v/>
      </c>
      <c r="AE84" s="505">
        <f t="shared" si="11"/>
        <v>0</v>
      </c>
      <c r="AF84" s="133"/>
      <c r="AG84" s="290"/>
    </row>
    <row r="85" spans="1:33" ht="14.25" customHeight="1" x14ac:dyDescent="0.3">
      <c r="A85" s="271">
        <v>59</v>
      </c>
      <c r="B85" s="653" t="str">
        <f>IF('Competitor List'!J64="Y",'Competitor List'!B64," ")</f>
        <v xml:space="preserve"> </v>
      </c>
      <c r="C85" s="653"/>
      <c r="D85" s="115" t="str">
        <f>IF('Competitor List'!H64="Y","Y","N")</f>
        <v>N</v>
      </c>
      <c r="E85" s="272">
        <f>'Competitor List'!O64</f>
        <v>319</v>
      </c>
      <c r="F85" s="515" t="str">
        <f xml:space="preserve"> T('Competitor List'!F64)</f>
        <v/>
      </c>
      <c r="G85" s="43"/>
      <c r="H85" s="43"/>
      <c r="I85" s="44"/>
      <c r="J85" s="243"/>
      <c r="K85" s="244"/>
      <c r="L85" s="245"/>
      <c r="M85" s="43"/>
      <c r="N85" s="43"/>
      <c r="O85" s="44"/>
      <c r="P85" s="244"/>
      <c r="Q85" s="244"/>
      <c r="R85" s="245"/>
      <c r="S85" s="115" t="str">
        <f t="shared" si="5"/>
        <v>DQ</v>
      </c>
      <c r="T85" s="115" t="str">
        <f t="shared" si="16"/>
        <v>DQ</v>
      </c>
      <c r="U85" s="273">
        <f t="shared" si="12"/>
        <v>0</v>
      </c>
      <c r="V85" s="32" t="str">
        <f t="shared" si="6"/>
        <v>DQ</v>
      </c>
      <c r="W85" s="115" t="str">
        <f t="shared" si="21"/>
        <v>DQ</v>
      </c>
      <c r="X85" s="273" t="str">
        <f t="shared" si="17"/>
        <v>DQ</v>
      </c>
      <c r="Y85" s="274" t="str">
        <f t="shared" si="18"/>
        <v>DQ</v>
      </c>
      <c r="Z85" s="93" t="str">
        <f t="shared" si="19"/>
        <v>DQ</v>
      </c>
      <c r="AA85" s="156" t="str">
        <f t="shared" si="20"/>
        <v>DQ</v>
      </c>
      <c r="AB85" s="432" t="str">
        <f t="shared" si="13"/>
        <v/>
      </c>
      <c r="AC85" s="433" t="str">
        <f t="shared" si="14"/>
        <v/>
      </c>
      <c r="AD85" s="506" t="str">
        <f t="shared" si="10"/>
        <v/>
      </c>
      <c r="AE85" s="506">
        <f t="shared" si="11"/>
        <v>0</v>
      </c>
      <c r="AF85" s="133"/>
      <c r="AG85" s="290"/>
    </row>
    <row r="86" spans="1:33" ht="14.25" customHeight="1" thickBot="1" x14ac:dyDescent="0.35">
      <c r="A86" s="279">
        <v>60</v>
      </c>
      <c r="B86" s="656" t="str">
        <f>IF('Competitor List'!J65="Y",'Competitor List'!B65," ")</f>
        <v xml:space="preserve"> </v>
      </c>
      <c r="C86" s="656"/>
      <c r="D86" s="120" t="str">
        <f>IF('Competitor List'!H65="Y","Y","N")</f>
        <v>N</v>
      </c>
      <c r="E86" s="280">
        <f>'Competitor List'!O65</f>
        <v>320</v>
      </c>
      <c r="F86" s="517" t="str">
        <f xml:space="preserve"> T('Competitor List'!F65)</f>
        <v/>
      </c>
      <c r="G86" s="231"/>
      <c r="H86" s="231"/>
      <c r="I86" s="237"/>
      <c r="J86" s="252"/>
      <c r="K86" s="253"/>
      <c r="L86" s="254"/>
      <c r="M86" s="231"/>
      <c r="N86" s="231"/>
      <c r="O86" s="237"/>
      <c r="P86" s="253"/>
      <c r="Q86" s="253"/>
      <c r="R86" s="254"/>
      <c r="S86" s="120" t="str">
        <f t="shared" si="5"/>
        <v>DQ</v>
      </c>
      <c r="T86" s="120" t="str">
        <f t="shared" si="16"/>
        <v>DQ</v>
      </c>
      <c r="U86" s="281">
        <f t="shared" si="12"/>
        <v>0</v>
      </c>
      <c r="V86" s="71" t="str">
        <f t="shared" si="6"/>
        <v>DQ</v>
      </c>
      <c r="W86" s="120" t="str">
        <f t="shared" si="21"/>
        <v>DQ</v>
      </c>
      <c r="X86" s="281" t="str">
        <f t="shared" si="17"/>
        <v>DQ</v>
      </c>
      <c r="Y86" s="282" t="str">
        <f t="shared" si="18"/>
        <v>DQ</v>
      </c>
      <c r="Z86" s="93" t="str">
        <f t="shared" si="19"/>
        <v>DQ</v>
      </c>
      <c r="AA86" s="156" t="str">
        <f t="shared" si="20"/>
        <v>DQ</v>
      </c>
      <c r="AB86" s="434" t="str">
        <f t="shared" si="13"/>
        <v/>
      </c>
      <c r="AC86" s="435" t="str">
        <f t="shared" si="14"/>
        <v/>
      </c>
      <c r="AD86" s="507" t="str">
        <f t="shared" si="10"/>
        <v/>
      </c>
      <c r="AE86" s="507">
        <f t="shared" si="11"/>
        <v>0</v>
      </c>
      <c r="AF86" s="133"/>
      <c r="AG86" s="290"/>
    </row>
    <row r="87" spans="1:33" ht="14.25" customHeight="1" x14ac:dyDescent="0.3">
      <c r="A87" s="284">
        <v>61</v>
      </c>
      <c r="B87" s="651" t="str">
        <f>IF('Competitor List'!J66="Y",'Competitor List'!B66," ")</f>
        <v xml:space="preserve"> </v>
      </c>
      <c r="C87" s="651"/>
      <c r="D87" s="117" t="str">
        <f>IF('Competitor List'!H66="Y","Y","N")</f>
        <v>N</v>
      </c>
      <c r="E87" s="285">
        <f>'Competitor List'!O66</f>
        <v>401</v>
      </c>
      <c r="F87" s="518" t="str">
        <f xml:space="preserve"> T('Competitor List'!F66)</f>
        <v/>
      </c>
      <c r="G87" s="234"/>
      <c r="H87" s="234"/>
      <c r="I87" s="235"/>
      <c r="J87" s="255"/>
      <c r="K87" s="256"/>
      <c r="L87" s="257"/>
      <c r="M87" s="234"/>
      <c r="N87" s="234"/>
      <c r="O87" s="235"/>
      <c r="P87" s="256"/>
      <c r="Q87" s="256"/>
      <c r="R87" s="257"/>
      <c r="S87" s="117" t="str">
        <f t="shared" si="5"/>
        <v>DQ</v>
      </c>
      <c r="T87" s="117" t="str">
        <f t="shared" si="16"/>
        <v>DQ</v>
      </c>
      <c r="U87" s="269">
        <f t="shared" si="12"/>
        <v>0</v>
      </c>
      <c r="V87" s="78" t="str">
        <f t="shared" si="6"/>
        <v>DQ</v>
      </c>
      <c r="W87" s="117" t="str">
        <f t="shared" si="21"/>
        <v>DQ</v>
      </c>
      <c r="X87" s="286" t="str">
        <f t="shared" si="17"/>
        <v>DQ</v>
      </c>
      <c r="Y87" s="287" t="str">
        <f t="shared" si="18"/>
        <v>DQ</v>
      </c>
      <c r="Z87" s="93" t="str">
        <f t="shared" si="19"/>
        <v>DQ</v>
      </c>
      <c r="AA87" s="156" t="str">
        <f t="shared" si="20"/>
        <v>DQ</v>
      </c>
      <c r="AB87" s="430" t="str">
        <f t="shared" si="13"/>
        <v/>
      </c>
      <c r="AC87" s="431" t="str">
        <f t="shared" si="14"/>
        <v/>
      </c>
      <c r="AD87" s="505" t="str">
        <f t="shared" si="10"/>
        <v/>
      </c>
      <c r="AE87" s="505">
        <f t="shared" si="11"/>
        <v>0</v>
      </c>
      <c r="AF87" s="133"/>
      <c r="AG87" s="290"/>
    </row>
    <row r="88" spans="1:33" ht="14.25" customHeight="1" x14ac:dyDescent="0.3">
      <c r="A88" s="271">
        <v>62</v>
      </c>
      <c r="B88" s="653" t="str">
        <f>IF('Competitor List'!J67="Y",'Competitor List'!B67," ")</f>
        <v xml:space="preserve"> </v>
      </c>
      <c r="C88" s="653"/>
      <c r="D88" s="115" t="str">
        <f>IF('Competitor List'!H67="Y","Y","N")</f>
        <v>N</v>
      </c>
      <c r="E88" s="272">
        <f>'Competitor List'!O67</f>
        <v>402</v>
      </c>
      <c r="F88" s="515" t="str">
        <f xml:space="preserve"> T('Competitor List'!F67)</f>
        <v/>
      </c>
      <c r="G88" s="43"/>
      <c r="H88" s="43"/>
      <c r="I88" s="44"/>
      <c r="J88" s="243"/>
      <c r="K88" s="244"/>
      <c r="L88" s="245"/>
      <c r="M88" s="43"/>
      <c r="N88" s="43"/>
      <c r="O88" s="44"/>
      <c r="P88" s="244"/>
      <c r="Q88" s="244"/>
      <c r="R88" s="245"/>
      <c r="S88" s="115" t="str">
        <f t="shared" si="5"/>
        <v>DQ</v>
      </c>
      <c r="T88" s="115" t="str">
        <f t="shared" si="16"/>
        <v>DQ</v>
      </c>
      <c r="U88" s="273">
        <f t="shared" si="12"/>
        <v>0</v>
      </c>
      <c r="V88" s="32" t="str">
        <f t="shared" si="6"/>
        <v>DQ</v>
      </c>
      <c r="W88" s="115" t="str">
        <f t="shared" si="21"/>
        <v>DQ</v>
      </c>
      <c r="X88" s="273" t="str">
        <f t="shared" si="17"/>
        <v>DQ</v>
      </c>
      <c r="Y88" s="274" t="str">
        <f t="shared" si="18"/>
        <v>DQ</v>
      </c>
      <c r="Z88" s="93" t="str">
        <f t="shared" si="19"/>
        <v>DQ</v>
      </c>
      <c r="AA88" s="156" t="str">
        <f t="shared" si="20"/>
        <v>DQ</v>
      </c>
      <c r="AB88" s="432" t="str">
        <f t="shared" si="13"/>
        <v/>
      </c>
      <c r="AC88" s="433" t="str">
        <f t="shared" si="14"/>
        <v/>
      </c>
      <c r="AD88" s="506" t="str">
        <f t="shared" si="10"/>
        <v/>
      </c>
      <c r="AE88" s="506">
        <f t="shared" si="11"/>
        <v>0</v>
      </c>
      <c r="AF88" s="133"/>
      <c r="AG88" s="290"/>
    </row>
    <row r="89" spans="1:33" ht="14.25" customHeight="1" thickBot="1" x14ac:dyDescent="0.35">
      <c r="A89" s="275">
        <v>63</v>
      </c>
      <c r="B89" s="654" t="str">
        <f>IF('Competitor List'!J68="Y",'Competitor List'!B68," ")</f>
        <v xml:space="preserve"> </v>
      </c>
      <c r="C89" s="654"/>
      <c r="D89" s="122" t="str">
        <f>IF('Competitor List'!H68="Y","Y","N")</f>
        <v>N</v>
      </c>
      <c r="E89" s="276">
        <f>'Competitor List'!O68</f>
        <v>403</v>
      </c>
      <c r="F89" s="516" t="str">
        <f xml:space="preserve"> T('Competitor List'!F68)</f>
        <v/>
      </c>
      <c r="G89" s="232"/>
      <c r="H89" s="232"/>
      <c r="I89" s="233"/>
      <c r="J89" s="246"/>
      <c r="K89" s="247"/>
      <c r="L89" s="248"/>
      <c r="M89" s="232"/>
      <c r="N89" s="232"/>
      <c r="O89" s="233"/>
      <c r="P89" s="247"/>
      <c r="Q89" s="247"/>
      <c r="R89" s="248"/>
      <c r="S89" s="122" t="str">
        <f t="shared" si="5"/>
        <v>DQ</v>
      </c>
      <c r="T89" s="122" t="str">
        <f t="shared" si="16"/>
        <v>DQ</v>
      </c>
      <c r="U89" s="281">
        <f t="shared" si="12"/>
        <v>0</v>
      </c>
      <c r="V89" s="75" t="str">
        <f t="shared" si="6"/>
        <v>DQ</v>
      </c>
      <c r="W89" s="122" t="str">
        <f t="shared" si="21"/>
        <v>DQ</v>
      </c>
      <c r="X89" s="277" t="str">
        <f t="shared" si="17"/>
        <v>DQ</v>
      </c>
      <c r="Y89" s="278" t="str">
        <f t="shared" si="18"/>
        <v>DQ</v>
      </c>
      <c r="Z89" s="93" t="str">
        <f t="shared" si="19"/>
        <v>DQ</v>
      </c>
      <c r="AA89" s="156" t="str">
        <f t="shared" si="20"/>
        <v>DQ</v>
      </c>
      <c r="AB89" s="434" t="str">
        <f t="shared" si="13"/>
        <v/>
      </c>
      <c r="AC89" s="435" t="str">
        <f t="shared" si="14"/>
        <v/>
      </c>
      <c r="AD89" s="507" t="str">
        <f t="shared" si="10"/>
        <v/>
      </c>
      <c r="AE89" s="507">
        <f t="shared" si="11"/>
        <v>0</v>
      </c>
      <c r="AF89" s="133"/>
      <c r="AG89" s="290"/>
    </row>
    <row r="90" spans="1:33" ht="14.25" customHeight="1" x14ac:dyDescent="0.3">
      <c r="A90" s="267">
        <v>64</v>
      </c>
      <c r="B90" s="655" t="str">
        <f>IF('Competitor List'!J69="Y",'Competitor List'!B69," ")</f>
        <v xml:space="preserve"> </v>
      </c>
      <c r="C90" s="655"/>
      <c r="D90" s="118" t="str">
        <f>IF('Competitor List'!H69="Y","Y","N")</f>
        <v>N</v>
      </c>
      <c r="E90" s="268">
        <f>'Competitor List'!O69</f>
        <v>404</v>
      </c>
      <c r="F90" s="514" t="str">
        <f xml:space="preserve"> T('Competitor List'!F69)</f>
        <v/>
      </c>
      <c r="G90" s="230"/>
      <c r="H90" s="230"/>
      <c r="I90" s="236"/>
      <c r="J90" s="249"/>
      <c r="K90" s="250"/>
      <c r="L90" s="251"/>
      <c r="M90" s="230"/>
      <c r="N90" s="230"/>
      <c r="O90" s="236"/>
      <c r="P90" s="250"/>
      <c r="Q90" s="250"/>
      <c r="R90" s="251"/>
      <c r="S90" s="118" t="str">
        <f t="shared" si="5"/>
        <v>DQ</v>
      </c>
      <c r="T90" s="118" t="str">
        <f t="shared" si="16"/>
        <v>DQ</v>
      </c>
      <c r="U90" s="269">
        <f t="shared" si="12"/>
        <v>0</v>
      </c>
      <c r="V90" s="87" t="str">
        <f t="shared" si="6"/>
        <v>DQ</v>
      </c>
      <c r="W90" s="118" t="str">
        <f t="shared" si="21"/>
        <v>DQ</v>
      </c>
      <c r="X90" s="269" t="str">
        <f t="shared" si="17"/>
        <v>DQ</v>
      </c>
      <c r="Y90" s="270" t="str">
        <f t="shared" si="18"/>
        <v>DQ</v>
      </c>
      <c r="Z90" s="93" t="str">
        <f t="shared" si="19"/>
        <v>DQ</v>
      </c>
      <c r="AA90" s="156" t="str">
        <f t="shared" si="20"/>
        <v>DQ</v>
      </c>
      <c r="AB90" s="430" t="str">
        <f t="shared" si="13"/>
        <v/>
      </c>
      <c r="AC90" s="431" t="str">
        <f t="shared" si="14"/>
        <v/>
      </c>
      <c r="AD90" s="505" t="str">
        <f t="shared" si="10"/>
        <v/>
      </c>
      <c r="AE90" s="505">
        <f t="shared" si="11"/>
        <v>0</v>
      </c>
      <c r="AF90" s="133"/>
      <c r="AG90" s="290"/>
    </row>
    <row r="91" spans="1:33" ht="14.25" customHeight="1" x14ac:dyDescent="0.3">
      <c r="A91" s="271">
        <v>65</v>
      </c>
      <c r="B91" s="653" t="str">
        <f>IF('Competitor List'!J70="Y",'Competitor List'!B70," ")</f>
        <v xml:space="preserve"> </v>
      </c>
      <c r="C91" s="653"/>
      <c r="D91" s="115" t="str">
        <f>IF('Competitor List'!H70="Y","Y","N")</f>
        <v>N</v>
      </c>
      <c r="E91" s="272">
        <f>'Competitor List'!O70</f>
        <v>405</v>
      </c>
      <c r="F91" s="515" t="str">
        <f xml:space="preserve"> T('Competitor List'!F70)</f>
        <v/>
      </c>
      <c r="G91" s="43"/>
      <c r="H91" s="43"/>
      <c r="I91" s="44"/>
      <c r="J91" s="243"/>
      <c r="K91" s="244"/>
      <c r="L91" s="245"/>
      <c r="M91" s="43"/>
      <c r="N91" s="43"/>
      <c r="O91" s="44"/>
      <c r="P91" s="244"/>
      <c r="Q91" s="244"/>
      <c r="R91" s="245"/>
      <c r="S91" s="115" t="str">
        <f t="shared" si="5"/>
        <v>DQ</v>
      </c>
      <c r="T91" s="115" t="str">
        <f t="shared" ref="T91:T122" si="22" xml:space="preserve"> IF(AND(ISNUMBER(Z91),NOT(D91="N")),RANK(Z91,$Z$27:$Z$176,0)+SUMPRODUCT(($Z$27:$Z$176=Z91)*($AA$27:$AA$176&lt;AA91))+SUMPRODUCT(($Z$27:$Z$176=Z91)*($AA$27:$AA$176=AA91)*($U$27:$U$176&gt;U91))+SUMPRODUCT(($Z$27:$Z$176=Z91)*($AA$27:$AA$176=AA91)*($U$27:$U$176=U91)*($AG$27:$AG$176&lt;AG91)),"DQ")</f>
        <v>DQ</v>
      </c>
      <c r="U91" s="273">
        <f t="shared" si="12"/>
        <v>0</v>
      </c>
      <c r="V91" s="32" t="str">
        <f t="shared" si="6"/>
        <v>DQ</v>
      </c>
      <c r="W91" s="115" t="str">
        <f t="shared" si="21"/>
        <v>DQ</v>
      </c>
      <c r="X91" s="273" t="str">
        <f t="shared" ref="X91:X122" si="23">IF(AND(ISNUMBER(T91),ISNUMBER(W91)), SUM(T91,W91),"DQ")</f>
        <v>DQ</v>
      </c>
      <c r="Y91" s="274" t="str">
        <f t="shared" ref="Y91:Y122" si="24" xml:space="preserve"> IF(AND(ISNUMBER(X91)),RANK(X91,$X$27:$X$176,1)+SUMPRODUCT(($X$27:$X$176=X91)*($AA$27:$AA$176&lt;AA91))+SUMPRODUCT(($X$27:$X$176=X91)*($AA$27:$AA$176=AA91)*($Z$27:$Z$176&gt;Z91)+SUMPRODUCT(($X$27:$X$176=X91)*($AA$27:$AA$176=AA91)*($Z$27:$Z$176=Z91)*($U$27:$U$176&gt;U91))),"DQ")</f>
        <v>DQ</v>
      </c>
      <c r="Z91" s="93" t="str">
        <f t="shared" ref="Z91:Z122" si="25" xml:space="preserve"> IF(AND(SUM(G91,J91,M91,P91)&gt;0,ISNONTEXT(G91),ISNONTEXT(J91),ISNONTEXT(M91),ISNONTEXT(P91),D91="Y"),SUM(G91,J91,M91,P91),"DQ")</f>
        <v>DQ</v>
      </c>
      <c r="AA91" s="156" t="str">
        <f t="shared" ref="AA91:AA122" si="26">IF(AND(D91="Y",SUM(I91,L91,O91,R91)&gt;0,ISNONTEXT(I91),ISNONTEXT(L91),ISNONTEXT(O91),ISNONTEXT(R91)),(I91+L91+O91+R91) / ((I91&lt;&gt;0)+(L91&lt;&gt;0)+(O91&lt;&gt;0)+(R91&lt;&gt;0)),"DQ")</f>
        <v>DQ</v>
      </c>
      <c r="AB91" s="432" t="str">
        <f t="shared" si="13"/>
        <v/>
      </c>
      <c r="AC91" s="433" t="str">
        <f t="shared" si="14"/>
        <v/>
      </c>
      <c r="AD91" s="506" t="str">
        <f t="shared" si="10"/>
        <v/>
      </c>
      <c r="AE91" s="506">
        <f t="shared" si="11"/>
        <v>0</v>
      </c>
      <c r="AF91" s="133"/>
      <c r="AG91" s="290"/>
    </row>
    <row r="92" spans="1:33" ht="14.25" customHeight="1" thickBot="1" x14ac:dyDescent="0.35">
      <c r="A92" s="279">
        <v>66</v>
      </c>
      <c r="B92" s="656" t="str">
        <f>IF('Competitor List'!J71="Y",'Competitor List'!B71," ")</f>
        <v xml:space="preserve"> </v>
      </c>
      <c r="C92" s="656"/>
      <c r="D92" s="120" t="str">
        <f>IF('Competitor List'!H71="Y","Y","N")</f>
        <v>N</v>
      </c>
      <c r="E92" s="280">
        <f>'Competitor List'!O71</f>
        <v>406</v>
      </c>
      <c r="F92" s="517" t="str">
        <f xml:space="preserve"> T('Competitor List'!F71)</f>
        <v/>
      </c>
      <c r="G92" s="231"/>
      <c r="H92" s="231"/>
      <c r="I92" s="237"/>
      <c r="J92" s="252"/>
      <c r="K92" s="253"/>
      <c r="L92" s="254"/>
      <c r="M92" s="231"/>
      <c r="N92" s="231"/>
      <c r="O92" s="237"/>
      <c r="P92" s="253"/>
      <c r="Q92" s="253"/>
      <c r="R92" s="254"/>
      <c r="S92" s="120" t="str">
        <f t="shared" ref="S92:S155" si="27" xml:space="preserve"> IF(AND(SUM(G92,J92,M92,P92)&gt;0,ISNONTEXT(G92),ISNONTEXT(J92),ISNONTEXT(M92),ISNONTEXT(P92)),SUM(G92,J92,M92,P92),"DQ")</f>
        <v>DQ</v>
      </c>
      <c r="T92" s="120" t="str">
        <f t="shared" si="22"/>
        <v>DQ</v>
      </c>
      <c r="U92" s="281">
        <f t="shared" si="12"/>
        <v>0</v>
      </c>
      <c r="V92" s="71" t="str">
        <f t="shared" ref="V92:V155" si="28">IF(AND(SUM(I92,L92,O92,R92)&gt;0,ISNONTEXT(I92),ISNONTEXT(L92),ISNONTEXT(O92),ISNONTEXT(R92)),(I92+L92+O92+R92) / ((I92&lt;&gt;0)+(L92&lt;&gt;0)+(O92&lt;&gt;0)+(R92&lt;&gt;0)),"DQ")</f>
        <v>DQ</v>
      </c>
      <c r="W92" s="120" t="str">
        <f t="shared" ref="W92:W123" si="29" xml:space="preserve"> IF(AND(ISNUMBER(AA92),D92="Y"),RANK(AA92,$AA$27:$AA$176,1)+SUMPRODUCT(($AA$27:$AA$176=AA92)*($Z$27:$Z$176&gt;Z92))+SUMPRODUCT(($AA$27:$AA$176=AA92)*($Z$27:$Z$176=Z92)*($U$27:$U$176&gt;U92))+SUMPRODUCT(($AA$27:$AA$176=AA92)*($Z$27:$Z$176=Z92)*($U$27:$U$176=U92)*($E$27:$E$176&lt;E92)),"DQ")</f>
        <v>DQ</v>
      </c>
      <c r="X92" s="281" t="str">
        <f t="shared" si="23"/>
        <v>DQ</v>
      </c>
      <c r="Y92" s="282" t="str">
        <f t="shared" si="24"/>
        <v>DQ</v>
      </c>
      <c r="Z92" s="93" t="str">
        <f t="shared" si="25"/>
        <v>DQ</v>
      </c>
      <c r="AA92" s="156" t="str">
        <f t="shared" si="26"/>
        <v>DQ</v>
      </c>
      <c r="AB92" s="434" t="str">
        <f t="shared" si="13"/>
        <v/>
      </c>
      <c r="AC92" s="435" t="str">
        <f t="shared" si="14"/>
        <v/>
      </c>
      <c r="AD92" s="507" t="str">
        <f t="shared" ref="AD92:AD155" si="30">IF(Y92=1,$AJ$37,IF(Y92=2,$AJ$38,IF(Y92=3,$AJ$39,IF(Y92=4,$AJ$40,IF(Y92=5,$AJ$41,IF(Y92=6,$AJ$42,IF(Y92=7,$AJ$43,IF(Y92=8,$AJ$44,IF(Y92=9,$AJ$45,IF(Y92=10,$AJ$46,""))))))))))</f>
        <v/>
      </c>
      <c r="AE92" s="507">
        <f t="shared" ref="AE92:AE155" si="31">SUM(AB92:AD92)</f>
        <v>0</v>
      </c>
      <c r="AF92" s="133"/>
      <c r="AG92" s="290"/>
    </row>
    <row r="93" spans="1:33" ht="14.25" customHeight="1" x14ac:dyDescent="0.3">
      <c r="A93" s="284">
        <v>67</v>
      </c>
      <c r="B93" s="651" t="str">
        <f>IF('Competitor List'!J72="Y",'Competitor List'!B72," ")</f>
        <v xml:space="preserve"> </v>
      </c>
      <c r="C93" s="651"/>
      <c r="D93" s="117" t="str">
        <f>IF('Competitor List'!H72="Y","Y","N")</f>
        <v>N</v>
      </c>
      <c r="E93" s="285">
        <f>'Competitor List'!O72</f>
        <v>407</v>
      </c>
      <c r="F93" s="518" t="str">
        <f xml:space="preserve"> T('Competitor List'!F72)</f>
        <v/>
      </c>
      <c r="G93" s="234"/>
      <c r="H93" s="234"/>
      <c r="I93" s="235"/>
      <c r="J93" s="255"/>
      <c r="K93" s="256"/>
      <c r="L93" s="257"/>
      <c r="M93" s="234"/>
      <c r="N93" s="234"/>
      <c r="O93" s="235"/>
      <c r="P93" s="256"/>
      <c r="Q93" s="256"/>
      <c r="R93" s="257"/>
      <c r="S93" s="117" t="str">
        <f t="shared" si="27"/>
        <v>DQ</v>
      </c>
      <c r="T93" s="117" t="str">
        <f t="shared" si="22"/>
        <v>DQ</v>
      </c>
      <c r="U93" s="269">
        <f t="shared" si="12"/>
        <v>0</v>
      </c>
      <c r="V93" s="78" t="str">
        <f t="shared" si="28"/>
        <v>DQ</v>
      </c>
      <c r="W93" s="117" t="str">
        <f t="shared" si="29"/>
        <v>DQ</v>
      </c>
      <c r="X93" s="286" t="str">
        <f t="shared" si="23"/>
        <v>DQ</v>
      </c>
      <c r="Y93" s="287" t="str">
        <f t="shared" si="24"/>
        <v>DQ</v>
      </c>
      <c r="Z93" s="93" t="str">
        <f t="shared" si="25"/>
        <v>DQ</v>
      </c>
      <c r="AA93" s="156" t="str">
        <f t="shared" si="26"/>
        <v>DQ</v>
      </c>
      <c r="AB93" s="430" t="str">
        <f t="shared" si="13"/>
        <v/>
      </c>
      <c r="AC93" s="431" t="str">
        <f t="shared" si="14"/>
        <v/>
      </c>
      <c r="AD93" s="505" t="str">
        <f t="shared" si="30"/>
        <v/>
      </c>
      <c r="AE93" s="505">
        <f t="shared" si="31"/>
        <v>0</v>
      </c>
      <c r="AF93" s="133"/>
      <c r="AG93" s="290"/>
    </row>
    <row r="94" spans="1:33" ht="14.25" customHeight="1" x14ac:dyDescent="0.3">
      <c r="A94" s="271">
        <v>68</v>
      </c>
      <c r="B94" s="653" t="str">
        <f>IF('Competitor List'!J73="Y",'Competitor List'!B73," ")</f>
        <v xml:space="preserve"> </v>
      </c>
      <c r="C94" s="653"/>
      <c r="D94" s="115" t="str">
        <f>IF('Competitor List'!H73="Y","Y","N")</f>
        <v>N</v>
      </c>
      <c r="E94" s="272">
        <f>'Competitor List'!O73</f>
        <v>408</v>
      </c>
      <c r="F94" s="515" t="str">
        <f xml:space="preserve"> T('Competitor List'!F73)</f>
        <v/>
      </c>
      <c r="G94" s="43"/>
      <c r="H94" s="43"/>
      <c r="I94" s="44"/>
      <c r="J94" s="243"/>
      <c r="K94" s="244"/>
      <c r="L94" s="245"/>
      <c r="M94" s="43"/>
      <c r="N94" s="43"/>
      <c r="O94" s="44"/>
      <c r="P94" s="244"/>
      <c r="Q94" s="244"/>
      <c r="R94" s="245"/>
      <c r="S94" s="115" t="str">
        <f t="shared" si="27"/>
        <v>DQ</v>
      </c>
      <c r="T94" s="115" t="str">
        <f t="shared" si="22"/>
        <v>DQ</v>
      </c>
      <c r="U94" s="273">
        <f t="shared" ref="U94:U157" si="32">IF(AND(ISNONTEXT(H94),ISNONTEXT(K94),ISNONTEXT(N94),ISNONTEXT(Q94)),SUM(H94+K94+N94+Q94),0)</f>
        <v>0</v>
      </c>
      <c r="V94" s="32" t="str">
        <f t="shared" si="28"/>
        <v>DQ</v>
      </c>
      <c r="W94" s="115" t="str">
        <f t="shared" si="29"/>
        <v>DQ</v>
      </c>
      <c r="X94" s="273" t="str">
        <f t="shared" si="23"/>
        <v>DQ</v>
      </c>
      <c r="Y94" s="274" t="str">
        <f t="shared" si="24"/>
        <v>DQ</v>
      </c>
      <c r="Z94" s="93" t="str">
        <f t="shared" si="25"/>
        <v>DQ</v>
      </c>
      <c r="AA94" s="156" t="str">
        <f t="shared" si="26"/>
        <v>DQ</v>
      </c>
      <c r="AB94" s="432" t="str">
        <f t="shared" si="13"/>
        <v/>
      </c>
      <c r="AC94" s="433" t="str">
        <f t="shared" si="14"/>
        <v/>
      </c>
      <c r="AD94" s="506" t="str">
        <f t="shared" si="30"/>
        <v/>
      </c>
      <c r="AE94" s="506">
        <f t="shared" si="31"/>
        <v>0</v>
      </c>
      <c r="AF94" s="133"/>
      <c r="AG94" s="290"/>
    </row>
    <row r="95" spans="1:33" ht="14.25" customHeight="1" thickBot="1" x14ac:dyDescent="0.35">
      <c r="A95" s="275">
        <v>69</v>
      </c>
      <c r="B95" s="654" t="str">
        <f>IF('Competitor List'!J74="Y",'Competitor List'!B74," ")</f>
        <v xml:space="preserve"> </v>
      </c>
      <c r="C95" s="654"/>
      <c r="D95" s="122" t="str">
        <f>IF('Competitor List'!H74="Y","Y","N")</f>
        <v>N</v>
      </c>
      <c r="E95" s="276">
        <f>'Competitor List'!O74</f>
        <v>409</v>
      </c>
      <c r="F95" s="516" t="str">
        <f xml:space="preserve"> T('Competitor List'!F74)</f>
        <v/>
      </c>
      <c r="G95" s="232"/>
      <c r="H95" s="232"/>
      <c r="I95" s="233"/>
      <c r="J95" s="246"/>
      <c r="K95" s="247"/>
      <c r="L95" s="248"/>
      <c r="M95" s="232"/>
      <c r="N95" s="232"/>
      <c r="O95" s="233"/>
      <c r="P95" s="247"/>
      <c r="Q95" s="247"/>
      <c r="R95" s="248"/>
      <c r="S95" s="122" t="str">
        <f t="shared" si="27"/>
        <v>DQ</v>
      </c>
      <c r="T95" s="122" t="str">
        <f t="shared" si="22"/>
        <v>DQ</v>
      </c>
      <c r="U95" s="281">
        <f t="shared" si="32"/>
        <v>0</v>
      </c>
      <c r="V95" s="75" t="str">
        <f t="shared" si="28"/>
        <v>DQ</v>
      </c>
      <c r="W95" s="122" t="str">
        <f t="shared" si="29"/>
        <v>DQ</v>
      </c>
      <c r="X95" s="277" t="str">
        <f t="shared" si="23"/>
        <v>DQ</v>
      </c>
      <c r="Y95" s="278" t="str">
        <f t="shared" si="24"/>
        <v>DQ</v>
      </c>
      <c r="Z95" s="93" t="str">
        <f t="shared" si="25"/>
        <v>DQ</v>
      </c>
      <c r="AA95" s="156" t="str">
        <f t="shared" si="26"/>
        <v>DQ</v>
      </c>
      <c r="AB95" s="434" t="str">
        <f t="shared" ref="AB95:AB158" si="33">IF(T95=1,$AJ$37,IF(T95=2,$AJ$38,IF(T95=3,$AJ$39,IF(T95=4,$AJ$40,IF(T95=5,$AJ$41,IF(T95=6,$AJ$42,IF(T95=7,$AJ$43,IF(T95=8,$AJ$44,IF(T95=9,$AJ$45,IF(T95=10,$AJ$46,""))))))))))</f>
        <v/>
      </c>
      <c r="AC95" s="435" t="str">
        <f t="shared" ref="AC95:AC158" si="34">IF(W95=1,$AJ$37,IF(W95=2,$AJ$38,IF(W95=3,$AJ$39,IF(W95=4,$AJ$40,IF(W95=5,$AJ$41,IF(W95=6,$AJ$42,IF(W95=7,$AJ$43,IF(W95=8,$AJ$44,IF(W95=9,$AJ$45,IF(W95=10,$AJ$46,""))))))))))</f>
        <v/>
      </c>
      <c r="AD95" s="507" t="str">
        <f t="shared" si="30"/>
        <v/>
      </c>
      <c r="AE95" s="507">
        <f t="shared" si="31"/>
        <v>0</v>
      </c>
      <c r="AF95" s="133"/>
      <c r="AG95" s="290"/>
    </row>
    <row r="96" spans="1:33" ht="14.25" customHeight="1" x14ac:dyDescent="0.3">
      <c r="A96" s="267">
        <v>70</v>
      </c>
      <c r="B96" s="655" t="str">
        <f>IF('Competitor List'!J75="Y",'Competitor List'!B75," ")</f>
        <v xml:space="preserve"> </v>
      </c>
      <c r="C96" s="655"/>
      <c r="D96" s="118" t="str">
        <f>IF('Competitor List'!H75="Y","Y","N")</f>
        <v>N</v>
      </c>
      <c r="E96" s="268">
        <f>'Competitor List'!O75</f>
        <v>410</v>
      </c>
      <c r="F96" s="514" t="str">
        <f xml:space="preserve"> T('Competitor List'!F75)</f>
        <v/>
      </c>
      <c r="G96" s="230"/>
      <c r="H96" s="230"/>
      <c r="I96" s="236"/>
      <c r="J96" s="249"/>
      <c r="K96" s="250"/>
      <c r="L96" s="251"/>
      <c r="M96" s="230"/>
      <c r="N96" s="230"/>
      <c r="O96" s="236"/>
      <c r="P96" s="250"/>
      <c r="Q96" s="250"/>
      <c r="R96" s="251"/>
      <c r="S96" s="118" t="str">
        <f t="shared" si="27"/>
        <v>DQ</v>
      </c>
      <c r="T96" s="118" t="str">
        <f t="shared" si="22"/>
        <v>DQ</v>
      </c>
      <c r="U96" s="269">
        <f t="shared" si="32"/>
        <v>0</v>
      </c>
      <c r="V96" s="87" t="str">
        <f t="shared" si="28"/>
        <v>DQ</v>
      </c>
      <c r="W96" s="118" t="str">
        <f t="shared" si="29"/>
        <v>DQ</v>
      </c>
      <c r="X96" s="269" t="str">
        <f t="shared" si="23"/>
        <v>DQ</v>
      </c>
      <c r="Y96" s="270" t="str">
        <f t="shared" si="24"/>
        <v>DQ</v>
      </c>
      <c r="Z96" s="93" t="str">
        <f t="shared" si="25"/>
        <v>DQ</v>
      </c>
      <c r="AA96" s="156" t="str">
        <f t="shared" si="26"/>
        <v>DQ</v>
      </c>
      <c r="AB96" s="430" t="str">
        <f t="shared" si="33"/>
        <v/>
      </c>
      <c r="AC96" s="431" t="str">
        <f t="shared" si="34"/>
        <v/>
      </c>
      <c r="AD96" s="505" t="str">
        <f t="shared" si="30"/>
        <v/>
      </c>
      <c r="AE96" s="505">
        <f t="shared" si="31"/>
        <v>0</v>
      </c>
      <c r="AF96" s="133"/>
      <c r="AG96" s="290"/>
    </row>
    <row r="97" spans="1:35" ht="14.25" customHeight="1" x14ac:dyDescent="0.3">
      <c r="A97" s="271">
        <v>71</v>
      </c>
      <c r="B97" s="653" t="str">
        <f>IF('Competitor List'!J76="Y",'Competitor List'!B76," ")</f>
        <v xml:space="preserve"> </v>
      </c>
      <c r="C97" s="653"/>
      <c r="D97" s="115" t="str">
        <f>IF('Competitor List'!H76="Y","Y","N")</f>
        <v>N</v>
      </c>
      <c r="E97" s="272">
        <f>'Competitor List'!O76</f>
        <v>411</v>
      </c>
      <c r="F97" s="515" t="str">
        <f xml:space="preserve"> T('Competitor List'!F76)</f>
        <v/>
      </c>
      <c r="G97" s="43"/>
      <c r="H97" s="43"/>
      <c r="I97" s="44"/>
      <c r="J97" s="243"/>
      <c r="K97" s="244"/>
      <c r="L97" s="245"/>
      <c r="M97" s="43"/>
      <c r="N97" s="43"/>
      <c r="O97" s="44"/>
      <c r="P97" s="244"/>
      <c r="Q97" s="244"/>
      <c r="R97" s="245"/>
      <c r="S97" s="115" t="str">
        <f t="shared" si="27"/>
        <v>DQ</v>
      </c>
      <c r="T97" s="115" t="str">
        <f t="shared" si="22"/>
        <v>DQ</v>
      </c>
      <c r="U97" s="273">
        <f t="shared" si="32"/>
        <v>0</v>
      </c>
      <c r="V97" s="32" t="str">
        <f t="shared" si="28"/>
        <v>DQ</v>
      </c>
      <c r="W97" s="115" t="str">
        <f t="shared" si="29"/>
        <v>DQ</v>
      </c>
      <c r="X97" s="273" t="str">
        <f t="shared" si="23"/>
        <v>DQ</v>
      </c>
      <c r="Y97" s="274" t="str">
        <f t="shared" si="24"/>
        <v>DQ</v>
      </c>
      <c r="Z97" s="93" t="str">
        <f t="shared" si="25"/>
        <v>DQ</v>
      </c>
      <c r="AA97" s="156" t="str">
        <f t="shared" si="26"/>
        <v>DQ</v>
      </c>
      <c r="AB97" s="432" t="str">
        <f t="shared" si="33"/>
        <v/>
      </c>
      <c r="AC97" s="433" t="str">
        <f t="shared" si="34"/>
        <v/>
      </c>
      <c r="AD97" s="506" t="str">
        <f t="shared" si="30"/>
        <v/>
      </c>
      <c r="AE97" s="506">
        <f t="shared" si="31"/>
        <v>0</v>
      </c>
      <c r="AF97" s="133"/>
      <c r="AG97" s="290"/>
    </row>
    <row r="98" spans="1:35" ht="14.25" customHeight="1" thickBot="1" x14ac:dyDescent="0.35">
      <c r="A98" s="279">
        <v>72</v>
      </c>
      <c r="B98" s="656" t="str">
        <f>IF('Competitor List'!J77="Y",'Competitor List'!B77," ")</f>
        <v xml:space="preserve"> </v>
      </c>
      <c r="C98" s="656"/>
      <c r="D98" s="120" t="str">
        <f>IF('Competitor List'!H77="Y","Y","N")</f>
        <v>N</v>
      </c>
      <c r="E98" s="280">
        <f>'Competitor List'!O77</f>
        <v>412</v>
      </c>
      <c r="F98" s="517" t="str">
        <f xml:space="preserve"> T('Competitor List'!F77)</f>
        <v/>
      </c>
      <c r="G98" s="231"/>
      <c r="H98" s="231"/>
      <c r="I98" s="237"/>
      <c r="J98" s="252"/>
      <c r="K98" s="253"/>
      <c r="L98" s="254"/>
      <c r="M98" s="231"/>
      <c r="N98" s="231"/>
      <c r="O98" s="237"/>
      <c r="P98" s="253"/>
      <c r="Q98" s="253"/>
      <c r="R98" s="254"/>
      <c r="S98" s="120" t="str">
        <f t="shared" si="27"/>
        <v>DQ</v>
      </c>
      <c r="T98" s="120" t="str">
        <f t="shared" si="22"/>
        <v>DQ</v>
      </c>
      <c r="U98" s="281">
        <f t="shared" si="32"/>
        <v>0</v>
      </c>
      <c r="V98" s="71" t="str">
        <f t="shared" si="28"/>
        <v>DQ</v>
      </c>
      <c r="W98" s="120" t="str">
        <f t="shared" si="29"/>
        <v>DQ</v>
      </c>
      <c r="X98" s="281" t="str">
        <f t="shared" si="23"/>
        <v>DQ</v>
      </c>
      <c r="Y98" s="282" t="str">
        <f t="shared" si="24"/>
        <v>DQ</v>
      </c>
      <c r="Z98" s="93" t="str">
        <f t="shared" si="25"/>
        <v>DQ</v>
      </c>
      <c r="AA98" s="156" t="str">
        <f t="shared" si="26"/>
        <v>DQ</v>
      </c>
      <c r="AB98" s="434" t="str">
        <f t="shared" si="33"/>
        <v/>
      </c>
      <c r="AC98" s="435" t="str">
        <f t="shared" si="34"/>
        <v/>
      </c>
      <c r="AD98" s="507" t="str">
        <f t="shared" si="30"/>
        <v/>
      </c>
      <c r="AE98" s="507">
        <f t="shared" si="31"/>
        <v>0</v>
      </c>
      <c r="AF98" s="133"/>
      <c r="AG98" s="290"/>
    </row>
    <row r="99" spans="1:35" ht="14.25" customHeight="1" x14ac:dyDescent="0.3">
      <c r="A99" s="284">
        <v>73</v>
      </c>
      <c r="B99" s="651" t="str">
        <f>IF('Competitor List'!J78="Y",'Competitor List'!B78," ")</f>
        <v xml:space="preserve"> </v>
      </c>
      <c r="C99" s="651"/>
      <c r="D99" s="117" t="str">
        <f>IF('Competitor List'!H78="Y","Y","N")</f>
        <v>N</v>
      </c>
      <c r="E99" s="285">
        <f>'Competitor List'!O78</f>
        <v>413</v>
      </c>
      <c r="F99" s="518" t="str">
        <f xml:space="preserve"> T('Competitor List'!F78)</f>
        <v/>
      </c>
      <c r="G99" s="234"/>
      <c r="H99" s="234"/>
      <c r="I99" s="235"/>
      <c r="J99" s="255"/>
      <c r="K99" s="256"/>
      <c r="L99" s="257"/>
      <c r="M99" s="234"/>
      <c r="N99" s="234"/>
      <c r="O99" s="235"/>
      <c r="P99" s="256"/>
      <c r="Q99" s="256"/>
      <c r="R99" s="257"/>
      <c r="S99" s="117" t="str">
        <f t="shared" si="27"/>
        <v>DQ</v>
      </c>
      <c r="T99" s="117" t="str">
        <f t="shared" si="22"/>
        <v>DQ</v>
      </c>
      <c r="U99" s="269">
        <f t="shared" si="32"/>
        <v>0</v>
      </c>
      <c r="V99" s="78" t="str">
        <f t="shared" si="28"/>
        <v>DQ</v>
      </c>
      <c r="W99" s="117" t="str">
        <f t="shared" si="29"/>
        <v>DQ</v>
      </c>
      <c r="X99" s="286" t="str">
        <f t="shared" si="23"/>
        <v>DQ</v>
      </c>
      <c r="Y99" s="287" t="str">
        <f t="shared" si="24"/>
        <v>DQ</v>
      </c>
      <c r="Z99" s="93" t="str">
        <f t="shared" si="25"/>
        <v>DQ</v>
      </c>
      <c r="AA99" s="156" t="str">
        <f t="shared" si="26"/>
        <v>DQ</v>
      </c>
      <c r="AB99" s="430" t="str">
        <f t="shared" si="33"/>
        <v/>
      </c>
      <c r="AC99" s="431" t="str">
        <f t="shared" si="34"/>
        <v/>
      </c>
      <c r="AD99" s="505" t="str">
        <f t="shared" si="30"/>
        <v/>
      </c>
      <c r="AE99" s="505">
        <f t="shared" si="31"/>
        <v>0</v>
      </c>
      <c r="AF99" s="133"/>
      <c r="AG99" s="290"/>
    </row>
    <row r="100" spans="1:35" ht="14.25" customHeight="1" x14ac:dyDescent="0.3">
      <c r="A100" s="271">
        <v>74</v>
      </c>
      <c r="B100" s="653" t="str">
        <f>IF('Competitor List'!J79="Y",'Competitor List'!B79," ")</f>
        <v xml:space="preserve"> </v>
      </c>
      <c r="C100" s="653"/>
      <c r="D100" s="115" t="str">
        <f>IF('Competitor List'!H79="Y","Y","N")</f>
        <v>N</v>
      </c>
      <c r="E100" s="272">
        <f>'Competitor List'!O79</f>
        <v>414</v>
      </c>
      <c r="F100" s="515" t="str">
        <f xml:space="preserve"> T('Competitor List'!F79)</f>
        <v/>
      </c>
      <c r="G100" s="43"/>
      <c r="H100" s="43"/>
      <c r="I100" s="44"/>
      <c r="J100" s="243"/>
      <c r="K100" s="244"/>
      <c r="L100" s="245"/>
      <c r="M100" s="43"/>
      <c r="N100" s="43"/>
      <c r="O100" s="44"/>
      <c r="P100" s="244"/>
      <c r="Q100" s="244"/>
      <c r="R100" s="245"/>
      <c r="S100" s="115" t="str">
        <f t="shared" si="27"/>
        <v>DQ</v>
      </c>
      <c r="T100" s="115" t="str">
        <f t="shared" si="22"/>
        <v>DQ</v>
      </c>
      <c r="U100" s="273">
        <f t="shared" si="32"/>
        <v>0</v>
      </c>
      <c r="V100" s="32" t="str">
        <f t="shared" si="28"/>
        <v>DQ</v>
      </c>
      <c r="W100" s="115" t="str">
        <f t="shared" si="29"/>
        <v>DQ</v>
      </c>
      <c r="X100" s="273" t="str">
        <f t="shared" si="23"/>
        <v>DQ</v>
      </c>
      <c r="Y100" s="274" t="str">
        <f t="shared" si="24"/>
        <v>DQ</v>
      </c>
      <c r="Z100" s="93" t="str">
        <f t="shared" si="25"/>
        <v>DQ</v>
      </c>
      <c r="AA100" s="156" t="str">
        <f t="shared" si="26"/>
        <v>DQ</v>
      </c>
      <c r="AB100" s="432" t="str">
        <f t="shared" si="33"/>
        <v/>
      </c>
      <c r="AC100" s="433" t="str">
        <f t="shared" si="34"/>
        <v/>
      </c>
      <c r="AD100" s="506" t="str">
        <f t="shared" si="30"/>
        <v/>
      </c>
      <c r="AE100" s="506">
        <f t="shared" si="31"/>
        <v>0</v>
      </c>
      <c r="AF100" s="133"/>
      <c r="AG100" s="290"/>
    </row>
    <row r="101" spans="1:35" ht="14.25" customHeight="1" thickBot="1" x14ac:dyDescent="0.35">
      <c r="A101" s="275">
        <v>75</v>
      </c>
      <c r="B101" s="654" t="str">
        <f>IF('Competitor List'!J80="Y",'Competitor List'!B80," ")</f>
        <v xml:space="preserve"> </v>
      </c>
      <c r="C101" s="654"/>
      <c r="D101" s="122" t="str">
        <f>IF('Competitor List'!H80="Y","Y","N")</f>
        <v>N</v>
      </c>
      <c r="E101" s="276">
        <f>'Competitor List'!O80</f>
        <v>415</v>
      </c>
      <c r="F101" s="516" t="str">
        <f xml:space="preserve"> T('Competitor List'!F80)</f>
        <v/>
      </c>
      <c r="G101" s="232"/>
      <c r="H101" s="232"/>
      <c r="I101" s="233"/>
      <c r="J101" s="246"/>
      <c r="K101" s="247"/>
      <c r="L101" s="248"/>
      <c r="M101" s="232"/>
      <c r="N101" s="232"/>
      <c r="O101" s="233"/>
      <c r="P101" s="247"/>
      <c r="Q101" s="247"/>
      <c r="R101" s="248"/>
      <c r="S101" s="122" t="str">
        <f t="shared" si="27"/>
        <v>DQ</v>
      </c>
      <c r="T101" s="122" t="str">
        <f t="shared" si="22"/>
        <v>DQ</v>
      </c>
      <c r="U101" s="281">
        <f t="shared" si="32"/>
        <v>0</v>
      </c>
      <c r="V101" s="75" t="str">
        <f t="shared" si="28"/>
        <v>DQ</v>
      </c>
      <c r="W101" s="122" t="str">
        <f t="shared" si="29"/>
        <v>DQ</v>
      </c>
      <c r="X101" s="277" t="str">
        <f t="shared" si="23"/>
        <v>DQ</v>
      </c>
      <c r="Y101" s="278" t="str">
        <f t="shared" si="24"/>
        <v>DQ</v>
      </c>
      <c r="Z101" s="93" t="str">
        <f t="shared" si="25"/>
        <v>DQ</v>
      </c>
      <c r="AA101" s="156" t="str">
        <f t="shared" si="26"/>
        <v>DQ</v>
      </c>
      <c r="AB101" s="434" t="str">
        <f t="shared" si="33"/>
        <v/>
      </c>
      <c r="AC101" s="435" t="str">
        <f t="shared" si="34"/>
        <v/>
      </c>
      <c r="AD101" s="507" t="str">
        <f t="shared" si="30"/>
        <v/>
      </c>
      <c r="AE101" s="507">
        <f t="shared" si="31"/>
        <v>0</v>
      </c>
      <c r="AF101" s="133"/>
      <c r="AG101" s="290"/>
    </row>
    <row r="102" spans="1:35" ht="14.25" customHeight="1" x14ac:dyDescent="0.3">
      <c r="A102" s="267">
        <v>76</v>
      </c>
      <c r="B102" s="655" t="str">
        <f>IF('Competitor List'!J81="Y",'Competitor List'!B81," ")</f>
        <v xml:space="preserve"> </v>
      </c>
      <c r="C102" s="655"/>
      <c r="D102" s="118" t="str">
        <f>IF('Competitor List'!H81="Y","Y","N")</f>
        <v>N</v>
      </c>
      <c r="E102" s="268">
        <f>'Competitor List'!O81</f>
        <v>416</v>
      </c>
      <c r="F102" s="514" t="str">
        <f xml:space="preserve"> T('Competitor List'!F81)</f>
        <v/>
      </c>
      <c r="G102" s="230"/>
      <c r="H102" s="230"/>
      <c r="I102" s="236"/>
      <c r="J102" s="249"/>
      <c r="K102" s="250"/>
      <c r="L102" s="251"/>
      <c r="M102" s="230"/>
      <c r="N102" s="230"/>
      <c r="O102" s="236"/>
      <c r="P102" s="250"/>
      <c r="Q102" s="250"/>
      <c r="R102" s="251"/>
      <c r="S102" s="118" t="str">
        <f t="shared" si="27"/>
        <v>DQ</v>
      </c>
      <c r="T102" s="118" t="str">
        <f t="shared" si="22"/>
        <v>DQ</v>
      </c>
      <c r="U102" s="269">
        <f t="shared" si="32"/>
        <v>0</v>
      </c>
      <c r="V102" s="87" t="str">
        <f t="shared" si="28"/>
        <v>DQ</v>
      </c>
      <c r="W102" s="118" t="str">
        <f t="shared" si="29"/>
        <v>DQ</v>
      </c>
      <c r="X102" s="269" t="str">
        <f t="shared" si="23"/>
        <v>DQ</v>
      </c>
      <c r="Y102" s="270" t="str">
        <f t="shared" si="24"/>
        <v>DQ</v>
      </c>
      <c r="Z102" s="93" t="str">
        <f t="shared" si="25"/>
        <v>DQ</v>
      </c>
      <c r="AA102" s="156" t="str">
        <f t="shared" si="26"/>
        <v>DQ</v>
      </c>
      <c r="AB102" s="430" t="str">
        <f t="shared" si="33"/>
        <v/>
      </c>
      <c r="AC102" s="431" t="str">
        <f t="shared" si="34"/>
        <v/>
      </c>
      <c r="AD102" s="505" t="str">
        <f t="shared" si="30"/>
        <v/>
      </c>
      <c r="AE102" s="505">
        <f t="shared" si="31"/>
        <v>0</v>
      </c>
      <c r="AF102" s="133"/>
      <c r="AG102" s="290"/>
    </row>
    <row r="103" spans="1:35" ht="14.25" customHeight="1" x14ac:dyDescent="0.3">
      <c r="A103" s="271">
        <v>77</v>
      </c>
      <c r="B103" s="653" t="str">
        <f>IF('Competitor List'!J82="Y",'Competitor List'!B82," ")</f>
        <v xml:space="preserve"> </v>
      </c>
      <c r="C103" s="653"/>
      <c r="D103" s="115" t="str">
        <f>IF('Competitor List'!H82="Y","Y","N")</f>
        <v>N</v>
      </c>
      <c r="E103" s="272">
        <f>'Competitor List'!O82</f>
        <v>417</v>
      </c>
      <c r="F103" s="515" t="str">
        <f xml:space="preserve"> T('Competitor List'!F82)</f>
        <v/>
      </c>
      <c r="G103" s="43"/>
      <c r="H103" s="43"/>
      <c r="I103" s="44"/>
      <c r="J103" s="243"/>
      <c r="K103" s="244"/>
      <c r="L103" s="245"/>
      <c r="M103" s="43"/>
      <c r="N103" s="43"/>
      <c r="O103" s="44"/>
      <c r="P103" s="244"/>
      <c r="Q103" s="244"/>
      <c r="R103" s="245"/>
      <c r="S103" s="115" t="str">
        <f t="shared" si="27"/>
        <v>DQ</v>
      </c>
      <c r="T103" s="115" t="str">
        <f t="shared" si="22"/>
        <v>DQ</v>
      </c>
      <c r="U103" s="273">
        <f t="shared" si="32"/>
        <v>0</v>
      </c>
      <c r="V103" s="32" t="str">
        <f t="shared" si="28"/>
        <v>DQ</v>
      </c>
      <c r="W103" s="115" t="str">
        <f t="shared" si="29"/>
        <v>DQ</v>
      </c>
      <c r="X103" s="273" t="str">
        <f t="shared" si="23"/>
        <v>DQ</v>
      </c>
      <c r="Y103" s="274" t="str">
        <f t="shared" si="24"/>
        <v>DQ</v>
      </c>
      <c r="Z103" s="93" t="str">
        <f t="shared" si="25"/>
        <v>DQ</v>
      </c>
      <c r="AA103" s="156" t="str">
        <f t="shared" si="26"/>
        <v>DQ</v>
      </c>
      <c r="AB103" s="432" t="str">
        <f t="shared" si="33"/>
        <v/>
      </c>
      <c r="AC103" s="433" t="str">
        <f t="shared" si="34"/>
        <v/>
      </c>
      <c r="AD103" s="506" t="str">
        <f t="shared" si="30"/>
        <v/>
      </c>
      <c r="AE103" s="506">
        <f t="shared" si="31"/>
        <v>0</v>
      </c>
      <c r="AF103" s="133"/>
      <c r="AG103" s="290"/>
    </row>
    <row r="104" spans="1:35" ht="14.25" customHeight="1" thickBot="1" x14ac:dyDescent="0.35">
      <c r="A104" s="279">
        <v>78</v>
      </c>
      <c r="B104" s="656" t="str">
        <f>IF('Competitor List'!J83="Y",'Competitor List'!B83," ")</f>
        <v xml:space="preserve"> </v>
      </c>
      <c r="C104" s="656"/>
      <c r="D104" s="120" t="str">
        <f>IF('Competitor List'!H83="Y","Y","N")</f>
        <v>N</v>
      </c>
      <c r="E104" s="280">
        <f>'Competitor List'!O83</f>
        <v>418</v>
      </c>
      <c r="F104" s="517" t="str">
        <f xml:space="preserve"> T('Competitor List'!F83)</f>
        <v/>
      </c>
      <c r="G104" s="231"/>
      <c r="H104" s="231"/>
      <c r="I104" s="237"/>
      <c r="J104" s="252"/>
      <c r="K104" s="253"/>
      <c r="L104" s="254"/>
      <c r="M104" s="231"/>
      <c r="N104" s="231"/>
      <c r="O104" s="237"/>
      <c r="P104" s="253"/>
      <c r="Q104" s="253"/>
      <c r="R104" s="254"/>
      <c r="S104" s="120" t="str">
        <f t="shared" si="27"/>
        <v>DQ</v>
      </c>
      <c r="T104" s="120" t="str">
        <f t="shared" si="22"/>
        <v>DQ</v>
      </c>
      <c r="U104" s="281">
        <f t="shared" si="32"/>
        <v>0</v>
      </c>
      <c r="V104" s="71" t="str">
        <f t="shared" si="28"/>
        <v>DQ</v>
      </c>
      <c r="W104" s="120" t="str">
        <f t="shared" si="29"/>
        <v>DQ</v>
      </c>
      <c r="X104" s="281" t="str">
        <f t="shared" si="23"/>
        <v>DQ</v>
      </c>
      <c r="Y104" s="282" t="str">
        <f t="shared" si="24"/>
        <v>DQ</v>
      </c>
      <c r="Z104" s="93" t="str">
        <f t="shared" si="25"/>
        <v>DQ</v>
      </c>
      <c r="AA104" s="156" t="str">
        <f t="shared" si="26"/>
        <v>DQ</v>
      </c>
      <c r="AB104" s="434" t="str">
        <f t="shared" si="33"/>
        <v/>
      </c>
      <c r="AC104" s="435" t="str">
        <f t="shared" si="34"/>
        <v/>
      </c>
      <c r="AD104" s="507" t="str">
        <f t="shared" si="30"/>
        <v/>
      </c>
      <c r="AE104" s="507">
        <f t="shared" si="31"/>
        <v>0</v>
      </c>
      <c r="AF104" s="133"/>
      <c r="AG104" s="290"/>
    </row>
    <row r="105" spans="1:35" ht="14.25" customHeight="1" x14ac:dyDescent="0.3">
      <c r="A105" s="284">
        <v>79</v>
      </c>
      <c r="B105" s="651" t="str">
        <f>IF('Competitor List'!J84="Y",'Competitor List'!B84," ")</f>
        <v xml:space="preserve"> </v>
      </c>
      <c r="C105" s="651"/>
      <c r="D105" s="117" t="str">
        <f>IF('Competitor List'!H84="Y","Y","N")</f>
        <v>N</v>
      </c>
      <c r="E105" s="285">
        <f>'Competitor List'!O84</f>
        <v>419</v>
      </c>
      <c r="F105" s="518" t="str">
        <f xml:space="preserve"> T('Competitor List'!F84)</f>
        <v/>
      </c>
      <c r="G105" s="234"/>
      <c r="H105" s="234"/>
      <c r="I105" s="235"/>
      <c r="J105" s="255"/>
      <c r="K105" s="256"/>
      <c r="L105" s="257"/>
      <c r="M105" s="234"/>
      <c r="N105" s="234"/>
      <c r="O105" s="235"/>
      <c r="P105" s="256"/>
      <c r="Q105" s="256"/>
      <c r="R105" s="257"/>
      <c r="S105" s="117" t="str">
        <f t="shared" si="27"/>
        <v>DQ</v>
      </c>
      <c r="T105" s="117" t="str">
        <f t="shared" si="22"/>
        <v>DQ</v>
      </c>
      <c r="U105" s="269">
        <f t="shared" si="32"/>
        <v>0</v>
      </c>
      <c r="V105" s="78" t="str">
        <f t="shared" si="28"/>
        <v>DQ</v>
      </c>
      <c r="W105" s="117" t="str">
        <f t="shared" si="29"/>
        <v>DQ</v>
      </c>
      <c r="X105" s="286" t="str">
        <f t="shared" si="23"/>
        <v>DQ</v>
      </c>
      <c r="Y105" s="287" t="str">
        <f t="shared" si="24"/>
        <v>DQ</v>
      </c>
      <c r="Z105" s="93" t="str">
        <f t="shared" si="25"/>
        <v>DQ</v>
      </c>
      <c r="AA105" s="156" t="str">
        <f t="shared" si="26"/>
        <v>DQ</v>
      </c>
      <c r="AB105" s="430" t="str">
        <f t="shared" si="33"/>
        <v/>
      </c>
      <c r="AC105" s="431" t="str">
        <f t="shared" si="34"/>
        <v/>
      </c>
      <c r="AD105" s="505" t="str">
        <f t="shared" si="30"/>
        <v/>
      </c>
      <c r="AE105" s="505">
        <f t="shared" si="31"/>
        <v>0</v>
      </c>
      <c r="AF105" s="133"/>
      <c r="AG105" s="290"/>
    </row>
    <row r="106" spans="1:35" ht="14.25" customHeight="1" x14ac:dyDescent="0.3">
      <c r="A106" s="271">
        <v>80</v>
      </c>
      <c r="B106" s="653" t="str">
        <f>IF('Competitor List'!J85="Y",'Competitor List'!B85," ")</f>
        <v xml:space="preserve"> </v>
      </c>
      <c r="C106" s="653"/>
      <c r="D106" s="115" t="str">
        <f>IF('Competitor List'!H85="Y","Y","N")</f>
        <v>N</v>
      </c>
      <c r="E106" s="272">
        <f>'Competitor List'!O85</f>
        <v>420</v>
      </c>
      <c r="F106" s="515" t="str">
        <f xml:space="preserve"> T('Competitor List'!F85)</f>
        <v/>
      </c>
      <c r="G106" s="43"/>
      <c r="H106" s="43"/>
      <c r="I106" s="44"/>
      <c r="J106" s="243"/>
      <c r="K106" s="244"/>
      <c r="L106" s="245"/>
      <c r="M106" s="43"/>
      <c r="N106" s="43"/>
      <c r="O106" s="44"/>
      <c r="P106" s="244"/>
      <c r="Q106" s="244"/>
      <c r="R106" s="245"/>
      <c r="S106" s="115" t="str">
        <f t="shared" si="27"/>
        <v>DQ</v>
      </c>
      <c r="T106" s="115" t="str">
        <f t="shared" si="22"/>
        <v>DQ</v>
      </c>
      <c r="U106" s="273">
        <f t="shared" si="32"/>
        <v>0</v>
      </c>
      <c r="V106" s="32" t="str">
        <f t="shared" si="28"/>
        <v>DQ</v>
      </c>
      <c r="W106" s="115" t="str">
        <f t="shared" si="29"/>
        <v>DQ</v>
      </c>
      <c r="X106" s="273" t="str">
        <f t="shared" si="23"/>
        <v>DQ</v>
      </c>
      <c r="Y106" s="274" t="str">
        <f t="shared" si="24"/>
        <v>DQ</v>
      </c>
      <c r="Z106" s="93" t="str">
        <f t="shared" si="25"/>
        <v>DQ</v>
      </c>
      <c r="AA106" s="156" t="str">
        <f t="shared" si="26"/>
        <v>DQ</v>
      </c>
      <c r="AB106" s="432" t="str">
        <f t="shared" si="33"/>
        <v/>
      </c>
      <c r="AC106" s="433" t="str">
        <f t="shared" si="34"/>
        <v/>
      </c>
      <c r="AD106" s="506" t="str">
        <f t="shared" si="30"/>
        <v/>
      </c>
      <c r="AE106" s="506">
        <f t="shared" si="31"/>
        <v>0</v>
      </c>
      <c r="AF106" s="133"/>
      <c r="AG106" s="290"/>
      <c r="AI106" s="18"/>
    </row>
    <row r="107" spans="1:35" ht="14.25" customHeight="1" thickBot="1" x14ac:dyDescent="0.35">
      <c r="A107" s="275">
        <v>81</v>
      </c>
      <c r="B107" s="654" t="str">
        <f>IF('Competitor List'!J86="Y",'Competitor List'!B86," ")</f>
        <v xml:space="preserve"> </v>
      </c>
      <c r="C107" s="654"/>
      <c r="D107" s="122" t="str">
        <f>IF('Competitor List'!H86="Y","Y","N")</f>
        <v>N</v>
      </c>
      <c r="E107" s="276">
        <f>'Competitor List'!O86</f>
        <v>501</v>
      </c>
      <c r="F107" s="516" t="str">
        <f xml:space="preserve"> T('Competitor List'!F86)</f>
        <v/>
      </c>
      <c r="G107" s="232"/>
      <c r="H107" s="232"/>
      <c r="I107" s="233"/>
      <c r="J107" s="246"/>
      <c r="K107" s="247"/>
      <c r="L107" s="248"/>
      <c r="M107" s="232"/>
      <c r="N107" s="232"/>
      <c r="O107" s="233"/>
      <c r="P107" s="247"/>
      <c r="Q107" s="247"/>
      <c r="R107" s="248"/>
      <c r="S107" s="122" t="str">
        <f t="shared" si="27"/>
        <v>DQ</v>
      </c>
      <c r="T107" s="122" t="str">
        <f t="shared" si="22"/>
        <v>DQ</v>
      </c>
      <c r="U107" s="281">
        <f t="shared" si="32"/>
        <v>0</v>
      </c>
      <c r="V107" s="75" t="str">
        <f t="shared" si="28"/>
        <v>DQ</v>
      </c>
      <c r="W107" s="122" t="str">
        <f t="shared" si="29"/>
        <v>DQ</v>
      </c>
      <c r="X107" s="277" t="str">
        <f t="shared" si="23"/>
        <v>DQ</v>
      </c>
      <c r="Y107" s="278" t="str">
        <f t="shared" si="24"/>
        <v>DQ</v>
      </c>
      <c r="Z107" s="93" t="str">
        <f t="shared" si="25"/>
        <v>DQ</v>
      </c>
      <c r="AA107" s="156" t="str">
        <f t="shared" si="26"/>
        <v>DQ</v>
      </c>
      <c r="AB107" s="434" t="str">
        <f t="shared" si="33"/>
        <v/>
      </c>
      <c r="AC107" s="435" t="str">
        <f t="shared" si="34"/>
        <v/>
      </c>
      <c r="AD107" s="507" t="str">
        <f t="shared" si="30"/>
        <v/>
      </c>
      <c r="AE107" s="507">
        <f t="shared" si="31"/>
        <v>0</v>
      </c>
      <c r="AF107" s="133"/>
      <c r="AG107" s="290"/>
    </row>
    <row r="108" spans="1:35" ht="14.25" customHeight="1" x14ac:dyDescent="0.3">
      <c r="A108" s="267">
        <v>82</v>
      </c>
      <c r="B108" s="655" t="str">
        <f>IF('Competitor List'!J87="Y",'Competitor List'!B87," ")</f>
        <v xml:space="preserve"> </v>
      </c>
      <c r="C108" s="655"/>
      <c r="D108" s="118" t="str">
        <f>IF('Competitor List'!H87="Y","Y","N")</f>
        <v>N</v>
      </c>
      <c r="E108" s="268">
        <f>'Competitor List'!O87</f>
        <v>502</v>
      </c>
      <c r="F108" s="514" t="str">
        <f xml:space="preserve"> T('Competitor List'!F87)</f>
        <v/>
      </c>
      <c r="G108" s="230"/>
      <c r="H108" s="230"/>
      <c r="I108" s="236"/>
      <c r="J108" s="249"/>
      <c r="K108" s="250"/>
      <c r="L108" s="251"/>
      <c r="M108" s="230"/>
      <c r="N108" s="230"/>
      <c r="O108" s="236"/>
      <c r="P108" s="250"/>
      <c r="Q108" s="250"/>
      <c r="R108" s="251"/>
      <c r="S108" s="118" t="str">
        <f t="shared" si="27"/>
        <v>DQ</v>
      </c>
      <c r="T108" s="118" t="str">
        <f t="shared" si="22"/>
        <v>DQ</v>
      </c>
      <c r="U108" s="269">
        <f t="shared" si="32"/>
        <v>0</v>
      </c>
      <c r="V108" s="87" t="str">
        <f t="shared" si="28"/>
        <v>DQ</v>
      </c>
      <c r="W108" s="118" t="str">
        <f t="shared" si="29"/>
        <v>DQ</v>
      </c>
      <c r="X108" s="269" t="str">
        <f t="shared" si="23"/>
        <v>DQ</v>
      </c>
      <c r="Y108" s="270" t="str">
        <f t="shared" si="24"/>
        <v>DQ</v>
      </c>
      <c r="Z108" s="93" t="str">
        <f t="shared" si="25"/>
        <v>DQ</v>
      </c>
      <c r="AA108" s="156" t="str">
        <f t="shared" si="26"/>
        <v>DQ</v>
      </c>
      <c r="AB108" s="430" t="str">
        <f t="shared" si="33"/>
        <v/>
      </c>
      <c r="AC108" s="431" t="str">
        <f t="shared" si="34"/>
        <v/>
      </c>
      <c r="AD108" s="505" t="str">
        <f t="shared" si="30"/>
        <v/>
      </c>
      <c r="AE108" s="505">
        <f t="shared" si="31"/>
        <v>0</v>
      </c>
      <c r="AF108" s="133"/>
      <c r="AG108" s="290"/>
    </row>
    <row r="109" spans="1:35" ht="14.25" customHeight="1" x14ac:dyDescent="0.3">
      <c r="A109" s="271">
        <v>83</v>
      </c>
      <c r="B109" s="653" t="str">
        <f>IF('Competitor List'!J88="Y",'Competitor List'!B88," ")</f>
        <v xml:space="preserve"> </v>
      </c>
      <c r="C109" s="653"/>
      <c r="D109" s="115" t="str">
        <f>IF('Competitor List'!H88="Y","Y","N")</f>
        <v>N</v>
      </c>
      <c r="E109" s="272">
        <f>'Competitor List'!O88</f>
        <v>503</v>
      </c>
      <c r="F109" s="515" t="str">
        <f xml:space="preserve"> T('Competitor List'!F88)</f>
        <v/>
      </c>
      <c r="G109" s="43"/>
      <c r="H109" s="43"/>
      <c r="I109" s="44"/>
      <c r="J109" s="243"/>
      <c r="K109" s="244"/>
      <c r="L109" s="245"/>
      <c r="M109" s="43"/>
      <c r="N109" s="43"/>
      <c r="O109" s="44"/>
      <c r="P109" s="244"/>
      <c r="Q109" s="244"/>
      <c r="R109" s="245"/>
      <c r="S109" s="115" t="str">
        <f t="shared" si="27"/>
        <v>DQ</v>
      </c>
      <c r="T109" s="115" t="str">
        <f t="shared" si="22"/>
        <v>DQ</v>
      </c>
      <c r="U109" s="273">
        <f t="shared" si="32"/>
        <v>0</v>
      </c>
      <c r="V109" s="32" t="str">
        <f t="shared" si="28"/>
        <v>DQ</v>
      </c>
      <c r="W109" s="115" t="str">
        <f t="shared" si="29"/>
        <v>DQ</v>
      </c>
      <c r="X109" s="273" t="str">
        <f t="shared" si="23"/>
        <v>DQ</v>
      </c>
      <c r="Y109" s="274" t="str">
        <f t="shared" si="24"/>
        <v>DQ</v>
      </c>
      <c r="Z109" s="93" t="str">
        <f t="shared" si="25"/>
        <v>DQ</v>
      </c>
      <c r="AA109" s="156" t="str">
        <f t="shared" si="26"/>
        <v>DQ</v>
      </c>
      <c r="AB109" s="432" t="str">
        <f t="shared" si="33"/>
        <v/>
      </c>
      <c r="AC109" s="433" t="str">
        <f t="shared" si="34"/>
        <v/>
      </c>
      <c r="AD109" s="506" t="str">
        <f t="shared" si="30"/>
        <v/>
      </c>
      <c r="AE109" s="506">
        <f t="shared" si="31"/>
        <v>0</v>
      </c>
      <c r="AF109" s="133"/>
      <c r="AG109" s="290"/>
    </row>
    <row r="110" spans="1:35" ht="14.25" customHeight="1" thickBot="1" x14ac:dyDescent="0.35">
      <c r="A110" s="279">
        <v>84</v>
      </c>
      <c r="B110" s="656" t="str">
        <f>IF('Competitor List'!J89="Y",'Competitor List'!B89," ")</f>
        <v xml:space="preserve"> </v>
      </c>
      <c r="C110" s="656"/>
      <c r="D110" s="120" t="str">
        <f>IF('Competitor List'!H89="Y","Y","N")</f>
        <v>N</v>
      </c>
      <c r="E110" s="280">
        <f>'Competitor List'!O89</f>
        <v>504</v>
      </c>
      <c r="F110" s="517" t="str">
        <f xml:space="preserve"> T('Competitor List'!F89)</f>
        <v/>
      </c>
      <c r="G110" s="231"/>
      <c r="H110" s="231"/>
      <c r="I110" s="237"/>
      <c r="J110" s="252"/>
      <c r="K110" s="253"/>
      <c r="L110" s="254"/>
      <c r="M110" s="231"/>
      <c r="N110" s="231"/>
      <c r="O110" s="237"/>
      <c r="P110" s="253"/>
      <c r="Q110" s="253"/>
      <c r="R110" s="254"/>
      <c r="S110" s="120" t="str">
        <f t="shared" si="27"/>
        <v>DQ</v>
      </c>
      <c r="T110" s="120" t="str">
        <f t="shared" si="22"/>
        <v>DQ</v>
      </c>
      <c r="U110" s="281">
        <f t="shared" si="32"/>
        <v>0</v>
      </c>
      <c r="V110" s="71" t="str">
        <f t="shared" si="28"/>
        <v>DQ</v>
      </c>
      <c r="W110" s="120" t="str">
        <f t="shared" si="29"/>
        <v>DQ</v>
      </c>
      <c r="X110" s="281" t="str">
        <f t="shared" si="23"/>
        <v>DQ</v>
      </c>
      <c r="Y110" s="282" t="str">
        <f t="shared" si="24"/>
        <v>DQ</v>
      </c>
      <c r="Z110" s="93" t="str">
        <f t="shared" si="25"/>
        <v>DQ</v>
      </c>
      <c r="AA110" s="156" t="str">
        <f t="shared" si="26"/>
        <v>DQ</v>
      </c>
      <c r="AB110" s="434" t="str">
        <f t="shared" si="33"/>
        <v/>
      </c>
      <c r="AC110" s="435" t="str">
        <f t="shared" si="34"/>
        <v/>
      </c>
      <c r="AD110" s="507" t="str">
        <f t="shared" si="30"/>
        <v/>
      </c>
      <c r="AE110" s="507">
        <f t="shared" si="31"/>
        <v>0</v>
      </c>
      <c r="AF110" s="133"/>
      <c r="AG110" s="290"/>
    </row>
    <row r="111" spans="1:35" ht="14.25" customHeight="1" x14ac:dyDescent="0.3">
      <c r="A111" s="284">
        <v>85</v>
      </c>
      <c r="B111" s="651" t="str">
        <f>IF('Competitor List'!J90="Y",'Competitor List'!B90," ")</f>
        <v xml:space="preserve"> </v>
      </c>
      <c r="C111" s="651"/>
      <c r="D111" s="117" t="str">
        <f>IF('Competitor List'!H90="Y","Y","N")</f>
        <v>N</v>
      </c>
      <c r="E111" s="285">
        <f>'Competitor List'!O90</f>
        <v>505</v>
      </c>
      <c r="F111" s="518" t="str">
        <f xml:space="preserve"> T('Competitor List'!F90)</f>
        <v/>
      </c>
      <c r="G111" s="234"/>
      <c r="H111" s="234"/>
      <c r="I111" s="235"/>
      <c r="J111" s="255"/>
      <c r="K111" s="256"/>
      <c r="L111" s="257"/>
      <c r="M111" s="234"/>
      <c r="N111" s="234"/>
      <c r="O111" s="235"/>
      <c r="P111" s="256"/>
      <c r="Q111" s="256"/>
      <c r="R111" s="257"/>
      <c r="S111" s="117" t="str">
        <f t="shared" si="27"/>
        <v>DQ</v>
      </c>
      <c r="T111" s="117" t="str">
        <f t="shared" si="22"/>
        <v>DQ</v>
      </c>
      <c r="U111" s="269">
        <f t="shared" si="32"/>
        <v>0</v>
      </c>
      <c r="V111" s="78" t="str">
        <f t="shared" si="28"/>
        <v>DQ</v>
      </c>
      <c r="W111" s="117" t="str">
        <f t="shared" si="29"/>
        <v>DQ</v>
      </c>
      <c r="X111" s="286" t="str">
        <f t="shared" si="23"/>
        <v>DQ</v>
      </c>
      <c r="Y111" s="287" t="str">
        <f t="shared" si="24"/>
        <v>DQ</v>
      </c>
      <c r="Z111" s="93" t="str">
        <f t="shared" si="25"/>
        <v>DQ</v>
      </c>
      <c r="AA111" s="156" t="str">
        <f t="shared" si="26"/>
        <v>DQ</v>
      </c>
      <c r="AB111" s="430" t="str">
        <f t="shared" si="33"/>
        <v/>
      </c>
      <c r="AC111" s="431" t="str">
        <f t="shared" si="34"/>
        <v/>
      </c>
      <c r="AD111" s="505" t="str">
        <f t="shared" si="30"/>
        <v/>
      </c>
      <c r="AE111" s="505">
        <f t="shared" si="31"/>
        <v>0</v>
      </c>
      <c r="AF111" s="133"/>
      <c r="AG111" s="290"/>
    </row>
    <row r="112" spans="1:35" ht="14.25" customHeight="1" x14ac:dyDescent="0.3">
      <c r="A112" s="271">
        <v>86</v>
      </c>
      <c r="B112" s="653" t="str">
        <f>IF('Competitor List'!J91="Y",'Competitor List'!B91," ")</f>
        <v xml:space="preserve"> </v>
      </c>
      <c r="C112" s="653"/>
      <c r="D112" s="115" t="str">
        <f>IF('Competitor List'!H91="Y","Y","N")</f>
        <v>N</v>
      </c>
      <c r="E112" s="272">
        <f>'Competitor List'!O91</f>
        <v>506</v>
      </c>
      <c r="F112" s="515" t="str">
        <f xml:space="preserve"> T('Competitor List'!F91)</f>
        <v/>
      </c>
      <c r="G112" s="43"/>
      <c r="H112" s="43"/>
      <c r="I112" s="44"/>
      <c r="J112" s="243"/>
      <c r="K112" s="244"/>
      <c r="L112" s="245"/>
      <c r="M112" s="43"/>
      <c r="N112" s="43"/>
      <c r="O112" s="44"/>
      <c r="P112" s="244"/>
      <c r="Q112" s="244"/>
      <c r="R112" s="245"/>
      <c r="S112" s="115" t="str">
        <f t="shared" si="27"/>
        <v>DQ</v>
      </c>
      <c r="T112" s="115" t="str">
        <f t="shared" si="22"/>
        <v>DQ</v>
      </c>
      <c r="U112" s="273">
        <f t="shared" si="32"/>
        <v>0</v>
      </c>
      <c r="V112" s="32" t="str">
        <f t="shared" si="28"/>
        <v>DQ</v>
      </c>
      <c r="W112" s="115" t="str">
        <f t="shared" si="29"/>
        <v>DQ</v>
      </c>
      <c r="X112" s="273" t="str">
        <f t="shared" si="23"/>
        <v>DQ</v>
      </c>
      <c r="Y112" s="274" t="str">
        <f t="shared" si="24"/>
        <v>DQ</v>
      </c>
      <c r="Z112" s="93" t="str">
        <f t="shared" si="25"/>
        <v>DQ</v>
      </c>
      <c r="AA112" s="156" t="str">
        <f t="shared" si="26"/>
        <v>DQ</v>
      </c>
      <c r="AB112" s="432" t="str">
        <f t="shared" si="33"/>
        <v/>
      </c>
      <c r="AC112" s="433" t="str">
        <f t="shared" si="34"/>
        <v/>
      </c>
      <c r="AD112" s="506" t="str">
        <f t="shared" si="30"/>
        <v/>
      </c>
      <c r="AE112" s="506">
        <f t="shared" si="31"/>
        <v>0</v>
      </c>
      <c r="AF112" s="133"/>
      <c r="AG112" s="290"/>
    </row>
    <row r="113" spans="1:35" ht="14.25" customHeight="1" thickBot="1" x14ac:dyDescent="0.35">
      <c r="A113" s="275">
        <v>87</v>
      </c>
      <c r="B113" s="654" t="str">
        <f>IF('Competitor List'!J92="Y",'Competitor List'!B92," ")</f>
        <v xml:space="preserve"> </v>
      </c>
      <c r="C113" s="654"/>
      <c r="D113" s="122" t="str">
        <f>IF('Competitor List'!H92="Y","Y","N")</f>
        <v>N</v>
      </c>
      <c r="E113" s="276">
        <f>'Competitor List'!O92</f>
        <v>507</v>
      </c>
      <c r="F113" s="516" t="str">
        <f xml:space="preserve"> T('Competitor List'!F92)</f>
        <v/>
      </c>
      <c r="G113" s="232"/>
      <c r="H113" s="232"/>
      <c r="I113" s="233"/>
      <c r="J113" s="246"/>
      <c r="K113" s="247"/>
      <c r="L113" s="248"/>
      <c r="M113" s="232"/>
      <c r="N113" s="232"/>
      <c r="O113" s="233"/>
      <c r="P113" s="247"/>
      <c r="Q113" s="247"/>
      <c r="R113" s="248"/>
      <c r="S113" s="122" t="str">
        <f t="shared" si="27"/>
        <v>DQ</v>
      </c>
      <c r="T113" s="122" t="str">
        <f t="shared" si="22"/>
        <v>DQ</v>
      </c>
      <c r="U113" s="281">
        <f t="shared" si="32"/>
        <v>0</v>
      </c>
      <c r="V113" s="75" t="str">
        <f t="shared" si="28"/>
        <v>DQ</v>
      </c>
      <c r="W113" s="122" t="str">
        <f t="shared" si="29"/>
        <v>DQ</v>
      </c>
      <c r="X113" s="277" t="str">
        <f t="shared" si="23"/>
        <v>DQ</v>
      </c>
      <c r="Y113" s="278" t="str">
        <f t="shared" si="24"/>
        <v>DQ</v>
      </c>
      <c r="Z113" s="93" t="str">
        <f t="shared" si="25"/>
        <v>DQ</v>
      </c>
      <c r="AA113" s="156" t="str">
        <f t="shared" si="26"/>
        <v>DQ</v>
      </c>
      <c r="AB113" s="434" t="str">
        <f t="shared" si="33"/>
        <v/>
      </c>
      <c r="AC113" s="435" t="str">
        <f t="shared" si="34"/>
        <v/>
      </c>
      <c r="AD113" s="507" t="str">
        <f t="shared" si="30"/>
        <v/>
      </c>
      <c r="AE113" s="507">
        <f t="shared" si="31"/>
        <v>0</v>
      </c>
      <c r="AF113" s="133"/>
      <c r="AG113" s="290"/>
    </row>
    <row r="114" spans="1:35" ht="14.25" customHeight="1" x14ac:dyDescent="0.3">
      <c r="A114" s="267">
        <v>88</v>
      </c>
      <c r="B114" s="655" t="str">
        <f>IF('Competitor List'!J93="Y",'Competitor List'!B93," ")</f>
        <v xml:space="preserve"> </v>
      </c>
      <c r="C114" s="655"/>
      <c r="D114" s="118" t="str">
        <f>IF('Competitor List'!H93="Y","Y","N")</f>
        <v>N</v>
      </c>
      <c r="E114" s="268">
        <f>'Competitor List'!O93</f>
        <v>508</v>
      </c>
      <c r="F114" s="514" t="str">
        <f xml:space="preserve"> T('Competitor List'!F93)</f>
        <v/>
      </c>
      <c r="G114" s="230"/>
      <c r="H114" s="230"/>
      <c r="I114" s="236"/>
      <c r="J114" s="249"/>
      <c r="K114" s="250"/>
      <c r="L114" s="251"/>
      <c r="M114" s="230"/>
      <c r="N114" s="230"/>
      <c r="O114" s="236"/>
      <c r="P114" s="250"/>
      <c r="Q114" s="250"/>
      <c r="R114" s="251"/>
      <c r="S114" s="118" t="str">
        <f t="shared" si="27"/>
        <v>DQ</v>
      </c>
      <c r="T114" s="118" t="str">
        <f t="shared" si="22"/>
        <v>DQ</v>
      </c>
      <c r="U114" s="269">
        <f t="shared" si="32"/>
        <v>0</v>
      </c>
      <c r="V114" s="87" t="str">
        <f t="shared" si="28"/>
        <v>DQ</v>
      </c>
      <c r="W114" s="118" t="str">
        <f t="shared" si="29"/>
        <v>DQ</v>
      </c>
      <c r="X114" s="269" t="str">
        <f t="shared" si="23"/>
        <v>DQ</v>
      </c>
      <c r="Y114" s="270" t="str">
        <f t="shared" si="24"/>
        <v>DQ</v>
      </c>
      <c r="Z114" s="93" t="str">
        <f t="shared" si="25"/>
        <v>DQ</v>
      </c>
      <c r="AA114" s="156" t="str">
        <f t="shared" si="26"/>
        <v>DQ</v>
      </c>
      <c r="AB114" s="430" t="str">
        <f t="shared" si="33"/>
        <v/>
      </c>
      <c r="AC114" s="431" t="str">
        <f t="shared" si="34"/>
        <v/>
      </c>
      <c r="AD114" s="505" t="str">
        <f t="shared" si="30"/>
        <v/>
      </c>
      <c r="AE114" s="505">
        <f t="shared" si="31"/>
        <v>0</v>
      </c>
      <c r="AF114" s="133"/>
      <c r="AG114" s="290"/>
    </row>
    <row r="115" spans="1:35" ht="14.25" customHeight="1" x14ac:dyDescent="0.3">
      <c r="A115" s="271">
        <v>89</v>
      </c>
      <c r="B115" s="653" t="str">
        <f>IF('Competitor List'!J94="Y",'Competitor List'!B94," ")</f>
        <v xml:space="preserve"> </v>
      </c>
      <c r="C115" s="653"/>
      <c r="D115" s="115" t="str">
        <f>IF('Competitor List'!H94="Y","Y","N")</f>
        <v>N</v>
      </c>
      <c r="E115" s="272">
        <f>'Competitor List'!O94</f>
        <v>509</v>
      </c>
      <c r="F115" s="515" t="str">
        <f xml:space="preserve"> T('Competitor List'!F94)</f>
        <v/>
      </c>
      <c r="G115" s="43"/>
      <c r="H115" s="43"/>
      <c r="I115" s="44"/>
      <c r="J115" s="243"/>
      <c r="K115" s="244"/>
      <c r="L115" s="245"/>
      <c r="M115" s="43"/>
      <c r="N115" s="43"/>
      <c r="O115" s="44"/>
      <c r="P115" s="244"/>
      <c r="Q115" s="244"/>
      <c r="R115" s="245"/>
      <c r="S115" s="115" t="str">
        <f t="shared" si="27"/>
        <v>DQ</v>
      </c>
      <c r="T115" s="115" t="str">
        <f t="shared" si="22"/>
        <v>DQ</v>
      </c>
      <c r="U115" s="273">
        <f t="shared" si="32"/>
        <v>0</v>
      </c>
      <c r="V115" s="32" t="str">
        <f t="shared" si="28"/>
        <v>DQ</v>
      </c>
      <c r="W115" s="115" t="str">
        <f t="shared" si="29"/>
        <v>DQ</v>
      </c>
      <c r="X115" s="273" t="str">
        <f t="shared" si="23"/>
        <v>DQ</v>
      </c>
      <c r="Y115" s="274" t="str">
        <f t="shared" si="24"/>
        <v>DQ</v>
      </c>
      <c r="Z115" s="93" t="str">
        <f t="shared" si="25"/>
        <v>DQ</v>
      </c>
      <c r="AA115" s="156" t="str">
        <f t="shared" si="26"/>
        <v>DQ</v>
      </c>
      <c r="AB115" s="432" t="str">
        <f t="shared" si="33"/>
        <v/>
      </c>
      <c r="AC115" s="433" t="str">
        <f t="shared" si="34"/>
        <v/>
      </c>
      <c r="AD115" s="506" t="str">
        <f t="shared" si="30"/>
        <v/>
      </c>
      <c r="AE115" s="506">
        <f t="shared" si="31"/>
        <v>0</v>
      </c>
      <c r="AF115" s="133"/>
      <c r="AG115" s="290"/>
    </row>
    <row r="116" spans="1:35" ht="14.25" customHeight="1" thickBot="1" x14ac:dyDescent="0.35">
      <c r="A116" s="279">
        <v>90</v>
      </c>
      <c r="B116" s="656" t="str">
        <f>IF('Competitor List'!J95="Y",'Competitor List'!B95," ")</f>
        <v xml:space="preserve"> </v>
      </c>
      <c r="C116" s="656"/>
      <c r="D116" s="120" t="str">
        <f>IF('Competitor List'!H95="Y","Y","N")</f>
        <v>N</v>
      </c>
      <c r="E116" s="280">
        <f>'Competitor List'!O95</f>
        <v>510</v>
      </c>
      <c r="F116" s="517" t="str">
        <f xml:space="preserve"> T('Competitor List'!F95)</f>
        <v/>
      </c>
      <c r="G116" s="231"/>
      <c r="H116" s="231"/>
      <c r="I116" s="237"/>
      <c r="J116" s="252"/>
      <c r="K116" s="253"/>
      <c r="L116" s="254"/>
      <c r="M116" s="231"/>
      <c r="N116" s="231"/>
      <c r="O116" s="237"/>
      <c r="P116" s="253"/>
      <c r="Q116" s="253"/>
      <c r="R116" s="254"/>
      <c r="S116" s="120" t="str">
        <f t="shared" si="27"/>
        <v>DQ</v>
      </c>
      <c r="T116" s="120" t="str">
        <f t="shared" si="22"/>
        <v>DQ</v>
      </c>
      <c r="U116" s="281">
        <f t="shared" si="32"/>
        <v>0</v>
      </c>
      <c r="V116" s="71" t="str">
        <f t="shared" si="28"/>
        <v>DQ</v>
      </c>
      <c r="W116" s="120" t="str">
        <f t="shared" si="29"/>
        <v>DQ</v>
      </c>
      <c r="X116" s="281" t="str">
        <f t="shared" si="23"/>
        <v>DQ</v>
      </c>
      <c r="Y116" s="282" t="str">
        <f t="shared" si="24"/>
        <v>DQ</v>
      </c>
      <c r="Z116" s="93" t="str">
        <f t="shared" si="25"/>
        <v>DQ</v>
      </c>
      <c r="AA116" s="156" t="str">
        <f t="shared" si="26"/>
        <v>DQ</v>
      </c>
      <c r="AB116" s="434" t="str">
        <f t="shared" si="33"/>
        <v/>
      </c>
      <c r="AC116" s="435" t="str">
        <f t="shared" si="34"/>
        <v/>
      </c>
      <c r="AD116" s="507" t="str">
        <f t="shared" si="30"/>
        <v/>
      </c>
      <c r="AE116" s="507">
        <f t="shared" si="31"/>
        <v>0</v>
      </c>
      <c r="AF116" s="133"/>
      <c r="AG116" s="290"/>
      <c r="AI116" s="18"/>
    </row>
    <row r="117" spans="1:35" ht="14.25" customHeight="1" x14ac:dyDescent="0.3">
      <c r="A117" s="284">
        <v>91</v>
      </c>
      <c r="B117" s="651" t="str">
        <f>IF('Competitor List'!J96="Y",'Competitor List'!B96," ")</f>
        <v xml:space="preserve"> </v>
      </c>
      <c r="C117" s="651"/>
      <c r="D117" s="117" t="str">
        <f>IF('Competitor List'!H96="Y","Y","N")</f>
        <v>N</v>
      </c>
      <c r="E117" s="285">
        <f>'Competitor List'!O96</f>
        <v>511</v>
      </c>
      <c r="F117" s="518" t="str">
        <f xml:space="preserve"> T('Competitor List'!F96)</f>
        <v/>
      </c>
      <c r="G117" s="234"/>
      <c r="H117" s="234"/>
      <c r="I117" s="235"/>
      <c r="J117" s="255"/>
      <c r="K117" s="256"/>
      <c r="L117" s="257"/>
      <c r="M117" s="234"/>
      <c r="N117" s="234"/>
      <c r="O117" s="235"/>
      <c r="P117" s="256"/>
      <c r="Q117" s="256"/>
      <c r="R117" s="257"/>
      <c r="S117" s="117" t="str">
        <f t="shared" si="27"/>
        <v>DQ</v>
      </c>
      <c r="T117" s="117" t="str">
        <f t="shared" si="22"/>
        <v>DQ</v>
      </c>
      <c r="U117" s="269">
        <f t="shared" si="32"/>
        <v>0</v>
      </c>
      <c r="V117" s="78" t="str">
        <f t="shared" si="28"/>
        <v>DQ</v>
      </c>
      <c r="W117" s="117" t="str">
        <f t="shared" si="29"/>
        <v>DQ</v>
      </c>
      <c r="X117" s="286" t="str">
        <f t="shared" si="23"/>
        <v>DQ</v>
      </c>
      <c r="Y117" s="287" t="str">
        <f t="shared" si="24"/>
        <v>DQ</v>
      </c>
      <c r="Z117" s="93" t="str">
        <f t="shared" si="25"/>
        <v>DQ</v>
      </c>
      <c r="AA117" s="156" t="str">
        <f t="shared" si="26"/>
        <v>DQ</v>
      </c>
      <c r="AB117" s="430" t="str">
        <f t="shared" si="33"/>
        <v/>
      </c>
      <c r="AC117" s="431" t="str">
        <f t="shared" si="34"/>
        <v/>
      </c>
      <c r="AD117" s="505" t="str">
        <f t="shared" si="30"/>
        <v/>
      </c>
      <c r="AE117" s="505">
        <f t="shared" si="31"/>
        <v>0</v>
      </c>
      <c r="AF117" s="133"/>
      <c r="AG117" s="290"/>
    </row>
    <row r="118" spans="1:35" ht="14.25" customHeight="1" x14ac:dyDescent="0.3">
      <c r="A118" s="271">
        <v>92</v>
      </c>
      <c r="B118" s="653" t="str">
        <f>IF('Competitor List'!J97="Y",'Competitor List'!B97," ")</f>
        <v xml:space="preserve"> </v>
      </c>
      <c r="C118" s="653"/>
      <c r="D118" s="115" t="str">
        <f>IF('Competitor List'!H97="Y","Y","N")</f>
        <v>N</v>
      </c>
      <c r="E118" s="272">
        <f>'Competitor List'!O97</f>
        <v>512</v>
      </c>
      <c r="F118" s="515" t="str">
        <f xml:space="preserve"> T('Competitor List'!F97)</f>
        <v/>
      </c>
      <c r="G118" s="43"/>
      <c r="H118" s="43"/>
      <c r="I118" s="44"/>
      <c r="J118" s="243"/>
      <c r="K118" s="244"/>
      <c r="L118" s="245"/>
      <c r="M118" s="43"/>
      <c r="N118" s="43"/>
      <c r="O118" s="44"/>
      <c r="P118" s="244"/>
      <c r="Q118" s="244"/>
      <c r="R118" s="245"/>
      <c r="S118" s="115" t="str">
        <f t="shared" si="27"/>
        <v>DQ</v>
      </c>
      <c r="T118" s="115" t="str">
        <f t="shared" si="22"/>
        <v>DQ</v>
      </c>
      <c r="U118" s="273">
        <f t="shared" si="32"/>
        <v>0</v>
      </c>
      <c r="V118" s="32" t="str">
        <f t="shared" si="28"/>
        <v>DQ</v>
      </c>
      <c r="W118" s="115" t="str">
        <f t="shared" si="29"/>
        <v>DQ</v>
      </c>
      <c r="X118" s="273" t="str">
        <f t="shared" si="23"/>
        <v>DQ</v>
      </c>
      <c r="Y118" s="274" t="str">
        <f t="shared" si="24"/>
        <v>DQ</v>
      </c>
      <c r="Z118" s="93" t="str">
        <f t="shared" si="25"/>
        <v>DQ</v>
      </c>
      <c r="AA118" s="156" t="str">
        <f t="shared" si="26"/>
        <v>DQ</v>
      </c>
      <c r="AB118" s="432" t="str">
        <f t="shared" si="33"/>
        <v/>
      </c>
      <c r="AC118" s="433" t="str">
        <f t="shared" si="34"/>
        <v/>
      </c>
      <c r="AD118" s="506" t="str">
        <f t="shared" si="30"/>
        <v/>
      </c>
      <c r="AE118" s="506">
        <f t="shared" si="31"/>
        <v>0</v>
      </c>
      <c r="AF118" s="133"/>
      <c r="AG118" s="290"/>
    </row>
    <row r="119" spans="1:35" ht="14.25" customHeight="1" thickBot="1" x14ac:dyDescent="0.35">
      <c r="A119" s="275">
        <v>93</v>
      </c>
      <c r="B119" s="654" t="str">
        <f>IF('Competitor List'!J98="Y",'Competitor List'!B98," ")</f>
        <v xml:space="preserve"> </v>
      </c>
      <c r="C119" s="654"/>
      <c r="D119" s="122" t="str">
        <f>IF('Competitor List'!H98="Y","Y","N")</f>
        <v>N</v>
      </c>
      <c r="E119" s="276">
        <f>'Competitor List'!O98</f>
        <v>513</v>
      </c>
      <c r="F119" s="516" t="str">
        <f xml:space="preserve"> T('Competitor List'!F98)</f>
        <v/>
      </c>
      <c r="G119" s="232"/>
      <c r="H119" s="232"/>
      <c r="I119" s="233"/>
      <c r="J119" s="246"/>
      <c r="K119" s="247"/>
      <c r="L119" s="248"/>
      <c r="M119" s="232"/>
      <c r="N119" s="232"/>
      <c r="O119" s="233"/>
      <c r="P119" s="247"/>
      <c r="Q119" s="247"/>
      <c r="R119" s="248"/>
      <c r="S119" s="122" t="str">
        <f t="shared" si="27"/>
        <v>DQ</v>
      </c>
      <c r="T119" s="122" t="str">
        <f t="shared" si="22"/>
        <v>DQ</v>
      </c>
      <c r="U119" s="281">
        <f t="shared" si="32"/>
        <v>0</v>
      </c>
      <c r="V119" s="75" t="str">
        <f t="shared" si="28"/>
        <v>DQ</v>
      </c>
      <c r="W119" s="122" t="str">
        <f t="shared" si="29"/>
        <v>DQ</v>
      </c>
      <c r="X119" s="277" t="str">
        <f t="shared" si="23"/>
        <v>DQ</v>
      </c>
      <c r="Y119" s="278" t="str">
        <f t="shared" si="24"/>
        <v>DQ</v>
      </c>
      <c r="Z119" s="93" t="str">
        <f t="shared" si="25"/>
        <v>DQ</v>
      </c>
      <c r="AA119" s="156" t="str">
        <f t="shared" si="26"/>
        <v>DQ</v>
      </c>
      <c r="AB119" s="434" t="str">
        <f t="shared" si="33"/>
        <v/>
      </c>
      <c r="AC119" s="435" t="str">
        <f t="shared" si="34"/>
        <v/>
      </c>
      <c r="AD119" s="507" t="str">
        <f t="shared" si="30"/>
        <v/>
      </c>
      <c r="AE119" s="507">
        <f t="shared" si="31"/>
        <v>0</v>
      </c>
      <c r="AF119" s="133"/>
      <c r="AG119" s="290"/>
    </row>
    <row r="120" spans="1:35" ht="14.25" customHeight="1" x14ac:dyDescent="0.3">
      <c r="A120" s="267">
        <v>94</v>
      </c>
      <c r="B120" s="655" t="str">
        <f>IF('Competitor List'!J99="Y",'Competitor List'!B99," ")</f>
        <v xml:space="preserve"> </v>
      </c>
      <c r="C120" s="655"/>
      <c r="D120" s="118" t="str">
        <f>IF('Competitor List'!H99="Y","Y","N")</f>
        <v>N</v>
      </c>
      <c r="E120" s="268">
        <f>'Competitor List'!O99</f>
        <v>514</v>
      </c>
      <c r="F120" s="514" t="str">
        <f xml:space="preserve"> T('Competitor List'!F99)</f>
        <v/>
      </c>
      <c r="G120" s="230"/>
      <c r="H120" s="230"/>
      <c r="I120" s="236"/>
      <c r="J120" s="249"/>
      <c r="K120" s="250"/>
      <c r="L120" s="251"/>
      <c r="M120" s="230"/>
      <c r="N120" s="230"/>
      <c r="O120" s="236"/>
      <c r="P120" s="250"/>
      <c r="Q120" s="250"/>
      <c r="R120" s="251"/>
      <c r="S120" s="118" t="str">
        <f t="shared" si="27"/>
        <v>DQ</v>
      </c>
      <c r="T120" s="118" t="str">
        <f t="shared" si="22"/>
        <v>DQ</v>
      </c>
      <c r="U120" s="269">
        <f t="shared" si="32"/>
        <v>0</v>
      </c>
      <c r="V120" s="87" t="str">
        <f t="shared" si="28"/>
        <v>DQ</v>
      </c>
      <c r="W120" s="118" t="str">
        <f t="shared" si="29"/>
        <v>DQ</v>
      </c>
      <c r="X120" s="269" t="str">
        <f t="shared" si="23"/>
        <v>DQ</v>
      </c>
      <c r="Y120" s="270" t="str">
        <f t="shared" si="24"/>
        <v>DQ</v>
      </c>
      <c r="Z120" s="93" t="str">
        <f t="shared" si="25"/>
        <v>DQ</v>
      </c>
      <c r="AA120" s="156" t="str">
        <f t="shared" si="26"/>
        <v>DQ</v>
      </c>
      <c r="AB120" s="430" t="str">
        <f t="shared" si="33"/>
        <v/>
      </c>
      <c r="AC120" s="431" t="str">
        <f t="shared" si="34"/>
        <v/>
      </c>
      <c r="AD120" s="505" t="str">
        <f t="shared" si="30"/>
        <v/>
      </c>
      <c r="AE120" s="505">
        <f t="shared" si="31"/>
        <v>0</v>
      </c>
      <c r="AF120" s="133"/>
      <c r="AG120" s="290"/>
    </row>
    <row r="121" spans="1:35" ht="14.25" customHeight="1" x14ac:dyDescent="0.3">
      <c r="A121" s="271">
        <v>95</v>
      </c>
      <c r="B121" s="653" t="str">
        <f>IF('Competitor List'!J100="Y",'Competitor List'!B100," ")</f>
        <v xml:space="preserve"> </v>
      </c>
      <c r="C121" s="653"/>
      <c r="D121" s="115" t="str">
        <f>IF('Competitor List'!H100="Y","Y","N")</f>
        <v>N</v>
      </c>
      <c r="E121" s="272">
        <f>'Competitor List'!O100</f>
        <v>515</v>
      </c>
      <c r="F121" s="515" t="str">
        <f xml:space="preserve"> T('Competitor List'!F100)</f>
        <v/>
      </c>
      <c r="G121" s="43"/>
      <c r="H121" s="43"/>
      <c r="I121" s="44"/>
      <c r="J121" s="243"/>
      <c r="K121" s="244"/>
      <c r="L121" s="245"/>
      <c r="M121" s="43"/>
      <c r="N121" s="43"/>
      <c r="O121" s="44"/>
      <c r="P121" s="244"/>
      <c r="Q121" s="244"/>
      <c r="R121" s="245"/>
      <c r="S121" s="115" t="str">
        <f t="shared" si="27"/>
        <v>DQ</v>
      </c>
      <c r="T121" s="115" t="str">
        <f t="shared" si="22"/>
        <v>DQ</v>
      </c>
      <c r="U121" s="273">
        <f t="shared" si="32"/>
        <v>0</v>
      </c>
      <c r="V121" s="32" t="str">
        <f t="shared" si="28"/>
        <v>DQ</v>
      </c>
      <c r="W121" s="115" t="str">
        <f t="shared" si="29"/>
        <v>DQ</v>
      </c>
      <c r="X121" s="273" t="str">
        <f t="shared" si="23"/>
        <v>DQ</v>
      </c>
      <c r="Y121" s="274" t="str">
        <f t="shared" si="24"/>
        <v>DQ</v>
      </c>
      <c r="Z121" s="93" t="str">
        <f t="shared" si="25"/>
        <v>DQ</v>
      </c>
      <c r="AA121" s="156" t="str">
        <f t="shared" si="26"/>
        <v>DQ</v>
      </c>
      <c r="AB121" s="432" t="str">
        <f t="shared" si="33"/>
        <v/>
      </c>
      <c r="AC121" s="433" t="str">
        <f t="shared" si="34"/>
        <v/>
      </c>
      <c r="AD121" s="506" t="str">
        <f t="shared" si="30"/>
        <v/>
      </c>
      <c r="AE121" s="506">
        <f t="shared" si="31"/>
        <v>0</v>
      </c>
      <c r="AF121" s="133"/>
      <c r="AG121" s="290"/>
    </row>
    <row r="122" spans="1:35" ht="14.25" customHeight="1" thickBot="1" x14ac:dyDescent="0.35">
      <c r="A122" s="279">
        <v>96</v>
      </c>
      <c r="B122" s="656" t="str">
        <f>IF('Competitor List'!J101="Y",'Competitor List'!B101," ")</f>
        <v xml:space="preserve"> </v>
      </c>
      <c r="C122" s="656"/>
      <c r="D122" s="120" t="str">
        <f>IF('Competitor List'!H101="Y","Y","N")</f>
        <v>N</v>
      </c>
      <c r="E122" s="280">
        <f>'Competitor List'!O101</f>
        <v>516</v>
      </c>
      <c r="F122" s="517" t="str">
        <f xml:space="preserve"> T('Competitor List'!F101)</f>
        <v/>
      </c>
      <c r="G122" s="231"/>
      <c r="H122" s="231"/>
      <c r="I122" s="237"/>
      <c r="J122" s="252"/>
      <c r="K122" s="253"/>
      <c r="L122" s="254"/>
      <c r="M122" s="231"/>
      <c r="N122" s="231"/>
      <c r="O122" s="237"/>
      <c r="P122" s="253"/>
      <c r="Q122" s="253"/>
      <c r="R122" s="254"/>
      <c r="S122" s="120" t="str">
        <f t="shared" si="27"/>
        <v>DQ</v>
      </c>
      <c r="T122" s="120" t="str">
        <f t="shared" si="22"/>
        <v>DQ</v>
      </c>
      <c r="U122" s="281">
        <f t="shared" si="32"/>
        <v>0</v>
      </c>
      <c r="V122" s="71" t="str">
        <f t="shared" si="28"/>
        <v>DQ</v>
      </c>
      <c r="W122" s="120" t="str">
        <f t="shared" si="29"/>
        <v>DQ</v>
      </c>
      <c r="X122" s="281" t="str">
        <f t="shared" si="23"/>
        <v>DQ</v>
      </c>
      <c r="Y122" s="282" t="str">
        <f t="shared" si="24"/>
        <v>DQ</v>
      </c>
      <c r="Z122" s="93" t="str">
        <f t="shared" si="25"/>
        <v>DQ</v>
      </c>
      <c r="AA122" s="156" t="str">
        <f t="shared" si="26"/>
        <v>DQ</v>
      </c>
      <c r="AB122" s="434" t="str">
        <f t="shared" si="33"/>
        <v/>
      </c>
      <c r="AC122" s="435" t="str">
        <f t="shared" si="34"/>
        <v/>
      </c>
      <c r="AD122" s="507" t="str">
        <f t="shared" si="30"/>
        <v/>
      </c>
      <c r="AE122" s="507">
        <f t="shared" si="31"/>
        <v>0</v>
      </c>
      <c r="AF122" s="133"/>
      <c r="AG122" s="290"/>
    </row>
    <row r="123" spans="1:35" ht="14.25" customHeight="1" x14ac:dyDescent="0.3">
      <c r="A123" s="284">
        <v>97</v>
      </c>
      <c r="B123" s="651" t="str">
        <f>IF('Competitor List'!J102="Y",'Competitor List'!B102," ")</f>
        <v xml:space="preserve"> </v>
      </c>
      <c r="C123" s="651"/>
      <c r="D123" s="117" t="str">
        <f>IF('Competitor List'!H102="Y","Y","N")</f>
        <v>N</v>
      </c>
      <c r="E123" s="285">
        <f>'Competitor List'!O102</f>
        <v>517</v>
      </c>
      <c r="F123" s="518" t="str">
        <f xml:space="preserve"> T('Competitor List'!F102)</f>
        <v/>
      </c>
      <c r="G123" s="234"/>
      <c r="H123" s="234"/>
      <c r="I123" s="235"/>
      <c r="J123" s="255"/>
      <c r="K123" s="256"/>
      <c r="L123" s="257"/>
      <c r="M123" s="234"/>
      <c r="N123" s="234"/>
      <c r="O123" s="235"/>
      <c r="P123" s="256"/>
      <c r="Q123" s="256"/>
      <c r="R123" s="257"/>
      <c r="S123" s="117" t="str">
        <f t="shared" si="27"/>
        <v>DQ</v>
      </c>
      <c r="T123" s="117" t="str">
        <f t="shared" ref="T123:T154" si="35" xml:space="preserve"> IF(AND(ISNUMBER(Z123),NOT(D123="N")),RANK(Z123,$Z$27:$Z$176,0)+SUMPRODUCT(($Z$27:$Z$176=Z123)*($AA$27:$AA$176&lt;AA123))+SUMPRODUCT(($Z$27:$Z$176=Z123)*($AA$27:$AA$176=AA123)*($U$27:$U$176&gt;U123))+SUMPRODUCT(($Z$27:$Z$176=Z123)*($AA$27:$AA$176=AA123)*($U$27:$U$176=U123)*($AG$27:$AG$176&lt;AG123)),"DQ")</f>
        <v>DQ</v>
      </c>
      <c r="U123" s="269">
        <f t="shared" si="32"/>
        <v>0</v>
      </c>
      <c r="V123" s="78" t="str">
        <f t="shared" si="28"/>
        <v>DQ</v>
      </c>
      <c r="W123" s="117" t="str">
        <f t="shared" si="29"/>
        <v>DQ</v>
      </c>
      <c r="X123" s="286" t="str">
        <f t="shared" ref="X123:X154" si="36">IF(AND(ISNUMBER(T123),ISNUMBER(W123)), SUM(T123,W123),"DQ")</f>
        <v>DQ</v>
      </c>
      <c r="Y123" s="287" t="str">
        <f t="shared" ref="Y123:Y154" si="37" xml:space="preserve"> IF(AND(ISNUMBER(X123)),RANK(X123,$X$27:$X$176,1)+SUMPRODUCT(($X$27:$X$176=X123)*($AA$27:$AA$176&lt;AA123))+SUMPRODUCT(($X$27:$X$176=X123)*($AA$27:$AA$176=AA123)*($Z$27:$Z$176&gt;Z123)+SUMPRODUCT(($X$27:$X$176=X123)*($AA$27:$AA$176=AA123)*($Z$27:$Z$176=Z123)*($U$27:$U$176&gt;U123))),"DQ")</f>
        <v>DQ</v>
      </c>
      <c r="Z123" s="93" t="str">
        <f t="shared" ref="Z123:Z155" si="38" xml:space="preserve"> IF(AND(SUM(G123,J123,M123,P123)&gt;0,ISNONTEXT(G123),ISNONTEXT(J123),ISNONTEXT(M123),ISNONTEXT(P123),D123="Y"),SUM(G123,J123,M123,P123),"DQ")</f>
        <v>DQ</v>
      </c>
      <c r="AA123" s="156" t="str">
        <f t="shared" ref="AA123:AA155" si="39">IF(AND(D123="Y",SUM(I123,L123,O123,R123)&gt;0,ISNONTEXT(I123),ISNONTEXT(L123),ISNONTEXT(O123),ISNONTEXT(R123)),(I123+L123+O123+R123) / ((I123&lt;&gt;0)+(L123&lt;&gt;0)+(O123&lt;&gt;0)+(R123&lt;&gt;0)),"DQ")</f>
        <v>DQ</v>
      </c>
      <c r="AB123" s="430" t="str">
        <f t="shared" si="33"/>
        <v/>
      </c>
      <c r="AC123" s="431" t="str">
        <f t="shared" si="34"/>
        <v/>
      </c>
      <c r="AD123" s="505" t="str">
        <f t="shared" si="30"/>
        <v/>
      </c>
      <c r="AE123" s="505">
        <f t="shared" si="31"/>
        <v>0</v>
      </c>
      <c r="AF123" s="133"/>
      <c r="AG123" s="290"/>
    </row>
    <row r="124" spans="1:35" ht="14.25" customHeight="1" x14ac:dyDescent="0.3">
      <c r="A124" s="271">
        <v>98</v>
      </c>
      <c r="B124" s="653" t="str">
        <f>IF('Competitor List'!J103="Y",'Competitor List'!B103," ")</f>
        <v xml:space="preserve"> </v>
      </c>
      <c r="C124" s="653"/>
      <c r="D124" s="115" t="str">
        <f>IF('Competitor List'!H103="Y","Y","N")</f>
        <v>N</v>
      </c>
      <c r="E124" s="272">
        <f>'Competitor List'!O103</f>
        <v>518</v>
      </c>
      <c r="F124" s="515" t="str">
        <f xml:space="preserve"> T('Competitor List'!F103)</f>
        <v/>
      </c>
      <c r="G124" s="43"/>
      <c r="H124" s="43"/>
      <c r="I124" s="44"/>
      <c r="J124" s="243"/>
      <c r="K124" s="244"/>
      <c r="L124" s="245"/>
      <c r="M124" s="43"/>
      <c r="N124" s="43"/>
      <c r="O124" s="44"/>
      <c r="P124" s="244"/>
      <c r="Q124" s="244"/>
      <c r="R124" s="245"/>
      <c r="S124" s="115" t="str">
        <f t="shared" si="27"/>
        <v>DQ</v>
      </c>
      <c r="T124" s="115" t="str">
        <f t="shared" si="35"/>
        <v>DQ</v>
      </c>
      <c r="U124" s="273">
        <f t="shared" si="32"/>
        <v>0</v>
      </c>
      <c r="V124" s="32" t="str">
        <f t="shared" si="28"/>
        <v>DQ</v>
      </c>
      <c r="W124" s="115" t="str">
        <f t="shared" ref="W124:W155" si="40" xml:space="preserve"> IF(AND(ISNUMBER(AA124),D124="Y"),RANK(AA124,$AA$27:$AA$176,1)+SUMPRODUCT(($AA$27:$AA$176=AA124)*($Z$27:$Z$176&gt;Z124))+SUMPRODUCT(($AA$27:$AA$176=AA124)*($Z$27:$Z$176=Z124)*($U$27:$U$176&gt;U124))+SUMPRODUCT(($AA$27:$AA$176=AA124)*($Z$27:$Z$176=Z124)*($U$27:$U$176=U124)*($E$27:$E$176&lt;E124)),"DQ")</f>
        <v>DQ</v>
      </c>
      <c r="X124" s="273" t="str">
        <f t="shared" si="36"/>
        <v>DQ</v>
      </c>
      <c r="Y124" s="274" t="str">
        <f t="shared" si="37"/>
        <v>DQ</v>
      </c>
      <c r="Z124" s="93" t="str">
        <f t="shared" si="38"/>
        <v>DQ</v>
      </c>
      <c r="AA124" s="156" t="str">
        <f t="shared" si="39"/>
        <v>DQ</v>
      </c>
      <c r="AB124" s="432" t="str">
        <f t="shared" si="33"/>
        <v/>
      </c>
      <c r="AC124" s="433" t="str">
        <f t="shared" si="34"/>
        <v/>
      </c>
      <c r="AD124" s="506" t="str">
        <f t="shared" si="30"/>
        <v/>
      </c>
      <c r="AE124" s="506">
        <f t="shared" si="31"/>
        <v>0</v>
      </c>
      <c r="AF124" s="133"/>
      <c r="AG124" s="290"/>
    </row>
    <row r="125" spans="1:35" ht="14.25" customHeight="1" thickBot="1" x14ac:dyDescent="0.35">
      <c r="A125" s="275">
        <v>99</v>
      </c>
      <c r="B125" s="654" t="str">
        <f>IF('Competitor List'!J104="Y",'Competitor List'!B104," ")</f>
        <v xml:space="preserve"> </v>
      </c>
      <c r="C125" s="654"/>
      <c r="D125" s="122" t="str">
        <f>IF('Competitor List'!H104="Y","Y","N")</f>
        <v>N</v>
      </c>
      <c r="E125" s="276">
        <f>'Competitor List'!O104</f>
        <v>519</v>
      </c>
      <c r="F125" s="516" t="str">
        <f xml:space="preserve"> T('Competitor List'!F104)</f>
        <v/>
      </c>
      <c r="G125" s="232"/>
      <c r="H125" s="232"/>
      <c r="I125" s="233"/>
      <c r="J125" s="246"/>
      <c r="K125" s="247"/>
      <c r="L125" s="248"/>
      <c r="M125" s="232"/>
      <c r="N125" s="232"/>
      <c r="O125" s="233"/>
      <c r="P125" s="247"/>
      <c r="Q125" s="247"/>
      <c r="R125" s="248"/>
      <c r="S125" s="122" t="str">
        <f t="shared" si="27"/>
        <v>DQ</v>
      </c>
      <c r="T125" s="122" t="str">
        <f t="shared" si="35"/>
        <v>DQ</v>
      </c>
      <c r="U125" s="281">
        <f t="shared" si="32"/>
        <v>0</v>
      </c>
      <c r="V125" s="75" t="str">
        <f t="shared" si="28"/>
        <v>DQ</v>
      </c>
      <c r="W125" s="122" t="str">
        <f t="shared" si="40"/>
        <v>DQ</v>
      </c>
      <c r="X125" s="277" t="str">
        <f t="shared" si="36"/>
        <v>DQ</v>
      </c>
      <c r="Y125" s="278" t="str">
        <f t="shared" si="37"/>
        <v>DQ</v>
      </c>
      <c r="Z125" s="93" t="str">
        <f t="shared" si="38"/>
        <v>DQ</v>
      </c>
      <c r="AA125" s="156" t="str">
        <f t="shared" si="39"/>
        <v>DQ</v>
      </c>
      <c r="AB125" s="434" t="str">
        <f t="shared" si="33"/>
        <v/>
      </c>
      <c r="AC125" s="435" t="str">
        <f t="shared" si="34"/>
        <v/>
      </c>
      <c r="AD125" s="507" t="str">
        <f t="shared" si="30"/>
        <v/>
      </c>
      <c r="AE125" s="507">
        <f t="shared" si="31"/>
        <v>0</v>
      </c>
      <c r="AF125" s="133"/>
      <c r="AG125" s="290"/>
    </row>
    <row r="126" spans="1:35" ht="14.25" customHeight="1" x14ac:dyDescent="0.3">
      <c r="A126" s="267">
        <v>100</v>
      </c>
      <c r="B126" s="655" t="str">
        <f>IF('Competitor List'!J105="Y",'Competitor List'!B105," ")</f>
        <v xml:space="preserve"> </v>
      </c>
      <c r="C126" s="655"/>
      <c r="D126" s="118" t="str">
        <f>IF('Competitor List'!H105="Y","Y","N")</f>
        <v>N</v>
      </c>
      <c r="E126" s="268">
        <f>'Competitor List'!O105</f>
        <v>520</v>
      </c>
      <c r="F126" s="514" t="str">
        <f xml:space="preserve"> T('Competitor List'!F105)</f>
        <v/>
      </c>
      <c r="G126" s="230"/>
      <c r="H126" s="230"/>
      <c r="I126" s="236"/>
      <c r="J126" s="249"/>
      <c r="K126" s="250"/>
      <c r="L126" s="251"/>
      <c r="M126" s="230"/>
      <c r="N126" s="230"/>
      <c r="O126" s="236"/>
      <c r="P126" s="250"/>
      <c r="Q126" s="250"/>
      <c r="R126" s="251"/>
      <c r="S126" s="118" t="str">
        <f t="shared" si="27"/>
        <v>DQ</v>
      </c>
      <c r="T126" s="118" t="str">
        <f t="shared" si="35"/>
        <v>DQ</v>
      </c>
      <c r="U126" s="269">
        <f t="shared" si="32"/>
        <v>0</v>
      </c>
      <c r="V126" s="87" t="str">
        <f t="shared" si="28"/>
        <v>DQ</v>
      </c>
      <c r="W126" s="118" t="str">
        <f t="shared" si="40"/>
        <v>DQ</v>
      </c>
      <c r="X126" s="269" t="str">
        <f t="shared" si="36"/>
        <v>DQ</v>
      </c>
      <c r="Y126" s="270" t="str">
        <f t="shared" si="37"/>
        <v>DQ</v>
      </c>
      <c r="Z126" s="93" t="str">
        <f t="shared" si="38"/>
        <v>DQ</v>
      </c>
      <c r="AA126" s="156" t="str">
        <f t="shared" si="39"/>
        <v>DQ</v>
      </c>
      <c r="AB126" s="430" t="str">
        <f t="shared" si="33"/>
        <v/>
      </c>
      <c r="AC126" s="431" t="str">
        <f t="shared" si="34"/>
        <v/>
      </c>
      <c r="AD126" s="505" t="str">
        <f t="shared" si="30"/>
        <v/>
      </c>
      <c r="AE126" s="505">
        <f t="shared" si="31"/>
        <v>0</v>
      </c>
      <c r="AF126" s="133"/>
      <c r="AG126" s="290"/>
    </row>
    <row r="127" spans="1:35" ht="14.25" customHeight="1" x14ac:dyDescent="0.3">
      <c r="A127" s="271">
        <v>101</v>
      </c>
      <c r="B127" s="653" t="str">
        <f>IF('Competitor List'!J106="Y",'Competitor List'!B106," ")</f>
        <v xml:space="preserve"> </v>
      </c>
      <c r="C127" s="653"/>
      <c r="D127" s="115" t="str">
        <f>IF('Competitor List'!H106="Y","Y","N")</f>
        <v>N</v>
      </c>
      <c r="E127" s="272">
        <f>'Competitor List'!O106</f>
        <v>601</v>
      </c>
      <c r="F127" s="515" t="str">
        <f xml:space="preserve"> T('Competitor List'!F106)</f>
        <v/>
      </c>
      <c r="G127" s="43"/>
      <c r="H127" s="43"/>
      <c r="I127" s="44"/>
      <c r="J127" s="243"/>
      <c r="K127" s="244"/>
      <c r="L127" s="245"/>
      <c r="M127" s="43"/>
      <c r="N127" s="43"/>
      <c r="O127" s="44"/>
      <c r="P127" s="244"/>
      <c r="Q127" s="244"/>
      <c r="R127" s="245"/>
      <c r="S127" s="115" t="str">
        <f t="shared" si="27"/>
        <v>DQ</v>
      </c>
      <c r="T127" s="115" t="str">
        <f t="shared" si="35"/>
        <v>DQ</v>
      </c>
      <c r="U127" s="273">
        <f t="shared" si="32"/>
        <v>0</v>
      </c>
      <c r="V127" s="32" t="str">
        <f t="shared" si="28"/>
        <v>DQ</v>
      </c>
      <c r="W127" s="115" t="str">
        <f t="shared" si="40"/>
        <v>DQ</v>
      </c>
      <c r="X127" s="273" t="str">
        <f t="shared" si="36"/>
        <v>DQ</v>
      </c>
      <c r="Y127" s="274" t="str">
        <f t="shared" si="37"/>
        <v>DQ</v>
      </c>
      <c r="Z127" s="93" t="str">
        <f t="shared" si="38"/>
        <v>DQ</v>
      </c>
      <c r="AA127" s="156" t="str">
        <f t="shared" si="39"/>
        <v>DQ</v>
      </c>
      <c r="AB127" s="432" t="str">
        <f t="shared" si="33"/>
        <v/>
      </c>
      <c r="AC127" s="433" t="str">
        <f t="shared" si="34"/>
        <v/>
      </c>
      <c r="AD127" s="506" t="str">
        <f t="shared" si="30"/>
        <v/>
      </c>
      <c r="AE127" s="506">
        <f t="shared" si="31"/>
        <v>0</v>
      </c>
      <c r="AF127" s="133"/>
      <c r="AG127" s="290"/>
    </row>
    <row r="128" spans="1:35" ht="14.25" customHeight="1" thickBot="1" x14ac:dyDescent="0.35">
      <c r="A128" s="279">
        <v>102</v>
      </c>
      <c r="B128" s="656" t="str">
        <f>IF('Competitor List'!J107="Y",'Competitor List'!B107," ")</f>
        <v xml:space="preserve"> </v>
      </c>
      <c r="C128" s="656"/>
      <c r="D128" s="120" t="str">
        <f>IF('Competitor List'!H107="Y","Y","N")</f>
        <v>N</v>
      </c>
      <c r="E128" s="280">
        <f>'Competitor List'!O107</f>
        <v>602</v>
      </c>
      <c r="F128" s="517" t="str">
        <f xml:space="preserve"> T('Competitor List'!F107)</f>
        <v/>
      </c>
      <c r="G128" s="231"/>
      <c r="H128" s="231"/>
      <c r="I128" s="237"/>
      <c r="J128" s="252"/>
      <c r="K128" s="253"/>
      <c r="L128" s="254"/>
      <c r="M128" s="231"/>
      <c r="N128" s="231"/>
      <c r="O128" s="237"/>
      <c r="P128" s="253"/>
      <c r="Q128" s="253"/>
      <c r="R128" s="254"/>
      <c r="S128" s="120" t="str">
        <f t="shared" si="27"/>
        <v>DQ</v>
      </c>
      <c r="T128" s="120" t="str">
        <f t="shared" si="35"/>
        <v>DQ</v>
      </c>
      <c r="U128" s="281">
        <f t="shared" si="32"/>
        <v>0</v>
      </c>
      <c r="V128" s="71" t="str">
        <f t="shared" si="28"/>
        <v>DQ</v>
      </c>
      <c r="W128" s="120" t="str">
        <f t="shared" si="40"/>
        <v>DQ</v>
      </c>
      <c r="X128" s="281" t="str">
        <f t="shared" si="36"/>
        <v>DQ</v>
      </c>
      <c r="Y128" s="282" t="str">
        <f t="shared" si="37"/>
        <v>DQ</v>
      </c>
      <c r="Z128" s="93" t="str">
        <f t="shared" si="38"/>
        <v>DQ</v>
      </c>
      <c r="AA128" s="156" t="str">
        <f t="shared" si="39"/>
        <v>DQ</v>
      </c>
      <c r="AB128" s="434" t="str">
        <f t="shared" si="33"/>
        <v/>
      </c>
      <c r="AC128" s="435" t="str">
        <f t="shared" si="34"/>
        <v/>
      </c>
      <c r="AD128" s="507" t="str">
        <f t="shared" si="30"/>
        <v/>
      </c>
      <c r="AE128" s="507">
        <f t="shared" si="31"/>
        <v>0</v>
      </c>
      <c r="AF128" s="133"/>
      <c r="AG128" s="290"/>
    </row>
    <row r="129" spans="1:33" ht="14.25" customHeight="1" x14ac:dyDescent="0.3">
      <c r="A129" s="284">
        <v>103</v>
      </c>
      <c r="B129" s="651" t="str">
        <f>IF('Competitor List'!J108="Y",'Competitor List'!B108," ")</f>
        <v xml:space="preserve"> </v>
      </c>
      <c r="C129" s="651"/>
      <c r="D129" s="117" t="str">
        <f>IF('Competitor List'!H108="Y","Y","N")</f>
        <v>N</v>
      </c>
      <c r="E129" s="285">
        <f>'Competitor List'!O108</f>
        <v>603</v>
      </c>
      <c r="F129" s="518" t="str">
        <f xml:space="preserve"> T('Competitor List'!F108)</f>
        <v/>
      </c>
      <c r="G129" s="234"/>
      <c r="H129" s="234"/>
      <c r="I129" s="235"/>
      <c r="J129" s="255"/>
      <c r="K129" s="256"/>
      <c r="L129" s="257"/>
      <c r="M129" s="234"/>
      <c r="N129" s="234"/>
      <c r="O129" s="235"/>
      <c r="P129" s="256"/>
      <c r="Q129" s="256"/>
      <c r="R129" s="257"/>
      <c r="S129" s="117" t="str">
        <f t="shared" si="27"/>
        <v>DQ</v>
      </c>
      <c r="T129" s="117" t="str">
        <f t="shared" si="35"/>
        <v>DQ</v>
      </c>
      <c r="U129" s="269">
        <f t="shared" si="32"/>
        <v>0</v>
      </c>
      <c r="V129" s="78" t="str">
        <f t="shared" si="28"/>
        <v>DQ</v>
      </c>
      <c r="W129" s="117" t="str">
        <f t="shared" si="40"/>
        <v>DQ</v>
      </c>
      <c r="X129" s="286" t="str">
        <f t="shared" si="36"/>
        <v>DQ</v>
      </c>
      <c r="Y129" s="287" t="str">
        <f t="shared" si="37"/>
        <v>DQ</v>
      </c>
      <c r="Z129" s="93" t="str">
        <f t="shared" si="38"/>
        <v>DQ</v>
      </c>
      <c r="AA129" s="156" t="str">
        <f t="shared" si="39"/>
        <v>DQ</v>
      </c>
      <c r="AB129" s="430" t="str">
        <f t="shared" si="33"/>
        <v/>
      </c>
      <c r="AC129" s="431" t="str">
        <f t="shared" si="34"/>
        <v/>
      </c>
      <c r="AD129" s="505" t="str">
        <f t="shared" si="30"/>
        <v/>
      </c>
      <c r="AE129" s="505">
        <f t="shared" si="31"/>
        <v>0</v>
      </c>
      <c r="AF129" s="133"/>
      <c r="AG129" s="290"/>
    </row>
    <row r="130" spans="1:33" ht="14.25" customHeight="1" x14ac:dyDescent="0.3">
      <c r="A130" s="271">
        <v>104</v>
      </c>
      <c r="B130" s="653" t="str">
        <f>IF('Competitor List'!J109="Y",'Competitor List'!B109," ")</f>
        <v xml:space="preserve"> </v>
      </c>
      <c r="C130" s="653"/>
      <c r="D130" s="115" t="str">
        <f>IF('Competitor List'!H109="Y","Y","N")</f>
        <v>N</v>
      </c>
      <c r="E130" s="272">
        <f>'Competitor List'!O109</f>
        <v>604</v>
      </c>
      <c r="F130" s="515" t="str">
        <f xml:space="preserve"> T('Competitor List'!F109)</f>
        <v/>
      </c>
      <c r="G130" s="43"/>
      <c r="H130" s="43"/>
      <c r="I130" s="44"/>
      <c r="J130" s="243"/>
      <c r="K130" s="244"/>
      <c r="L130" s="245"/>
      <c r="M130" s="43"/>
      <c r="N130" s="43"/>
      <c r="O130" s="44"/>
      <c r="P130" s="244"/>
      <c r="Q130" s="244"/>
      <c r="R130" s="245"/>
      <c r="S130" s="115" t="str">
        <f t="shared" si="27"/>
        <v>DQ</v>
      </c>
      <c r="T130" s="115" t="str">
        <f t="shared" si="35"/>
        <v>DQ</v>
      </c>
      <c r="U130" s="273">
        <f t="shared" si="32"/>
        <v>0</v>
      </c>
      <c r="V130" s="32" t="str">
        <f t="shared" si="28"/>
        <v>DQ</v>
      </c>
      <c r="W130" s="115" t="str">
        <f t="shared" si="40"/>
        <v>DQ</v>
      </c>
      <c r="X130" s="273" t="str">
        <f t="shared" si="36"/>
        <v>DQ</v>
      </c>
      <c r="Y130" s="274" t="str">
        <f t="shared" si="37"/>
        <v>DQ</v>
      </c>
      <c r="Z130" s="93" t="str">
        <f t="shared" si="38"/>
        <v>DQ</v>
      </c>
      <c r="AA130" s="156" t="str">
        <f t="shared" si="39"/>
        <v>DQ</v>
      </c>
      <c r="AB130" s="432" t="str">
        <f t="shared" si="33"/>
        <v/>
      </c>
      <c r="AC130" s="433" t="str">
        <f t="shared" si="34"/>
        <v/>
      </c>
      <c r="AD130" s="506" t="str">
        <f t="shared" si="30"/>
        <v/>
      </c>
      <c r="AE130" s="506">
        <f t="shared" si="31"/>
        <v>0</v>
      </c>
      <c r="AF130" s="133"/>
      <c r="AG130" s="290"/>
    </row>
    <row r="131" spans="1:33" ht="14.25" customHeight="1" thickBot="1" x14ac:dyDescent="0.35">
      <c r="A131" s="275">
        <v>105</v>
      </c>
      <c r="B131" s="654" t="str">
        <f>IF('Competitor List'!J110="Y",'Competitor List'!B110," ")</f>
        <v xml:space="preserve"> </v>
      </c>
      <c r="C131" s="654"/>
      <c r="D131" s="122" t="str">
        <f>IF('Competitor List'!H110="Y","Y","N")</f>
        <v>N</v>
      </c>
      <c r="E131" s="276">
        <f>'Competitor List'!O110</f>
        <v>605</v>
      </c>
      <c r="F131" s="516" t="str">
        <f xml:space="preserve"> T('Competitor List'!F110)</f>
        <v/>
      </c>
      <c r="G131" s="232"/>
      <c r="H131" s="232"/>
      <c r="I131" s="233"/>
      <c r="J131" s="246"/>
      <c r="K131" s="247"/>
      <c r="L131" s="248"/>
      <c r="M131" s="232"/>
      <c r="N131" s="232"/>
      <c r="O131" s="233"/>
      <c r="P131" s="247"/>
      <c r="Q131" s="247"/>
      <c r="R131" s="248"/>
      <c r="S131" s="122" t="str">
        <f t="shared" si="27"/>
        <v>DQ</v>
      </c>
      <c r="T131" s="122" t="str">
        <f t="shared" si="35"/>
        <v>DQ</v>
      </c>
      <c r="U131" s="281">
        <f t="shared" si="32"/>
        <v>0</v>
      </c>
      <c r="V131" s="75" t="str">
        <f t="shared" si="28"/>
        <v>DQ</v>
      </c>
      <c r="W131" s="122" t="str">
        <f t="shared" si="40"/>
        <v>DQ</v>
      </c>
      <c r="X131" s="277" t="str">
        <f t="shared" si="36"/>
        <v>DQ</v>
      </c>
      <c r="Y131" s="278" t="str">
        <f t="shared" si="37"/>
        <v>DQ</v>
      </c>
      <c r="Z131" s="93" t="str">
        <f t="shared" si="38"/>
        <v>DQ</v>
      </c>
      <c r="AA131" s="156" t="str">
        <f t="shared" si="39"/>
        <v>DQ</v>
      </c>
      <c r="AB131" s="434" t="str">
        <f t="shared" si="33"/>
        <v/>
      </c>
      <c r="AC131" s="435" t="str">
        <f t="shared" si="34"/>
        <v/>
      </c>
      <c r="AD131" s="507" t="str">
        <f t="shared" si="30"/>
        <v/>
      </c>
      <c r="AE131" s="507">
        <f t="shared" si="31"/>
        <v>0</v>
      </c>
      <c r="AF131" s="133"/>
      <c r="AG131" s="290"/>
    </row>
    <row r="132" spans="1:33" ht="14.25" customHeight="1" x14ac:dyDescent="0.3">
      <c r="A132" s="267">
        <v>106</v>
      </c>
      <c r="B132" s="655" t="str">
        <f>IF('Competitor List'!J111="Y",'Competitor List'!B111," ")</f>
        <v xml:space="preserve"> </v>
      </c>
      <c r="C132" s="655"/>
      <c r="D132" s="118" t="str">
        <f>IF('Competitor List'!H111="Y","Y","N")</f>
        <v>N</v>
      </c>
      <c r="E132" s="268">
        <f>'Competitor List'!O111</f>
        <v>606</v>
      </c>
      <c r="F132" s="514" t="str">
        <f xml:space="preserve"> T('Competitor List'!F111)</f>
        <v/>
      </c>
      <c r="G132" s="230"/>
      <c r="H132" s="230"/>
      <c r="I132" s="236"/>
      <c r="J132" s="249"/>
      <c r="K132" s="250"/>
      <c r="L132" s="251"/>
      <c r="M132" s="230"/>
      <c r="N132" s="230"/>
      <c r="O132" s="236"/>
      <c r="P132" s="250"/>
      <c r="Q132" s="250"/>
      <c r="R132" s="251"/>
      <c r="S132" s="118" t="str">
        <f t="shared" si="27"/>
        <v>DQ</v>
      </c>
      <c r="T132" s="118" t="str">
        <f t="shared" si="35"/>
        <v>DQ</v>
      </c>
      <c r="U132" s="269">
        <f t="shared" si="32"/>
        <v>0</v>
      </c>
      <c r="V132" s="87" t="str">
        <f t="shared" si="28"/>
        <v>DQ</v>
      </c>
      <c r="W132" s="118" t="str">
        <f t="shared" si="40"/>
        <v>DQ</v>
      </c>
      <c r="X132" s="269" t="str">
        <f t="shared" si="36"/>
        <v>DQ</v>
      </c>
      <c r="Y132" s="270" t="str">
        <f t="shared" si="37"/>
        <v>DQ</v>
      </c>
      <c r="Z132" s="93" t="str">
        <f t="shared" si="38"/>
        <v>DQ</v>
      </c>
      <c r="AA132" s="156" t="str">
        <f t="shared" si="39"/>
        <v>DQ</v>
      </c>
      <c r="AB132" s="430" t="str">
        <f t="shared" si="33"/>
        <v/>
      </c>
      <c r="AC132" s="431" t="str">
        <f t="shared" si="34"/>
        <v/>
      </c>
      <c r="AD132" s="505" t="str">
        <f t="shared" si="30"/>
        <v/>
      </c>
      <c r="AE132" s="505">
        <f t="shared" si="31"/>
        <v>0</v>
      </c>
      <c r="AF132" s="133"/>
      <c r="AG132" s="290"/>
    </row>
    <row r="133" spans="1:33" ht="14.25" customHeight="1" x14ac:dyDescent="0.3">
      <c r="A133" s="271">
        <v>107</v>
      </c>
      <c r="B133" s="653" t="str">
        <f>IF('Competitor List'!J112="Y",'Competitor List'!B112," ")</f>
        <v xml:space="preserve"> </v>
      </c>
      <c r="C133" s="653"/>
      <c r="D133" s="115" t="str">
        <f>IF('Competitor List'!H112="Y","Y","N")</f>
        <v>N</v>
      </c>
      <c r="E133" s="272">
        <f>'Competitor List'!O112</f>
        <v>607</v>
      </c>
      <c r="F133" s="515" t="str">
        <f xml:space="preserve"> T('Competitor List'!F112)</f>
        <v/>
      </c>
      <c r="G133" s="43"/>
      <c r="H133" s="43"/>
      <c r="I133" s="44"/>
      <c r="J133" s="243"/>
      <c r="K133" s="244"/>
      <c r="L133" s="245"/>
      <c r="M133" s="43"/>
      <c r="N133" s="43"/>
      <c r="O133" s="44"/>
      <c r="P133" s="244"/>
      <c r="Q133" s="244"/>
      <c r="R133" s="245"/>
      <c r="S133" s="115" t="str">
        <f t="shared" si="27"/>
        <v>DQ</v>
      </c>
      <c r="T133" s="115" t="str">
        <f t="shared" si="35"/>
        <v>DQ</v>
      </c>
      <c r="U133" s="273">
        <f t="shared" si="32"/>
        <v>0</v>
      </c>
      <c r="V133" s="32" t="str">
        <f t="shared" si="28"/>
        <v>DQ</v>
      </c>
      <c r="W133" s="115" t="str">
        <f t="shared" si="40"/>
        <v>DQ</v>
      </c>
      <c r="X133" s="273" t="str">
        <f t="shared" si="36"/>
        <v>DQ</v>
      </c>
      <c r="Y133" s="274" t="str">
        <f t="shared" si="37"/>
        <v>DQ</v>
      </c>
      <c r="Z133" s="93" t="str">
        <f t="shared" si="38"/>
        <v>DQ</v>
      </c>
      <c r="AA133" s="156" t="str">
        <f t="shared" si="39"/>
        <v>DQ</v>
      </c>
      <c r="AB133" s="432" t="str">
        <f t="shared" si="33"/>
        <v/>
      </c>
      <c r="AC133" s="433" t="str">
        <f t="shared" si="34"/>
        <v/>
      </c>
      <c r="AD133" s="506" t="str">
        <f t="shared" si="30"/>
        <v/>
      </c>
      <c r="AE133" s="506">
        <f t="shared" si="31"/>
        <v>0</v>
      </c>
      <c r="AF133" s="133"/>
      <c r="AG133" s="290"/>
    </row>
    <row r="134" spans="1:33" ht="14.25" customHeight="1" thickBot="1" x14ac:dyDescent="0.35">
      <c r="A134" s="279">
        <v>108</v>
      </c>
      <c r="B134" s="656" t="str">
        <f>IF('Competitor List'!J113="Y",'Competitor List'!B113," ")</f>
        <v xml:space="preserve"> </v>
      </c>
      <c r="C134" s="656"/>
      <c r="D134" s="120" t="str">
        <f>IF('Competitor List'!H113="Y","Y","N")</f>
        <v>N</v>
      </c>
      <c r="E134" s="280">
        <f>'Competitor List'!O113</f>
        <v>608</v>
      </c>
      <c r="F134" s="517" t="str">
        <f xml:space="preserve"> T('Competitor List'!F113)</f>
        <v/>
      </c>
      <c r="G134" s="231"/>
      <c r="H134" s="231"/>
      <c r="I134" s="237"/>
      <c r="J134" s="252"/>
      <c r="K134" s="253"/>
      <c r="L134" s="254"/>
      <c r="M134" s="231"/>
      <c r="N134" s="231"/>
      <c r="O134" s="237"/>
      <c r="P134" s="253"/>
      <c r="Q134" s="253"/>
      <c r="R134" s="254"/>
      <c r="S134" s="120" t="str">
        <f t="shared" si="27"/>
        <v>DQ</v>
      </c>
      <c r="T134" s="120" t="str">
        <f t="shared" si="35"/>
        <v>DQ</v>
      </c>
      <c r="U134" s="281">
        <f t="shared" si="32"/>
        <v>0</v>
      </c>
      <c r="V134" s="71" t="str">
        <f t="shared" si="28"/>
        <v>DQ</v>
      </c>
      <c r="W134" s="120" t="str">
        <f t="shared" si="40"/>
        <v>DQ</v>
      </c>
      <c r="X134" s="281" t="str">
        <f t="shared" si="36"/>
        <v>DQ</v>
      </c>
      <c r="Y134" s="282" t="str">
        <f t="shared" si="37"/>
        <v>DQ</v>
      </c>
      <c r="Z134" s="93" t="str">
        <f t="shared" si="38"/>
        <v>DQ</v>
      </c>
      <c r="AA134" s="156" t="str">
        <f t="shared" si="39"/>
        <v>DQ</v>
      </c>
      <c r="AB134" s="434" t="str">
        <f t="shared" si="33"/>
        <v/>
      </c>
      <c r="AC134" s="435" t="str">
        <f t="shared" si="34"/>
        <v/>
      </c>
      <c r="AD134" s="507" t="str">
        <f t="shared" si="30"/>
        <v/>
      </c>
      <c r="AE134" s="507">
        <f t="shared" si="31"/>
        <v>0</v>
      </c>
      <c r="AF134" s="133"/>
      <c r="AG134" s="290"/>
    </row>
    <row r="135" spans="1:33" ht="14.25" customHeight="1" x14ac:dyDescent="0.3">
      <c r="A135" s="284">
        <v>109</v>
      </c>
      <c r="B135" s="651" t="str">
        <f>IF('Competitor List'!J114="Y",'Competitor List'!B114," ")</f>
        <v xml:space="preserve"> </v>
      </c>
      <c r="C135" s="651"/>
      <c r="D135" s="117" t="str">
        <f>IF('Competitor List'!H114="Y","Y","N")</f>
        <v>N</v>
      </c>
      <c r="E135" s="285">
        <f>'Competitor List'!O114</f>
        <v>609</v>
      </c>
      <c r="F135" s="518" t="str">
        <f xml:space="preserve"> T('Competitor List'!F114)</f>
        <v/>
      </c>
      <c r="G135" s="234"/>
      <c r="H135" s="234"/>
      <c r="I135" s="235"/>
      <c r="J135" s="255"/>
      <c r="K135" s="256"/>
      <c r="L135" s="257"/>
      <c r="M135" s="234"/>
      <c r="N135" s="234"/>
      <c r="O135" s="235"/>
      <c r="P135" s="256"/>
      <c r="Q135" s="256"/>
      <c r="R135" s="257"/>
      <c r="S135" s="117" t="str">
        <f t="shared" si="27"/>
        <v>DQ</v>
      </c>
      <c r="T135" s="117" t="str">
        <f t="shared" si="35"/>
        <v>DQ</v>
      </c>
      <c r="U135" s="269">
        <f t="shared" si="32"/>
        <v>0</v>
      </c>
      <c r="V135" s="78" t="str">
        <f t="shared" si="28"/>
        <v>DQ</v>
      </c>
      <c r="W135" s="117" t="str">
        <f t="shared" si="40"/>
        <v>DQ</v>
      </c>
      <c r="X135" s="286" t="str">
        <f t="shared" si="36"/>
        <v>DQ</v>
      </c>
      <c r="Y135" s="287" t="str">
        <f t="shared" si="37"/>
        <v>DQ</v>
      </c>
      <c r="Z135" s="93" t="str">
        <f t="shared" si="38"/>
        <v>DQ</v>
      </c>
      <c r="AA135" s="156" t="str">
        <f t="shared" si="39"/>
        <v>DQ</v>
      </c>
      <c r="AB135" s="430" t="str">
        <f t="shared" si="33"/>
        <v/>
      </c>
      <c r="AC135" s="431" t="str">
        <f t="shared" si="34"/>
        <v/>
      </c>
      <c r="AD135" s="505" t="str">
        <f t="shared" si="30"/>
        <v/>
      </c>
      <c r="AE135" s="505">
        <f t="shared" si="31"/>
        <v>0</v>
      </c>
      <c r="AF135" s="156"/>
      <c r="AG135" s="290"/>
    </row>
    <row r="136" spans="1:33" ht="14.25" customHeight="1" x14ac:dyDescent="0.3">
      <c r="A136" s="271">
        <v>110</v>
      </c>
      <c r="B136" s="653" t="str">
        <f>IF('Competitor List'!J115="Y",'Competitor List'!B115," ")</f>
        <v xml:space="preserve"> </v>
      </c>
      <c r="C136" s="653"/>
      <c r="D136" s="115" t="str">
        <f>IF('Competitor List'!H115="Y","Y","N")</f>
        <v>N</v>
      </c>
      <c r="E136" s="272">
        <f>'Competitor List'!O115</f>
        <v>610</v>
      </c>
      <c r="F136" s="515" t="str">
        <f xml:space="preserve"> T('Competitor List'!F115)</f>
        <v/>
      </c>
      <c r="G136" s="43"/>
      <c r="H136" s="43"/>
      <c r="I136" s="44"/>
      <c r="J136" s="243"/>
      <c r="K136" s="244"/>
      <c r="L136" s="245"/>
      <c r="M136" s="43"/>
      <c r="N136" s="43"/>
      <c r="O136" s="44"/>
      <c r="P136" s="244"/>
      <c r="Q136" s="244"/>
      <c r="R136" s="245"/>
      <c r="S136" s="115" t="str">
        <f t="shared" si="27"/>
        <v>DQ</v>
      </c>
      <c r="T136" s="115" t="str">
        <f t="shared" si="35"/>
        <v>DQ</v>
      </c>
      <c r="U136" s="273">
        <f t="shared" si="32"/>
        <v>0</v>
      </c>
      <c r="V136" s="32" t="str">
        <f t="shared" si="28"/>
        <v>DQ</v>
      </c>
      <c r="W136" s="115" t="str">
        <f t="shared" si="40"/>
        <v>DQ</v>
      </c>
      <c r="X136" s="273" t="str">
        <f t="shared" si="36"/>
        <v>DQ</v>
      </c>
      <c r="Y136" s="274" t="str">
        <f t="shared" si="37"/>
        <v>DQ</v>
      </c>
      <c r="Z136" s="93" t="str">
        <f t="shared" si="38"/>
        <v>DQ</v>
      </c>
      <c r="AA136" s="156" t="str">
        <f t="shared" si="39"/>
        <v>DQ</v>
      </c>
      <c r="AB136" s="432" t="str">
        <f t="shared" si="33"/>
        <v/>
      </c>
      <c r="AC136" s="433" t="str">
        <f t="shared" si="34"/>
        <v/>
      </c>
      <c r="AD136" s="506" t="str">
        <f t="shared" si="30"/>
        <v/>
      </c>
      <c r="AE136" s="506">
        <f t="shared" si="31"/>
        <v>0</v>
      </c>
      <c r="AF136" s="156"/>
      <c r="AG136" s="290"/>
    </row>
    <row r="137" spans="1:33" ht="14.25" customHeight="1" thickBot="1" x14ac:dyDescent="0.35">
      <c r="A137" s="275">
        <v>111</v>
      </c>
      <c r="B137" s="654" t="str">
        <f>IF('Competitor List'!J116="Y",'Competitor List'!B116," ")</f>
        <v xml:space="preserve"> </v>
      </c>
      <c r="C137" s="654"/>
      <c r="D137" s="122" t="str">
        <f>IF('Competitor List'!H116="Y","Y","N")</f>
        <v>N</v>
      </c>
      <c r="E137" s="276">
        <f>'Competitor List'!O116</f>
        <v>611</v>
      </c>
      <c r="F137" s="516" t="str">
        <f xml:space="preserve"> T('Competitor List'!F116)</f>
        <v/>
      </c>
      <c r="G137" s="232"/>
      <c r="H137" s="232"/>
      <c r="I137" s="233"/>
      <c r="J137" s="246"/>
      <c r="K137" s="247"/>
      <c r="L137" s="248"/>
      <c r="M137" s="232"/>
      <c r="N137" s="232"/>
      <c r="O137" s="233"/>
      <c r="P137" s="247"/>
      <c r="Q137" s="247"/>
      <c r="R137" s="248"/>
      <c r="S137" s="122" t="str">
        <f t="shared" si="27"/>
        <v>DQ</v>
      </c>
      <c r="T137" s="122" t="str">
        <f t="shared" si="35"/>
        <v>DQ</v>
      </c>
      <c r="U137" s="281">
        <f t="shared" si="32"/>
        <v>0</v>
      </c>
      <c r="V137" s="75" t="str">
        <f t="shared" si="28"/>
        <v>DQ</v>
      </c>
      <c r="W137" s="122" t="str">
        <f t="shared" si="40"/>
        <v>DQ</v>
      </c>
      <c r="X137" s="277" t="str">
        <f t="shared" si="36"/>
        <v>DQ</v>
      </c>
      <c r="Y137" s="278" t="str">
        <f t="shared" si="37"/>
        <v>DQ</v>
      </c>
      <c r="Z137" s="93" t="str">
        <f t="shared" si="38"/>
        <v>DQ</v>
      </c>
      <c r="AA137" s="156" t="str">
        <f t="shared" si="39"/>
        <v>DQ</v>
      </c>
      <c r="AB137" s="434" t="str">
        <f t="shared" si="33"/>
        <v/>
      </c>
      <c r="AC137" s="435" t="str">
        <f t="shared" si="34"/>
        <v/>
      </c>
      <c r="AD137" s="507" t="str">
        <f t="shared" si="30"/>
        <v/>
      </c>
      <c r="AE137" s="507">
        <f t="shared" si="31"/>
        <v>0</v>
      </c>
      <c r="AF137" s="156"/>
      <c r="AG137" s="290"/>
    </row>
    <row r="138" spans="1:33" s="288" customFormat="1" ht="14.25" customHeight="1" x14ac:dyDescent="0.3">
      <c r="A138" s="267">
        <v>112</v>
      </c>
      <c r="B138" s="655" t="str">
        <f>IF('Competitor List'!J117="Y",'Competitor List'!B117," ")</f>
        <v xml:space="preserve"> </v>
      </c>
      <c r="C138" s="655"/>
      <c r="D138" s="118" t="str">
        <f>IF('Competitor List'!H117="Y","Y","N")</f>
        <v>N</v>
      </c>
      <c r="E138" s="268">
        <f>'Competitor List'!O117</f>
        <v>612</v>
      </c>
      <c r="F138" s="510" t="str">
        <f xml:space="preserve"> T('Competitor List'!F117)</f>
        <v/>
      </c>
      <c r="G138" s="230"/>
      <c r="H138" s="230"/>
      <c r="I138" s="236"/>
      <c r="J138" s="250"/>
      <c r="K138" s="250"/>
      <c r="L138" s="251"/>
      <c r="M138" s="230"/>
      <c r="N138" s="230"/>
      <c r="O138" s="236"/>
      <c r="P138" s="250"/>
      <c r="Q138" s="250"/>
      <c r="R138" s="251"/>
      <c r="S138" s="118" t="str">
        <f t="shared" si="27"/>
        <v>DQ</v>
      </c>
      <c r="T138" s="118" t="str">
        <f t="shared" si="35"/>
        <v>DQ</v>
      </c>
      <c r="U138" s="269">
        <f t="shared" si="32"/>
        <v>0</v>
      </c>
      <c r="V138" s="87" t="str">
        <f t="shared" si="28"/>
        <v>DQ</v>
      </c>
      <c r="W138" s="118" t="str">
        <f t="shared" si="40"/>
        <v>DQ</v>
      </c>
      <c r="X138" s="269" t="str">
        <f t="shared" si="36"/>
        <v>DQ</v>
      </c>
      <c r="Y138" s="270" t="str">
        <f t="shared" si="37"/>
        <v>DQ</v>
      </c>
      <c r="Z138" s="93" t="str">
        <f t="shared" si="38"/>
        <v>DQ</v>
      </c>
      <c r="AA138" s="156" t="str">
        <f t="shared" si="39"/>
        <v>DQ</v>
      </c>
      <c r="AB138" s="430" t="str">
        <f t="shared" si="33"/>
        <v/>
      </c>
      <c r="AC138" s="431" t="str">
        <f t="shared" si="34"/>
        <v/>
      </c>
      <c r="AD138" s="505" t="str">
        <f t="shared" si="30"/>
        <v/>
      </c>
      <c r="AE138" s="505">
        <f t="shared" si="31"/>
        <v>0</v>
      </c>
      <c r="AF138" s="156"/>
      <c r="AG138" s="290"/>
    </row>
    <row r="139" spans="1:33" s="288" customFormat="1" ht="14.25" customHeight="1" x14ac:dyDescent="0.3">
      <c r="A139" s="271">
        <v>113</v>
      </c>
      <c r="B139" s="653" t="str">
        <f>IF('Competitor List'!J118="Y",'Competitor List'!B118," ")</f>
        <v xml:space="preserve"> </v>
      </c>
      <c r="C139" s="653"/>
      <c r="D139" s="115" t="str">
        <f>IF('Competitor List'!H118="Y","Y","N")</f>
        <v>N</v>
      </c>
      <c r="E139" s="272">
        <f>'Competitor List'!O118</f>
        <v>613</v>
      </c>
      <c r="F139" s="511" t="str">
        <f xml:space="preserve"> T('Competitor List'!F118)</f>
        <v/>
      </c>
      <c r="G139" s="43"/>
      <c r="H139" s="43"/>
      <c r="I139" s="44"/>
      <c r="J139" s="244"/>
      <c r="K139" s="244"/>
      <c r="L139" s="245"/>
      <c r="M139" s="43"/>
      <c r="N139" s="43"/>
      <c r="O139" s="44"/>
      <c r="P139" s="244"/>
      <c r="Q139" s="244"/>
      <c r="R139" s="245"/>
      <c r="S139" s="115" t="str">
        <f t="shared" si="27"/>
        <v>DQ</v>
      </c>
      <c r="T139" s="115" t="str">
        <f t="shared" si="35"/>
        <v>DQ</v>
      </c>
      <c r="U139" s="273">
        <f t="shared" si="32"/>
        <v>0</v>
      </c>
      <c r="V139" s="32" t="str">
        <f t="shared" si="28"/>
        <v>DQ</v>
      </c>
      <c r="W139" s="115" t="str">
        <f t="shared" si="40"/>
        <v>DQ</v>
      </c>
      <c r="X139" s="273" t="str">
        <f t="shared" si="36"/>
        <v>DQ</v>
      </c>
      <c r="Y139" s="274" t="str">
        <f t="shared" si="37"/>
        <v>DQ</v>
      </c>
      <c r="Z139" s="93" t="str">
        <f t="shared" si="38"/>
        <v>DQ</v>
      </c>
      <c r="AA139" s="156" t="str">
        <f t="shared" si="39"/>
        <v>DQ</v>
      </c>
      <c r="AB139" s="432" t="str">
        <f t="shared" si="33"/>
        <v/>
      </c>
      <c r="AC139" s="433" t="str">
        <f t="shared" si="34"/>
        <v/>
      </c>
      <c r="AD139" s="506" t="str">
        <f t="shared" si="30"/>
        <v/>
      </c>
      <c r="AE139" s="506">
        <f t="shared" si="31"/>
        <v>0</v>
      </c>
      <c r="AF139" s="156"/>
      <c r="AG139" s="290"/>
    </row>
    <row r="140" spans="1:33" ht="14.25" customHeight="1" thickBot="1" x14ac:dyDescent="0.35">
      <c r="A140" s="279">
        <v>114</v>
      </c>
      <c r="B140" s="656" t="str">
        <f>IF('Competitor List'!J119="Y",'Competitor List'!B119," ")</f>
        <v xml:space="preserve"> </v>
      </c>
      <c r="C140" s="656"/>
      <c r="D140" s="120" t="str">
        <f>IF('Competitor List'!H119="Y","Y","N")</f>
        <v>N</v>
      </c>
      <c r="E140" s="280">
        <f>'Competitor List'!O119</f>
        <v>614</v>
      </c>
      <c r="F140" s="513" t="str">
        <f xml:space="preserve"> T('Competitor List'!F119)</f>
        <v/>
      </c>
      <c r="G140" s="231"/>
      <c r="H140" s="231"/>
      <c r="I140" s="237"/>
      <c r="J140" s="253"/>
      <c r="K140" s="253"/>
      <c r="L140" s="254"/>
      <c r="M140" s="231"/>
      <c r="N140" s="231"/>
      <c r="O140" s="237"/>
      <c r="P140" s="253"/>
      <c r="Q140" s="253"/>
      <c r="R140" s="254"/>
      <c r="S140" s="120" t="str">
        <f t="shared" si="27"/>
        <v>DQ</v>
      </c>
      <c r="T140" s="120" t="str">
        <f t="shared" si="35"/>
        <v>DQ</v>
      </c>
      <c r="U140" s="281">
        <f t="shared" si="32"/>
        <v>0</v>
      </c>
      <c r="V140" s="71" t="str">
        <f t="shared" si="28"/>
        <v>DQ</v>
      </c>
      <c r="W140" s="120" t="str">
        <f t="shared" si="40"/>
        <v>DQ</v>
      </c>
      <c r="X140" s="281" t="str">
        <f t="shared" si="36"/>
        <v>DQ</v>
      </c>
      <c r="Y140" s="282" t="str">
        <f t="shared" si="37"/>
        <v>DQ</v>
      </c>
      <c r="Z140" s="93" t="str">
        <f t="shared" si="38"/>
        <v>DQ</v>
      </c>
      <c r="AA140" s="156" t="str">
        <f t="shared" si="39"/>
        <v>DQ</v>
      </c>
      <c r="AB140" s="434" t="str">
        <f t="shared" si="33"/>
        <v/>
      </c>
      <c r="AC140" s="435" t="str">
        <f t="shared" si="34"/>
        <v/>
      </c>
      <c r="AD140" s="507" t="str">
        <f t="shared" si="30"/>
        <v/>
      </c>
      <c r="AE140" s="507">
        <f t="shared" si="31"/>
        <v>0</v>
      </c>
      <c r="AF140" s="156"/>
      <c r="AG140" s="290"/>
    </row>
    <row r="141" spans="1:33" ht="14.25" customHeight="1" x14ac:dyDescent="0.3">
      <c r="A141" s="284">
        <v>115</v>
      </c>
      <c r="B141" s="651" t="str">
        <f>IF('Competitor List'!J120="Y",'Competitor List'!B120," ")</f>
        <v xml:space="preserve"> </v>
      </c>
      <c r="C141" s="651"/>
      <c r="D141" s="117" t="str">
        <f>IF('Competitor List'!H120="Y","Y","N")</f>
        <v>N</v>
      </c>
      <c r="E141" s="285">
        <f>'Competitor List'!O120</f>
        <v>615</v>
      </c>
      <c r="F141" s="518" t="str">
        <f xml:space="preserve"> T('Competitor List'!F120)</f>
        <v/>
      </c>
      <c r="G141" s="234"/>
      <c r="H141" s="234"/>
      <c r="I141" s="235"/>
      <c r="J141" s="255"/>
      <c r="K141" s="256"/>
      <c r="L141" s="257"/>
      <c r="M141" s="234"/>
      <c r="N141" s="234"/>
      <c r="O141" s="235"/>
      <c r="P141" s="256"/>
      <c r="Q141" s="256"/>
      <c r="R141" s="257"/>
      <c r="S141" s="117" t="str">
        <f t="shared" si="27"/>
        <v>DQ</v>
      </c>
      <c r="T141" s="117" t="str">
        <f t="shared" si="35"/>
        <v>DQ</v>
      </c>
      <c r="U141" s="269">
        <f t="shared" si="32"/>
        <v>0</v>
      </c>
      <c r="V141" s="78" t="str">
        <f t="shared" si="28"/>
        <v>DQ</v>
      </c>
      <c r="W141" s="117" t="str">
        <f t="shared" si="40"/>
        <v>DQ</v>
      </c>
      <c r="X141" s="286" t="str">
        <f t="shared" si="36"/>
        <v>DQ</v>
      </c>
      <c r="Y141" s="287" t="str">
        <f t="shared" si="37"/>
        <v>DQ</v>
      </c>
      <c r="Z141" s="93" t="str">
        <f t="shared" si="38"/>
        <v>DQ</v>
      </c>
      <c r="AA141" s="156" t="str">
        <f t="shared" si="39"/>
        <v>DQ</v>
      </c>
      <c r="AB141" s="430" t="str">
        <f t="shared" si="33"/>
        <v/>
      </c>
      <c r="AC141" s="431" t="str">
        <f t="shared" si="34"/>
        <v/>
      </c>
      <c r="AD141" s="505" t="str">
        <f t="shared" si="30"/>
        <v/>
      </c>
      <c r="AE141" s="505">
        <f t="shared" si="31"/>
        <v>0</v>
      </c>
      <c r="AF141" s="156"/>
      <c r="AG141" s="290"/>
    </row>
    <row r="142" spans="1:33" ht="14.25" customHeight="1" x14ac:dyDescent="0.3">
      <c r="A142" s="271">
        <v>116</v>
      </c>
      <c r="B142" s="653" t="str">
        <f>IF('Competitor List'!J121="Y",'Competitor List'!B121," ")</f>
        <v xml:space="preserve"> </v>
      </c>
      <c r="C142" s="653"/>
      <c r="D142" s="115" t="str">
        <f>IF('Competitor List'!H121="Y","Y","N")</f>
        <v>N</v>
      </c>
      <c r="E142" s="272">
        <f>'Competitor List'!O121</f>
        <v>616</v>
      </c>
      <c r="F142" s="515" t="str">
        <f xml:space="preserve"> T('Competitor List'!F121)</f>
        <v/>
      </c>
      <c r="G142" s="43"/>
      <c r="H142" s="43"/>
      <c r="I142" s="44"/>
      <c r="J142" s="243"/>
      <c r="K142" s="244"/>
      <c r="L142" s="245"/>
      <c r="M142" s="43"/>
      <c r="N142" s="43"/>
      <c r="O142" s="44"/>
      <c r="P142" s="244"/>
      <c r="Q142" s="244"/>
      <c r="R142" s="245"/>
      <c r="S142" s="115" t="str">
        <f t="shared" si="27"/>
        <v>DQ</v>
      </c>
      <c r="T142" s="115" t="str">
        <f t="shared" si="35"/>
        <v>DQ</v>
      </c>
      <c r="U142" s="273">
        <f t="shared" si="32"/>
        <v>0</v>
      </c>
      <c r="V142" s="32" t="str">
        <f t="shared" si="28"/>
        <v>DQ</v>
      </c>
      <c r="W142" s="115" t="str">
        <f t="shared" si="40"/>
        <v>DQ</v>
      </c>
      <c r="X142" s="273" t="str">
        <f t="shared" si="36"/>
        <v>DQ</v>
      </c>
      <c r="Y142" s="274" t="str">
        <f t="shared" si="37"/>
        <v>DQ</v>
      </c>
      <c r="Z142" s="93" t="str">
        <f t="shared" si="38"/>
        <v>DQ</v>
      </c>
      <c r="AA142" s="156" t="str">
        <f t="shared" si="39"/>
        <v>DQ</v>
      </c>
      <c r="AB142" s="432" t="str">
        <f t="shared" si="33"/>
        <v/>
      </c>
      <c r="AC142" s="433" t="str">
        <f t="shared" si="34"/>
        <v/>
      </c>
      <c r="AD142" s="506" t="str">
        <f t="shared" si="30"/>
        <v/>
      </c>
      <c r="AE142" s="506">
        <f t="shared" si="31"/>
        <v>0</v>
      </c>
      <c r="AF142" s="156"/>
      <c r="AG142" s="290"/>
    </row>
    <row r="143" spans="1:33" ht="14.25" customHeight="1" thickBot="1" x14ac:dyDescent="0.35">
      <c r="A143" s="275">
        <v>117</v>
      </c>
      <c r="B143" s="654" t="str">
        <f>IF('Competitor List'!J122="Y",'Competitor List'!B122," ")</f>
        <v xml:space="preserve"> </v>
      </c>
      <c r="C143" s="654"/>
      <c r="D143" s="122" t="str">
        <f>IF('Competitor List'!H122="Y","Y","N")</f>
        <v>N</v>
      </c>
      <c r="E143" s="276">
        <f>'Competitor List'!O122</f>
        <v>617</v>
      </c>
      <c r="F143" s="516" t="str">
        <f xml:space="preserve"> T('Competitor List'!F122)</f>
        <v/>
      </c>
      <c r="G143" s="232"/>
      <c r="H143" s="232"/>
      <c r="I143" s="233"/>
      <c r="J143" s="246"/>
      <c r="K143" s="247"/>
      <c r="L143" s="248"/>
      <c r="M143" s="232"/>
      <c r="N143" s="232"/>
      <c r="O143" s="233"/>
      <c r="P143" s="247"/>
      <c r="Q143" s="247"/>
      <c r="R143" s="248"/>
      <c r="S143" s="122" t="str">
        <f t="shared" si="27"/>
        <v>DQ</v>
      </c>
      <c r="T143" s="122" t="str">
        <f t="shared" si="35"/>
        <v>DQ</v>
      </c>
      <c r="U143" s="281">
        <f t="shared" si="32"/>
        <v>0</v>
      </c>
      <c r="V143" s="75" t="str">
        <f t="shared" si="28"/>
        <v>DQ</v>
      </c>
      <c r="W143" s="122" t="str">
        <f t="shared" si="40"/>
        <v>DQ</v>
      </c>
      <c r="X143" s="277" t="str">
        <f t="shared" si="36"/>
        <v>DQ</v>
      </c>
      <c r="Y143" s="278" t="str">
        <f t="shared" si="37"/>
        <v>DQ</v>
      </c>
      <c r="Z143" s="93" t="str">
        <f t="shared" si="38"/>
        <v>DQ</v>
      </c>
      <c r="AA143" s="156" t="str">
        <f t="shared" si="39"/>
        <v>DQ</v>
      </c>
      <c r="AB143" s="434" t="str">
        <f t="shared" si="33"/>
        <v/>
      </c>
      <c r="AC143" s="435" t="str">
        <f t="shared" si="34"/>
        <v/>
      </c>
      <c r="AD143" s="507" t="str">
        <f t="shared" si="30"/>
        <v/>
      </c>
      <c r="AE143" s="507">
        <f t="shared" si="31"/>
        <v>0</v>
      </c>
      <c r="AF143" s="156"/>
      <c r="AG143" s="290"/>
    </row>
    <row r="144" spans="1:33" ht="14.25" customHeight="1" x14ac:dyDescent="0.3">
      <c r="A144" s="267">
        <v>118</v>
      </c>
      <c r="B144" s="655" t="str">
        <f>IF('Competitor List'!J123="Y",'Competitor List'!B123," ")</f>
        <v xml:space="preserve"> </v>
      </c>
      <c r="C144" s="655"/>
      <c r="D144" s="118" t="str">
        <f>IF('Competitor List'!H123="Y","Y","N")</f>
        <v>N</v>
      </c>
      <c r="E144" s="268">
        <f>'Competitor List'!O123</f>
        <v>618</v>
      </c>
      <c r="F144" s="514" t="str">
        <f xml:space="preserve"> T('Competitor List'!F123)</f>
        <v/>
      </c>
      <c r="G144" s="230"/>
      <c r="H144" s="230"/>
      <c r="I144" s="236"/>
      <c r="J144" s="249"/>
      <c r="K144" s="250"/>
      <c r="L144" s="251"/>
      <c r="M144" s="230"/>
      <c r="N144" s="230"/>
      <c r="O144" s="236"/>
      <c r="P144" s="250"/>
      <c r="Q144" s="250"/>
      <c r="R144" s="251"/>
      <c r="S144" s="118" t="str">
        <f t="shared" si="27"/>
        <v>DQ</v>
      </c>
      <c r="T144" s="118" t="str">
        <f t="shared" si="35"/>
        <v>DQ</v>
      </c>
      <c r="U144" s="269">
        <f t="shared" si="32"/>
        <v>0</v>
      </c>
      <c r="V144" s="87" t="str">
        <f t="shared" si="28"/>
        <v>DQ</v>
      </c>
      <c r="W144" s="118" t="str">
        <f t="shared" si="40"/>
        <v>DQ</v>
      </c>
      <c r="X144" s="269" t="str">
        <f t="shared" si="36"/>
        <v>DQ</v>
      </c>
      <c r="Y144" s="270" t="str">
        <f t="shared" si="37"/>
        <v>DQ</v>
      </c>
      <c r="Z144" s="93" t="str">
        <f t="shared" si="38"/>
        <v>DQ</v>
      </c>
      <c r="AA144" s="156" t="str">
        <f t="shared" si="39"/>
        <v>DQ</v>
      </c>
      <c r="AB144" s="430" t="str">
        <f t="shared" si="33"/>
        <v/>
      </c>
      <c r="AC144" s="431" t="str">
        <f t="shared" si="34"/>
        <v/>
      </c>
      <c r="AD144" s="505" t="str">
        <f t="shared" si="30"/>
        <v/>
      </c>
      <c r="AE144" s="505">
        <f t="shared" si="31"/>
        <v>0</v>
      </c>
      <c r="AF144" s="133"/>
      <c r="AG144" s="290"/>
    </row>
    <row r="145" spans="1:33" ht="14.25" customHeight="1" x14ac:dyDescent="0.3">
      <c r="A145" s="271">
        <v>119</v>
      </c>
      <c r="B145" s="653" t="str">
        <f>IF('Competitor List'!J124="Y",'Competitor List'!B124," ")</f>
        <v xml:space="preserve"> </v>
      </c>
      <c r="C145" s="653"/>
      <c r="D145" s="115" t="str">
        <f>IF('Competitor List'!H124="Y","Y","N")</f>
        <v>N</v>
      </c>
      <c r="E145" s="272">
        <f>'Competitor List'!O124</f>
        <v>619</v>
      </c>
      <c r="F145" s="515" t="str">
        <f xml:space="preserve"> T('Competitor List'!F124)</f>
        <v/>
      </c>
      <c r="G145" s="43"/>
      <c r="H145" s="43"/>
      <c r="I145" s="44"/>
      <c r="J145" s="243"/>
      <c r="K145" s="244"/>
      <c r="L145" s="245"/>
      <c r="M145" s="43"/>
      <c r="N145" s="43"/>
      <c r="O145" s="44"/>
      <c r="P145" s="244"/>
      <c r="Q145" s="244"/>
      <c r="R145" s="245"/>
      <c r="S145" s="115" t="str">
        <f t="shared" si="27"/>
        <v>DQ</v>
      </c>
      <c r="T145" s="115" t="str">
        <f t="shared" si="35"/>
        <v>DQ</v>
      </c>
      <c r="U145" s="273">
        <f t="shared" si="32"/>
        <v>0</v>
      </c>
      <c r="V145" s="32" t="str">
        <f t="shared" si="28"/>
        <v>DQ</v>
      </c>
      <c r="W145" s="115" t="str">
        <f t="shared" si="40"/>
        <v>DQ</v>
      </c>
      <c r="X145" s="273" t="str">
        <f t="shared" si="36"/>
        <v>DQ</v>
      </c>
      <c r="Y145" s="274" t="str">
        <f t="shared" si="37"/>
        <v>DQ</v>
      </c>
      <c r="Z145" s="93" t="str">
        <f t="shared" si="38"/>
        <v>DQ</v>
      </c>
      <c r="AA145" s="156" t="str">
        <f t="shared" si="39"/>
        <v>DQ</v>
      </c>
      <c r="AB145" s="432" t="str">
        <f t="shared" si="33"/>
        <v/>
      </c>
      <c r="AC145" s="433" t="str">
        <f t="shared" si="34"/>
        <v/>
      </c>
      <c r="AD145" s="506" t="str">
        <f t="shared" si="30"/>
        <v/>
      </c>
      <c r="AE145" s="506">
        <f t="shared" si="31"/>
        <v>0</v>
      </c>
      <c r="AF145" s="133"/>
      <c r="AG145" s="290"/>
    </row>
    <row r="146" spans="1:33" ht="14.25" customHeight="1" thickBot="1" x14ac:dyDescent="0.35">
      <c r="A146" s="279">
        <v>120</v>
      </c>
      <c r="B146" s="656" t="str">
        <f>IF('Competitor List'!J125="Y",'Competitor List'!B125," ")</f>
        <v xml:space="preserve"> </v>
      </c>
      <c r="C146" s="656"/>
      <c r="D146" s="120" t="str">
        <f>IF('Competitor List'!H125="Y","Y","N")</f>
        <v>N</v>
      </c>
      <c r="E146" s="280">
        <f>'Competitor List'!O125</f>
        <v>620</v>
      </c>
      <c r="F146" s="517" t="str">
        <f xml:space="preserve"> T('Competitor List'!F125)</f>
        <v/>
      </c>
      <c r="G146" s="231"/>
      <c r="H146" s="231"/>
      <c r="I146" s="237"/>
      <c r="J146" s="252"/>
      <c r="K146" s="253"/>
      <c r="L146" s="254"/>
      <c r="M146" s="231"/>
      <c r="N146" s="231"/>
      <c r="O146" s="237"/>
      <c r="P146" s="253"/>
      <c r="Q146" s="253"/>
      <c r="R146" s="254"/>
      <c r="S146" s="120" t="str">
        <f t="shared" si="27"/>
        <v>DQ</v>
      </c>
      <c r="T146" s="120" t="str">
        <f t="shared" si="35"/>
        <v>DQ</v>
      </c>
      <c r="U146" s="281">
        <f t="shared" si="32"/>
        <v>0</v>
      </c>
      <c r="V146" s="71" t="str">
        <f t="shared" si="28"/>
        <v>DQ</v>
      </c>
      <c r="W146" s="120" t="str">
        <f t="shared" si="40"/>
        <v>DQ</v>
      </c>
      <c r="X146" s="281" t="str">
        <f t="shared" si="36"/>
        <v>DQ</v>
      </c>
      <c r="Y146" s="282" t="str">
        <f t="shared" si="37"/>
        <v>DQ</v>
      </c>
      <c r="Z146" s="93" t="str">
        <f t="shared" si="38"/>
        <v>DQ</v>
      </c>
      <c r="AA146" s="156" t="str">
        <f t="shared" si="39"/>
        <v>DQ</v>
      </c>
      <c r="AB146" s="434" t="str">
        <f t="shared" si="33"/>
        <v/>
      </c>
      <c r="AC146" s="435" t="str">
        <f t="shared" si="34"/>
        <v/>
      </c>
      <c r="AD146" s="507" t="str">
        <f t="shared" si="30"/>
        <v/>
      </c>
      <c r="AE146" s="507">
        <f t="shared" si="31"/>
        <v>0</v>
      </c>
      <c r="AF146" s="133"/>
      <c r="AG146" s="290"/>
    </row>
    <row r="147" spans="1:33" ht="14.25" customHeight="1" x14ac:dyDescent="0.3">
      <c r="A147" s="284">
        <v>121</v>
      </c>
      <c r="B147" s="651" t="str">
        <f>IF('Competitor List'!J126="Y",'Competitor List'!B126," ")</f>
        <v xml:space="preserve"> </v>
      </c>
      <c r="C147" s="651"/>
      <c r="D147" s="117" t="str">
        <f>IF('Competitor List'!H126="Y","Y","N")</f>
        <v>N</v>
      </c>
      <c r="E147" s="285">
        <f>'Competitor List'!O126</f>
        <v>701</v>
      </c>
      <c r="F147" s="518" t="str">
        <f xml:space="preserve"> T('Competitor List'!F126)</f>
        <v/>
      </c>
      <c r="G147" s="234"/>
      <c r="H147" s="234"/>
      <c r="I147" s="235"/>
      <c r="J147" s="255"/>
      <c r="K147" s="256"/>
      <c r="L147" s="257"/>
      <c r="M147" s="234"/>
      <c r="N147" s="234"/>
      <c r="O147" s="235"/>
      <c r="P147" s="256"/>
      <c r="Q147" s="256"/>
      <c r="R147" s="257"/>
      <c r="S147" s="117" t="str">
        <f t="shared" si="27"/>
        <v>DQ</v>
      </c>
      <c r="T147" s="117" t="str">
        <f t="shared" si="35"/>
        <v>DQ</v>
      </c>
      <c r="U147" s="269">
        <f t="shared" si="32"/>
        <v>0</v>
      </c>
      <c r="V147" s="78" t="str">
        <f t="shared" si="28"/>
        <v>DQ</v>
      </c>
      <c r="W147" s="117" t="str">
        <f t="shared" si="40"/>
        <v>DQ</v>
      </c>
      <c r="X147" s="286" t="str">
        <f t="shared" si="36"/>
        <v>DQ</v>
      </c>
      <c r="Y147" s="287" t="str">
        <f t="shared" si="37"/>
        <v>DQ</v>
      </c>
      <c r="Z147" s="93" t="str">
        <f t="shared" si="38"/>
        <v>DQ</v>
      </c>
      <c r="AA147" s="156" t="str">
        <f t="shared" si="39"/>
        <v>DQ</v>
      </c>
      <c r="AB147" s="430" t="str">
        <f t="shared" si="33"/>
        <v/>
      </c>
      <c r="AC147" s="431" t="str">
        <f t="shared" si="34"/>
        <v/>
      </c>
      <c r="AD147" s="505" t="str">
        <f t="shared" si="30"/>
        <v/>
      </c>
      <c r="AE147" s="505">
        <f t="shared" si="31"/>
        <v>0</v>
      </c>
      <c r="AF147" s="133"/>
      <c r="AG147" s="290"/>
    </row>
    <row r="148" spans="1:33" ht="14.25" customHeight="1" x14ac:dyDescent="0.3">
      <c r="A148" s="271">
        <v>122</v>
      </c>
      <c r="B148" s="653" t="str">
        <f>IF('Competitor List'!J127="Y",'Competitor List'!B127," ")</f>
        <v xml:space="preserve"> </v>
      </c>
      <c r="C148" s="653"/>
      <c r="D148" s="115" t="str">
        <f>IF('Competitor List'!H127="Y","Y","N")</f>
        <v>N</v>
      </c>
      <c r="E148" s="272">
        <f>'Competitor List'!O127</f>
        <v>702</v>
      </c>
      <c r="F148" s="515" t="str">
        <f xml:space="preserve"> T('Competitor List'!F127)</f>
        <v/>
      </c>
      <c r="G148" s="43"/>
      <c r="H148" s="43"/>
      <c r="I148" s="44"/>
      <c r="J148" s="243"/>
      <c r="K148" s="244"/>
      <c r="L148" s="245"/>
      <c r="M148" s="43"/>
      <c r="N148" s="43"/>
      <c r="O148" s="44"/>
      <c r="P148" s="244"/>
      <c r="Q148" s="244"/>
      <c r="R148" s="245"/>
      <c r="S148" s="115" t="str">
        <f t="shared" si="27"/>
        <v>DQ</v>
      </c>
      <c r="T148" s="115" t="str">
        <f t="shared" si="35"/>
        <v>DQ</v>
      </c>
      <c r="U148" s="273">
        <f t="shared" si="32"/>
        <v>0</v>
      </c>
      <c r="V148" s="32" t="str">
        <f t="shared" si="28"/>
        <v>DQ</v>
      </c>
      <c r="W148" s="115" t="str">
        <f t="shared" si="40"/>
        <v>DQ</v>
      </c>
      <c r="X148" s="273" t="str">
        <f t="shared" si="36"/>
        <v>DQ</v>
      </c>
      <c r="Y148" s="274" t="str">
        <f t="shared" si="37"/>
        <v>DQ</v>
      </c>
      <c r="Z148" s="93" t="str">
        <f t="shared" si="38"/>
        <v>DQ</v>
      </c>
      <c r="AA148" s="156" t="str">
        <f t="shared" si="39"/>
        <v>DQ</v>
      </c>
      <c r="AB148" s="432" t="str">
        <f t="shared" si="33"/>
        <v/>
      </c>
      <c r="AC148" s="433" t="str">
        <f t="shared" si="34"/>
        <v/>
      </c>
      <c r="AD148" s="506" t="str">
        <f t="shared" si="30"/>
        <v/>
      </c>
      <c r="AE148" s="506">
        <f t="shared" si="31"/>
        <v>0</v>
      </c>
      <c r="AF148" s="133"/>
      <c r="AG148" s="290"/>
    </row>
    <row r="149" spans="1:33" ht="14.25" customHeight="1" thickBot="1" x14ac:dyDescent="0.35">
      <c r="A149" s="275">
        <v>123</v>
      </c>
      <c r="B149" s="654" t="str">
        <f>IF('Competitor List'!J128="Y",'Competitor List'!B128," ")</f>
        <v xml:space="preserve"> </v>
      </c>
      <c r="C149" s="654"/>
      <c r="D149" s="122" t="str">
        <f>IF('Competitor List'!H128="Y","Y","N")</f>
        <v>N</v>
      </c>
      <c r="E149" s="276">
        <f>'Competitor List'!O128</f>
        <v>703</v>
      </c>
      <c r="F149" s="516" t="str">
        <f xml:space="preserve"> T('Competitor List'!F128)</f>
        <v/>
      </c>
      <c r="G149" s="232"/>
      <c r="H149" s="232"/>
      <c r="I149" s="233"/>
      <c r="J149" s="246"/>
      <c r="K149" s="247"/>
      <c r="L149" s="248"/>
      <c r="M149" s="232"/>
      <c r="N149" s="232"/>
      <c r="O149" s="233"/>
      <c r="P149" s="247"/>
      <c r="Q149" s="247"/>
      <c r="R149" s="248"/>
      <c r="S149" s="122" t="str">
        <f t="shared" si="27"/>
        <v>DQ</v>
      </c>
      <c r="T149" s="122" t="str">
        <f t="shared" si="35"/>
        <v>DQ</v>
      </c>
      <c r="U149" s="281">
        <f t="shared" si="32"/>
        <v>0</v>
      </c>
      <c r="V149" s="75" t="str">
        <f t="shared" si="28"/>
        <v>DQ</v>
      </c>
      <c r="W149" s="122" t="str">
        <f t="shared" si="40"/>
        <v>DQ</v>
      </c>
      <c r="X149" s="277" t="str">
        <f t="shared" si="36"/>
        <v>DQ</v>
      </c>
      <c r="Y149" s="278" t="str">
        <f t="shared" si="37"/>
        <v>DQ</v>
      </c>
      <c r="Z149" s="93" t="str">
        <f t="shared" si="38"/>
        <v>DQ</v>
      </c>
      <c r="AA149" s="156" t="str">
        <f t="shared" si="39"/>
        <v>DQ</v>
      </c>
      <c r="AB149" s="434" t="str">
        <f t="shared" si="33"/>
        <v/>
      </c>
      <c r="AC149" s="435" t="str">
        <f t="shared" si="34"/>
        <v/>
      </c>
      <c r="AD149" s="507" t="str">
        <f t="shared" si="30"/>
        <v/>
      </c>
      <c r="AE149" s="507">
        <f t="shared" si="31"/>
        <v>0</v>
      </c>
      <c r="AF149" s="133"/>
      <c r="AG149" s="290"/>
    </row>
    <row r="150" spans="1:33" ht="14.25" customHeight="1" x14ac:dyDescent="0.3">
      <c r="A150" s="267">
        <v>124</v>
      </c>
      <c r="B150" s="655" t="str">
        <f>IF('Competitor List'!J129="Y",'Competitor List'!B129," ")</f>
        <v xml:space="preserve"> </v>
      </c>
      <c r="C150" s="655"/>
      <c r="D150" s="118" t="str">
        <f>IF('Competitor List'!H129="Y","Y","N")</f>
        <v>N</v>
      </c>
      <c r="E150" s="268">
        <f>'Competitor List'!O129</f>
        <v>704</v>
      </c>
      <c r="F150" s="514" t="str">
        <f xml:space="preserve"> T('Competitor List'!F129)</f>
        <v/>
      </c>
      <c r="G150" s="230"/>
      <c r="H150" s="230"/>
      <c r="I150" s="236"/>
      <c r="J150" s="249"/>
      <c r="K150" s="250"/>
      <c r="L150" s="251"/>
      <c r="M150" s="230"/>
      <c r="N150" s="230"/>
      <c r="O150" s="236"/>
      <c r="P150" s="250"/>
      <c r="Q150" s="250"/>
      <c r="R150" s="251"/>
      <c r="S150" s="118" t="str">
        <f t="shared" si="27"/>
        <v>DQ</v>
      </c>
      <c r="T150" s="118" t="str">
        <f t="shared" si="35"/>
        <v>DQ</v>
      </c>
      <c r="U150" s="269">
        <f t="shared" si="32"/>
        <v>0</v>
      </c>
      <c r="V150" s="87" t="str">
        <f t="shared" si="28"/>
        <v>DQ</v>
      </c>
      <c r="W150" s="118" t="str">
        <f t="shared" si="40"/>
        <v>DQ</v>
      </c>
      <c r="X150" s="269" t="str">
        <f t="shared" si="36"/>
        <v>DQ</v>
      </c>
      <c r="Y150" s="270" t="str">
        <f t="shared" si="37"/>
        <v>DQ</v>
      </c>
      <c r="Z150" s="93" t="str">
        <f t="shared" si="38"/>
        <v>DQ</v>
      </c>
      <c r="AA150" s="156" t="str">
        <f t="shared" si="39"/>
        <v>DQ</v>
      </c>
      <c r="AB150" s="430" t="str">
        <f t="shared" si="33"/>
        <v/>
      </c>
      <c r="AC150" s="431" t="str">
        <f t="shared" si="34"/>
        <v/>
      </c>
      <c r="AD150" s="505" t="str">
        <f t="shared" si="30"/>
        <v/>
      </c>
      <c r="AE150" s="505">
        <f t="shared" si="31"/>
        <v>0</v>
      </c>
      <c r="AF150" s="133"/>
      <c r="AG150" s="290"/>
    </row>
    <row r="151" spans="1:33" ht="14.25" customHeight="1" x14ac:dyDescent="0.3">
      <c r="A151" s="271">
        <v>125</v>
      </c>
      <c r="B151" s="653" t="str">
        <f>IF('Competitor List'!J130="Y",'Competitor List'!B130," ")</f>
        <v xml:space="preserve"> </v>
      </c>
      <c r="C151" s="653"/>
      <c r="D151" s="115" t="str">
        <f>IF('Competitor List'!H130="Y","Y","N")</f>
        <v>N</v>
      </c>
      <c r="E151" s="272">
        <f>'Competitor List'!O130</f>
        <v>705</v>
      </c>
      <c r="F151" s="515" t="str">
        <f xml:space="preserve"> T('Competitor List'!F130)</f>
        <v/>
      </c>
      <c r="G151" s="43"/>
      <c r="H151" s="43"/>
      <c r="I151" s="44"/>
      <c r="J151" s="243"/>
      <c r="K151" s="244"/>
      <c r="L151" s="245"/>
      <c r="M151" s="43"/>
      <c r="N151" s="43"/>
      <c r="O151" s="44"/>
      <c r="P151" s="244"/>
      <c r="Q151" s="244"/>
      <c r="R151" s="245"/>
      <c r="S151" s="115" t="str">
        <f t="shared" si="27"/>
        <v>DQ</v>
      </c>
      <c r="T151" s="115" t="str">
        <f t="shared" si="35"/>
        <v>DQ</v>
      </c>
      <c r="U151" s="273">
        <f t="shared" si="32"/>
        <v>0</v>
      </c>
      <c r="V151" s="32" t="str">
        <f t="shared" si="28"/>
        <v>DQ</v>
      </c>
      <c r="W151" s="115" t="str">
        <f t="shared" si="40"/>
        <v>DQ</v>
      </c>
      <c r="X151" s="273" t="str">
        <f t="shared" si="36"/>
        <v>DQ</v>
      </c>
      <c r="Y151" s="274" t="str">
        <f t="shared" si="37"/>
        <v>DQ</v>
      </c>
      <c r="Z151" s="93" t="str">
        <f t="shared" si="38"/>
        <v>DQ</v>
      </c>
      <c r="AA151" s="156" t="str">
        <f t="shared" si="39"/>
        <v>DQ</v>
      </c>
      <c r="AB151" s="432" t="str">
        <f t="shared" si="33"/>
        <v/>
      </c>
      <c r="AC151" s="433" t="str">
        <f t="shared" si="34"/>
        <v/>
      </c>
      <c r="AD151" s="506" t="str">
        <f t="shared" si="30"/>
        <v/>
      </c>
      <c r="AE151" s="506">
        <f t="shared" si="31"/>
        <v>0</v>
      </c>
      <c r="AF151" s="133"/>
      <c r="AG151" s="290"/>
    </row>
    <row r="152" spans="1:33" ht="14.25" customHeight="1" thickBot="1" x14ac:dyDescent="0.35">
      <c r="A152" s="279">
        <v>126</v>
      </c>
      <c r="B152" s="656" t="str">
        <f>IF('Competitor List'!J131="Y",'Competitor List'!B131," ")</f>
        <v xml:space="preserve"> </v>
      </c>
      <c r="C152" s="656"/>
      <c r="D152" s="120" t="str">
        <f>IF('Competitor List'!H131="Y","Y","N")</f>
        <v>N</v>
      </c>
      <c r="E152" s="280">
        <f>'Competitor List'!O131</f>
        <v>706</v>
      </c>
      <c r="F152" s="517" t="str">
        <f xml:space="preserve"> T('Competitor List'!F131)</f>
        <v/>
      </c>
      <c r="G152" s="231"/>
      <c r="H152" s="231"/>
      <c r="I152" s="237"/>
      <c r="J152" s="252"/>
      <c r="K152" s="253"/>
      <c r="L152" s="254"/>
      <c r="M152" s="231"/>
      <c r="N152" s="231"/>
      <c r="O152" s="237"/>
      <c r="P152" s="253"/>
      <c r="Q152" s="253"/>
      <c r="R152" s="254"/>
      <c r="S152" s="120" t="str">
        <f t="shared" si="27"/>
        <v>DQ</v>
      </c>
      <c r="T152" s="120" t="str">
        <f t="shared" si="35"/>
        <v>DQ</v>
      </c>
      <c r="U152" s="281">
        <f t="shared" si="32"/>
        <v>0</v>
      </c>
      <c r="V152" s="71" t="str">
        <f t="shared" si="28"/>
        <v>DQ</v>
      </c>
      <c r="W152" s="120" t="str">
        <f t="shared" si="40"/>
        <v>DQ</v>
      </c>
      <c r="X152" s="281" t="str">
        <f t="shared" si="36"/>
        <v>DQ</v>
      </c>
      <c r="Y152" s="282" t="str">
        <f t="shared" si="37"/>
        <v>DQ</v>
      </c>
      <c r="Z152" s="93" t="str">
        <f t="shared" si="38"/>
        <v>DQ</v>
      </c>
      <c r="AA152" s="156" t="str">
        <f t="shared" si="39"/>
        <v>DQ</v>
      </c>
      <c r="AB152" s="434" t="str">
        <f t="shared" si="33"/>
        <v/>
      </c>
      <c r="AC152" s="435" t="str">
        <f t="shared" si="34"/>
        <v/>
      </c>
      <c r="AD152" s="507" t="str">
        <f t="shared" si="30"/>
        <v/>
      </c>
      <c r="AE152" s="507">
        <f t="shared" si="31"/>
        <v>0</v>
      </c>
      <c r="AF152" s="133"/>
      <c r="AG152" s="290"/>
    </row>
    <row r="153" spans="1:33" ht="14.25" customHeight="1" x14ac:dyDescent="0.3">
      <c r="A153" s="284">
        <v>127</v>
      </c>
      <c r="B153" s="651" t="str">
        <f>IF('Competitor List'!J132="Y",'Competitor List'!B132," ")</f>
        <v xml:space="preserve"> </v>
      </c>
      <c r="C153" s="651"/>
      <c r="D153" s="117" t="str">
        <f>IF('Competitor List'!H132="Y","Y","N")</f>
        <v>N</v>
      </c>
      <c r="E153" s="285">
        <f>'Competitor List'!O132</f>
        <v>707</v>
      </c>
      <c r="F153" s="518" t="str">
        <f xml:space="preserve"> T('Competitor List'!F132)</f>
        <v/>
      </c>
      <c r="G153" s="234"/>
      <c r="H153" s="234"/>
      <c r="I153" s="235"/>
      <c r="J153" s="255"/>
      <c r="K153" s="256"/>
      <c r="L153" s="257"/>
      <c r="M153" s="234"/>
      <c r="N153" s="234"/>
      <c r="O153" s="235"/>
      <c r="P153" s="256"/>
      <c r="Q153" s="256"/>
      <c r="R153" s="257"/>
      <c r="S153" s="117" t="str">
        <f t="shared" si="27"/>
        <v>DQ</v>
      </c>
      <c r="T153" s="117" t="str">
        <f t="shared" si="35"/>
        <v>DQ</v>
      </c>
      <c r="U153" s="269">
        <f t="shared" si="32"/>
        <v>0</v>
      </c>
      <c r="V153" s="78" t="str">
        <f t="shared" si="28"/>
        <v>DQ</v>
      </c>
      <c r="W153" s="117" t="str">
        <f t="shared" si="40"/>
        <v>DQ</v>
      </c>
      <c r="X153" s="286" t="str">
        <f t="shared" si="36"/>
        <v>DQ</v>
      </c>
      <c r="Y153" s="287" t="str">
        <f t="shared" si="37"/>
        <v>DQ</v>
      </c>
      <c r="Z153" s="93" t="str">
        <f t="shared" si="38"/>
        <v>DQ</v>
      </c>
      <c r="AA153" s="156" t="str">
        <f t="shared" si="39"/>
        <v>DQ</v>
      </c>
      <c r="AB153" s="430" t="str">
        <f t="shared" si="33"/>
        <v/>
      </c>
      <c r="AC153" s="431" t="str">
        <f t="shared" si="34"/>
        <v/>
      </c>
      <c r="AD153" s="505" t="str">
        <f t="shared" si="30"/>
        <v/>
      </c>
      <c r="AE153" s="505">
        <f t="shared" si="31"/>
        <v>0</v>
      </c>
      <c r="AF153" s="133"/>
      <c r="AG153" s="290"/>
    </row>
    <row r="154" spans="1:33" ht="14.25" customHeight="1" x14ac:dyDescent="0.3">
      <c r="A154" s="271">
        <v>128</v>
      </c>
      <c r="B154" s="653" t="str">
        <f>IF('Competitor List'!J133="Y",'Competitor List'!B133," ")</f>
        <v xml:space="preserve"> </v>
      </c>
      <c r="C154" s="653"/>
      <c r="D154" s="115" t="str">
        <f>IF('Competitor List'!H133="Y","Y","N")</f>
        <v>N</v>
      </c>
      <c r="E154" s="272">
        <f>'Competitor List'!O133</f>
        <v>708</v>
      </c>
      <c r="F154" s="515" t="str">
        <f xml:space="preserve"> T('Competitor List'!F133)</f>
        <v/>
      </c>
      <c r="G154" s="43"/>
      <c r="H154" s="43"/>
      <c r="I154" s="44"/>
      <c r="J154" s="243"/>
      <c r="K154" s="244"/>
      <c r="L154" s="245"/>
      <c r="M154" s="43"/>
      <c r="N154" s="43"/>
      <c r="O154" s="44"/>
      <c r="P154" s="244"/>
      <c r="Q154" s="244"/>
      <c r="R154" s="245"/>
      <c r="S154" s="115" t="str">
        <f t="shared" si="27"/>
        <v>DQ</v>
      </c>
      <c r="T154" s="115" t="str">
        <f t="shared" si="35"/>
        <v>DQ</v>
      </c>
      <c r="U154" s="273">
        <f t="shared" si="32"/>
        <v>0</v>
      </c>
      <c r="V154" s="32" t="str">
        <f t="shared" si="28"/>
        <v>DQ</v>
      </c>
      <c r="W154" s="115" t="str">
        <f t="shared" si="40"/>
        <v>DQ</v>
      </c>
      <c r="X154" s="273" t="str">
        <f t="shared" si="36"/>
        <v>DQ</v>
      </c>
      <c r="Y154" s="274" t="str">
        <f t="shared" si="37"/>
        <v>DQ</v>
      </c>
      <c r="Z154" s="93" t="str">
        <f t="shared" si="38"/>
        <v>DQ</v>
      </c>
      <c r="AA154" s="156" t="str">
        <f t="shared" si="39"/>
        <v>DQ</v>
      </c>
      <c r="AB154" s="432" t="str">
        <f t="shared" si="33"/>
        <v/>
      </c>
      <c r="AC154" s="433" t="str">
        <f t="shared" si="34"/>
        <v/>
      </c>
      <c r="AD154" s="506" t="str">
        <f t="shared" si="30"/>
        <v/>
      </c>
      <c r="AE154" s="506">
        <f t="shared" si="31"/>
        <v>0</v>
      </c>
      <c r="AF154" s="133"/>
      <c r="AG154" s="290"/>
    </row>
    <row r="155" spans="1:33" ht="14.25" customHeight="1" thickBot="1" x14ac:dyDescent="0.35">
      <c r="A155" s="275">
        <v>129</v>
      </c>
      <c r="B155" s="654" t="str">
        <f>IF('Competitor List'!J134="Y",'Competitor List'!B134," ")</f>
        <v xml:space="preserve"> </v>
      </c>
      <c r="C155" s="654"/>
      <c r="D155" s="122" t="str">
        <f>IF('Competitor List'!H134="Y","Y","N")</f>
        <v>N</v>
      </c>
      <c r="E155" s="276">
        <f>'Competitor List'!O134</f>
        <v>709</v>
      </c>
      <c r="F155" s="516" t="str">
        <f xml:space="preserve"> T('Competitor List'!F134)</f>
        <v/>
      </c>
      <c r="G155" s="232"/>
      <c r="H155" s="232"/>
      <c r="I155" s="233"/>
      <c r="J155" s="246"/>
      <c r="K155" s="247"/>
      <c r="L155" s="248"/>
      <c r="M155" s="232"/>
      <c r="N155" s="232"/>
      <c r="O155" s="233"/>
      <c r="P155" s="247"/>
      <c r="Q155" s="247"/>
      <c r="R155" s="248"/>
      <c r="S155" s="122" t="str">
        <f t="shared" si="27"/>
        <v>DQ</v>
      </c>
      <c r="T155" s="122" t="str">
        <f t="shared" ref="T155:T176" si="41" xml:space="preserve"> IF(AND(ISNUMBER(Z155),NOT(D155="N")),RANK(Z155,$Z$27:$Z$176,0)+SUMPRODUCT(($Z$27:$Z$176=Z155)*($AA$27:$AA$176&lt;AA155))+SUMPRODUCT(($Z$27:$Z$176=Z155)*($AA$27:$AA$176=AA155)*($U$27:$U$176&gt;U155))+SUMPRODUCT(($Z$27:$Z$176=Z155)*($AA$27:$AA$176=AA155)*($U$27:$U$176=U155)*($AG$27:$AG$176&lt;AG155)),"DQ")</f>
        <v>DQ</v>
      </c>
      <c r="U155" s="281">
        <f t="shared" si="32"/>
        <v>0</v>
      </c>
      <c r="V155" s="75" t="str">
        <f t="shared" si="28"/>
        <v>DQ</v>
      </c>
      <c r="W155" s="122" t="str">
        <f t="shared" si="40"/>
        <v>DQ</v>
      </c>
      <c r="X155" s="277" t="str">
        <f t="shared" ref="X155:X176" si="42">IF(AND(ISNUMBER(T155),ISNUMBER(W155)), SUM(T155,W155),"DQ")</f>
        <v>DQ</v>
      </c>
      <c r="Y155" s="278" t="str">
        <f t="shared" ref="Y155:Y176" si="43" xml:space="preserve"> IF(AND(ISNUMBER(X155)),RANK(X155,$X$27:$X$176,1)+SUMPRODUCT(($X$27:$X$176=X155)*($AA$27:$AA$176&lt;AA155))+SUMPRODUCT(($X$27:$X$176=X155)*($AA$27:$AA$176=AA155)*($Z$27:$Z$176&gt;Z155)+SUMPRODUCT(($X$27:$X$176=X155)*($AA$27:$AA$176=AA155)*($Z$27:$Z$176=Z155)*($U$27:$U$176&gt;U155))),"DQ")</f>
        <v>DQ</v>
      </c>
      <c r="Z155" s="93" t="str">
        <f t="shared" si="38"/>
        <v>DQ</v>
      </c>
      <c r="AA155" s="156" t="str">
        <f t="shared" si="39"/>
        <v>DQ</v>
      </c>
      <c r="AB155" s="434" t="str">
        <f t="shared" si="33"/>
        <v/>
      </c>
      <c r="AC155" s="435" t="str">
        <f t="shared" si="34"/>
        <v/>
      </c>
      <c r="AD155" s="507" t="str">
        <f t="shared" si="30"/>
        <v/>
      </c>
      <c r="AE155" s="507">
        <f t="shared" si="31"/>
        <v>0</v>
      </c>
      <c r="AF155" s="133"/>
      <c r="AG155" s="290"/>
    </row>
    <row r="156" spans="1:33" ht="14.25" customHeight="1" x14ac:dyDescent="0.3">
      <c r="A156" s="267">
        <v>130</v>
      </c>
      <c r="B156" s="655" t="str">
        <f>IF('Competitor List'!J135="Y",'Competitor List'!B135," ")</f>
        <v xml:space="preserve"> </v>
      </c>
      <c r="C156" s="655"/>
      <c r="D156" s="118" t="str">
        <f>IF('Competitor List'!H135="Y","Y","N")</f>
        <v>N</v>
      </c>
      <c r="E156" s="268">
        <f>'Competitor List'!O135</f>
        <v>710</v>
      </c>
      <c r="F156" s="514" t="str">
        <f xml:space="preserve"> T('Competitor List'!F135)</f>
        <v/>
      </c>
      <c r="G156" s="230"/>
      <c r="H156" s="230"/>
      <c r="I156" s="236"/>
      <c r="J156" s="249"/>
      <c r="K156" s="250"/>
      <c r="L156" s="251"/>
      <c r="M156" s="230"/>
      <c r="N156" s="230"/>
      <c r="O156" s="236"/>
      <c r="P156" s="250"/>
      <c r="Q156" s="250"/>
      <c r="R156" s="251"/>
      <c r="S156" s="118" t="str">
        <f t="shared" ref="S156:S176" si="44" xml:space="preserve"> IF(AND(SUM(G156,J156,M156,P156)&gt;0,ISNONTEXT(G156),ISNONTEXT(J156),ISNONTEXT(M156),ISNONTEXT(P156)),SUM(G156,J156,M156,P156),"DQ")</f>
        <v>DQ</v>
      </c>
      <c r="T156" s="118" t="str">
        <f t="shared" si="41"/>
        <v>DQ</v>
      </c>
      <c r="U156" s="269">
        <f t="shared" si="32"/>
        <v>0</v>
      </c>
      <c r="V156" s="87" t="str">
        <f t="shared" ref="V156:V176" si="45">IF(AND(SUM(I156,L156,O156,R156)&gt;0,ISNONTEXT(I156),ISNONTEXT(L156),ISNONTEXT(O156),ISNONTEXT(R156)),(I156+L156+O156+R156) / ((I156&lt;&gt;0)+(L156&lt;&gt;0)+(O156&lt;&gt;0)+(R156&lt;&gt;0)),"DQ")</f>
        <v>DQ</v>
      </c>
      <c r="W156" s="118" t="str">
        <f t="shared" ref="W156:W176" si="46" xml:space="preserve"> IF(AND(ISNUMBER(AA156),D156="Y"),RANK(AA156,$AA$27:$AA$176,1)+SUMPRODUCT(($AA$27:$AA$176=AA156)*($Z$27:$Z$176&gt;Z156))+SUMPRODUCT(($AA$27:$AA$176=AA156)*($Z$27:$Z$176=Z156)*($U$27:$U$176&gt;U156))+SUMPRODUCT(($AA$27:$AA$176=AA156)*($Z$27:$Z$176=Z156)*($U$27:$U$176=U156)*($E$27:$E$176&lt;E156)),"DQ")</f>
        <v>DQ</v>
      </c>
      <c r="X156" s="269" t="str">
        <f t="shared" si="42"/>
        <v>DQ</v>
      </c>
      <c r="Y156" s="270" t="str">
        <f t="shared" si="43"/>
        <v>DQ</v>
      </c>
      <c r="Z156" s="93" t="str">
        <f t="shared" ref="Z156:Z176" si="47" xml:space="preserve"> IF(AND(SUM(G156,J156,M156,P156)&gt;0,ISNONTEXT(G156),ISNONTEXT(J156),ISNONTEXT(M156),ISNONTEXT(P156),D156="Y"),SUM(G156,J156,M156,P156),"DQ")</f>
        <v>DQ</v>
      </c>
      <c r="AA156" s="156" t="str">
        <f t="shared" ref="AA156:AA176" si="48">IF(AND(D156="Y",SUM(I156,L156,O156,R156)&gt;0,ISNONTEXT(I156),ISNONTEXT(L156),ISNONTEXT(O156),ISNONTEXT(R156)),(I156+L156+O156+R156) / ((I156&lt;&gt;0)+(L156&lt;&gt;0)+(O156&lt;&gt;0)+(R156&lt;&gt;0)),"DQ")</f>
        <v>DQ</v>
      </c>
      <c r="AB156" s="430" t="str">
        <f t="shared" si="33"/>
        <v/>
      </c>
      <c r="AC156" s="431" t="str">
        <f t="shared" si="34"/>
        <v/>
      </c>
      <c r="AD156" s="505" t="str">
        <f t="shared" ref="AD156:AD176" si="49">IF(Y156=1,$AJ$37,IF(Y156=2,$AJ$38,IF(Y156=3,$AJ$39,IF(Y156=4,$AJ$40,IF(Y156=5,$AJ$41,IF(Y156=6,$AJ$42,IF(Y156=7,$AJ$43,IF(Y156=8,$AJ$44,IF(Y156=9,$AJ$45,IF(Y156=10,$AJ$46,""))))))))))</f>
        <v/>
      </c>
      <c r="AE156" s="505">
        <f t="shared" ref="AE156:AE176" si="50">SUM(AB156:AD156)</f>
        <v>0</v>
      </c>
      <c r="AF156" s="133"/>
      <c r="AG156" s="290"/>
    </row>
    <row r="157" spans="1:33" ht="14.25" customHeight="1" x14ac:dyDescent="0.3">
      <c r="A157" s="271">
        <v>131</v>
      </c>
      <c r="B157" s="653" t="str">
        <f>IF('Competitor List'!J136="Y",'Competitor List'!B136," ")</f>
        <v xml:space="preserve"> </v>
      </c>
      <c r="C157" s="653"/>
      <c r="D157" s="115" t="str">
        <f>IF('Competitor List'!H136="Y","Y","N")</f>
        <v>N</v>
      </c>
      <c r="E157" s="272">
        <f>'Competitor List'!O136</f>
        <v>711</v>
      </c>
      <c r="F157" s="515" t="str">
        <f xml:space="preserve"> T('Competitor List'!F136)</f>
        <v/>
      </c>
      <c r="G157" s="43"/>
      <c r="H157" s="43"/>
      <c r="I157" s="44"/>
      <c r="J157" s="243"/>
      <c r="K157" s="244"/>
      <c r="L157" s="245"/>
      <c r="M157" s="43"/>
      <c r="N157" s="43"/>
      <c r="O157" s="44"/>
      <c r="P157" s="244"/>
      <c r="Q157" s="244"/>
      <c r="R157" s="245"/>
      <c r="S157" s="115" t="str">
        <f t="shared" si="44"/>
        <v>DQ</v>
      </c>
      <c r="T157" s="115" t="str">
        <f t="shared" si="41"/>
        <v>DQ</v>
      </c>
      <c r="U157" s="273">
        <f t="shared" si="32"/>
        <v>0</v>
      </c>
      <c r="V157" s="32" t="str">
        <f t="shared" si="45"/>
        <v>DQ</v>
      </c>
      <c r="W157" s="115" t="str">
        <f t="shared" si="46"/>
        <v>DQ</v>
      </c>
      <c r="X157" s="273" t="str">
        <f t="shared" si="42"/>
        <v>DQ</v>
      </c>
      <c r="Y157" s="274" t="str">
        <f t="shared" si="43"/>
        <v>DQ</v>
      </c>
      <c r="Z157" s="93" t="str">
        <f t="shared" si="47"/>
        <v>DQ</v>
      </c>
      <c r="AA157" s="156" t="str">
        <f t="shared" si="48"/>
        <v>DQ</v>
      </c>
      <c r="AB157" s="432" t="str">
        <f t="shared" si="33"/>
        <v/>
      </c>
      <c r="AC157" s="433" t="str">
        <f t="shared" si="34"/>
        <v/>
      </c>
      <c r="AD157" s="506" t="str">
        <f t="shared" si="49"/>
        <v/>
      </c>
      <c r="AE157" s="506">
        <f t="shared" si="50"/>
        <v>0</v>
      </c>
      <c r="AF157" s="133"/>
      <c r="AG157" s="290"/>
    </row>
    <row r="158" spans="1:33" ht="14.25" customHeight="1" thickBot="1" x14ac:dyDescent="0.35">
      <c r="A158" s="279">
        <v>132</v>
      </c>
      <c r="B158" s="656" t="str">
        <f>IF('Competitor List'!J137="Y",'Competitor List'!B137," ")</f>
        <v xml:space="preserve"> </v>
      </c>
      <c r="C158" s="656"/>
      <c r="D158" s="120" t="str">
        <f>IF('Competitor List'!H137="Y","Y","N")</f>
        <v>N</v>
      </c>
      <c r="E158" s="280">
        <f>'Competitor List'!O137</f>
        <v>712</v>
      </c>
      <c r="F158" s="517" t="str">
        <f xml:space="preserve"> T('Competitor List'!F137)</f>
        <v/>
      </c>
      <c r="G158" s="231"/>
      <c r="H158" s="231"/>
      <c r="I158" s="237"/>
      <c r="J158" s="252"/>
      <c r="K158" s="253"/>
      <c r="L158" s="254"/>
      <c r="M158" s="231"/>
      <c r="N158" s="231"/>
      <c r="O158" s="237"/>
      <c r="P158" s="253"/>
      <c r="Q158" s="253"/>
      <c r="R158" s="254"/>
      <c r="S158" s="120" t="str">
        <f t="shared" si="44"/>
        <v>DQ</v>
      </c>
      <c r="T158" s="120" t="str">
        <f t="shared" si="41"/>
        <v>DQ</v>
      </c>
      <c r="U158" s="281">
        <f t="shared" ref="U158:U176" si="51">IF(AND(ISNONTEXT(H158),ISNONTEXT(K158),ISNONTEXT(N158),ISNONTEXT(Q158)),SUM(H158+K158+N158+Q158),0)</f>
        <v>0</v>
      </c>
      <c r="V158" s="71" t="str">
        <f t="shared" si="45"/>
        <v>DQ</v>
      </c>
      <c r="W158" s="120" t="str">
        <f t="shared" si="46"/>
        <v>DQ</v>
      </c>
      <c r="X158" s="281" t="str">
        <f t="shared" si="42"/>
        <v>DQ</v>
      </c>
      <c r="Y158" s="282" t="str">
        <f t="shared" si="43"/>
        <v>DQ</v>
      </c>
      <c r="Z158" s="93" t="str">
        <f t="shared" si="47"/>
        <v>DQ</v>
      </c>
      <c r="AA158" s="156" t="str">
        <f t="shared" si="48"/>
        <v>DQ</v>
      </c>
      <c r="AB158" s="434" t="str">
        <f t="shared" si="33"/>
        <v/>
      </c>
      <c r="AC158" s="435" t="str">
        <f t="shared" si="34"/>
        <v/>
      </c>
      <c r="AD158" s="507" t="str">
        <f t="shared" si="49"/>
        <v/>
      </c>
      <c r="AE158" s="507">
        <f t="shared" si="50"/>
        <v>0</v>
      </c>
      <c r="AF158" s="133"/>
      <c r="AG158" s="290"/>
    </row>
    <row r="159" spans="1:33" ht="14.25" customHeight="1" x14ac:dyDescent="0.3">
      <c r="A159" s="284">
        <v>133</v>
      </c>
      <c r="B159" s="651" t="str">
        <f>IF('Competitor List'!J138="Y",'Competitor List'!B138," ")</f>
        <v xml:space="preserve"> </v>
      </c>
      <c r="C159" s="651"/>
      <c r="D159" s="117" t="str">
        <f>IF('Competitor List'!H138="Y","Y","N")</f>
        <v>N</v>
      </c>
      <c r="E159" s="285">
        <f>'Competitor List'!O138</f>
        <v>713</v>
      </c>
      <c r="F159" s="518" t="str">
        <f xml:space="preserve"> T('Competitor List'!F138)</f>
        <v/>
      </c>
      <c r="G159" s="234"/>
      <c r="H159" s="234"/>
      <c r="I159" s="235"/>
      <c r="J159" s="255"/>
      <c r="K159" s="256"/>
      <c r="L159" s="257"/>
      <c r="M159" s="234"/>
      <c r="N159" s="234"/>
      <c r="O159" s="235"/>
      <c r="P159" s="256"/>
      <c r="Q159" s="256"/>
      <c r="R159" s="257"/>
      <c r="S159" s="117" t="str">
        <f t="shared" si="44"/>
        <v>DQ</v>
      </c>
      <c r="T159" s="117" t="str">
        <f t="shared" si="41"/>
        <v>DQ</v>
      </c>
      <c r="U159" s="269">
        <f t="shared" si="51"/>
        <v>0</v>
      </c>
      <c r="V159" s="78" t="str">
        <f t="shared" si="45"/>
        <v>DQ</v>
      </c>
      <c r="W159" s="117" t="str">
        <f t="shared" si="46"/>
        <v>DQ</v>
      </c>
      <c r="X159" s="286" t="str">
        <f t="shared" si="42"/>
        <v>DQ</v>
      </c>
      <c r="Y159" s="287" t="str">
        <f t="shared" si="43"/>
        <v>DQ</v>
      </c>
      <c r="Z159" s="93" t="str">
        <f t="shared" si="47"/>
        <v>DQ</v>
      </c>
      <c r="AA159" s="156" t="str">
        <f t="shared" si="48"/>
        <v>DQ</v>
      </c>
      <c r="AB159" s="430" t="str">
        <f t="shared" ref="AB159:AB176" si="52">IF(T159=1,$AJ$37,IF(T159=2,$AJ$38,IF(T159=3,$AJ$39,IF(T159=4,$AJ$40,IF(T159=5,$AJ$41,IF(T159=6,$AJ$42,IF(T159=7,$AJ$43,IF(T159=8,$AJ$44,IF(T159=9,$AJ$45,IF(T159=10,$AJ$46,""))))))))))</f>
        <v/>
      </c>
      <c r="AC159" s="431" t="str">
        <f t="shared" ref="AC159:AC176" si="53">IF(W159=1,$AJ$37,IF(W159=2,$AJ$38,IF(W159=3,$AJ$39,IF(W159=4,$AJ$40,IF(W159=5,$AJ$41,IF(W159=6,$AJ$42,IF(W159=7,$AJ$43,IF(W159=8,$AJ$44,IF(W159=9,$AJ$45,IF(W159=10,$AJ$46,""))))))))))</f>
        <v/>
      </c>
      <c r="AD159" s="505" t="str">
        <f t="shared" si="49"/>
        <v/>
      </c>
      <c r="AE159" s="505">
        <f t="shared" si="50"/>
        <v>0</v>
      </c>
      <c r="AF159" s="133"/>
      <c r="AG159" s="290"/>
    </row>
    <row r="160" spans="1:33" ht="14.25" customHeight="1" x14ac:dyDescent="0.3">
      <c r="A160" s="271">
        <v>134</v>
      </c>
      <c r="B160" s="653" t="str">
        <f>IF('Competitor List'!J139="Y",'Competitor List'!B139," ")</f>
        <v xml:space="preserve"> </v>
      </c>
      <c r="C160" s="653"/>
      <c r="D160" s="115" t="str">
        <f>IF('Competitor List'!H139="Y","Y","N")</f>
        <v>N</v>
      </c>
      <c r="E160" s="272">
        <f>'Competitor List'!O139</f>
        <v>714</v>
      </c>
      <c r="F160" s="515" t="str">
        <f xml:space="preserve"> T('Competitor List'!F139)</f>
        <v/>
      </c>
      <c r="G160" s="43"/>
      <c r="H160" s="43"/>
      <c r="I160" s="44"/>
      <c r="J160" s="243"/>
      <c r="K160" s="244"/>
      <c r="L160" s="245"/>
      <c r="M160" s="43"/>
      <c r="N160" s="43"/>
      <c r="O160" s="44"/>
      <c r="P160" s="244"/>
      <c r="Q160" s="244"/>
      <c r="R160" s="245"/>
      <c r="S160" s="115" t="str">
        <f t="shared" si="44"/>
        <v>DQ</v>
      </c>
      <c r="T160" s="115" t="str">
        <f t="shared" si="41"/>
        <v>DQ</v>
      </c>
      <c r="U160" s="273">
        <f t="shared" si="51"/>
        <v>0</v>
      </c>
      <c r="V160" s="32" t="str">
        <f t="shared" si="45"/>
        <v>DQ</v>
      </c>
      <c r="W160" s="115" t="str">
        <f t="shared" si="46"/>
        <v>DQ</v>
      </c>
      <c r="X160" s="273" t="str">
        <f t="shared" si="42"/>
        <v>DQ</v>
      </c>
      <c r="Y160" s="274" t="str">
        <f t="shared" si="43"/>
        <v>DQ</v>
      </c>
      <c r="Z160" s="93" t="str">
        <f t="shared" si="47"/>
        <v>DQ</v>
      </c>
      <c r="AA160" s="156" t="str">
        <f t="shared" si="48"/>
        <v>DQ</v>
      </c>
      <c r="AB160" s="432" t="str">
        <f t="shared" si="52"/>
        <v/>
      </c>
      <c r="AC160" s="433" t="str">
        <f t="shared" si="53"/>
        <v/>
      </c>
      <c r="AD160" s="506" t="str">
        <f t="shared" si="49"/>
        <v/>
      </c>
      <c r="AE160" s="506">
        <f t="shared" si="50"/>
        <v>0</v>
      </c>
      <c r="AF160" s="133"/>
      <c r="AG160" s="290"/>
    </row>
    <row r="161" spans="1:33" ht="14.25" customHeight="1" thickBot="1" x14ac:dyDescent="0.35">
      <c r="A161" s="275">
        <v>135</v>
      </c>
      <c r="B161" s="654" t="str">
        <f>IF('Competitor List'!J140="Y",'Competitor List'!B140," ")</f>
        <v xml:space="preserve"> </v>
      </c>
      <c r="C161" s="654"/>
      <c r="D161" s="122" t="str">
        <f>IF('Competitor List'!H140="Y","Y","N")</f>
        <v>N</v>
      </c>
      <c r="E161" s="276">
        <f>'Competitor List'!O140</f>
        <v>715</v>
      </c>
      <c r="F161" s="516" t="str">
        <f xml:space="preserve"> T('Competitor List'!F140)</f>
        <v/>
      </c>
      <c r="G161" s="232"/>
      <c r="H161" s="232"/>
      <c r="I161" s="233"/>
      <c r="J161" s="246"/>
      <c r="K161" s="247"/>
      <c r="L161" s="248"/>
      <c r="M161" s="232"/>
      <c r="N161" s="232"/>
      <c r="O161" s="233"/>
      <c r="P161" s="247"/>
      <c r="Q161" s="247"/>
      <c r="R161" s="248"/>
      <c r="S161" s="122" t="str">
        <f t="shared" si="44"/>
        <v>DQ</v>
      </c>
      <c r="T161" s="122" t="str">
        <f t="shared" si="41"/>
        <v>DQ</v>
      </c>
      <c r="U161" s="281">
        <f t="shared" si="51"/>
        <v>0</v>
      </c>
      <c r="V161" s="75" t="str">
        <f t="shared" si="45"/>
        <v>DQ</v>
      </c>
      <c r="W161" s="122" t="str">
        <f t="shared" si="46"/>
        <v>DQ</v>
      </c>
      <c r="X161" s="277" t="str">
        <f t="shared" si="42"/>
        <v>DQ</v>
      </c>
      <c r="Y161" s="278" t="str">
        <f t="shared" si="43"/>
        <v>DQ</v>
      </c>
      <c r="Z161" s="93" t="str">
        <f t="shared" si="47"/>
        <v>DQ</v>
      </c>
      <c r="AA161" s="156" t="str">
        <f t="shared" si="48"/>
        <v>DQ</v>
      </c>
      <c r="AB161" s="434" t="str">
        <f t="shared" si="52"/>
        <v/>
      </c>
      <c r="AC161" s="435" t="str">
        <f t="shared" si="53"/>
        <v/>
      </c>
      <c r="AD161" s="507" t="str">
        <f t="shared" si="49"/>
        <v/>
      </c>
      <c r="AE161" s="507">
        <f t="shared" si="50"/>
        <v>0</v>
      </c>
      <c r="AF161" s="133"/>
      <c r="AG161" s="290"/>
    </row>
    <row r="162" spans="1:33" ht="14.25" customHeight="1" x14ac:dyDescent="0.3">
      <c r="A162" s="267">
        <v>136</v>
      </c>
      <c r="B162" s="655" t="str">
        <f>IF('Competitor List'!J141="Y",'Competitor List'!B141," ")</f>
        <v xml:space="preserve"> </v>
      </c>
      <c r="C162" s="655"/>
      <c r="D162" s="118" t="str">
        <f>IF('Competitor List'!H141="Y","Y","N")</f>
        <v>N</v>
      </c>
      <c r="E162" s="268">
        <f>'Competitor List'!O141</f>
        <v>716</v>
      </c>
      <c r="F162" s="514" t="str">
        <f xml:space="preserve"> T('Competitor List'!F141)</f>
        <v/>
      </c>
      <c r="G162" s="230"/>
      <c r="H162" s="230"/>
      <c r="I162" s="236"/>
      <c r="J162" s="249"/>
      <c r="K162" s="250"/>
      <c r="L162" s="251"/>
      <c r="M162" s="230"/>
      <c r="N162" s="230"/>
      <c r="O162" s="236"/>
      <c r="P162" s="250"/>
      <c r="Q162" s="250"/>
      <c r="R162" s="251"/>
      <c r="S162" s="118" t="str">
        <f t="shared" si="44"/>
        <v>DQ</v>
      </c>
      <c r="T162" s="118" t="str">
        <f t="shared" si="41"/>
        <v>DQ</v>
      </c>
      <c r="U162" s="269">
        <f t="shared" si="51"/>
        <v>0</v>
      </c>
      <c r="V162" s="87" t="str">
        <f t="shared" si="45"/>
        <v>DQ</v>
      </c>
      <c r="W162" s="118" t="str">
        <f t="shared" si="46"/>
        <v>DQ</v>
      </c>
      <c r="X162" s="269" t="str">
        <f t="shared" si="42"/>
        <v>DQ</v>
      </c>
      <c r="Y162" s="270" t="str">
        <f t="shared" si="43"/>
        <v>DQ</v>
      </c>
      <c r="Z162" s="93" t="str">
        <f t="shared" si="47"/>
        <v>DQ</v>
      </c>
      <c r="AA162" s="156" t="str">
        <f t="shared" si="48"/>
        <v>DQ</v>
      </c>
      <c r="AB162" s="430" t="str">
        <f t="shared" si="52"/>
        <v/>
      </c>
      <c r="AC162" s="431" t="str">
        <f t="shared" si="53"/>
        <v/>
      </c>
      <c r="AD162" s="505" t="str">
        <f t="shared" si="49"/>
        <v/>
      </c>
      <c r="AE162" s="505">
        <f t="shared" si="50"/>
        <v>0</v>
      </c>
      <c r="AF162" s="133"/>
      <c r="AG162" s="290"/>
    </row>
    <row r="163" spans="1:33" ht="14.25" customHeight="1" x14ac:dyDescent="0.3">
      <c r="A163" s="271">
        <v>137</v>
      </c>
      <c r="B163" s="653" t="str">
        <f>IF('Competitor List'!J142="Y",'Competitor List'!B142," ")</f>
        <v xml:space="preserve"> </v>
      </c>
      <c r="C163" s="653"/>
      <c r="D163" s="115" t="str">
        <f>IF('Competitor List'!H142="Y","Y","N")</f>
        <v>N</v>
      </c>
      <c r="E163" s="272">
        <f>'Competitor List'!O142</f>
        <v>717</v>
      </c>
      <c r="F163" s="515" t="str">
        <f xml:space="preserve"> T('Competitor List'!F142)</f>
        <v/>
      </c>
      <c r="G163" s="43"/>
      <c r="H163" s="43"/>
      <c r="I163" s="44"/>
      <c r="J163" s="243"/>
      <c r="K163" s="244"/>
      <c r="L163" s="245"/>
      <c r="M163" s="43"/>
      <c r="N163" s="43"/>
      <c r="O163" s="44"/>
      <c r="P163" s="244"/>
      <c r="Q163" s="244"/>
      <c r="R163" s="245"/>
      <c r="S163" s="115" t="str">
        <f t="shared" si="44"/>
        <v>DQ</v>
      </c>
      <c r="T163" s="115" t="str">
        <f t="shared" si="41"/>
        <v>DQ</v>
      </c>
      <c r="U163" s="273">
        <f t="shared" si="51"/>
        <v>0</v>
      </c>
      <c r="V163" s="32" t="str">
        <f t="shared" si="45"/>
        <v>DQ</v>
      </c>
      <c r="W163" s="115" t="str">
        <f t="shared" si="46"/>
        <v>DQ</v>
      </c>
      <c r="X163" s="273" t="str">
        <f t="shared" si="42"/>
        <v>DQ</v>
      </c>
      <c r="Y163" s="274" t="str">
        <f t="shared" si="43"/>
        <v>DQ</v>
      </c>
      <c r="Z163" s="93" t="str">
        <f t="shared" si="47"/>
        <v>DQ</v>
      </c>
      <c r="AA163" s="156" t="str">
        <f t="shared" si="48"/>
        <v>DQ</v>
      </c>
      <c r="AB163" s="432" t="str">
        <f t="shared" si="52"/>
        <v/>
      </c>
      <c r="AC163" s="433" t="str">
        <f t="shared" si="53"/>
        <v/>
      </c>
      <c r="AD163" s="506" t="str">
        <f t="shared" si="49"/>
        <v/>
      </c>
      <c r="AE163" s="506">
        <f t="shared" si="50"/>
        <v>0</v>
      </c>
      <c r="AF163" s="133"/>
      <c r="AG163" s="290"/>
    </row>
    <row r="164" spans="1:33" ht="14.25" customHeight="1" thickBot="1" x14ac:dyDescent="0.35">
      <c r="A164" s="279">
        <v>138</v>
      </c>
      <c r="B164" s="656" t="str">
        <f>IF('Competitor List'!J143="Y",'Competitor List'!B143," ")</f>
        <v xml:space="preserve"> </v>
      </c>
      <c r="C164" s="656"/>
      <c r="D164" s="120" t="str">
        <f>IF('Competitor List'!H143="Y","Y","N")</f>
        <v>N</v>
      </c>
      <c r="E164" s="280">
        <f>'Competitor List'!O143</f>
        <v>718</v>
      </c>
      <c r="F164" s="517" t="str">
        <f xml:space="preserve"> T('Competitor List'!F143)</f>
        <v/>
      </c>
      <c r="G164" s="231"/>
      <c r="H164" s="231"/>
      <c r="I164" s="237"/>
      <c r="J164" s="252"/>
      <c r="K164" s="253"/>
      <c r="L164" s="254"/>
      <c r="M164" s="231"/>
      <c r="N164" s="231"/>
      <c r="O164" s="237"/>
      <c r="P164" s="253"/>
      <c r="Q164" s="253"/>
      <c r="R164" s="254"/>
      <c r="S164" s="120" t="str">
        <f t="shared" si="44"/>
        <v>DQ</v>
      </c>
      <c r="T164" s="120" t="str">
        <f t="shared" si="41"/>
        <v>DQ</v>
      </c>
      <c r="U164" s="281">
        <f t="shared" si="51"/>
        <v>0</v>
      </c>
      <c r="V164" s="71" t="str">
        <f t="shared" si="45"/>
        <v>DQ</v>
      </c>
      <c r="W164" s="120" t="str">
        <f t="shared" si="46"/>
        <v>DQ</v>
      </c>
      <c r="X164" s="281" t="str">
        <f t="shared" si="42"/>
        <v>DQ</v>
      </c>
      <c r="Y164" s="282" t="str">
        <f t="shared" si="43"/>
        <v>DQ</v>
      </c>
      <c r="Z164" s="93" t="str">
        <f t="shared" si="47"/>
        <v>DQ</v>
      </c>
      <c r="AA164" s="156" t="str">
        <f t="shared" si="48"/>
        <v>DQ</v>
      </c>
      <c r="AB164" s="434" t="str">
        <f t="shared" si="52"/>
        <v/>
      </c>
      <c r="AC164" s="435" t="str">
        <f t="shared" si="53"/>
        <v/>
      </c>
      <c r="AD164" s="507" t="str">
        <f t="shared" si="49"/>
        <v/>
      </c>
      <c r="AE164" s="507">
        <f t="shared" si="50"/>
        <v>0</v>
      </c>
      <c r="AF164" s="133"/>
      <c r="AG164" s="290"/>
    </row>
    <row r="165" spans="1:33" ht="14.25" customHeight="1" x14ac:dyDescent="0.3">
      <c r="A165" s="284">
        <v>139</v>
      </c>
      <c r="B165" s="651" t="str">
        <f>IF('Competitor List'!J144="Y",'Competitor List'!B144," ")</f>
        <v xml:space="preserve"> </v>
      </c>
      <c r="C165" s="651"/>
      <c r="D165" s="117" t="str">
        <f>IF('Competitor List'!H144="Y","Y","N")</f>
        <v>N</v>
      </c>
      <c r="E165" s="285">
        <f>'Competitor List'!O144</f>
        <v>719</v>
      </c>
      <c r="F165" s="518" t="str">
        <f xml:space="preserve"> T('Competitor List'!F144)</f>
        <v/>
      </c>
      <c r="G165" s="234"/>
      <c r="H165" s="234"/>
      <c r="I165" s="235"/>
      <c r="J165" s="255"/>
      <c r="K165" s="256"/>
      <c r="L165" s="257"/>
      <c r="M165" s="234"/>
      <c r="N165" s="234"/>
      <c r="O165" s="235"/>
      <c r="P165" s="256"/>
      <c r="Q165" s="256"/>
      <c r="R165" s="257"/>
      <c r="S165" s="117" t="str">
        <f t="shared" si="44"/>
        <v>DQ</v>
      </c>
      <c r="T165" s="117" t="str">
        <f t="shared" si="41"/>
        <v>DQ</v>
      </c>
      <c r="U165" s="269">
        <f t="shared" si="51"/>
        <v>0</v>
      </c>
      <c r="V165" s="78" t="str">
        <f t="shared" si="45"/>
        <v>DQ</v>
      </c>
      <c r="W165" s="117" t="str">
        <f t="shared" si="46"/>
        <v>DQ</v>
      </c>
      <c r="X165" s="286" t="str">
        <f t="shared" si="42"/>
        <v>DQ</v>
      </c>
      <c r="Y165" s="287" t="str">
        <f t="shared" si="43"/>
        <v>DQ</v>
      </c>
      <c r="Z165" s="93" t="str">
        <f t="shared" si="47"/>
        <v>DQ</v>
      </c>
      <c r="AA165" s="156" t="str">
        <f t="shared" si="48"/>
        <v>DQ</v>
      </c>
      <c r="AB165" s="430" t="str">
        <f t="shared" si="52"/>
        <v/>
      </c>
      <c r="AC165" s="431" t="str">
        <f t="shared" si="53"/>
        <v/>
      </c>
      <c r="AD165" s="505" t="str">
        <f t="shared" si="49"/>
        <v/>
      </c>
      <c r="AE165" s="505">
        <f t="shared" si="50"/>
        <v>0</v>
      </c>
      <c r="AF165" s="133"/>
      <c r="AG165" s="290"/>
    </row>
    <row r="166" spans="1:33" ht="14.25" customHeight="1" x14ac:dyDescent="0.3">
      <c r="A166" s="271">
        <v>140</v>
      </c>
      <c r="B166" s="653" t="str">
        <f>IF('Competitor List'!J145="Y",'Competitor List'!B145," ")</f>
        <v xml:space="preserve"> </v>
      </c>
      <c r="C166" s="653"/>
      <c r="D166" s="115" t="str">
        <f>IF('Competitor List'!H145="Y","Y","N")</f>
        <v>N</v>
      </c>
      <c r="E166" s="272">
        <f>'Competitor List'!O145</f>
        <v>720</v>
      </c>
      <c r="F166" s="515" t="str">
        <f xml:space="preserve"> T('Competitor List'!F145)</f>
        <v/>
      </c>
      <c r="G166" s="43"/>
      <c r="H166" s="43"/>
      <c r="I166" s="44"/>
      <c r="J166" s="243"/>
      <c r="K166" s="244"/>
      <c r="L166" s="245"/>
      <c r="M166" s="43"/>
      <c r="N166" s="43"/>
      <c r="O166" s="44"/>
      <c r="P166" s="244"/>
      <c r="Q166" s="244"/>
      <c r="R166" s="245"/>
      <c r="S166" s="115" t="str">
        <f t="shared" si="44"/>
        <v>DQ</v>
      </c>
      <c r="T166" s="115" t="str">
        <f t="shared" si="41"/>
        <v>DQ</v>
      </c>
      <c r="U166" s="273">
        <f t="shared" si="51"/>
        <v>0</v>
      </c>
      <c r="V166" s="32" t="str">
        <f t="shared" si="45"/>
        <v>DQ</v>
      </c>
      <c r="W166" s="115" t="str">
        <f t="shared" si="46"/>
        <v>DQ</v>
      </c>
      <c r="X166" s="273" t="str">
        <f t="shared" si="42"/>
        <v>DQ</v>
      </c>
      <c r="Y166" s="274" t="str">
        <f t="shared" si="43"/>
        <v>DQ</v>
      </c>
      <c r="Z166" s="93" t="str">
        <f t="shared" si="47"/>
        <v>DQ</v>
      </c>
      <c r="AA166" s="156" t="str">
        <f t="shared" si="48"/>
        <v>DQ</v>
      </c>
      <c r="AB166" s="432" t="str">
        <f t="shared" si="52"/>
        <v/>
      </c>
      <c r="AC166" s="433" t="str">
        <f t="shared" si="53"/>
        <v/>
      </c>
      <c r="AD166" s="506" t="str">
        <f t="shared" si="49"/>
        <v/>
      </c>
      <c r="AE166" s="506">
        <f t="shared" si="50"/>
        <v>0</v>
      </c>
      <c r="AF166" s="133"/>
      <c r="AG166" s="290"/>
    </row>
    <row r="167" spans="1:33" ht="14.25" customHeight="1" thickBot="1" x14ac:dyDescent="0.35">
      <c r="A167" s="275">
        <v>141</v>
      </c>
      <c r="B167" s="654" t="str">
        <f>IF('Competitor List'!J146="Y",'Competitor List'!B146," ")</f>
        <v xml:space="preserve"> </v>
      </c>
      <c r="C167" s="654"/>
      <c r="D167" s="122" t="str">
        <f>IF('Competitor List'!H146="Y","Y","N")</f>
        <v>N</v>
      </c>
      <c r="E167" s="276">
        <f>'Competitor List'!O146</f>
        <v>801</v>
      </c>
      <c r="F167" s="516" t="str">
        <f xml:space="preserve"> T('Competitor List'!F146)</f>
        <v/>
      </c>
      <c r="G167" s="232"/>
      <c r="H167" s="232"/>
      <c r="I167" s="233"/>
      <c r="J167" s="246"/>
      <c r="K167" s="247"/>
      <c r="L167" s="248"/>
      <c r="M167" s="232"/>
      <c r="N167" s="232"/>
      <c r="O167" s="233"/>
      <c r="P167" s="247"/>
      <c r="Q167" s="247"/>
      <c r="R167" s="248"/>
      <c r="S167" s="122" t="str">
        <f t="shared" si="44"/>
        <v>DQ</v>
      </c>
      <c r="T167" s="122" t="str">
        <f t="shared" si="41"/>
        <v>DQ</v>
      </c>
      <c r="U167" s="281">
        <f t="shared" si="51"/>
        <v>0</v>
      </c>
      <c r="V167" s="75" t="str">
        <f t="shared" si="45"/>
        <v>DQ</v>
      </c>
      <c r="W167" s="122" t="str">
        <f t="shared" si="46"/>
        <v>DQ</v>
      </c>
      <c r="X167" s="277" t="str">
        <f t="shared" si="42"/>
        <v>DQ</v>
      </c>
      <c r="Y167" s="278" t="str">
        <f t="shared" si="43"/>
        <v>DQ</v>
      </c>
      <c r="Z167" s="93" t="str">
        <f t="shared" si="47"/>
        <v>DQ</v>
      </c>
      <c r="AA167" s="156" t="str">
        <f t="shared" si="48"/>
        <v>DQ</v>
      </c>
      <c r="AB167" s="434" t="str">
        <f t="shared" si="52"/>
        <v/>
      </c>
      <c r="AC167" s="435" t="str">
        <f t="shared" si="53"/>
        <v/>
      </c>
      <c r="AD167" s="507" t="str">
        <f t="shared" si="49"/>
        <v/>
      </c>
      <c r="AE167" s="507">
        <f t="shared" si="50"/>
        <v>0</v>
      </c>
      <c r="AF167" s="133"/>
      <c r="AG167" s="290"/>
    </row>
    <row r="168" spans="1:33" ht="14.25" customHeight="1" x14ac:dyDescent="0.3">
      <c r="A168" s="267">
        <v>142</v>
      </c>
      <c r="B168" s="655" t="str">
        <f>IF('Competitor List'!J147="Y",'Competitor List'!B147," ")</f>
        <v xml:space="preserve"> </v>
      </c>
      <c r="C168" s="655"/>
      <c r="D168" s="118" t="str">
        <f>IF('Competitor List'!H147="Y","Y","N")</f>
        <v>N</v>
      </c>
      <c r="E168" s="268">
        <f>'Competitor List'!O147</f>
        <v>802</v>
      </c>
      <c r="F168" s="514" t="str">
        <f xml:space="preserve"> T('Competitor List'!F147)</f>
        <v/>
      </c>
      <c r="G168" s="230"/>
      <c r="H168" s="230"/>
      <c r="I168" s="236"/>
      <c r="J168" s="249"/>
      <c r="K168" s="250"/>
      <c r="L168" s="251"/>
      <c r="M168" s="230"/>
      <c r="N168" s="230"/>
      <c r="O168" s="236"/>
      <c r="P168" s="250"/>
      <c r="Q168" s="250"/>
      <c r="R168" s="251"/>
      <c r="S168" s="118" t="str">
        <f t="shared" si="44"/>
        <v>DQ</v>
      </c>
      <c r="T168" s="118" t="str">
        <f t="shared" si="41"/>
        <v>DQ</v>
      </c>
      <c r="U168" s="269">
        <f t="shared" si="51"/>
        <v>0</v>
      </c>
      <c r="V168" s="87" t="str">
        <f t="shared" si="45"/>
        <v>DQ</v>
      </c>
      <c r="W168" s="118" t="str">
        <f t="shared" si="46"/>
        <v>DQ</v>
      </c>
      <c r="X168" s="269" t="str">
        <f t="shared" si="42"/>
        <v>DQ</v>
      </c>
      <c r="Y168" s="270" t="str">
        <f t="shared" si="43"/>
        <v>DQ</v>
      </c>
      <c r="Z168" s="93" t="str">
        <f t="shared" si="47"/>
        <v>DQ</v>
      </c>
      <c r="AA168" s="156" t="str">
        <f t="shared" si="48"/>
        <v>DQ</v>
      </c>
      <c r="AB168" s="430" t="str">
        <f t="shared" si="52"/>
        <v/>
      </c>
      <c r="AC168" s="431" t="str">
        <f t="shared" si="53"/>
        <v/>
      </c>
      <c r="AD168" s="505" t="str">
        <f t="shared" si="49"/>
        <v/>
      </c>
      <c r="AE168" s="505">
        <f t="shared" si="50"/>
        <v>0</v>
      </c>
      <c r="AF168" s="133"/>
      <c r="AG168" s="290"/>
    </row>
    <row r="169" spans="1:33" ht="14.25" customHeight="1" x14ac:dyDescent="0.3">
      <c r="A169" s="271">
        <v>143</v>
      </c>
      <c r="B169" s="653" t="str">
        <f>IF('Competitor List'!J148="Y",'Competitor List'!B148," ")</f>
        <v xml:space="preserve"> </v>
      </c>
      <c r="C169" s="653"/>
      <c r="D169" s="115" t="str">
        <f>IF('Competitor List'!H148="Y","Y","N")</f>
        <v>N</v>
      </c>
      <c r="E169" s="272">
        <f>'Competitor List'!O148</f>
        <v>803</v>
      </c>
      <c r="F169" s="515" t="str">
        <f xml:space="preserve"> T('Competitor List'!F148)</f>
        <v/>
      </c>
      <c r="G169" s="43"/>
      <c r="H169" s="43"/>
      <c r="I169" s="44"/>
      <c r="J169" s="243"/>
      <c r="K169" s="244"/>
      <c r="L169" s="245"/>
      <c r="M169" s="43"/>
      <c r="N169" s="43"/>
      <c r="O169" s="44"/>
      <c r="P169" s="244"/>
      <c r="Q169" s="244"/>
      <c r="R169" s="245"/>
      <c r="S169" s="115" t="str">
        <f t="shared" si="44"/>
        <v>DQ</v>
      </c>
      <c r="T169" s="115" t="str">
        <f t="shared" si="41"/>
        <v>DQ</v>
      </c>
      <c r="U169" s="273">
        <f t="shared" si="51"/>
        <v>0</v>
      </c>
      <c r="V169" s="32" t="str">
        <f t="shared" si="45"/>
        <v>DQ</v>
      </c>
      <c r="W169" s="115" t="str">
        <f t="shared" si="46"/>
        <v>DQ</v>
      </c>
      <c r="X169" s="273" t="str">
        <f t="shared" si="42"/>
        <v>DQ</v>
      </c>
      <c r="Y169" s="274" t="str">
        <f t="shared" si="43"/>
        <v>DQ</v>
      </c>
      <c r="Z169" s="93" t="str">
        <f t="shared" si="47"/>
        <v>DQ</v>
      </c>
      <c r="AA169" s="156" t="str">
        <f t="shared" si="48"/>
        <v>DQ</v>
      </c>
      <c r="AB169" s="432" t="str">
        <f t="shared" si="52"/>
        <v/>
      </c>
      <c r="AC169" s="433" t="str">
        <f t="shared" si="53"/>
        <v/>
      </c>
      <c r="AD169" s="506" t="str">
        <f t="shared" si="49"/>
        <v/>
      </c>
      <c r="AE169" s="506">
        <f t="shared" si="50"/>
        <v>0</v>
      </c>
      <c r="AF169" s="133"/>
      <c r="AG169" s="290"/>
    </row>
    <row r="170" spans="1:33" ht="14.25" customHeight="1" thickBot="1" x14ac:dyDescent="0.35">
      <c r="A170" s="279">
        <v>144</v>
      </c>
      <c r="B170" s="656" t="str">
        <f>IF('Competitor List'!J149="Y",'Competitor List'!B149," ")</f>
        <v xml:space="preserve"> </v>
      </c>
      <c r="C170" s="656"/>
      <c r="D170" s="120" t="str">
        <f>IF('Competitor List'!H149="Y","Y","N")</f>
        <v>N</v>
      </c>
      <c r="E170" s="280">
        <f>'Competitor List'!O149</f>
        <v>804</v>
      </c>
      <c r="F170" s="517" t="str">
        <f xml:space="preserve"> T('Competitor List'!F149)</f>
        <v/>
      </c>
      <c r="G170" s="231"/>
      <c r="H170" s="231"/>
      <c r="I170" s="237"/>
      <c r="J170" s="252"/>
      <c r="K170" s="253"/>
      <c r="L170" s="254"/>
      <c r="M170" s="231"/>
      <c r="N170" s="231"/>
      <c r="O170" s="237"/>
      <c r="P170" s="253"/>
      <c r="Q170" s="253"/>
      <c r="R170" s="254"/>
      <c r="S170" s="120" t="str">
        <f t="shared" si="44"/>
        <v>DQ</v>
      </c>
      <c r="T170" s="120" t="str">
        <f t="shared" si="41"/>
        <v>DQ</v>
      </c>
      <c r="U170" s="281">
        <f t="shared" si="51"/>
        <v>0</v>
      </c>
      <c r="V170" s="71" t="str">
        <f t="shared" si="45"/>
        <v>DQ</v>
      </c>
      <c r="W170" s="120" t="str">
        <f t="shared" si="46"/>
        <v>DQ</v>
      </c>
      <c r="X170" s="281" t="str">
        <f t="shared" si="42"/>
        <v>DQ</v>
      </c>
      <c r="Y170" s="282" t="str">
        <f t="shared" si="43"/>
        <v>DQ</v>
      </c>
      <c r="Z170" s="93" t="str">
        <f t="shared" si="47"/>
        <v>DQ</v>
      </c>
      <c r="AA170" s="156" t="str">
        <f t="shared" si="48"/>
        <v>DQ</v>
      </c>
      <c r="AB170" s="434" t="str">
        <f t="shared" si="52"/>
        <v/>
      </c>
      <c r="AC170" s="435" t="str">
        <f t="shared" si="53"/>
        <v/>
      </c>
      <c r="AD170" s="507" t="str">
        <f t="shared" si="49"/>
        <v/>
      </c>
      <c r="AE170" s="507">
        <f t="shared" si="50"/>
        <v>0</v>
      </c>
      <c r="AF170" s="133"/>
      <c r="AG170" s="290"/>
    </row>
    <row r="171" spans="1:33" ht="14.25" customHeight="1" x14ac:dyDescent="0.3">
      <c r="A171" s="284">
        <v>145</v>
      </c>
      <c r="B171" s="651" t="str">
        <f>IF('Competitor List'!J150="Y",'Competitor List'!B150," ")</f>
        <v xml:space="preserve"> </v>
      </c>
      <c r="C171" s="651"/>
      <c r="D171" s="117" t="str">
        <f>IF('Competitor List'!H150="Y","Y","N")</f>
        <v>N</v>
      </c>
      <c r="E171" s="285">
        <f>'Competitor List'!O150</f>
        <v>805</v>
      </c>
      <c r="F171" s="518" t="str">
        <f xml:space="preserve"> T('Competitor List'!F150)</f>
        <v/>
      </c>
      <c r="G171" s="234"/>
      <c r="H171" s="234"/>
      <c r="I171" s="235"/>
      <c r="J171" s="255"/>
      <c r="K171" s="256"/>
      <c r="L171" s="257"/>
      <c r="M171" s="234"/>
      <c r="N171" s="234"/>
      <c r="O171" s="235"/>
      <c r="P171" s="256"/>
      <c r="Q171" s="256"/>
      <c r="R171" s="257"/>
      <c r="S171" s="117" t="str">
        <f t="shared" si="44"/>
        <v>DQ</v>
      </c>
      <c r="T171" s="117" t="str">
        <f t="shared" si="41"/>
        <v>DQ</v>
      </c>
      <c r="U171" s="269">
        <f t="shared" si="51"/>
        <v>0</v>
      </c>
      <c r="V171" s="78" t="str">
        <f t="shared" si="45"/>
        <v>DQ</v>
      </c>
      <c r="W171" s="117" t="str">
        <f t="shared" si="46"/>
        <v>DQ</v>
      </c>
      <c r="X171" s="286" t="str">
        <f t="shared" si="42"/>
        <v>DQ</v>
      </c>
      <c r="Y171" s="287" t="str">
        <f t="shared" si="43"/>
        <v>DQ</v>
      </c>
      <c r="Z171" s="93" t="str">
        <f t="shared" si="47"/>
        <v>DQ</v>
      </c>
      <c r="AA171" s="156" t="str">
        <f t="shared" si="48"/>
        <v>DQ</v>
      </c>
      <c r="AB171" s="430" t="str">
        <f t="shared" si="52"/>
        <v/>
      </c>
      <c r="AC171" s="431" t="str">
        <f t="shared" si="53"/>
        <v/>
      </c>
      <c r="AD171" s="505" t="str">
        <f t="shared" si="49"/>
        <v/>
      </c>
      <c r="AE171" s="505">
        <f t="shared" si="50"/>
        <v>0</v>
      </c>
      <c r="AF171" s="133"/>
      <c r="AG171" s="290"/>
    </row>
    <row r="172" spans="1:33" ht="14.25" customHeight="1" x14ac:dyDescent="0.3">
      <c r="A172" s="271">
        <v>146</v>
      </c>
      <c r="B172" s="653" t="str">
        <f>IF('Competitor List'!J151="Y",'Competitor List'!B151," ")</f>
        <v xml:space="preserve"> </v>
      </c>
      <c r="C172" s="653"/>
      <c r="D172" s="115" t="str">
        <f>IF('Competitor List'!H151="Y","Y","N")</f>
        <v>N</v>
      </c>
      <c r="E172" s="272">
        <f>'Competitor List'!O151</f>
        <v>806</v>
      </c>
      <c r="F172" s="515" t="str">
        <f xml:space="preserve"> T('Competitor List'!F151)</f>
        <v/>
      </c>
      <c r="G172" s="43"/>
      <c r="H172" s="43"/>
      <c r="I172" s="44"/>
      <c r="J172" s="243"/>
      <c r="K172" s="244"/>
      <c r="L172" s="245"/>
      <c r="M172" s="43"/>
      <c r="N172" s="43"/>
      <c r="O172" s="44"/>
      <c r="P172" s="244"/>
      <c r="Q172" s="244"/>
      <c r="R172" s="245"/>
      <c r="S172" s="115" t="str">
        <f t="shared" si="44"/>
        <v>DQ</v>
      </c>
      <c r="T172" s="115" t="str">
        <f t="shared" si="41"/>
        <v>DQ</v>
      </c>
      <c r="U172" s="273">
        <f t="shared" si="51"/>
        <v>0</v>
      </c>
      <c r="V172" s="32" t="str">
        <f t="shared" si="45"/>
        <v>DQ</v>
      </c>
      <c r="W172" s="115" t="str">
        <f t="shared" si="46"/>
        <v>DQ</v>
      </c>
      <c r="X172" s="273" t="str">
        <f t="shared" si="42"/>
        <v>DQ</v>
      </c>
      <c r="Y172" s="274" t="str">
        <f t="shared" si="43"/>
        <v>DQ</v>
      </c>
      <c r="Z172" s="93" t="str">
        <f t="shared" si="47"/>
        <v>DQ</v>
      </c>
      <c r="AA172" s="156" t="str">
        <f t="shared" si="48"/>
        <v>DQ</v>
      </c>
      <c r="AB172" s="432" t="str">
        <f t="shared" si="52"/>
        <v/>
      </c>
      <c r="AC172" s="433" t="str">
        <f t="shared" si="53"/>
        <v/>
      </c>
      <c r="AD172" s="506" t="str">
        <f t="shared" si="49"/>
        <v/>
      </c>
      <c r="AE172" s="506">
        <f t="shared" si="50"/>
        <v>0</v>
      </c>
      <c r="AF172" s="133"/>
      <c r="AG172" s="290"/>
    </row>
    <row r="173" spans="1:33" ht="14.25" customHeight="1" thickBot="1" x14ac:dyDescent="0.35">
      <c r="A173" s="275">
        <v>147</v>
      </c>
      <c r="B173" s="654" t="str">
        <f>IF('Competitor List'!J152="Y",'Competitor List'!B152," ")</f>
        <v xml:space="preserve"> </v>
      </c>
      <c r="C173" s="654"/>
      <c r="D173" s="122" t="str">
        <f>IF('Competitor List'!H152="Y","Y","N")</f>
        <v>N</v>
      </c>
      <c r="E173" s="276">
        <f>'Competitor List'!O152</f>
        <v>807</v>
      </c>
      <c r="F173" s="516" t="str">
        <f xml:space="preserve"> T('Competitor List'!F152)</f>
        <v/>
      </c>
      <c r="G173" s="232"/>
      <c r="H173" s="232"/>
      <c r="I173" s="233"/>
      <c r="J173" s="246"/>
      <c r="K173" s="247"/>
      <c r="L173" s="248"/>
      <c r="M173" s="232"/>
      <c r="N173" s="232"/>
      <c r="O173" s="233"/>
      <c r="P173" s="247"/>
      <c r="Q173" s="247"/>
      <c r="R173" s="248"/>
      <c r="S173" s="122" t="str">
        <f t="shared" si="44"/>
        <v>DQ</v>
      </c>
      <c r="T173" s="122" t="str">
        <f t="shared" si="41"/>
        <v>DQ</v>
      </c>
      <c r="U173" s="281">
        <f t="shared" si="51"/>
        <v>0</v>
      </c>
      <c r="V173" s="75" t="str">
        <f t="shared" si="45"/>
        <v>DQ</v>
      </c>
      <c r="W173" s="122" t="str">
        <f t="shared" si="46"/>
        <v>DQ</v>
      </c>
      <c r="X173" s="277" t="str">
        <f t="shared" si="42"/>
        <v>DQ</v>
      </c>
      <c r="Y173" s="278" t="str">
        <f t="shared" si="43"/>
        <v>DQ</v>
      </c>
      <c r="Z173" s="93" t="str">
        <f t="shared" si="47"/>
        <v>DQ</v>
      </c>
      <c r="AA173" s="156" t="str">
        <f t="shared" si="48"/>
        <v>DQ</v>
      </c>
      <c r="AB173" s="434" t="str">
        <f t="shared" si="52"/>
        <v/>
      </c>
      <c r="AC173" s="435" t="str">
        <f t="shared" si="53"/>
        <v/>
      </c>
      <c r="AD173" s="507" t="str">
        <f t="shared" si="49"/>
        <v/>
      </c>
      <c r="AE173" s="507">
        <f t="shared" si="50"/>
        <v>0</v>
      </c>
      <c r="AF173" s="133"/>
      <c r="AG173" s="290"/>
    </row>
    <row r="174" spans="1:33" ht="14.25" customHeight="1" x14ac:dyDescent="0.3">
      <c r="A174" s="267">
        <v>148</v>
      </c>
      <c r="B174" s="655" t="str">
        <f>IF('Competitor List'!J153="Y",'Competitor List'!B153," ")</f>
        <v xml:space="preserve"> </v>
      </c>
      <c r="C174" s="655"/>
      <c r="D174" s="118" t="str">
        <f>IF('Competitor List'!H153="Y","Y","N")</f>
        <v>N</v>
      </c>
      <c r="E174" s="268">
        <f>'Competitor List'!O153</f>
        <v>808</v>
      </c>
      <c r="F174" s="514" t="str">
        <f xml:space="preserve"> T('Competitor List'!F153)</f>
        <v/>
      </c>
      <c r="G174" s="230"/>
      <c r="H174" s="230"/>
      <c r="I174" s="236"/>
      <c r="J174" s="249"/>
      <c r="K174" s="250"/>
      <c r="L174" s="251"/>
      <c r="M174" s="230"/>
      <c r="N174" s="230"/>
      <c r="O174" s="236"/>
      <c r="P174" s="250"/>
      <c r="Q174" s="250"/>
      <c r="R174" s="251"/>
      <c r="S174" s="118" t="str">
        <f t="shared" si="44"/>
        <v>DQ</v>
      </c>
      <c r="T174" s="118" t="str">
        <f t="shared" si="41"/>
        <v>DQ</v>
      </c>
      <c r="U174" s="269">
        <f t="shared" si="51"/>
        <v>0</v>
      </c>
      <c r="V174" s="87" t="str">
        <f t="shared" si="45"/>
        <v>DQ</v>
      </c>
      <c r="W174" s="118" t="str">
        <f t="shared" si="46"/>
        <v>DQ</v>
      </c>
      <c r="X174" s="269" t="str">
        <f t="shared" si="42"/>
        <v>DQ</v>
      </c>
      <c r="Y174" s="270" t="str">
        <f t="shared" si="43"/>
        <v>DQ</v>
      </c>
      <c r="Z174" s="93" t="str">
        <f t="shared" si="47"/>
        <v>DQ</v>
      </c>
      <c r="AA174" s="156" t="str">
        <f t="shared" si="48"/>
        <v>DQ</v>
      </c>
      <c r="AB174" s="430" t="str">
        <f t="shared" si="52"/>
        <v/>
      </c>
      <c r="AC174" s="431" t="str">
        <f t="shared" si="53"/>
        <v/>
      </c>
      <c r="AD174" s="505" t="str">
        <f t="shared" si="49"/>
        <v/>
      </c>
      <c r="AE174" s="505">
        <f t="shared" si="50"/>
        <v>0</v>
      </c>
      <c r="AF174" s="133"/>
      <c r="AG174" s="290"/>
    </row>
    <row r="175" spans="1:33" ht="14.25" customHeight="1" x14ac:dyDescent="0.3">
      <c r="A175" s="271">
        <v>149</v>
      </c>
      <c r="B175" s="653" t="str">
        <f>IF('Competitor List'!J154="Y",'Competitor List'!B154," ")</f>
        <v xml:space="preserve"> </v>
      </c>
      <c r="C175" s="653"/>
      <c r="D175" s="115" t="str">
        <f>IF('Competitor List'!H154="Y","Y","N")</f>
        <v>N</v>
      </c>
      <c r="E175" s="272">
        <f>'Competitor List'!O154</f>
        <v>809</v>
      </c>
      <c r="F175" s="515" t="str">
        <f xml:space="preserve"> T('Competitor List'!F154)</f>
        <v/>
      </c>
      <c r="G175" s="43"/>
      <c r="H175" s="43"/>
      <c r="I175" s="44"/>
      <c r="J175" s="243"/>
      <c r="K175" s="244"/>
      <c r="L175" s="245"/>
      <c r="M175" s="43"/>
      <c r="N175" s="43"/>
      <c r="O175" s="44"/>
      <c r="P175" s="244"/>
      <c r="Q175" s="244"/>
      <c r="R175" s="245"/>
      <c r="S175" s="115" t="str">
        <f t="shared" si="44"/>
        <v>DQ</v>
      </c>
      <c r="T175" s="115" t="str">
        <f t="shared" si="41"/>
        <v>DQ</v>
      </c>
      <c r="U175" s="273">
        <f t="shared" si="51"/>
        <v>0</v>
      </c>
      <c r="V175" s="32" t="str">
        <f t="shared" si="45"/>
        <v>DQ</v>
      </c>
      <c r="W175" s="115" t="str">
        <f t="shared" si="46"/>
        <v>DQ</v>
      </c>
      <c r="X175" s="273" t="str">
        <f t="shared" si="42"/>
        <v>DQ</v>
      </c>
      <c r="Y175" s="274" t="str">
        <f t="shared" si="43"/>
        <v>DQ</v>
      </c>
      <c r="Z175" s="93" t="str">
        <f t="shared" si="47"/>
        <v>DQ</v>
      </c>
      <c r="AA175" s="156" t="str">
        <f t="shared" si="48"/>
        <v>DQ</v>
      </c>
      <c r="AB175" s="432" t="str">
        <f t="shared" si="52"/>
        <v/>
      </c>
      <c r="AC175" s="433" t="str">
        <f t="shared" si="53"/>
        <v/>
      </c>
      <c r="AD175" s="506" t="str">
        <f t="shared" si="49"/>
        <v/>
      </c>
      <c r="AE175" s="506">
        <f t="shared" si="50"/>
        <v>0</v>
      </c>
      <c r="AF175" s="133"/>
      <c r="AG175" s="290"/>
    </row>
    <row r="176" spans="1:33" ht="14.25" customHeight="1" thickBot="1" x14ac:dyDescent="0.35">
      <c r="A176" s="279">
        <v>150</v>
      </c>
      <c r="B176" s="656" t="str">
        <f>IF('Competitor List'!J155="Y",'Competitor List'!B155," ")</f>
        <v xml:space="preserve"> </v>
      </c>
      <c r="C176" s="656"/>
      <c r="D176" s="120" t="str">
        <f>IF('Competitor List'!H155="Y","Y","N")</f>
        <v>N</v>
      </c>
      <c r="E176" s="280">
        <f>'Competitor List'!O155</f>
        <v>810</v>
      </c>
      <c r="F176" s="517" t="str">
        <f xml:space="preserve"> T('Competitor List'!F155)</f>
        <v/>
      </c>
      <c r="G176" s="231"/>
      <c r="H176" s="231"/>
      <c r="I176" s="237"/>
      <c r="J176" s="252"/>
      <c r="K176" s="253"/>
      <c r="L176" s="254"/>
      <c r="M176" s="231"/>
      <c r="N176" s="231"/>
      <c r="O176" s="237"/>
      <c r="P176" s="253"/>
      <c r="Q176" s="253"/>
      <c r="R176" s="254"/>
      <c r="S176" s="120" t="str">
        <f t="shared" si="44"/>
        <v>DQ</v>
      </c>
      <c r="T176" s="120" t="str">
        <f t="shared" si="41"/>
        <v>DQ</v>
      </c>
      <c r="U176" s="281">
        <f t="shared" si="51"/>
        <v>0</v>
      </c>
      <c r="V176" s="71" t="str">
        <f t="shared" si="45"/>
        <v>DQ</v>
      </c>
      <c r="W176" s="120" t="str">
        <f t="shared" si="46"/>
        <v>DQ</v>
      </c>
      <c r="X176" s="281" t="str">
        <f t="shared" si="42"/>
        <v>DQ</v>
      </c>
      <c r="Y176" s="282" t="str">
        <f t="shared" si="43"/>
        <v>DQ</v>
      </c>
      <c r="Z176" s="93" t="str">
        <f t="shared" si="47"/>
        <v>DQ</v>
      </c>
      <c r="AA176" s="156" t="str">
        <f t="shared" si="48"/>
        <v>DQ</v>
      </c>
      <c r="AB176" s="434" t="str">
        <f t="shared" si="52"/>
        <v/>
      </c>
      <c r="AC176" s="435" t="str">
        <f t="shared" si="53"/>
        <v/>
      </c>
      <c r="AD176" s="507" t="str">
        <f t="shared" si="49"/>
        <v/>
      </c>
      <c r="AE176" s="507">
        <f t="shared" si="50"/>
        <v>0</v>
      </c>
      <c r="AF176" s="133"/>
      <c r="AG176" s="290"/>
    </row>
  </sheetData>
  <sheetProtection sheet="1" objects="1" scenarios="1"/>
  <mergeCells count="237">
    <mergeCell ref="AI35:AJ35"/>
    <mergeCell ref="AB9:AC9"/>
    <mergeCell ref="AB10:AC10"/>
    <mergeCell ref="AB11:AC11"/>
    <mergeCell ref="AB12:AC12"/>
    <mergeCell ref="AB13:AC13"/>
    <mergeCell ref="AB14:AC14"/>
    <mergeCell ref="AB15:AC15"/>
    <mergeCell ref="AB16:AC16"/>
    <mergeCell ref="AB17:AC17"/>
    <mergeCell ref="AB18:AC18"/>
    <mergeCell ref="AB19:AC19"/>
    <mergeCell ref="AB20:AC20"/>
    <mergeCell ref="AB21:AC21"/>
    <mergeCell ref="AG24:AG26"/>
    <mergeCell ref="B159:C159"/>
    <mergeCell ref="B160:C160"/>
    <mergeCell ref="B161:C161"/>
    <mergeCell ref="B162:C162"/>
    <mergeCell ref="B163:C163"/>
    <mergeCell ref="B154:C154"/>
    <mergeCell ref="B155:C155"/>
    <mergeCell ref="B156:C156"/>
    <mergeCell ref="B157:C157"/>
    <mergeCell ref="B158:C158"/>
    <mergeCell ref="B174:C174"/>
    <mergeCell ref="B175:C175"/>
    <mergeCell ref="B176:C176"/>
    <mergeCell ref="B169:C169"/>
    <mergeCell ref="B170:C170"/>
    <mergeCell ref="B171:C171"/>
    <mergeCell ref="B172:C172"/>
    <mergeCell ref="B173:C173"/>
    <mergeCell ref="B164:C164"/>
    <mergeCell ref="B165:C165"/>
    <mergeCell ref="B166:C166"/>
    <mergeCell ref="B167:C167"/>
    <mergeCell ref="B168:C168"/>
    <mergeCell ref="B149:C149"/>
    <mergeCell ref="B150:C150"/>
    <mergeCell ref="B151:C151"/>
    <mergeCell ref="B152:C152"/>
    <mergeCell ref="B153:C153"/>
    <mergeCell ref="B144:C144"/>
    <mergeCell ref="B145:C145"/>
    <mergeCell ref="B146:C146"/>
    <mergeCell ref="B147:C147"/>
    <mergeCell ref="B148:C148"/>
    <mergeCell ref="B139:C139"/>
    <mergeCell ref="B140:C140"/>
    <mergeCell ref="B141:C141"/>
    <mergeCell ref="B142:C142"/>
    <mergeCell ref="B143:C143"/>
    <mergeCell ref="B134:C134"/>
    <mergeCell ref="B135:C135"/>
    <mergeCell ref="B136:C136"/>
    <mergeCell ref="B137:C137"/>
    <mergeCell ref="B138:C138"/>
    <mergeCell ref="B129:C129"/>
    <mergeCell ref="B130:C130"/>
    <mergeCell ref="B131:C131"/>
    <mergeCell ref="B132:C132"/>
    <mergeCell ref="B133:C133"/>
    <mergeCell ref="B124:C124"/>
    <mergeCell ref="B125:C125"/>
    <mergeCell ref="B126:C126"/>
    <mergeCell ref="B127:C127"/>
    <mergeCell ref="B128:C128"/>
    <mergeCell ref="B119:C119"/>
    <mergeCell ref="B120:C120"/>
    <mergeCell ref="B121:C121"/>
    <mergeCell ref="B122:C122"/>
    <mergeCell ref="B123:C123"/>
    <mergeCell ref="B114:C114"/>
    <mergeCell ref="B115:C115"/>
    <mergeCell ref="B116:C116"/>
    <mergeCell ref="B117:C117"/>
    <mergeCell ref="B118:C118"/>
    <mergeCell ref="B109:C109"/>
    <mergeCell ref="B110:C110"/>
    <mergeCell ref="B111:C111"/>
    <mergeCell ref="B112:C112"/>
    <mergeCell ref="B113:C113"/>
    <mergeCell ref="B104:C104"/>
    <mergeCell ref="B105:C105"/>
    <mergeCell ref="B106:C106"/>
    <mergeCell ref="B107:C107"/>
    <mergeCell ref="B108:C108"/>
    <mergeCell ref="B99:C99"/>
    <mergeCell ref="B100:C100"/>
    <mergeCell ref="B101:C101"/>
    <mergeCell ref="B102:C102"/>
    <mergeCell ref="B103:C103"/>
    <mergeCell ref="B94:C94"/>
    <mergeCell ref="B95:C95"/>
    <mergeCell ref="B96:C96"/>
    <mergeCell ref="B97:C97"/>
    <mergeCell ref="B98:C98"/>
    <mergeCell ref="B89:C89"/>
    <mergeCell ref="B90:C90"/>
    <mergeCell ref="B91:C91"/>
    <mergeCell ref="B92:C92"/>
    <mergeCell ref="B93:C93"/>
    <mergeCell ref="B84:C84"/>
    <mergeCell ref="B85:C85"/>
    <mergeCell ref="B86:C86"/>
    <mergeCell ref="B87:C87"/>
    <mergeCell ref="B88:C88"/>
    <mergeCell ref="B79:C79"/>
    <mergeCell ref="B80:C80"/>
    <mergeCell ref="B81:C81"/>
    <mergeCell ref="B82:C82"/>
    <mergeCell ref="B83:C83"/>
    <mergeCell ref="B74:C74"/>
    <mergeCell ref="B75:C75"/>
    <mergeCell ref="B76:C76"/>
    <mergeCell ref="B77:C77"/>
    <mergeCell ref="B78:C78"/>
    <mergeCell ref="B58:C58"/>
    <mergeCell ref="B59:C59"/>
    <mergeCell ref="B60:C60"/>
    <mergeCell ref="B61:C61"/>
    <mergeCell ref="B62:C62"/>
    <mergeCell ref="B53:C53"/>
    <mergeCell ref="B54:C54"/>
    <mergeCell ref="B55:C55"/>
    <mergeCell ref="B56:C56"/>
    <mergeCell ref="B57:C57"/>
    <mergeCell ref="B69:C69"/>
    <mergeCell ref="B70:C70"/>
    <mergeCell ref="B71:C71"/>
    <mergeCell ref="B72:C72"/>
    <mergeCell ref="B73:C73"/>
    <mergeCell ref="B67:C67"/>
    <mergeCell ref="B68:C68"/>
    <mergeCell ref="B63:C63"/>
    <mergeCell ref="B64:C64"/>
    <mergeCell ref="B65:C65"/>
    <mergeCell ref="B66:C66"/>
    <mergeCell ref="B48:C48"/>
    <mergeCell ref="B49:C49"/>
    <mergeCell ref="B50:C50"/>
    <mergeCell ref="B51:C51"/>
    <mergeCell ref="B52:C52"/>
    <mergeCell ref="B43:C43"/>
    <mergeCell ref="B44:C44"/>
    <mergeCell ref="B45:C45"/>
    <mergeCell ref="B46:C46"/>
    <mergeCell ref="B47:C47"/>
    <mergeCell ref="B39:C39"/>
    <mergeCell ref="B26:C26"/>
    <mergeCell ref="B40:C40"/>
    <mergeCell ref="B41:C41"/>
    <mergeCell ref="B42:C42"/>
    <mergeCell ref="B33:C33"/>
    <mergeCell ref="B34:C34"/>
    <mergeCell ref="B35:C35"/>
    <mergeCell ref="B36:C36"/>
    <mergeCell ref="B37:C37"/>
    <mergeCell ref="B28:C28"/>
    <mergeCell ref="B29:C29"/>
    <mergeCell ref="B30:C30"/>
    <mergeCell ref="B31:C31"/>
    <mergeCell ref="B32:C32"/>
    <mergeCell ref="B27:C27"/>
    <mergeCell ref="B38:C38"/>
    <mergeCell ref="U22:X22"/>
    <mergeCell ref="J17:Q17"/>
    <mergeCell ref="U17:Y17"/>
    <mergeCell ref="U18:Y18"/>
    <mergeCell ref="U19:Y19"/>
    <mergeCell ref="U20:Y20"/>
    <mergeCell ref="U21:Y21"/>
    <mergeCell ref="T23:X23"/>
    <mergeCell ref="B17:E17"/>
    <mergeCell ref="B18:E18"/>
    <mergeCell ref="A1:Y2"/>
    <mergeCell ref="A4:Y4"/>
    <mergeCell ref="A6:Y6"/>
    <mergeCell ref="A3:Y3"/>
    <mergeCell ref="A5:Y5"/>
    <mergeCell ref="B9:E9"/>
    <mergeCell ref="B10:E10"/>
    <mergeCell ref="A8:F8"/>
    <mergeCell ref="B11:E11"/>
    <mergeCell ref="J9:Q9"/>
    <mergeCell ref="J10:Q10"/>
    <mergeCell ref="J11:Q11"/>
    <mergeCell ref="T8:AC8"/>
    <mergeCell ref="I8:R8"/>
    <mergeCell ref="M25:O25"/>
    <mergeCell ref="J16:Q16"/>
    <mergeCell ref="B12:E12"/>
    <mergeCell ref="B13:E13"/>
    <mergeCell ref="B14:E14"/>
    <mergeCell ref="B15:E15"/>
    <mergeCell ref="B16:E16"/>
    <mergeCell ref="P21:Q21"/>
    <mergeCell ref="P22:Q22"/>
    <mergeCell ref="P23:Q23"/>
    <mergeCell ref="J21:O21"/>
    <mergeCell ref="J22:O22"/>
    <mergeCell ref="J23:O23"/>
    <mergeCell ref="I20:R20"/>
    <mergeCell ref="J13:Q13"/>
    <mergeCell ref="J14:Q14"/>
    <mergeCell ref="J18:Q18"/>
    <mergeCell ref="J12:Q12"/>
    <mergeCell ref="J15:Q15"/>
    <mergeCell ref="B21:D21"/>
    <mergeCell ref="B22:D22"/>
    <mergeCell ref="B23:D23"/>
    <mergeCell ref="A20:F20"/>
    <mergeCell ref="Y25:Y26"/>
    <mergeCell ref="F25:F26"/>
    <mergeCell ref="E25:E26"/>
    <mergeCell ref="Z25:Z26"/>
    <mergeCell ref="AB25:AE25"/>
    <mergeCell ref="U9:Y9"/>
    <mergeCell ref="U10:Y10"/>
    <mergeCell ref="U11:Y11"/>
    <mergeCell ref="U12:Y12"/>
    <mergeCell ref="U13:Y13"/>
    <mergeCell ref="P25:R25"/>
    <mergeCell ref="U25:U26"/>
    <mergeCell ref="U14:Y14"/>
    <mergeCell ref="AB24:AC24"/>
    <mergeCell ref="AA25:AA26"/>
    <mergeCell ref="U15:Y15"/>
    <mergeCell ref="U16:Y16"/>
    <mergeCell ref="S25:S26"/>
    <mergeCell ref="T25:T26"/>
    <mergeCell ref="V25:V26"/>
    <mergeCell ref="W25:W26"/>
    <mergeCell ref="X25:X26"/>
    <mergeCell ref="G25:I25"/>
    <mergeCell ref="J25:L25"/>
  </mergeCells>
  <conditionalFormatting sqref="W27:W176">
    <cfRule type="top10" dxfId="808" priority="39" bottom="1" rank="5"/>
  </conditionalFormatting>
  <conditionalFormatting sqref="T27:T176">
    <cfRule type="top10" dxfId="807" priority="5" bottom="1" rank="5"/>
  </conditionalFormatting>
  <conditionalFormatting sqref="U27:U176">
    <cfRule type="cellIs" dxfId="806" priority="4" operator="equal">
      <formula>0</formula>
    </cfRule>
  </conditionalFormatting>
  <conditionalFormatting sqref="Y27:Z176">
    <cfRule type="top10" dxfId="805" priority="60" bottom="1" rank="5"/>
  </conditionalFormatting>
  <conditionalFormatting sqref="AJ38:AJ46">
    <cfRule type="cellIs" dxfId="804" priority="3" operator="equal">
      <formula>0</formula>
    </cfRule>
  </conditionalFormatting>
  <conditionalFormatting sqref="AB27:AE176">
    <cfRule type="cellIs" dxfId="803" priority="1" operator="equal">
      <formula>0</formula>
    </cfRule>
  </conditionalFormatting>
  <printOptions horizontalCentered="1" verticalCentered="1"/>
  <pageMargins left="0.45" right="0.45" top="0.5" bottom="0.45" header="0" footer="0.05"/>
  <pageSetup scale="8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3"/>
    <pageSetUpPr fitToPage="1"/>
  </sheetPr>
  <dimension ref="A1:AR176"/>
  <sheetViews>
    <sheetView topLeftCell="A16" zoomScaleNormal="100" workbookViewId="0">
      <selection activeCell="G47" sqref="G47:I50"/>
    </sheetView>
  </sheetViews>
  <sheetFormatPr defaultColWidth="9.1796875" defaultRowHeight="14.25" customHeight="1" x14ac:dyDescent="0.3"/>
  <cols>
    <col min="1" max="1" width="5.1796875" style="261" customWidth="1"/>
    <col min="2" max="2" width="8.453125" style="18" customWidth="1"/>
    <col min="3" max="3" width="7.81640625" style="18" customWidth="1"/>
    <col min="4" max="4" width="3.453125" style="10" customWidth="1"/>
    <col min="5" max="5" width="5.81640625" style="10" customWidth="1"/>
    <col min="6" max="6" width="6.453125" style="10" customWidth="1"/>
    <col min="7" max="7" width="5.1796875" style="10" customWidth="1"/>
    <col min="8" max="8" width="3.26953125" style="10" customWidth="1"/>
    <col min="9" max="9" width="5.7265625" style="10" customWidth="1"/>
    <col min="10" max="10" width="5.1796875" style="10" customWidth="1"/>
    <col min="11" max="11" width="3.26953125" style="10" customWidth="1"/>
    <col min="12" max="12" width="5.7265625" style="10" customWidth="1"/>
    <col min="13" max="13" width="5.1796875" style="10" customWidth="1"/>
    <col min="14" max="14" width="3.26953125" style="10" customWidth="1"/>
    <col min="15" max="15" width="5.7265625" style="10" customWidth="1"/>
    <col min="16" max="16" width="5.1796875" style="10" customWidth="1"/>
    <col min="17" max="17" width="3.26953125" style="10" customWidth="1"/>
    <col min="18" max="18" width="6.453125" style="10" customWidth="1"/>
    <col min="19" max="21" width="5.54296875" style="10" customWidth="1"/>
    <col min="22" max="22" width="6" style="10" customWidth="1"/>
    <col min="23" max="23" width="5.81640625" style="10" customWidth="1"/>
    <col min="24" max="24" width="6.453125" style="10" customWidth="1"/>
    <col min="25" max="25" width="7.26953125" style="10" customWidth="1"/>
    <col min="26" max="26" width="10.54296875" style="10" hidden="1" customWidth="1"/>
    <col min="27" max="27" width="10.54296875" style="136" hidden="1" customWidth="1"/>
    <col min="28" max="31" width="5.453125" style="136" customWidth="1"/>
    <col min="32" max="32" width="3.26953125" style="136" customWidth="1"/>
    <col min="33" max="33" width="8" style="132" customWidth="1"/>
    <col min="34" max="34" width="3.26953125" style="10" customWidth="1"/>
    <col min="35" max="35" width="6.81640625" style="10" customWidth="1"/>
    <col min="36" max="36" width="10.453125" style="10" customWidth="1"/>
    <col min="37" max="40" width="6.81640625" style="10" customWidth="1"/>
    <col min="41" max="43" width="9.1796875" style="10"/>
    <col min="44" max="44" width="6.26953125" style="10" customWidth="1"/>
    <col min="45" max="16384" width="9.1796875" style="10"/>
  </cols>
  <sheetData>
    <row r="1" spans="1:44" ht="14.25" customHeight="1" x14ac:dyDescent="0.35">
      <c r="A1" s="589" t="str">
        <f>'Competitor List'!B1</f>
        <v>IBS 600 YARD MATCH #1</v>
      </c>
      <c r="B1" s="666"/>
      <c r="C1" s="666"/>
      <c r="D1" s="666"/>
      <c r="E1" s="666"/>
      <c r="F1" s="666"/>
      <c r="G1" s="666"/>
      <c r="H1" s="666"/>
      <c r="I1" s="666"/>
      <c r="J1" s="666"/>
      <c r="K1" s="666"/>
      <c r="L1" s="666"/>
      <c r="M1" s="666"/>
      <c r="N1" s="666"/>
      <c r="O1" s="666"/>
      <c r="P1" s="666"/>
      <c r="Q1" s="666"/>
      <c r="R1" s="666"/>
      <c r="S1" s="666"/>
      <c r="T1" s="666"/>
      <c r="U1" s="666"/>
      <c r="V1" s="666"/>
      <c r="W1" s="666"/>
      <c r="X1" s="666"/>
      <c r="Y1" s="666"/>
      <c r="Z1" s="396"/>
      <c r="AA1" s="134"/>
      <c r="AB1" s="134"/>
      <c r="AC1" s="134"/>
      <c r="AD1" s="134"/>
      <c r="AE1" s="134"/>
      <c r="AF1" s="292"/>
      <c r="AG1" s="154"/>
      <c r="AI1" s="4" t="s">
        <v>0</v>
      </c>
      <c r="AJ1" s="5"/>
      <c r="AK1" s="5"/>
      <c r="AL1" s="5"/>
      <c r="AM1" s="6"/>
      <c r="AN1" s="6"/>
      <c r="AO1" s="6"/>
      <c r="AP1" s="6"/>
      <c r="AQ1" s="6"/>
      <c r="AR1" s="6"/>
    </row>
    <row r="2" spans="1:44" ht="14.25" customHeight="1" x14ac:dyDescent="0.35">
      <c r="A2" s="667"/>
      <c r="B2" s="667"/>
      <c r="C2" s="667"/>
      <c r="D2" s="667"/>
      <c r="E2" s="667"/>
      <c r="F2" s="667"/>
      <c r="G2" s="667"/>
      <c r="H2" s="667"/>
      <c r="I2" s="667"/>
      <c r="J2" s="667"/>
      <c r="K2" s="667"/>
      <c r="L2" s="667"/>
      <c r="M2" s="667"/>
      <c r="N2" s="667"/>
      <c r="O2" s="667"/>
      <c r="P2" s="667"/>
      <c r="Q2" s="667"/>
      <c r="R2" s="667"/>
      <c r="S2" s="667"/>
      <c r="T2" s="667"/>
      <c r="U2" s="667"/>
      <c r="V2" s="667"/>
      <c r="W2" s="667"/>
      <c r="X2" s="667"/>
      <c r="Y2" s="667"/>
      <c r="Z2" s="135"/>
      <c r="AF2" s="127"/>
      <c r="AI2" s="7"/>
      <c r="AJ2" s="7"/>
      <c r="AK2" s="7"/>
      <c r="AL2" s="7"/>
      <c r="AM2" s="6"/>
      <c r="AN2" s="6"/>
      <c r="AO2" s="6"/>
      <c r="AP2" s="6"/>
      <c r="AQ2" s="6"/>
      <c r="AR2" s="6"/>
    </row>
    <row r="3" spans="1:44" ht="14.25" customHeight="1" x14ac:dyDescent="0.35">
      <c r="A3" s="589" t="str">
        <f>'Competitor List'!B2</f>
        <v>Your range name, City State</v>
      </c>
      <c r="B3" s="643"/>
      <c r="C3" s="643"/>
      <c r="D3" s="643"/>
      <c r="E3" s="643"/>
      <c r="F3" s="643"/>
      <c r="G3" s="643"/>
      <c r="H3" s="643"/>
      <c r="I3" s="643"/>
      <c r="J3" s="643"/>
      <c r="K3" s="643"/>
      <c r="L3" s="643"/>
      <c r="M3" s="643"/>
      <c r="N3" s="643"/>
      <c r="O3" s="643"/>
      <c r="P3" s="643"/>
      <c r="Q3" s="643"/>
      <c r="R3" s="643"/>
      <c r="S3" s="643"/>
      <c r="T3" s="643"/>
      <c r="U3" s="643"/>
      <c r="V3" s="643"/>
      <c r="W3" s="643"/>
      <c r="X3" s="643"/>
      <c r="Y3" s="643"/>
      <c r="Z3" s="137"/>
      <c r="AA3" s="138"/>
      <c r="AB3" s="138"/>
      <c r="AC3" s="138"/>
      <c r="AD3" s="138"/>
      <c r="AE3" s="138"/>
      <c r="AF3" s="293"/>
      <c r="AG3" s="155"/>
      <c r="AI3" s="8" t="s">
        <v>33</v>
      </c>
      <c r="AJ3" s="7"/>
      <c r="AK3" s="7"/>
      <c r="AL3" s="7"/>
      <c r="AM3" s="6"/>
      <c r="AN3" s="6"/>
      <c r="AO3" s="6"/>
      <c r="AP3" s="6"/>
      <c r="AQ3" s="6"/>
      <c r="AR3" s="6"/>
    </row>
    <row r="4" spans="1:44" s="298" customFormat="1" ht="14.25" customHeight="1" x14ac:dyDescent="0.35">
      <c r="A4" s="669">
        <f>'Competitor List'!B3</f>
        <v>43499</v>
      </c>
      <c r="B4" s="669"/>
      <c r="C4" s="669"/>
      <c r="D4" s="669"/>
      <c r="E4" s="669"/>
      <c r="F4" s="669"/>
      <c r="G4" s="669"/>
      <c r="H4" s="669"/>
      <c r="I4" s="669"/>
      <c r="J4" s="669"/>
      <c r="K4" s="669"/>
      <c r="L4" s="669"/>
      <c r="M4" s="669"/>
      <c r="N4" s="669"/>
      <c r="O4" s="669"/>
      <c r="P4" s="669"/>
      <c r="Q4" s="669"/>
      <c r="R4" s="669"/>
      <c r="S4" s="669"/>
      <c r="T4" s="669"/>
      <c r="U4" s="669"/>
      <c r="V4" s="669"/>
      <c r="W4" s="669"/>
      <c r="X4" s="669"/>
      <c r="Y4" s="669"/>
      <c r="Z4" s="137"/>
      <c r="AA4" s="93"/>
      <c r="AB4" s="93"/>
      <c r="AC4" s="93"/>
      <c r="AD4" s="93"/>
      <c r="AE4" s="93"/>
      <c r="AF4" s="294"/>
      <c r="AG4" s="16"/>
      <c r="AH4" s="10"/>
      <c r="AI4" s="7"/>
      <c r="AJ4" s="7"/>
      <c r="AK4" s="7"/>
      <c r="AL4" s="7"/>
      <c r="AM4" s="6"/>
      <c r="AN4" s="6"/>
      <c r="AO4" s="6"/>
      <c r="AP4" s="39"/>
      <c r="AQ4" s="6"/>
      <c r="AR4" s="6"/>
    </row>
    <row r="5" spans="1:44" s="298" customFormat="1" ht="14.25" customHeight="1" x14ac:dyDescent="0.35">
      <c r="A5" s="670"/>
      <c r="B5" s="670"/>
      <c r="C5" s="670"/>
      <c r="D5" s="670"/>
      <c r="E5" s="670"/>
      <c r="F5" s="670"/>
      <c r="G5" s="670"/>
      <c r="H5" s="670"/>
      <c r="I5" s="670"/>
      <c r="J5" s="670"/>
      <c r="K5" s="670"/>
      <c r="L5" s="670"/>
      <c r="M5" s="670"/>
      <c r="N5" s="670"/>
      <c r="O5" s="670"/>
      <c r="P5" s="670"/>
      <c r="Q5" s="670"/>
      <c r="R5" s="670"/>
      <c r="S5" s="670"/>
      <c r="T5" s="670"/>
      <c r="U5" s="670"/>
      <c r="V5" s="670"/>
      <c r="W5" s="670"/>
      <c r="X5" s="670"/>
      <c r="Y5" s="670"/>
      <c r="Z5" s="135"/>
      <c r="AA5" s="55"/>
      <c r="AB5" s="55"/>
      <c r="AC5" s="55"/>
      <c r="AD5" s="503"/>
      <c r="AE5" s="55"/>
      <c r="AF5" s="295"/>
      <c r="AG5" s="56"/>
      <c r="AH5" s="10"/>
      <c r="AI5" s="8" t="s">
        <v>34</v>
      </c>
      <c r="AJ5" s="8"/>
      <c r="AK5" s="8"/>
      <c r="AL5" s="8"/>
      <c r="AM5" s="6"/>
      <c r="AN5" s="6"/>
      <c r="AO5" s="6"/>
      <c r="AP5" s="39"/>
      <c r="AQ5" s="6"/>
      <c r="AR5" s="6"/>
    </row>
    <row r="6" spans="1:44" s="298" customFormat="1" ht="14.25" customHeight="1" x14ac:dyDescent="0.35">
      <c r="A6" s="589" t="s">
        <v>39</v>
      </c>
      <c r="B6" s="589"/>
      <c r="C6" s="589"/>
      <c r="D6" s="589"/>
      <c r="E6" s="589"/>
      <c r="F6" s="589"/>
      <c r="G6" s="589"/>
      <c r="H6" s="589"/>
      <c r="I6" s="589"/>
      <c r="J6" s="589"/>
      <c r="K6" s="589"/>
      <c r="L6" s="589"/>
      <c r="M6" s="589"/>
      <c r="N6" s="589"/>
      <c r="O6" s="589"/>
      <c r="P6" s="589"/>
      <c r="Q6" s="589"/>
      <c r="R6" s="589"/>
      <c r="S6" s="589"/>
      <c r="T6" s="589"/>
      <c r="U6" s="589"/>
      <c r="V6" s="589"/>
      <c r="W6" s="589"/>
      <c r="X6" s="589"/>
      <c r="Y6" s="589"/>
      <c r="Z6" s="135"/>
      <c r="AA6" s="55"/>
      <c r="AB6" s="55"/>
      <c r="AC6" s="55"/>
      <c r="AD6" s="503"/>
      <c r="AE6" s="55"/>
      <c r="AF6" s="295"/>
      <c r="AG6" s="56"/>
      <c r="AH6" s="10"/>
      <c r="AI6" s="7"/>
      <c r="AJ6" s="8"/>
      <c r="AK6" s="8"/>
      <c r="AL6" s="8"/>
      <c r="AM6" s="6"/>
      <c r="AN6" s="6"/>
      <c r="AO6" s="6"/>
      <c r="AP6" s="39"/>
      <c r="AQ6" s="6"/>
      <c r="AR6" s="6"/>
    </row>
    <row r="7" spans="1:44" s="298" customFormat="1" ht="14.25" customHeight="1" thickBot="1" x14ac:dyDescent="0.4">
      <c r="A7" s="299"/>
      <c r="B7" s="299"/>
      <c r="C7" s="299"/>
      <c r="D7" s="299"/>
      <c r="E7" s="300"/>
      <c r="F7" s="300"/>
      <c r="G7" s="300"/>
      <c r="H7" s="300"/>
      <c r="I7" s="300"/>
      <c r="J7" s="300"/>
      <c r="K7" s="300"/>
      <c r="L7" s="300"/>
      <c r="M7" s="300"/>
      <c r="N7" s="300"/>
      <c r="O7" s="300"/>
      <c r="P7" s="300"/>
      <c r="Q7" s="300"/>
      <c r="R7" s="300"/>
      <c r="S7" s="300"/>
      <c r="T7" s="300"/>
      <c r="U7" s="300"/>
      <c r="V7" s="96"/>
      <c r="W7" s="301"/>
      <c r="X7" s="301"/>
      <c r="Y7" s="302"/>
      <c r="Z7" s="55"/>
      <c r="AA7" s="55"/>
      <c r="AB7" s="55"/>
      <c r="AC7" s="55"/>
      <c r="AD7" s="503"/>
      <c r="AE7" s="55"/>
      <c r="AF7" s="295"/>
      <c r="AG7" s="56"/>
      <c r="AH7" s="10"/>
      <c r="AI7" s="8" t="s">
        <v>35</v>
      </c>
      <c r="AJ7" s="8"/>
      <c r="AK7" s="8"/>
      <c r="AL7" s="8"/>
      <c r="AM7" s="6"/>
      <c r="AN7" s="6"/>
      <c r="AO7" s="6"/>
      <c r="AP7" s="39"/>
      <c r="AQ7" s="6"/>
      <c r="AR7" s="6"/>
    </row>
    <row r="8" spans="1:44" s="298" customFormat="1" ht="14.25" customHeight="1" x14ac:dyDescent="0.35">
      <c r="A8" s="679" t="s">
        <v>395</v>
      </c>
      <c r="B8" s="680"/>
      <c r="C8" s="680"/>
      <c r="D8" s="680"/>
      <c r="E8" s="680"/>
      <c r="F8" s="681"/>
      <c r="G8" s="56"/>
      <c r="H8" s="160"/>
      <c r="I8" s="647" t="s">
        <v>396</v>
      </c>
      <c r="J8" s="648"/>
      <c r="K8" s="648"/>
      <c r="L8" s="648"/>
      <c r="M8" s="648"/>
      <c r="N8" s="648"/>
      <c r="O8" s="648"/>
      <c r="P8" s="648"/>
      <c r="Q8" s="648"/>
      <c r="R8" s="649"/>
      <c r="S8" s="303"/>
      <c r="T8" s="647" t="s">
        <v>40</v>
      </c>
      <c r="U8" s="648"/>
      <c r="V8" s="648"/>
      <c r="W8" s="648"/>
      <c r="X8" s="648"/>
      <c r="Y8" s="648"/>
      <c r="Z8" s="648"/>
      <c r="AA8" s="648"/>
      <c r="AB8" s="648"/>
      <c r="AC8" s="649"/>
      <c r="AD8" s="56"/>
      <c r="AE8" s="50"/>
      <c r="AF8" s="296"/>
      <c r="AG8" s="56"/>
      <c r="AH8" s="10"/>
      <c r="AI8" s="7"/>
      <c r="AJ8" s="8"/>
      <c r="AK8" s="8"/>
      <c r="AL8" s="8"/>
      <c r="AM8" s="6"/>
      <c r="AN8" s="6"/>
      <c r="AO8" s="6"/>
      <c r="AP8" s="39"/>
      <c r="AQ8" s="6"/>
      <c r="AR8" s="6"/>
    </row>
    <row r="9" spans="1:44" s="298" customFormat="1" ht="14.25" customHeight="1" x14ac:dyDescent="0.35">
      <c r="A9" s="411" t="s">
        <v>12</v>
      </c>
      <c r="B9" s="621" t="e">
        <f>INDEX($B$27:$B$176,MATCH(1,$T$27:$T$176,0))</f>
        <v>#N/A</v>
      </c>
      <c r="C9" s="621"/>
      <c r="D9" s="621"/>
      <c r="E9" s="621"/>
      <c r="F9" s="443" t="e">
        <f>INDEX($Z$27:$Z$176,MATCH(1,$T$27:T$176,0))</f>
        <v>#N/A</v>
      </c>
      <c r="G9" s="55"/>
      <c r="H9" s="259"/>
      <c r="I9" s="411" t="s">
        <v>12</v>
      </c>
      <c r="J9" s="644" t="e">
        <f>INDEX($B$27:$B$176,MATCH(1,$W$27:$W$176,0))</f>
        <v>#N/A</v>
      </c>
      <c r="K9" s="645"/>
      <c r="L9" s="645"/>
      <c r="M9" s="645"/>
      <c r="N9" s="645"/>
      <c r="O9" s="645"/>
      <c r="P9" s="645"/>
      <c r="Q9" s="646"/>
      <c r="R9" s="498" t="e">
        <f>INDEX($AA$27:$AA$176,MATCH(1,$W$27:$W$176,0))</f>
        <v>#N/A</v>
      </c>
      <c r="S9" s="304"/>
      <c r="T9" s="411" t="s">
        <v>12</v>
      </c>
      <c r="U9" s="644" t="e">
        <f>INDEX($B$27:$B$176,MATCH(1,$Y$27:$Y$176,0))</f>
        <v>#N/A</v>
      </c>
      <c r="V9" s="645"/>
      <c r="W9" s="645"/>
      <c r="X9" s="645"/>
      <c r="Y9" s="646"/>
      <c r="Z9" s="413"/>
      <c r="AA9" s="442"/>
      <c r="AB9" s="689" t="e">
        <f>INDEX($X$27:$X$176,MATCH(1,$Y$27:$Y$176,0))</f>
        <v>#N/A</v>
      </c>
      <c r="AC9" s="690"/>
      <c r="AD9" s="508"/>
      <c r="AE9" s="139"/>
      <c r="AF9" s="297"/>
      <c r="AG9" s="56"/>
      <c r="AH9" s="10"/>
      <c r="AI9" s="8" t="s">
        <v>36</v>
      </c>
      <c r="AJ9" s="8"/>
      <c r="AK9" s="8"/>
      <c r="AL9" s="8"/>
      <c r="AM9" s="6"/>
      <c r="AN9" s="6"/>
      <c r="AO9" s="6"/>
      <c r="AP9" s="39"/>
      <c r="AQ9" s="6"/>
      <c r="AR9" s="6"/>
    </row>
    <row r="10" spans="1:44" s="298" customFormat="1" ht="14.25" customHeight="1" x14ac:dyDescent="0.35">
      <c r="A10" s="161" t="s">
        <v>13</v>
      </c>
      <c r="B10" s="573" t="e">
        <f>INDEX($B$27:$B$176,MATCH(2,$T$27:$T$176,0))</f>
        <v>#N/A</v>
      </c>
      <c r="C10" s="573"/>
      <c r="D10" s="573"/>
      <c r="E10" s="573"/>
      <c r="F10" s="165" t="e">
        <f>INDEX($Z$27:$Z$176,MATCH(2,$T$27:T$176,0))</f>
        <v>#N/A</v>
      </c>
      <c r="G10" s="55"/>
      <c r="H10" s="259"/>
      <c r="I10" s="161" t="s">
        <v>145</v>
      </c>
      <c r="J10" s="629" t="e">
        <f>INDEX($B$27:$B$176,MATCH(2,$W$27:$W$176,0))</f>
        <v>#N/A</v>
      </c>
      <c r="K10" s="630"/>
      <c r="L10" s="630"/>
      <c r="M10" s="630"/>
      <c r="N10" s="630"/>
      <c r="O10" s="630"/>
      <c r="P10" s="630"/>
      <c r="Q10" s="631"/>
      <c r="R10" s="499" t="e">
        <f>INDEX($AA$27:$AA$176,MATCH(2,$W$27:$W$176,0))</f>
        <v>#N/A</v>
      </c>
      <c r="S10" s="305"/>
      <c r="T10" s="161" t="s">
        <v>13</v>
      </c>
      <c r="U10" s="629" t="e">
        <f>INDEX($B$27:$B$176,MATCH(2,$Y$27:$Y$176,0))</f>
        <v>#N/A</v>
      </c>
      <c r="V10" s="630"/>
      <c r="W10" s="630"/>
      <c r="X10" s="630"/>
      <c r="Y10" s="631"/>
      <c r="Z10" s="394"/>
      <c r="AA10" s="415"/>
      <c r="AB10" s="691" t="e">
        <f>INDEX($X$27:$X$176,MATCH(2,$Y$27:$Y$176,0))</f>
        <v>#N/A</v>
      </c>
      <c r="AC10" s="692"/>
      <c r="AD10" s="504"/>
      <c r="AE10" s="139"/>
      <c r="AF10" s="297"/>
      <c r="AG10" s="56"/>
      <c r="AH10" s="10"/>
      <c r="AI10" s="7"/>
      <c r="AJ10" s="7"/>
      <c r="AK10" s="7"/>
      <c r="AL10" s="7"/>
      <c r="AM10" s="6"/>
      <c r="AN10" s="6"/>
      <c r="AO10" s="6"/>
      <c r="AP10" s="39"/>
      <c r="AQ10" s="6"/>
      <c r="AR10" s="6"/>
    </row>
    <row r="11" spans="1:44" s="298" customFormat="1" ht="14.25" customHeight="1" x14ac:dyDescent="0.35">
      <c r="A11" s="161" t="s">
        <v>14</v>
      </c>
      <c r="B11" s="573" t="e">
        <f>INDEX($B$27:$B$176,MATCH(3,$T$27:$T$176,0))</f>
        <v>#N/A</v>
      </c>
      <c r="C11" s="573"/>
      <c r="D11" s="573"/>
      <c r="E11" s="573"/>
      <c r="F11" s="165" t="e">
        <f>INDEX($Z$27:$Z$176,MATCH(3,$T$27:T$176,0))</f>
        <v>#N/A</v>
      </c>
      <c r="G11" s="55"/>
      <c r="H11" s="259"/>
      <c r="I11" s="161" t="s">
        <v>146</v>
      </c>
      <c r="J11" s="629" t="e">
        <f>INDEX($B$27:$B$176,MATCH(3,$W$27:$W$176,0))</f>
        <v>#N/A</v>
      </c>
      <c r="K11" s="630"/>
      <c r="L11" s="630"/>
      <c r="M11" s="630"/>
      <c r="N11" s="630"/>
      <c r="O11" s="630"/>
      <c r="P11" s="630"/>
      <c r="Q11" s="631"/>
      <c r="R11" s="499" t="e">
        <f>INDEX($AA$27:$AA$176,MATCH(3,$W$27:$W$176,0))</f>
        <v>#N/A</v>
      </c>
      <c r="S11" s="305"/>
      <c r="T11" s="161" t="s">
        <v>14</v>
      </c>
      <c r="U11" s="629" t="e">
        <f>INDEX($B$27:$B$176,MATCH(3,$Y$27:$Y$176,0))</f>
        <v>#N/A</v>
      </c>
      <c r="V11" s="630"/>
      <c r="W11" s="630"/>
      <c r="X11" s="630"/>
      <c r="Y11" s="631"/>
      <c r="Z11" s="394"/>
      <c r="AA11" s="415"/>
      <c r="AB11" s="691" t="e">
        <f>INDEX($X$27:$X$176,MATCH(3,$Y$27:$Y$176,0))</f>
        <v>#N/A</v>
      </c>
      <c r="AC11" s="692"/>
      <c r="AD11" s="504"/>
      <c r="AE11" s="139"/>
      <c r="AF11" s="297"/>
      <c r="AG11" s="56"/>
      <c r="AH11" s="10"/>
      <c r="AI11" s="104" t="s">
        <v>102</v>
      </c>
      <c r="AJ11" s="104"/>
      <c r="AK11" s="104"/>
      <c r="AL11" s="104"/>
      <c r="AM11" s="111"/>
      <c r="AN11" s="111"/>
      <c r="AO11" s="111"/>
      <c r="AP11" s="112"/>
      <c r="AQ11" s="6"/>
      <c r="AR11" s="6"/>
    </row>
    <row r="12" spans="1:44" s="298" customFormat="1" ht="14.25" customHeight="1" x14ac:dyDescent="0.35">
      <c r="A12" s="161" t="s">
        <v>15</v>
      </c>
      <c r="B12" s="573" t="e">
        <f>INDEX($B$27:$B$176,MATCH(4,$T$27:$T$176,0))</f>
        <v>#N/A</v>
      </c>
      <c r="C12" s="573"/>
      <c r="D12" s="573"/>
      <c r="E12" s="573"/>
      <c r="F12" s="165" t="e">
        <f>INDEX($Z$27:$Z$176,MATCH(4,$T$27:T$176,0))</f>
        <v>#N/A</v>
      </c>
      <c r="G12" s="55"/>
      <c r="H12" s="259"/>
      <c r="I12" s="161" t="s">
        <v>147</v>
      </c>
      <c r="J12" s="629" t="e">
        <f>INDEX($B$27:$B$176,MATCH(4,$W$27:$W$176,0))</f>
        <v>#N/A</v>
      </c>
      <c r="K12" s="630"/>
      <c r="L12" s="630"/>
      <c r="M12" s="630"/>
      <c r="N12" s="630"/>
      <c r="O12" s="630"/>
      <c r="P12" s="630"/>
      <c r="Q12" s="631"/>
      <c r="R12" s="499" t="e">
        <f>INDEX($AA$27:$AA$176,MATCH(4,$W$27:$W$176,0))</f>
        <v>#N/A</v>
      </c>
      <c r="S12" s="305"/>
      <c r="T12" s="161" t="s">
        <v>15</v>
      </c>
      <c r="U12" s="629" t="e">
        <f>INDEX($B$27:$B$176,MATCH(4,$Y$27:$Y$176,0))</f>
        <v>#N/A</v>
      </c>
      <c r="V12" s="630"/>
      <c r="W12" s="630"/>
      <c r="X12" s="630"/>
      <c r="Y12" s="631"/>
      <c r="Z12" s="394"/>
      <c r="AA12" s="415"/>
      <c r="AB12" s="691" t="e">
        <f>INDEX($X$27:$X$176,MATCH(4,$Y$27:$Y$176,0))</f>
        <v>#N/A</v>
      </c>
      <c r="AC12" s="692"/>
      <c r="AD12" s="504"/>
      <c r="AE12" s="139"/>
      <c r="AF12" s="297"/>
      <c r="AG12" s="56"/>
      <c r="AH12" s="10"/>
      <c r="AI12" s="8"/>
      <c r="AJ12" s="7"/>
      <c r="AK12" s="7"/>
      <c r="AL12" s="7"/>
      <c r="AM12" s="6"/>
      <c r="AN12" s="6"/>
      <c r="AO12" s="6"/>
      <c r="AP12" s="39"/>
      <c r="AQ12" s="6"/>
      <c r="AR12" s="6"/>
    </row>
    <row r="13" spans="1:44" s="298" customFormat="1" ht="14.25" customHeight="1" x14ac:dyDescent="0.35">
      <c r="A13" s="161" t="s">
        <v>16</v>
      </c>
      <c r="B13" s="573" t="e">
        <f>INDEX($B$27:$B$176,MATCH(5,$T$27:$T$176,0))</f>
        <v>#N/A</v>
      </c>
      <c r="C13" s="573"/>
      <c r="D13" s="573"/>
      <c r="E13" s="573"/>
      <c r="F13" s="165" t="e">
        <f>INDEX($Z$27:$Z$176,MATCH(5,$T$27:T$176,0))</f>
        <v>#N/A</v>
      </c>
      <c r="G13" s="55"/>
      <c r="H13" s="259"/>
      <c r="I13" s="161" t="s">
        <v>138</v>
      </c>
      <c r="J13" s="629" t="e">
        <f>INDEX($B$27:$B$176,MATCH(5,$W$27:$W$176,0))</f>
        <v>#N/A</v>
      </c>
      <c r="K13" s="630"/>
      <c r="L13" s="630"/>
      <c r="M13" s="630"/>
      <c r="N13" s="630"/>
      <c r="O13" s="630"/>
      <c r="P13" s="630"/>
      <c r="Q13" s="631"/>
      <c r="R13" s="499" t="e">
        <f>INDEX($AA$27:$AA$176,MATCH(5,$W$27:$W$176,0))</f>
        <v>#N/A</v>
      </c>
      <c r="S13" s="305"/>
      <c r="T13" s="161" t="s">
        <v>16</v>
      </c>
      <c r="U13" s="629" t="e">
        <f>INDEX($B$27:$B$176,MATCH(5,$Y$27:$Y$176,0))</f>
        <v>#N/A</v>
      </c>
      <c r="V13" s="630"/>
      <c r="W13" s="630"/>
      <c r="X13" s="630"/>
      <c r="Y13" s="631"/>
      <c r="Z13" s="394"/>
      <c r="AA13" s="415"/>
      <c r="AB13" s="691" t="e">
        <f>INDEX($X$27:$X$176,MATCH(5,$Y$27:$Y$176,0))</f>
        <v>#N/A</v>
      </c>
      <c r="AC13" s="692"/>
      <c r="AD13" s="504"/>
      <c r="AE13" s="139"/>
      <c r="AF13" s="297"/>
      <c r="AG13" s="56"/>
      <c r="AH13" s="10"/>
      <c r="AI13" s="8" t="s">
        <v>126</v>
      </c>
      <c r="AJ13" s="8"/>
      <c r="AK13" s="8"/>
      <c r="AL13" s="8"/>
      <c r="AM13" s="9"/>
      <c r="AN13" s="6"/>
      <c r="AO13" s="6"/>
      <c r="AP13" s="39"/>
      <c r="AQ13" s="6"/>
      <c r="AR13" s="6"/>
    </row>
    <row r="14" spans="1:44" s="298" customFormat="1" ht="14.25" customHeight="1" x14ac:dyDescent="0.35">
      <c r="A14" s="161" t="s">
        <v>41</v>
      </c>
      <c r="B14" s="573" t="e">
        <f>INDEX($B$27:$B$176,MATCH(6,$T$27:$T$176,0))</f>
        <v>#N/A</v>
      </c>
      <c r="C14" s="573"/>
      <c r="D14" s="573"/>
      <c r="E14" s="573"/>
      <c r="F14" s="165" t="e">
        <f>INDEX($Z$27:$Z$176,MATCH(6,$T$27:T$176,0))</f>
        <v>#N/A</v>
      </c>
      <c r="G14" s="55"/>
      <c r="H14" s="259"/>
      <c r="I14" s="161" t="s">
        <v>139</v>
      </c>
      <c r="J14" s="629" t="e">
        <f>INDEX($B$27:$B$176,MATCH(6,$W$27:$W$176,0))</f>
        <v>#N/A</v>
      </c>
      <c r="K14" s="630"/>
      <c r="L14" s="630"/>
      <c r="M14" s="630"/>
      <c r="N14" s="630"/>
      <c r="O14" s="630"/>
      <c r="P14" s="630"/>
      <c r="Q14" s="631"/>
      <c r="R14" s="499" t="e">
        <f>INDEX($AA$27:$AA$176,MATCH(6,$W$27:$W$176,0))</f>
        <v>#N/A</v>
      </c>
      <c r="S14" s="305"/>
      <c r="T14" s="161" t="s">
        <v>41</v>
      </c>
      <c r="U14" s="629" t="e">
        <f>INDEX($B$27:$B$176,MATCH(6,$Y$27:$Y$176,0))</f>
        <v>#N/A</v>
      </c>
      <c r="V14" s="630"/>
      <c r="W14" s="630"/>
      <c r="X14" s="630"/>
      <c r="Y14" s="631"/>
      <c r="Z14" s="394"/>
      <c r="AA14" s="415"/>
      <c r="AB14" s="691" t="e">
        <f>INDEX($X$27:$X$176,MATCH(6,$Y$27:$Y$176,0))</f>
        <v>#N/A</v>
      </c>
      <c r="AC14" s="692"/>
      <c r="AD14" s="504"/>
      <c r="AE14" s="139"/>
      <c r="AF14" s="297"/>
      <c r="AG14" s="56"/>
      <c r="AH14" s="10"/>
      <c r="AI14" s="8"/>
      <c r="AJ14" s="8"/>
      <c r="AK14" s="8"/>
      <c r="AL14" s="8"/>
      <c r="AM14" s="9"/>
      <c r="AN14" s="6"/>
      <c r="AO14" s="6"/>
      <c r="AP14" s="39"/>
      <c r="AQ14" s="6"/>
      <c r="AR14" s="6"/>
    </row>
    <row r="15" spans="1:44" s="298" customFormat="1" ht="14.25" customHeight="1" x14ac:dyDescent="0.35">
      <c r="A15" s="161" t="s">
        <v>42</v>
      </c>
      <c r="B15" s="573" t="e">
        <f>INDEX($B$27:$B$176,MATCH(7,$T$27:$T$176,0))</f>
        <v>#N/A</v>
      </c>
      <c r="C15" s="573"/>
      <c r="D15" s="573"/>
      <c r="E15" s="573"/>
      <c r="F15" s="165" t="e">
        <f>INDEX($Z$27:$Z$176,MATCH(7,$T$27:T$176,0))</f>
        <v>#N/A</v>
      </c>
      <c r="G15" s="55"/>
      <c r="H15" s="259"/>
      <c r="I15" s="161" t="s">
        <v>140</v>
      </c>
      <c r="J15" s="629" t="e">
        <f>INDEX($B$27:$B$176,MATCH(7,$W$27:$W$176,0))</f>
        <v>#N/A</v>
      </c>
      <c r="K15" s="630"/>
      <c r="L15" s="630"/>
      <c r="M15" s="630"/>
      <c r="N15" s="630"/>
      <c r="O15" s="630"/>
      <c r="P15" s="630"/>
      <c r="Q15" s="631"/>
      <c r="R15" s="499" t="e">
        <f>INDEX($AA$27:$AA$176,MATCH(7,$W$27:$W$176,0))</f>
        <v>#N/A</v>
      </c>
      <c r="S15" s="305"/>
      <c r="T15" s="161" t="s">
        <v>42</v>
      </c>
      <c r="U15" s="629" t="e">
        <f>INDEX($B$27:$B$176,MATCH(7,$Y$27:$Y$176,0))</f>
        <v>#N/A</v>
      </c>
      <c r="V15" s="630"/>
      <c r="W15" s="630"/>
      <c r="X15" s="630"/>
      <c r="Y15" s="631"/>
      <c r="Z15" s="394"/>
      <c r="AA15" s="415"/>
      <c r="AB15" s="691" t="e">
        <f>INDEX($X$27:$X$176,MATCH(7,$Y$27:$Y$176,0))</f>
        <v>#N/A</v>
      </c>
      <c r="AC15" s="692"/>
      <c r="AD15" s="504"/>
      <c r="AE15" s="139"/>
      <c r="AF15" s="297"/>
      <c r="AG15" s="56"/>
      <c r="AH15" s="10"/>
      <c r="AI15" s="8" t="s">
        <v>284</v>
      </c>
      <c r="AJ15" s="8"/>
      <c r="AK15" s="8"/>
      <c r="AL15" s="8"/>
      <c r="AM15" s="9"/>
      <c r="AN15" s="6"/>
      <c r="AO15" s="6"/>
      <c r="AP15" s="39"/>
      <c r="AQ15" s="6"/>
      <c r="AR15" s="6"/>
    </row>
    <row r="16" spans="1:44" s="298" customFormat="1" ht="14.25" customHeight="1" x14ac:dyDescent="0.35">
      <c r="A16" s="161" t="s">
        <v>43</v>
      </c>
      <c r="B16" s="573" t="e">
        <f>INDEX($B$27:$B$176,MATCH(8,$T$27:$T$176,0))</f>
        <v>#N/A</v>
      </c>
      <c r="C16" s="573"/>
      <c r="D16" s="573"/>
      <c r="E16" s="573"/>
      <c r="F16" s="165" t="e">
        <f>INDEX($Z$27:$Z$176,MATCH(8,$T$27:T$176,0))</f>
        <v>#N/A</v>
      </c>
      <c r="G16" s="55"/>
      <c r="H16" s="259"/>
      <c r="I16" s="161" t="s">
        <v>141</v>
      </c>
      <c r="J16" s="629" t="e">
        <f>INDEX($B$27:$B$176,MATCH(8,$W$27:$W$176,0))</f>
        <v>#N/A</v>
      </c>
      <c r="K16" s="630"/>
      <c r="L16" s="630"/>
      <c r="M16" s="630"/>
      <c r="N16" s="630"/>
      <c r="O16" s="630"/>
      <c r="P16" s="630"/>
      <c r="Q16" s="631"/>
      <c r="R16" s="499" t="e">
        <f>INDEX($AA$27:$AA$176,MATCH(8,$W$27:$W$176,0))</f>
        <v>#N/A</v>
      </c>
      <c r="S16" s="305"/>
      <c r="T16" s="161" t="s">
        <v>43</v>
      </c>
      <c r="U16" s="629" t="e">
        <f>INDEX($B$27:$B$176,MATCH(8,$Y$27:$Y$176,0))</f>
        <v>#N/A</v>
      </c>
      <c r="V16" s="630"/>
      <c r="W16" s="630"/>
      <c r="X16" s="630"/>
      <c r="Y16" s="631"/>
      <c r="Z16" s="394"/>
      <c r="AA16" s="415"/>
      <c r="AB16" s="691" t="e">
        <f>INDEX($X$27:$X$176,MATCH(8,$Y$27:$Y$176,0))</f>
        <v>#N/A</v>
      </c>
      <c r="AC16" s="692"/>
      <c r="AD16" s="504"/>
      <c r="AE16" s="139"/>
      <c r="AF16" s="297"/>
      <c r="AG16" s="56"/>
      <c r="AH16" s="10"/>
      <c r="AI16" s="8" t="s">
        <v>285</v>
      </c>
      <c r="AJ16" s="8"/>
      <c r="AK16" s="8"/>
      <c r="AL16" s="8"/>
      <c r="AM16" s="9"/>
      <c r="AN16" s="6"/>
      <c r="AO16" s="6"/>
      <c r="AP16" s="39"/>
      <c r="AQ16" s="6"/>
      <c r="AR16" s="6"/>
    </row>
    <row r="17" spans="1:44" s="298" customFormat="1" ht="14.25" customHeight="1" x14ac:dyDescent="0.35">
      <c r="A17" s="161" t="s">
        <v>44</v>
      </c>
      <c r="B17" s="573" t="e">
        <f>INDEX($B$27:$B$176,MATCH(9,$T$27:$T$176,0))</f>
        <v>#N/A</v>
      </c>
      <c r="C17" s="573"/>
      <c r="D17" s="573"/>
      <c r="E17" s="573"/>
      <c r="F17" s="165" t="e">
        <f>INDEX($Z$27:$Z$176,MATCH(9,$T$27:T$176,0))</f>
        <v>#N/A</v>
      </c>
      <c r="G17" s="55"/>
      <c r="H17" s="259"/>
      <c r="I17" s="161" t="s">
        <v>142</v>
      </c>
      <c r="J17" s="629" t="e">
        <f>INDEX($B$27:$B$176,MATCH(9,$W$27:$W$176,0))</f>
        <v>#N/A</v>
      </c>
      <c r="K17" s="630"/>
      <c r="L17" s="630"/>
      <c r="M17" s="630"/>
      <c r="N17" s="630"/>
      <c r="O17" s="630"/>
      <c r="P17" s="630"/>
      <c r="Q17" s="631"/>
      <c r="R17" s="499" t="e">
        <f>INDEX($AA$27:$AA$176,MATCH(9,$W$27:$W$176,0))</f>
        <v>#N/A</v>
      </c>
      <c r="S17" s="305"/>
      <c r="T17" s="161" t="s">
        <v>44</v>
      </c>
      <c r="U17" s="629" t="e">
        <f>INDEX($B$27:$B$176,MATCH(9,$Y$27:$Y$176,0))</f>
        <v>#N/A</v>
      </c>
      <c r="V17" s="630"/>
      <c r="W17" s="630"/>
      <c r="X17" s="630"/>
      <c r="Y17" s="631"/>
      <c r="Z17" s="394"/>
      <c r="AA17" s="415"/>
      <c r="AB17" s="691" t="e">
        <f>INDEX($X$27:$X$176,MATCH(9,$Y$27:$Y$176,0))</f>
        <v>#N/A</v>
      </c>
      <c r="AC17" s="692"/>
      <c r="AD17" s="504"/>
      <c r="AE17" s="139"/>
      <c r="AF17" s="297"/>
      <c r="AG17" s="56"/>
      <c r="AH17" s="10"/>
      <c r="AI17" s="8" t="s">
        <v>262</v>
      </c>
      <c r="AJ17" s="8"/>
      <c r="AK17" s="8"/>
      <c r="AL17" s="8"/>
      <c r="AM17" s="9"/>
      <c r="AN17" s="6"/>
      <c r="AO17" s="6"/>
      <c r="AP17" s="39"/>
      <c r="AQ17" s="6"/>
      <c r="AR17" s="6"/>
    </row>
    <row r="18" spans="1:44" s="298" customFormat="1" ht="14.25" customHeight="1" thickBot="1" x14ac:dyDescent="0.4">
      <c r="A18" s="162" t="s">
        <v>45</v>
      </c>
      <c r="B18" s="577" t="e">
        <f>INDEX($B$27:$B$176,MATCH(10,$T$27:$T$176,0))</f>
        <v>#N/A</v>
      </c>
      <c r="C18" s="577"/>
      <c r="D18" s="577"/>
      <c r="E18" s="577"/>
      <c r="F18" s="166" t="e">
        <f>INDEX($Z$27:$Z$176,MATCH(10,$T$27:T$176,0))</f>
        <v>#N/A</v>
      </c>
      <c r="G18" s="55"/>
      <c r="H18" s="259"/>
      <c r="I18" s="162" t="s">
        <v>143</v>
      </c>
      <c r="J18" s="632" t="e">
        <f>INDEX($B$27:$B$176,MATCH(10,$W$27:$W$176,0))</f>
        <v>#N/A</v>
      </c>
      <c r="K18" s="634"/>
      <c r="L18" s="634"/>
      <c r="M18" s="634"/>
      <c r="N18" s="634"/>
      <c r="O18" s="634"/>
      <c r="P18" s="634"/>
      <c r="Q18" s="633"/>
      <c r="R18" s="500" t="e">
        <f>INDEX($AA$27:$AA$176,MATCH(10,$W$27:$W$176,0))</f>
        <v>#N/A</v>
      </c>
      <c r="S18" s="305"/>
      <c r="T18" s="161" t="s">
        <v>45</v>
      </c>
      <c r="U18" s="629" t="e">
        <f>INDEX($B$27:$B$176,MATCH(10,$Y$27:$Y$176,0))</f>
        <v>#N/A</v>
      </c>
      <c r="V18" s="630"/>
      <c r="W18" s="630"/>
      <c r="X18" s="630"/>
      <c r="Y18" s="631"/>
      <c r="Z18" s="394"/>
      <c r="AA18" s="415"/>
      <c r="AB18" s="691" t="e">
        <f>INDEX($X$27:$X$176,MATCH(10,$Y$27:$Y$176,0))</f>
        <v>#N/A</v>
      </c>
      <c r="AC18" s="692"/>
      <c r="AD18" s="504"/>
      <c r="AE18" s="139"/>
      <c r="AF18" s="297"/>
      <c r="AG18" s="56"/>
      <c r="AH18" s="10"/>
      <c r="AI18" s="8"/>
      <c r="AJ18" s="8"/>
      <c r="AK18" s="8"/>
      <c r="AL18" s="8"/>
      <c r="AM18" s="9"/>
      <c r="AN18" s="6"/>
      <c r="AO18" s="6"/>
      <c r="AP18" s="39"/>
      <c r="AQ18" s="6"/>
      <c r="AR18" s="6"/>
    </row>
    <row r="19" spans="1:44" ht="14.25" customHeight="1" thickBot="1" x14ac:dyDescent="0.4">
      <c r="A19" s="140"/>
      <c r="B19" s="140"/>
      <c r="C19" s="140"/>
      <c r="D19" s="140"/>
      <c r="E19" s="140"/>
      <c r="F19" s="140"/>
      <c r="G19" s="140"/>
      <c r="H19" s="140"/>
      <c r="I19" s="140"/>
      <c r="J19" s="140"/>
      <c r="K19" s="140"/>
      <c r="L19" s="140"/>
      <c r="M19" s="140"/>
      <c r="N19" s="140"/>
      <c r="O19" s="140"/>
      <c r="P19" s="140"/>
      <c r="Q19" s="140"/>
      <c r="R19" s="140"/>
      <c r="S19" s="140"/>
      <c r="T19" s="161" t="s">
        <v>250</v>
      </c>
      <c r="U19" s="629" t="e">
        <f>INDEX($B$27:$B$176,MATCH(11,$Y$27:$Y$176,0))</f>
        <v>#N/A</v>
      </c>
      <c r="V19" s="630"/>
      <c r="W19" s="630"/>
      <c r="X19" s="630"/>
      <c r="Y19" s="631"/>
      <c r="Z19" s="416"/>
      <c r="AA19" s="415"/>
      <c r="AB19" s="691" t="e">
        <f>INDEX($X$27:$X$176,MATCH(11,$Y$27:$Y$176,0))</f>
        <v>#N/A</v>
      </c>
      <c r="AC19" s="692"/>
      <c r="AD19" s="504"/>
      <c r="AE19" s="139"/>
      <c r="AF19" s="297"/>
      <c r="AG19" s="242"/>
      <c r="AH19" s="260"/>
      <c r="AI19" s="238" t="s">
        <v>410</v>
      </c>
      <c r="AJ19" s="238"/>
      <c r="AK19" s="238"/>
      <c r="AL19" s="238"/>
      <c r="AM19" s="239"/>
      <c r="AN19" s="240"/>
      <c r="AO19" s="240"/>
      <c r="AP19" s="241"/>
      <c r="AQ19" s="240"/>
      <c r="AR19" s="240"/>
    </row>
    <row r="20" spans="1:44" s="307" customFormat="1" ht="14.25" customHeight="1" x14ac:dyDescent="0.35">
      <c r="A20" s="638" t="s">
        <v>294</v>
      </c>
      <c r="B20" s="639"/>
      <c r="C20" s="639"/>
      <c r="D20" s="639"/>
      <c r="E20" s="639"/>
      <c r="F20" s="639"/>
      <c r="G20" s="88" t="s">
        <v>242</v>
      </c>
      <c r="H20" s="94"/>
      <c r="I20" s="635" t="s">
        <v>295</v>
      </c>
      <c r="J20" s="636"/>
      <c r="K20" s="636"/>
      <c r="L20" s="636"/>
      <c r="M20" s="636"/>
      <c r="N20" s="636"/>
      <c r="O20" s="636"/>
      <c r="P20" s="636"/>
      <c r="Q20" s="636"/>
      <c r="R20" s="637"/>
      <c r="S20" s="306"/>
      <c r="T20" s="161" t="s">
        <v>251</v>
      </c>
      <c r="U20" s="629" t="e">
        <f>INDEX($B$27:$B$176,MATCH(12,$Y$27:$Y$176,0))</f>
        <v>#N/A</v>
      </c>
      <c r="V20" s="630"/>
      <c r="W20" s="630"/>
      <c r="X20" s="630"/>
      <c r="Y20" s="631"/>
      <c r="Z20" s="416"/>
      <c r="AA20" s="415"/>
      <c r="AB20" s="691" t="e">
        <f>INDEX($X$27:$X$176,MATCH(12,$Y$27:$Y$176,0))</f>
        <v>#N/A</v>
      </c>
      <c r="AC20" s="692"/>
      <c r="AD20" s="504"/>
      <c r="AE20" s="139"/>
      <c r="AF20" s="297"/>
      <c r="AG20" s="242"/>
      <c r="AH20" s="260"/>
      <c r="AI20" s="238" t="s">
        <v>288</v>
      </c>
      <c r="AJ20" s="238"/>
      <c r="AK20" s="238"/>
      <c r="AL20" s="238"/>
      <c r="AM20" s="239"/>
      <c r="AN20" s="240"/>
      <c r="AO20" s="240"/>
      <c r="AP20" s="241"/>
      <c r="AQ20" s="240"/>
      <c r="AR20" s="240"/>
    </row>
    <row r="21" spans="1:44" s="307" customFormat="1" ht="14.25" customHeight="1" thickBot="1" x14ac:dyDescent="0.4">
      <c r="A21" s="161" t="s">
        <v>12</v>
      </c>
      <c r="B21" s="573" t="str">
        <f>INDEX('single target'!L7:L606,MATCH(1,'single target'!R7:R606,0))</f>
        <v>Shooter1</v>
      </c>
      <c r="C21" s="573"/>
      <c r="D21" s="573"/>
      <c r="E21" s="100">
        <f>INDEX('single target'!M7:M606,MATCH(1,'single target'!R7:R606,0))</f>
        <v>0</v>
      </c>
      <c r="F21" s="228">
        <f>INDEX('single target'!O7:O606,MATCH(1,'single target'!R7:R606,0))</f>
        <v>0</v>
      </c>
      <c r="G21" s="165">
        <f>INDEX('single target'!N7:N606,MATCH(1,'single target'!R7:R606,0))</f>
        <v>0</v>
      </c>
      <c r="H21" s="94"/>
      <c r="I21" s="161" t="s">
        <v>12</v>
      </c>
      <c r="J21" s="573" t="e">
        <f>INDEX('single target'!L7:L606,MATCH(1,'single target'!S7:S606,0))</f>
        <v>#N/A</v>
      </c>
      <c r="K21" s="573"/>
      <c r="L21" s="573"/>
      <c r="M21" s="573"/>
      <c r="N21" s="573"/>
      <c r="O21" s="573"/>
      <c r="P21" s="687" t="e">
        <f>INDEX('single target'!M7:M606,MATCH(1,'single target'!S7:S606,0))</f>
        <v>#N/A</v>
      </c>
      <c r="Q21" s="687"/>
      <c r="R21" s="308" t="e">
        <f>INDEX('single target'!O7:O606,MATCH(1,'single target'!S7:S606,0))</f>
        <v>#N/A</v>
      </c>
      <c r="S21" s="55"/>
      <c r="T21" s="162" t="s">
        <v>252</v>
      </c>
      <c r="U21" s="632" t="e">
        <f>INDEX($B$27:$B$176,MATCH(13,$Y$27:$Y$176,0))</f>
        <v>#N/A</v>
      </c>
      <c r="V21" s="634"/>
      <c r="W21" s="634"/>
      <c r="X21" s="634"/>
      <c r="Y21" s="633"/>
      <c r="Z21" s="417"/>
      <c r="AA21" s="418"/>
      <c r="AB21" s="682" t="e">
        <f>INDEX($X$27:$X$176,MATCH(13,$Y$27:$Y$176,0))</f>
        <v>#N/A</v>
      </c>
      <c r="AC21" s="683"/>
      <c r="AD21" s="504"/>
      <c r="AE21" s="139"/>
      <c r="AF21" s="297"/>
      <c r="AG21" s="242"/>
      <c r="AH21" s="10"/>
      <c r="AI21" s="224"/>
      <c r="AJ21" s="224"/>
      <c r="AK21" s="224"/>
      <c r="AL21" s="224"/>
      <c r="AM21" s="225"/>
      <c r="AN21" s="226"/>
      <c r="AO21" s="226"/>
      <c r="AP21" s="227"/>
      <c r="AQ21" s="226"/>
      <c r="AR21" s="226"/>
    </row>
    <row r="22" spans="1:44" ht="14.25" customHeight="1" x14ac:dyDescent="0.35">
      <c r="A22" s="161" t="s">
        <v>145</v>
      </c>
      <c r="B22" s="573" t="str">
        <f>INDEX('single target'!L7:L606,MATCH(2,'single target'!R7:R606,0))</f>
        <v xml:space="preserve"> </v>
      </c>
      <c r="C22" s="573"/>
      <c r="D22" s="573"/>
      <c r="E22" s="101">
        <f>INDEX('single target'!M7:M606,MATCH(2,'single target'!R7:R606,0))</f>
        <v>0</v>
      </c>
      <c r="F22" s="228">
        <f>INDEX('single target'!O7:O606,MATCH(2,'single target'!R7:R606,0))</f>
        <v>0</v>
      </c>
      <c r="G22" s="165">
        <f>INDEX('single target'!N7:N606,MATCH(2,'single target'!R7:R606,0))</f>
        <v>0</v>
      </c>
      <c r="H22" s="94"/>
      <c r="I22" s="161" t="s">
        <v>13</v>
      </c>
      <c r="J22" s="573" t="e">
        <f>INDEX('single target'!L7:L606,MATCH(2,'single target'!S7:S606,0))</f>
        <v>#N/A</v>
      </c>
      <c r="K22" s="573"/>
      <c r="L22" s="573"/>
      <c r="M22" s="573"/>
      <c r="N22" s="573"/>
      <c r="O22" s="573"/>
      <c r="P22" s="686" t="e">
        <f>INDEX('single target'!M7:M606,MATCH(2,'single target'!S7:S606,0))</f>
        <v>#N/A</v>
      </c>
      <c r="Q22" s="686"/>
      <c r="R22" s="309" t="e">
        <f>INDEX('single target'!O7:O606,MATCH(2,'single target'!S7:S606,0))</f>
        <v>#N/A</v>
      </c>
      <c r="S22" s="55"/>
      <c r="T22" s="55"/>
      <c r="U22" s="579"/>
      <c r="V22" s="579"/>
      <c r="W22" s="579"/>
      <c r="X22" s="579"/>
      <c r="Y22" s="55"/>
      <c r="Z22" s="140"/>
      <c r="AA22" s="139"/>
      <c r="AB22" s="684"/>
      <c r="AC22" s="684"/>
      <c r="AD22" s="504"/>
      <c r="AE22" s="139"/>
      <c r="AF22" s="297"/>
      <c r="AG22" s="242"/>
      <c r="AI22" s="224"/>
      <c r="AJ22" s="224"/>
      <c r="AK22" s="224"/>
      <c r="AL22" s="224"/>
      <c r="AM22" s="225"/>
      <c r="AN22" s="226"/>
      <c r="AO22" s="226"/>
      <c r="AP22" s="227"/>
      <c r="AQ22" s="226"/>
      <c r="AR22" s="226"/>
    </row>
    <row r="23" spans="1:44" ht="14.25" customHeight="1" thickBot="1" x14ac:dyDescent="0.4">
      <c r="A23" s="162" t="s">
        <v>146</v>
      </c>
      <c r="B23" s="577" t="str">
        <f>INDEX('single target'!L7:L606,MATCH(3,'single target'!R7:R606,0))</f>
        <v>Shooter3</v>
      </c>
      <c r="C23" s="577"/>
      <c r="D23" s="577"/>
      <c r="E23" s="102">
        <f>INDEX('single target'!M7:M606,MATCH(3,'single target'!R7:R606,0))</f>
        <v>0</v>
      </c>
      <c r="F23" s="229">
        <f>INDEX('single target'!O7:O606,MATCH(3,'single target'!R7:R606,0))</f>
        <v>0</v>
      </c>
      <c r="G23" s="166">
        <f>INDEX('single target'!N7:N606,MATCH(3,'single target'!R7:R606,0))</f>
        <v>0</v>
      </c>
      <c r="H23" s="94"/>
      <c r="I23" s="162" t="s">
        <v>14</v>
      </c>
      <c r="J23" s="577" t="e">
        <f>INDEX('single target'!L7:L606,MATCH(3,'single target'!S7:S606,0))</f>
        <v>#N/A</v>
      </c>
      <c r="K23" s="577"/>
      <c r="L23" s="577"/>
      <c r="M23" s="577"/>
      <c r="N23" s="577"/>
      <c r="O23" s="577"/>
      <c r="P23" s="685" t="e">
        <f>INDEX('single target'!M7:M606,MATCH(3,'single target'!S7:S606,0))</f>
        <v>#N/A</v>
      </c>
      <c r="Q23" s="685"/>
      <c r="R23" s="310" t="e">
        <f>INDEX('single target'!O7:O606,MATCH(3,'single target'!S7:S606,0))</f>
        <v>#N/A</v>
      </c>
      <c r="S23" s="55"/>
      <c r="T23" s="650" t="s">
        <v>381</v>
      </c>
      <c r="U23" s="650"/>
      <c r="V23" s="650"/>
      <c r="W23" s="650"/>
      <c r="X23" s="650"/>
      <c r="Y23" s="56">
        <f>'Competitor List'!M4</f>
        <v>2</v>
      </c>
      <c r="Z23" s="140"/>
      <c r="AA23" s="139"/>
      <c r="AB23" s="684"/>
      <c r="AC23" s="684"/>
      <c r="AD23" s="504"/>
      <c r="AE23" s="139"/>
      <c r="AF23" s="297"/>
      <c r="AG23" s="242"/>
      <c r="AI23" s="224"/>
      <c r="AJ23" s="224"/>
      <c r="AK23" s="224"/>
      <c r="AL23" s="224"/>
      <c r="AM23" s="225"/>
      <c r="AN23" s="226"/>
      <c r="AO23" s="226"/>
      <c r="AP23" s="227"/>
      <c r="AQ23" s="226"/>
      <c r="AR23" s="226"/>
    </row>
    <row r="24" spans="1:44" ht="14.25" customHeight="1" thickBot="1" x14ac:dyDescent="0.4">
      <c r="A24" s="93"/>
      <c r="B24" s="99"/>
      <c r="C24" s="99"/>
      <c r="D24" s="132"/>
      <c r="E24" s="311"/>
      <c r="F24" s="311"/>
      <c r="G24" s="311"/>
      <c r="H24" s="311"/>
      <c r="I24" s="311"/>
      <c r="J24" s="311"/>
      <c r="K24" s="311"/>
      <c r="L24" s="311"/>
      <c r="M24" s="311"/>
      <c r="N24" s="311"/>
      <c r="O24" s="311"/>
      <c r="P24" s="311"/>
      <c r="Q24" s="311"/>
      <c r="R24" s="311"/>
      <c r="S24" s="311"/>
      <c r="T24" s="311"/>
      <c r="U24" s="311"/>
      <c r="V24" s="311"/>
      <c r="W24" s="312"/>
      <c r="X24" s="312"/>
      <c r="Y24" s="56"/>
      <c r="Z24" s="55"/>
      <c r="AA24" s="55"/>
      <c r="AB24" s="55"/>
      <c r="AC24" s="55"/>
      <c r="AD24" s="503"/>
      <c r="AE24" s="55"/>
      <c r="AF24" s="55"/>
      <c r="AG24" s="665" t="s">
        <v>287</v>
      </c>
      <c r="AI24" s="224"/>
      <c r="AJ24" s="224"/>
      <c r="AK24" s="224"/>
      <c r="AL24" s="224"/>
      <c r="AM24" s="226"/>
      <c r="AN24" s="226"/>
      <c r="AO24" s="226"/>
      <c r="AP24" s="226"/>
      <c r="AQ24" s="226"/>
      <c r="AR24" s="226"/>
    </row>
    <row r="25" spans="1:44" ht="14.25" customHeight="1" thickBot="1" x14ac:dyDescent="0.4">
      <c r="A25" s="16"/>
      <c r="B25" s="318"/>
      <c r="C25" s="318"/>
      <c r="D25" s="16"/>
      <c r="E25" s="615" t="s">
        <v>4</v>
      </c>
      <c r="F25" s="614" t="s">
        <v>5</v>
      </c>
      <c r="G25" s="677" t="s">
        <v>350</v>
      </c>
      <c r="H25" s="677"/>
      <c r="I25" s="677"/>
      <c r="J25" s="678" t="s">
        <v>351</v>
      </c>
      <c r="K25" s="678"/>
      <c r="L25" s="678"/>
      <c r="M25" s="677" t="s">
        <v>352</v>
      </c>
      <c r="N25" s="677"/>
      <c r="O25" s="677"/>
      <c r="P25" s="678" t="s">
        <v>353</v>
      </c>
      <c r="Q25" s="678"/>
      <c r="R25" s="678"/>
      <c r="S25" s="615" t="s">
        <v>6</v>
      </c>
      <c r="T25" s="625" t="s">
        <v>7</v>
      </c>
      <c r="U25" s="623" t="s">
        <v>255</v>
      </c>
      <c r="V25" s="626" t="s">
        <v>8</v>
      </c>
      <c r="W25" s="613" t="s">
        <v>9</v>
      </c>
      <c r="X25" s="627" t="s">
        <v>10</v>
      </c>
      <c r="Y25" s="613" t="s">
        <v>11</v>
      </c>
      <c r="Z25" s="616" t="s">
        <v>228</v>
      </c>
      <c r="AA25" s="668" t="s">
        <v>229</v>
      </c>
      <c r="AB25" s="617" t="s">
        <v>371</v>
      </c>
      <c r="AC25" s="618"/>
      <c r="AD25" s="619"/>
      <c r="AE25" s="620"/>
      <c r="AF25" s="185"/>
      <c r="AG25" s="665"/>
      <c r="AH25" s="136"/>
      <c r="AI25" s="8" t="s">
        <v>172</v>
      </c>
      <c r="AJ25" s="264"/>
      <c r="AK25" s="6"/>
      <c r="AL25" s="6"/>
      <c r="AM25" s="6"/>
      <c r="AN25" s="6"/>
      <c r="AO25" s="6"/>
      <c r="AP25" s="6"/>
      <c r="AQ25" s="6"/>
      <c r="AR25" s="6"/>
    </row>
    <row r="26" spans="1:44" ht="14.25" customHeight="1" thickBot="1" x14ac:dyDescent="0.4">
      <c r="A26" s="16"/>
      <c r="B26" s="675" t="s">
        <v>137</v>
      </c>
      <c r="C26" s="676"/>
      <c r="D26" s="319" t="s">
        <v>217</v>
      </c>
      <c r="E26" s="674"/>
      <c r="F26" s="614"/>
      <c r="G26" s="352" t="s">
        <v>289</v>
      </c>
      <c r="H26" s="352" t="s">
        <v>242</v>
      </c>
      <c r="I26" s="352" t="s">
        <v>290</v>
      </c>
      <c r="J26" s="266" t="s">
        <v>289</v>
      </c>
      <c r="K26" s="266" t="s">
        <v>242</v>
      </c>
      <c r="L26" s="266" t="s">
        <v>290</v>
      </c>
      <c r="M26" s="352" t="s">
        <v>289</v>
      </c>
      <c r="N26" s="352" t="s">
        <v>242</v>
      </c>
      <c r="O26" s="352" t="s">
        <v>290</v>
      </c>
      <c r="P26" s="266" t="s">
        <v>289</v>
      </c>
      <c r="Q26" s="266" t="s">
        <v>242</v>
      </c>
      <c r="R26" s="266" t="s">
        <v>290</v>
      </c>
      <c r="S26" s="674"/>
      <c r="T26" s="625"/>
      <c r="U26" s="623"/>
      <c r="V26" s="626"/>
      <c r="W26" s="613"/>
      <c r="X26" s="627"/>
      <c r="Y26" s="613"/>
      <c r="Z26" s="616"/>
      <c r="AA26" s="668"/>
      <c r="AB26" s="439" t="s">
        <v>289</v>
      </c>
      <c r="AC26" s="440" t="s">
        <v>290</v>
      </c>
      <c r="AD26" s="509" t="s">
        <v>402</v>
      </c>
      <c r="AE26" s="441" t="s">
        <v>177</v>
      </c>
      <c r="AF26" s="185"/>
      <c r="AG26" s="665"/>
      <c r="AH26" s="136"/>
      <c r="AI26" s="8" t="s">
        <v>238</v>
      </c>
      <c r="AJ26" s="264"/>
      <c r="AK26" s="6"/>
      <c r="AL26" s="6"/>
      <c r="AM26" s="6"/>
      <c r="AN26" s="6"/>
      <c r="AO26" s="6"/>
      <c r="AP26" s="6"/>
      <c r="AQ26" s="6"/>
      <c r="AR26" s="6"/>
    </row>
    <row r="27" spans="1:44" ht="14.25" customHeight="1" x14ac:dyDescent="0.35">
      <c r="A27" s="267">
        <v>1</v>
      </c>
      <c r="B27" s="655" t="str">
        <f>IF('Competitor List'!K6="Y",'Competitor List'!C6," ")</f>
        <v>Shooter1</v>
      </c>
      <c r="C27" s="671"/>
      <c r="D27" s="315" t="str">
        <f>IF('Competitor List'!I6="Y","Y","N")</f>
        <v>Y</v>
      </c>
      <c r="E27" s="268">
        <f>'LIGHT GUN'!E27</f>
        <v>101</v>
      </c>
      <c r="F27" s="510" t="str">
        <f xml:space="preserve"> T('Competitor List'!G6)</f>
        <v/>
      </c>
      <c r="G27" s="230"/>
      <c r="H27" s="230"/>
      <c r="I27" s="236"/>
      <c r="J27" s="250"/>
      <c r="K27" s="250"/>
      <c r="L27" s="251"/>
      <c r="M27" s="230"/>
      <c r="N27" s="230"/>
      <c r="O27" s="236"/>
      <c r="P27" s="250"/>
      <c r="Q27" s="250"/>
      <c r="R27" s="251"/>
      <c r="S27" s="118" t="str">
        <f xml:space="preserve"> IF(AND(SUM(G27,J27,M27,P27)&gt;0,ISNONTEXT(G27),ISNONTEXT(J27),ISNONTEXT(M27),ISNONTEXT(P27)),SUM(G27,J27,M27,P27),"DQ")</f>
        <v>DQ</v>
      </c>
      <c r="T27" s="118" t="str">
        <f xml:space="preserve"> IF(AND(ISNUMBER(Z27),NOT(D27="N")),RANK(Z27,$Z$27:$Z$176,0)+SUMPRODUCT(($Z$27:$Z$176=Z27)*($AA$27:$AA$176&lt;AA27))+SUMPRODUCT(($Z$27:$Z$176=Z27)*($AA$27:$AA$176=AA27)*($U$27:$U$176&gt;U27))+SUMPRODUCT(($Z$27:$Z$176=Z27)*($AA$27:$AA$176=AA27)*($U$27:$U$176=U27)*($AG$27:$AG$176&lt;AG27)),"DQ")</f>
        <v>DQ</v>
      </c>
      <c r="U27" s="316">
        <f>IF(AND(ISNONTEXT(H27),ISNONTEXT(K27),ISNONTEXT(N27),ISNONTEXT(Q27)),SUM(H27+K27+N27+Q27),0)</f>
        <v>0</v>
      </c>
      <c r="V27" s="87" t="str">
        <f>IF(AND(SUM(I27,L27,O27,R27)&gt;0,ISNONTEXT(I27),ISNONTEXT(L27),ISNONTEXT(O27),ISNONTEXT(R27)),(I27+L27+O27+R27) / ((I27&lt;&gt;0)+(L27&lt;&gt;0)+(O27&lt;&gt;0)+(R27&lt;&gt;0)),"DQ")</f>
        <v>DQ</v>
      </c>
      <c r="W27" s="118" t="str">
        <f xml:space="preserve"> IF(AND(ISNUMBER(AA27),D27="Y"),RANK(AA27,$AA$27:$AA$176,1)+SUMPRODUCT(($AA$27:$AA$176=AA27)*($Z$27:$Z$176&gt;Z27))+SUMPRODUCT(($AA$27:$AA$176=AA27)*($Z$27:$Z$176=Z27)*($U$27:$U$176&gt;U27))+SUMPRODUCT(($AA$27:$AA$176=AA27)*($Z$27:$Z$176=Z27)*($U$27:$U$176=U27)*($AG$27:$AG$176&lt;AG27)),"DQ")</f>
        <v>DQ</v>
      </c>
      <c r="X27" s="269" t="str">
        <f t="shared" ref="X27:X58" si="0">IF(AND(ISNUMBER(T27),ISNUMBER(W27)), SUM(T27,W27),"DQ")</f>
        <v>DQ</v>
      </c>
      <c r="Y27" s="270" t="str">
        <f xml:space="preserve"> IF(AND(ISNUMBER(X27)),RANK(X27,$X$27:$X$176,1)+SUMPRODUCT(($X$27:$X$176=X27)*($AA$27:$AA$176&lt;AA27))+SUMPRODUCT(($X$27:$X$176=X27)*($AA$27:$AA$176=AA27)*($Z$27:$Z$176&gt;Z27)+SUMPRODUCT(($X$27:$X$176=X27)*($AA$27:$AA$176=AA27)*($Z$27:$Z$176=Z27)*($U$27:$U$176&gt;U27))),"DQ")</f>
        <v>DQ</v>
      </c>
      <c r="Z27" s="93" t="str">
        <f xml:space="preserve"> IF(AND(SUM(G27,J27,M27,P27)&gt;0,ISNONTEXT(G27),ISNONTEXT(J27),ISNONTEXT(M27),ISNONTEXT(P27),D27="Y"),SUM(G27,J27,M27,P27),"DQ")</f>
        <v>DQ</v>
      </c>
      <c r="AA27" s="132" t="str">
        <f>IF(AND(D27="Y",SUM(I27,L27,O27,R27)&gt;0,ISNONTEXT(I27),ISNONTEXT(L27),ISNONTEXT(O27),ISNONTEXT(R27)),(I27+L27+O27+R27) / ((I27&lt;&gt;0)+(L27&lt;&gt;0)+(O27&lt;&gt;0)+(R27&lt;&gt;0)),"DQ")</f>
        <v>DQ</v>
      </c>
      <c r="AB27" s="430" t="str">
        <f>IF(T27=1,$AJ$37,IF(T27=2,$AJ$38,IF(T27=3,$AJ$39,IF(T27=4,$AJ$40,IF(T27=5,$AJ$41,IF(T27=6,$AJ$42,IF(T27=7,$AJ$43,IF(T27=8,$AJ$44,IF(T27=9,$AJ$45,IF(T27=10,$AJ$46,""))))))))))</f>
        <v/>
      </c>
      <c r="AC27" s="431" t="str">
        <f>IF(W27=1,$AJ$37,IF(W27=2,$AJ$38,IF(W27=3,$AJ$39,IF(W27=4,$AJ$40,IF(W27=5,$AJ$41,IF(W27=6,$AJ$42,IF(W27=7,$AJ$43,IF(W27=8,$AJ$44,IF(W27=9,$AJ$45,IF(W27=10,$AJ$46,""))))))))))</f>
        <v/>
      </c>
      <c r="AD27" s="505" t="str">
        <f>IF(Y27=1,$AJ$37,IF(Y27=2,$AJ$38,IF(Y27=3,$AJ$39,IF(Y27=4,$AJ$40,IF(Y27=5,$AJ$41,IF(Y27=6,$AJ$42,IF(Y27=7,$AJ$43,IF(Y27=8,$AJ$44,IF(Y27=9,$AJ$45,IF(Y27=10,$AJ$46,""))))))))))</f>
        <v/>
      </c>
      <c r="AE27" s="495">
        <f>SUM(AB27:AD27)</f>
        <v>0</v>
      </c>
      <c r="AF27" s="132"/>
      <c r="AG27" s="290"/>
      <c r="AH27" s="136"/>
      <c r="AI27" s="8" t="s">
        <v>237</v>
      </c>
      <c r="AJ27" s="264"/>
      <c r="AK27" s="6"/>
      <c r="AL27" s="6"/>
      <c r="AM27" s="6"/>
      <c r="AN27" s="6"/>
      <c r="AO27" s="6"/>
      <c r="AP27" s="6"/>
      <c r="AQ27" s="6"/>
      <c r="AR27" s="6"/>
    </row>
    <row r="28" spans="1:44" ht="14.25" customHeight="1" x14ac:dyDescent="0.35">
      <c r="A28" s="271">
        <v>2</v>
      </c>
      <c r="B28" s="653" t="str">
        <f>IF('Competitor List'!K7="Y",'Competitor List'!C7," ")</f>
        <v xml:space="preserve"> </v>
      </c>
      <c r="C28" s="672"/>
      <c r="D28" s="313" t="str">
        <f>IF('Competitor List'!I7="Y","Y","N")</f>
        <v>N</v>
      </c>
      <c r="E28" s="272">
        <f>'LIGHT GUN'!E28</f>
        <v>102</v>
      </c>
      <c r="F28" s="511" t="str">
        <f xml:space="preserve"> T('Competitor List'!G7)</f>
        <v/>
      </c>
      <c r="G28" s="43"/>
      <c r="H28" s="43"/>
      <c r="I28" s="44"/>
      <c r="J28" s="244"/>
      <c r="K28" s="244"/>
      <c r="L28" s="245"/>
      <c r="M28" s="43"/>
      <c r="N28" s="43"/>
      <c r="O28" s="44"/>
      <c r="P28" s="244"/>
      <c r="Q28" s="244"/>
      <c r="R28" s="245"/>
      <c r="S28" s="115" t="str">
        <f t="shared" ref="S28:S91" si="1" xml:space="preserve"> IF(AND(SUM(G28,J28,M28,P28)&gt;0,ISNONTEXT(G28),ISNONTEXT(J28),ISNONTEXT(M28),ISNONTEXT(P28)),SUM(G28,J28,M28,P28),"DQ")</f>
        <v>DQ</v>
      </c>
      <c r="T28" s="115" t="str">
        <f t="shared" ref="T28:T91" si="2" xml:space="preserve"> IF(AND(ISNUMBER(Z28),NOT(D28="N")),RANK(Z28,$Z$27:$Z$176,0)+SUMPRODUCT(($Z$27:$Z$176=Z28)*($AA$27:$AA$176&lt;AA28))+SUMPRODUCT(($Z$27:$Z$176=Z28)*($AA$27:$AA$176=AA28)*($U$27:$U$176&gt;U28))+SUMPRODUCT(($Z$27:$Z$176=Z28)*($AA$27:$AA$176=AA28)*($U$27:$U$176=U28)*($AG$27:$AG$176&lt;AG28)),"DQ")</f>
        <v>DQ</v>
      </c>
      <c r="U28" s="314">
        <f>IF(AND(ISNONTEXT(H28),ISNONTEXT(K28),ISNONTEXT(N28),ISNONTEXT(Q28)),SUM(H28+K28+N28+Q28),0)</f>
        <v>0</v>
      </c>
      <c r="V28" s="32" t="str">
        <f t="shared" ref="V28:V91" si="3">IF(AND(SUM(I28,L28,O28,R28)&gt;0,ISNONTEXT(I28),ISNONTEXT(L28),ISNONTEXT(O28),ISNONTEXT(R28)),(I28+L28+O28+R28) / ((I28&lt;&gt;0)+(L28&lt;&gt;0)+(O28&lt;&gt;0)+(R28&lt;&gt;0)),"DQ")</f>
        <v>DQ</v>
      </c>
      <c r="W28" s="115" t="str">
        <f t="shared" ref="W28:W91" si="4" xml:space="preserve"> IF(AND(ISNUMBER(AA28),D28="Y"),RANK(AA28,$AA$27:$AA$176,1)+SUMPRODUCT(($AA$27:$AA$176=AA28)*($Z$27:$Z$176&gt;Z28))+SUMPRODUCT(($AA$27:$AA$176=AA28)*($Z$27:$Z$176=Z28)*($U$27:$U$176&gt;U28))+SUMPRODUCT(($AA$27:$AA$176=AA28)*($Z$27:$Z$176=Z28)*($U$27:$U$176=U28)*($AG$27:$AG$176&lt;AG28)),"DQ")</f>
        <v>DQ</v>
      </c>
      <c r="X28" s="273" t="str">
        <f t="shared" si="0"/>
        <v>DQ</v>
      </c>
      <c r="Y28" s="274" t="str">
        <f t="shared" ref="Y28:Y91" si="5" xml:space="preserve"> IF(AND(ISNUMBER(X28)),RANK(X28,$X$27:$X$176,1)+SUMPRODUCT(($X$27:$X$176=X28)*($AA$27:$AA$176&lt;AA28))+SUMPRODUCT(($X$27:$X$176=X28)*($AA$27:$AA$176=AA28)*($Z$27:$Z$176&gt;Z28)+SUMPRODUCT(($X$27:$X$176=X28)*($AA$27:$AA$176=AA28)*($Z$27:$Z$176=Z28)*($U$27:$U$176&gt;U28))),"DQ")</f>
        <v>DQ</v>
      </c>
      <c r="Z28" s="93" t="str">
        <f t="shared" ref="Z28:Z91" si="6" xml:space="preserve"> IF(AND(SUM(G28,J28,M28,P28)&gt;0,ISNONTEXT(G28),ISNONTEXT(J28),ISNONTEXT(M28),ISNONTEXT(P28),D28="Y"),SUM(G28,J28,M28,P28),"DQ")</f>
        <v>DQ</v>
      </c>
      <c r="AA28" s="132" t="str">
        <f t="shared" ref="AA28:AA91" si="7">IF(AND(D28="Y",SUM(I28,L28,O28,R28)&gt;0,ISNONTEXT(I28),ISNONTEXT(L28),ISNONTEXT(O28),ISNONTEXT(R28)),(I28+L28+O28+R28) / ((I28&lt;&gt;0)+(L28&lt;&gt;0)+(O28&lt;&gt;0)+(R28&lt;&gt;0)),"DQ")</f>
        <v>DQ</v>
      </c>
      <c r="AB28" s="432" t="str">
        <f t="shared" ref="AB28:AB30" si="8">IF(T28=1,$AJ$37,IF(T28=2,$AJ$38,IF(T28=3,$AJ$39,IF(T28=4,$AJ$40,IF(T28=5,$AJ$41,IF(T28=6,$AJ$42,IF(T28=7,$AJ$43,IF(T28=8,$AJ$44,IF(T28=9,$AJ$45,IF(T28=10,$AJ$46,""))))))))))</f>
        <v/>
      </c>
      <c r="AC28" s="433" t="str">
        <f t="shared" ref="AC28:AC30" si="9">IF(W28=1,$AJ$37,IF(W28=2,$AJ$38,IF(W28=3,$AJ$39,IF(W28=4,$AJ$40,IF(W28=5,$AJ$41,IF(W28=6,$AJ$42,IF(W28=7,$AJ$43,IF(W28=8,$AJ$44,IF(W28=9,$AJ$45,IF(W28=10,$AJ$46,""))))))))))</f>
        <v/>
      </c>
      <c r="AD28" s="506" t="str">
        <f t="shared" ref="AD28:AD91" si="10">IF(Y28=1,$AJ$37,IF(Y28=2,$AJ$38,IF(Y28=3,$AJ$39,IF(Y28=4,$AJ$40,IF(Y28=5,$AJ$41,IF(Y28=6,$AJ$42,IF(Y28=7,$AJ$43,IF(Y28=8,$AJ$44,IF(Y28=9,$AJ$45,IF(Y28=10,$AJ$46,""))))))))))</f>
        <v/>
      </c>
      <c r="AE28" s="496">
        <f>SUM(AB28:AD28)</f>
        <v>0</v>
      </c>
      <c r="AF28" s="132"/>
      <c r="AG28" s="290"/>
      <c r="AH28" s="136"/>
      <c r="AI28" s="8" t="s">
        <v>176</v>
      </c>
      <c r="AJ28" s="264"/>
      <c r="AK28" s="6"/>
      <c r="AL28" s="6"/>
      <c r="AM28" s="6"/>
      <c r="AN28" s="6"/>
      <c r="AO28" s="6"/>
      <c r="AP28" s="6"/>
      <c r="AQ28" s="6"/>
      <c r="AR28" s="6"/>
    </row>
    <row r="29" spans="1:44" ht="14.25" customHeight="1" thickBot="1" x14ac:dyDescent="0.4">
      <c r="A29" s="275">
        <v>3</v>
      </c>
      <c r="B29" s="656" t="str">
        <f>IF('Competitor List'!K8="Y",'Competitor List'!C8," ")</f>
        <v>Shooter3</v>
      </c>
      <c r="C29" s="673"/>
      <c r="D29" s="320" t="str">
        <f>IF('Competitor List'!I8="Y","Y","N")</f>
        <v>Y</v>
      </c>
      <c r="E29" s="276">
        <f>'LIGHT GUN'!E29</f>
        <v>103</v>
      </c>
      <c r="F29" s="512" t="str">
        <f xml:space="preserve"> T('Competitor List'!G8)</f>
        <v/>
      </c>
      <c r="G29" s="232"/>
      <c r="H29" s="232"/>
      <c r="I29" s="233"/>
      <c r="J29" s="247"/>
      <c r="K29" s="247"/>
      <c r="L29" s="248"/>
      <c r="M29" s="232"/>
      <c r="N29" s="232"/>
      <c r="O29" s="233"/>
      <c r="P29" s="247"/>
      <c r="Q29" s="247"/>
      <c r="R29" s="248"/>
      <c r="S29" s="122" t="str">
        <f t="shared" si="1"/>
        <v>DQ</v>
      </c>
      <c r="T29" s="122" t="str">
        <f t="shared" si="2"/>
        <v>DQ</v>
      </c>
      <c r="U29" s="317">
        <f>IF(AND(ISNONTEXT(H29),ISNONTEXT(K29),ISNONTEXT(N29),ISNONTEXT(Q29)),SUM(H29+K29+N29+Q29),0)</f>
        <v>0</v>
      </c>
      <c r="V29" s="75" t="str">
        <f t="shared" si="3"/>
        <v>DQ</v>
      </c>
      <c r="W29" s="122" t="str">
        <f t="shared" si="4"/>
        <v>DQ</v>
      </c>
      <c r="X29" s="277" t="str">
        <f t="shared" si="0"/>
        <v>DQ</v>
      </c>
      <c r="Y29" s="278" t="str">
        <f t="shared" si="5"/>
        <v>DQ</v>
      </c>
      <c r="Z29" s="93" t="str">
        <f t="shared" si="6"/>
        <v>DQ</v>
      </c>
      <c r="AA29" s="132" t="str">
        <f t="shared" si="7"/>
        <v>DQ</v>
      </c>
      <c r="AB29" s="434" t="str">
        <f t="shared" si="8"/>
        <v/>
      </c>
      <c r="AC29" s="435" t="str">
        <f t="shared" si="9"/>
        <v/>
      </c>
      <c r="AD29" s="507" t="str">
        <f t="shared" si="10"/>
        <v/>
      </c>
      <c r="AE29" s="497">
        <f>SUM(AB29:AD29)</f>
        <v>0</v>
      </c>
      <c r="AF29" s="132"/>
      <c r="AG29" s="290"/>
      <c r="AI29" s="8" t="s">
        <v>173</v>
      </c>
      <c r="AJ29" s="264"/>
      <c r="AK29" s="6"/>
      <c r="AL29" s="6"/>
      <c r="AM29" s="6"/>
      <c r="AN29" s="6"/>
      <c r="AO29" s="6"/>
      <c r="AP29" s="6"/>
      <c r="AQ29" s="6"/>
      <c r="AR29" s="6"/>
    </row>
    <row r="30" spans="1:44" ht="14.25" customHeight="1" x14ac:dyDescent="0.35">
      <c r="A30" s="267">
        <v>4</v>
      </c>
      <c r="B30" s="655" t="str">
        <f>IF('Competitor List'!K9="Y",'Competitor List'!C9," ")</f>
        <v xml:space="preserve"> </v>
      </c>
      <c r="C30" s="671"/>
      <c r="D30" s="315" t="str">
        <f>IF('Competitor List'!I9="Y","Y","N")</f>
        <v>N</v>
      </c>
      <c r="E30" s="268">
        <f>'LIGHT GUN'!E30</f>
        <v>104</v>
      </c>
      <c r="F30" s="510" t="str">
        <f xml:space="preserve"> T('Competitor List'!G9)</f>
        <v/>
      </c>
      <c r="G30" s="230"/>
      <c r="H30" s="230"/>
      <c r="I30" s="236"/>
      <c r="J30" s="250"/>
      <c r="K30" s="250"/>
      <c r="L30" s="251"/>
      <c r="M30" s="230"/>
      <c r="N30" s="230"/>
      <c r="O30" s="236"/>
      <c r="P30" s="250"/>
      <c r="Q30" s="250"/>
      <c r="R30" s="251"/>
      <c r="S30" s="118" t="str">
        <f t="shared" si="1"/>
        <v>DQ</v>
      </c>
      <c r="T30" s="118" t="str">
        <f t="shared" si="2"/>
        <v>DQ</v>
      </c>
      <c r="U30" s="316">
        <f t="shared" ref="U30:U93" si="11">IF(AND(ISNONTEXT(H30),ISNONTEXT(K30),ISNONTEXT(N30),ISNONTEXT(Q30)),SUM(H30+K30+N30+Q30),0)</f>
        <v>0</v>
      </c>
      <c r="V30" s="87" t="str">
        <f t="shared" si="3"/>
        <v>DQ</v>
      </c>
      <c r="W30" s="118" t="str">
        <f t="shared" si="4"/>
        <v>DQ</v>
      </c>
      <c r="X30" s="269" t="str">
        <f t="shared" si="0"/>
        <v>DQ</v>
      </c>
      <c r="Y30" s="270" t="str">
        <f t="shared" si="5"/>
        <v>DQ</v>
      </c>
      <c r="Z30" s="93" t="str">
        <f t="shared" si="6"/>
        <v>DQ</v>
      </c>
      <c r="AA30" s="132" t="str">
        <f t="shared" si="7"/>
        <v>DQ</v>
      </c>
      <c r="AB30" s="437" t="str">
        <f t="shared" si="8"/>
        <v/>
      </c>
      <c r="AC30" s="438" t="str">
        <f t="shared" si="9"/>
        <v/>
      </c>
      <c r="AD30" s="505" t="str">
        <f t="shared" si="10"/>
        <v/>
      </c>
      <c r="AE30" s="495">
        <f t="shared" ref="AE30:AE93" si="12">SUM(AB30:AD30)</f>
        <v>0</v>
      </c>
      <c r="AF30" s="132"/>
      <c r="AG30" s="290"/>
      <c r="AI30" s="8" t="s">
        <v>174</v>
      </c>
      <c r="AJ30" s="264"/>
      <c r="AK30" s="6"/>
      <c r="AL30" s="6"/>
      <c r="AM30" s="6"/>
      <c r="AN30" s="6"/>
      <c r="AO30" s="6"/>
      <c r="AP30" s="6"/>
      <c r="AQ30" s="6"/>
      <c r="AR30" s="6"/>
    </row>
    <row r="31" spans="1:44" ht="14.25" customHeight="1" x14ac:dyDescent="0.35">
      <c r="A31" s="271">
        <v>5</v>
      </c>
      <c r="B31" s="653" t="str">
        <f>IF('Competitor List'!K10="Y",'Competitor List'!C10," ")</f>
        <v xml:space="preserve"> </v>
      </c>
      <c r="C31" s="672"/>
      <c r="D31" s="313" t="str">
        <f>IF('Competitor List'!I10="Y","Y","N")</f>
        <v>N</v>
      </c>
      <c r="E31" s="272">
        <f>'LIGHT GUN'!E31</f>
        <v>105</v>
      </c>
      <c r="F31" s="511" t="str">
        <f xml:space="preserve"> T('Competitor List'!G10)</f>
        <v/>
      </c>
      <c r="G31" s="43"/>
      <c r="H31" s="43"/>
      <c r="I31" s="44"/>
      <c r="J31" s="244"/>
      <c r="K31" s="244"/>
      <c r="L31" s="245"/>
      <c r="M31" s="43"/>
      <c r="N31" s="43"/>
      <c r="O31" s="44"/>
      <c r="P31" s="244"/>
      <c r="Q31" s="244"/>
      <c r="R31" s="245"/>
      <c r="S31" s="115" t="str">
        <f t="shared" si="1"/>
        <v>DQ</v>
      </c>
      <c r="T31" s="115" t="str">
        <f t="shared" si="2"/>
        <v>DQ</v>
      </c>
      <c r="U31" s="314">
        <f t="shared" si="11"/>
        <v>0</v>
      </c>
      <c r="V31" s="32" t="str">
        <f t="shared" si="3"/>
        <v>DQ</v>
      </c>
      <c r="W31" s="115" t="str">
        <f t="shared" si="4"/>
        <v>DQ</v>
      </c>
      <c r="X31" s="273" t="str">
        <f t="shared" si="0"/>
        <v>DQ</v>
      </c>
      <c r="Y31" s="274" t="str">
        <f t="shared" si="5"/>
        <v>DQ</v>
      </c>
      <c r="Z31" s="93" t="str">
        <f t="shared" si="6"/>
        <v>DQ</v>
      </c>
      <c r="AA31" s="132" t="str">
        <f t="shared" si="7"/>
        <v>DQ</v>
      </c>
      <c r="AB31" s="432" t="str">
        <f t="shared" ref="AB31:AB94" si="13">IF(T31=1,$AJ$37,IF(T31=2,$AJ$38,IF(T31=3,$AJ$39,IF(T31=4,$AJ$40,IF(T31=5,$AJ$41,IF(T31=6,$AJ$42,IF(T31=7,$AJ$43,IF(T31=8,$AJ$44,IF(T31=9,$AJ$45,IF(T31=10,$AJ$46,""))))))))))</f>
        <v/>
      </c>
      <c r="AC31" s="433" t="str">
        <f t="shared" ref="AC31:AC94" si="14">IF(W31=1,$AJ$37,IF(W31=2,$AJ$38,IF(W31=3,$AJ$39,IF(W31=4,$AJ$40,IF(W31=5,$AJ$41,IF(W31=6,$AJ$42,IF(W31=7,$AJ$43,IF(W31=8,$AJ$44,IF(W31=9,$AJ$45,IF(W31=10,$AJ$46,""))))))))))</f>
        <v/>
      </c>
      <c r="AD31" s="506" t="str">
        <f t="shared" si="10"/>
        <v/>
      </c>
      <c r="AE31" s="496">
        <f t="shared" si="12"/>
        <v>0</v>
      </c>
      <c r="AF31" s="132"/>
      <c r="AG31" s="290"/>
      <c r="AI31" s="8" t="s">
        <v>175</v>
      </c>
      <c r="AJ31" s="264"/>
      <c r="AK31" s="6"/>
      <c r="AL31" s="6"/>
      <c r="AM31" s="6"/>
      <c r="AN31" s="6"/>
      <c r="AO31" s="6"/>
      <c r="AP31" s="6"/>
      <c r="AQ31" s="6"/>
      <c r="AR31" s="6"/>
    </row>
    <row r="32" spans="1:44" ht="14.25" customHeight="1" thickBot="1" x14ac:dyDescent="0.35">
      <c r="A32" s="279">
        <v>6</v>
      </c>
      <c r="B32" s="656" t="str">
        <f>IF('Competitor List'!K11="Y",'Competitor List'!C11," ")</f>
        <v xml:space="preserve"> </v>
      </c>
      <c r="C32" s="673"/>
      <c r="D32" s="320" t="str">
        <f>IF('Competitor List'!I11="Y","Y","N")</f>
        <v>N</v>
      </c>
      <c r="E32" s="280">
        <f>'LIGHT GUN'!E32</f>
        <v>106</v>
      </c>
      <c r="F32" s="512" t="str">
        <f xml:space="preserve"> T('Competitor List'!G11)</f>
        <v/>
      </c>
      <c r="G32" s="231"/>
      <c r="H32" s="231"/>
      <c r="I32" s="237"/>
      <c r="J32" s="253"/>
      <c r="K32" s="253"/>
      <c r="L32" s="254"/>
      <c r="M32" s="231"/>
      <c r="N32" s="231"/>
      <c r="O32" s="237"/>
      <c r="P32" s="253"/>
      <c r="Q32" s="253"/>
      <c r="R32" s="254"/>
      <c r="S32" s="120" t="str">
        <f t="shared" si="1"/>
        <v>DQ</v>
      </c>
      <c r="T32" s="120" t="str">
        <f t="shared" si="2"/>
        <v>DQ</v>
      </c>
      <c r="U32" s="317">
        <f t="shared" si="11"/>
        <v>0</v>
      </c>
      <c r="V32" s="71" t="str">
        <f t="shared" si="3"/>
        <v>DQ</v>
      </c>
      <c r="W32" s="120" t="str">
        <f t="shared" si="4"/>
        <v>DQ</v>
      </c>
      <c r="X32" s="281" t="str">
        <f t="shared" si="0"/>
        <v>DQ</v>
      </c>
      <c r="Y32" s="282" t="str">
        <f t="shared" si="5"/>
        <v>DQ</v>
      </c>
      <c r="Z32" s="93" t="str">
        <f t="shared" si="6"/>
        <v>DQ</v>
      </c>
      <c r="AA32" s="132" t="str">
        <f t="shared" si="7"/>
        <v>DQ</v>
      </c>
      <c r="AB32" s="434" t="str">
        <f t="shared" si="13"/>
        <v/>
      </c>
      <c r="AC32" s="435" t="str">
        <f t="shared" si="14"/>
        <v/>
      </c>
      <c r="AD32" s="507" t="str">
        <f t="shared" si="10"/>
        <v/>
      </c>
      <c r="AE32" s="497">
        <f t="shared" si="12"/>
        <v>0</v>
      </c>
      <c r="AF32" s="132"/>
      <c r="AG32" s="290"/>
      <c r="AI32" s="283" t="s">
        <v>263</v>
      </c>
      <c r="AJ32" s="6"/>
      <c r="AK32" s="6"/>
      <c r="AL32" s="6"/>
      <c r="AM32" s="6"/>
      <c r="AN32" s="6"/>
      <c r="AO32" s="6"/>
      <c r="AP32" s="6"/>
      <c r="AQ32" s="6"/>
      <c r="AR32" s="6"/>
    </row>
    <row r="33" spans="1:44" ht="14.25" customHeight="1" x14ac:dyDescent="0.3">
      <c r="A33" s="284">
        <v>7</v>
      </c>
      <c r="B33" s="655" t="str">
        <f>IF('Competitor List'!K12="Y",'Competitor List'!C12," ")</f>
        <v xml:space="preserve"> </v>
      </c>
      <c r="C33" s="671"/>
      <c r="D33" s="315" t="str">
        <f>IF('Competitor List'!I12="Y","Y","N")</f>
        <v>N</v>
      </c>
      <c r="E33" s="285">
        <f>'LIGHT GUN'!E33</f>
        <v>107</v>
      </c>
      <c r="F33" s="510" t="str">
        <f xml:space="preserve"> T('Competitor List'!G12)</f>
        <v/>
      </c>
      <c r="G33" s="234"/>
      <c r="H33" s="234"/>
      <c r="I33" s="235"/>
      <c r="J33" s="256"/>
      <c r="K33" s="256"/>
      <c r="L33" s="257"/>
      <c r="M33" s="234"/>
      <c r="N33" s="234"/>
      <c r="O33" s="235"/>
      <c r="P33" s="256"/>
      <c r="Q33" s="256"/>
      <c r="R33" s="257"/>
      <c r="S33" s="117" t="str">
        <f t="shared" si="1"/>
        <v>DQ</v>
      </c>
      <c r="T33" s="117" t="str">
        <f t="shared" si="2"/>
        <v>DQ</v>
      </c>
      <c r="U33" s="316">
        <f t="shared" si="11"/>
        <v>0</v>
      </c>
      <c r="V33" s="78" t="str">
        <f t="shared" si="3"/>
        <v>DQ</v>
      </c>
      <c r="W33" s="117" t="str">
        <f t="shared" si="4"/>
        <v>DQ</v>
      </c>
      <c r="X33" s="286" t="str">
        <f t="shared" si="0"/>
        <v>DQ</v>
      </c>
      <c r="Y33" s="287" t="str">
        <f t="shared" si="5"/>
        <v>DQ</v>
      </c>
      <c r="Z33" s="93" t="str">
        <f t="shared" si="6"/>
        <v>DQ</v>
      </c>
      <c r="AA33" s="132" t="str">
        <f t="shared" si="7"/>
        <v>DQ</v>
      </c>
      <c r="AB33" s="430" t="str">
        <f t="shared" si="13"/>
        <v/>
      </c>
      <c r="AC33" s="431" t="str">
        <f t="shared" si="14"/>
        <v/>
      </c>
      <c r="AD33" s="505" t="str">
        <f t="shared" si="10"/>
        <v/>
      </c>
      <c r="AE33" s="495">
        <f t="shared" si="12"/>
        <v>0</v>
      </c>
      <c r="AF33" s="132"/>
      <c r="AG33" s="290"/>
      <c r="AI33" s="283" t="s">
        <v>283</v>
      </c>
      <c r="AJ33" s="6"/>
      <c r="AK33" s="6"/>
      <c r="AL33" s="6"/>
      <c r="AM33" s="6"/>
      <c r="AN33" s="6"/>
      <c r="AO33" s="6"/>
      <c r="AP33" s="6"/>
      <c r="AQ33" s="6"/>
      <c r="AR33" s="6"/>
    </row>
    <row r="34" spans="1:44" ht="14.25" customHeight="1" x14ac:dyDescent="0.3">
      <c r="A34" s="271">
        <v>8</v>
      </c>
      <c r="B34" s="653" t="str">
        <f>IF('Competitor List'!K13="Y",'Competitor List'!C13," ")</f>
        <v xml:space="preserve"> </v>
      </c>
      <c r="C34" s="672"/>
      <c r="D34" s="313" t="str">
        <f>IF('Competitor List'!I13="Y","Y","N")</f>
        <v>N</v>
      </c>
      <c r="E34" s="272">
        <f>'LIGHT GUN'!E34</f>
        <v>108</v>
      </c>
      <c r="F34" s="511" t="str">
        <f xml:space="preserve"> T('Competitor List'!G13)</f>
        <v/>
      </c>
      <c r="G34" s="43"/>
      <c r="H34" s="43"/>
      <c r="I34" s="44"/>
      <c r="J34" s="244"/>
      <c r="K34" s="244"/>
      <c r="L34" s="245"/>
      <c r="M34" s="43"/>
      <c r="N34" s="43"/>
      <c r="O34" s="44"/>
      <c r="P34" s="244"/>
      <c r="Q34" s="244"/>
      <c r="R34" s="245"/>
      <c r="S34" s="115" t="str">
        <f t="shared" si="1"/>
        <v>DQ</v>
      </c>
      <c r="T34" s="115" t="str">
        <f t="shared" si="2"/>
        <v>DQ</v>
      </c>
      <c r="U34" s="314">
        <f t="shared" si="11"/>
        <v>0</v>
      </c>
      <c r="V34" s="32" t="str">
        <f t="shared" si="3"/>
        <v>DQ</v>
      </c>
      <c r="W34" s="115" t="str">
        <f t="shared" si="4"/>
        <v>DQ</v>
      </c>
      <c r="X34" s="273" t="str">
        <f t="shared" si="0"/>
        <v>DQ</v>
      </c>
      <c r="Y34" s="274" t="str">
        <f t="shared" si="5"/>
        <v>DQ</v>
      </c>
      <c r="Z34" s="93" t="str">
        <f t="shared" si="6"/>
        <v>DQ</v>
      </c>
      <c r="AA34" s="132" t="str">
        <f t="shared" si="7"/>
        <v>DQ</v>
      </c>
      <c r="AB34" s="432" t="str">
        <f t="shared" si="13"/>
        <v/>
      </c>
      <c r="AC34" s="433" t="str">
        <f t="shared" si="14"/>
        <v/>
      </c>
      <c r="AD34" s="506" t="str">
        <f t="shared" si="10"/>
        <v/>
      </c>
      <c r="AE34" s="496">
        <f t="shared" si="12"/>
        <v>0</v>
      </c>
      <c r="AF34" s="132"/>
      <c r="AG34" s="290"/>
      <c r="AI34" s="6"/>
      <c r="AJ34" s="6"/>
      <c r="AK34" s="6"/>
      <c r="AL34" s="6"/>
      <c r="AM34" s="6"/>
      <c r="AN34" s="6"/>
      <c r="AO34" s="6"/>
      <c r="AP34" s="6"/>
      <c r="AQ34" s="6"/>
      <c r="AR34" s="6"/>
    </row>
    <row r="35" spans="1:44" ht="14.25" customHeight="1" thickBot="1" x14ac:dyDescent="0.4">
      <c r="A35" s="275">
        <v>9</v>
      </c>
      <c r="B35" s="656" t="str">
        <f>IF('Competitor List'!K14="Y",'Competitor List'!C14," ")</f>
        <v xml:space="preserve"> </v>
      </c>
      <c r="C35" s="673"/>
      <c r="D35" s="320" t="str">
        <f>IF('Competitor List'!I14="Y","Y","N")</f>
        <v>N</v>
      </c>
      <c r="E35" s="276">
        <f>'LIGHT GUN'!E35</f>
        <v>109</v>
      </c>
      <c r="F35" s="512" t="str">
        <f xml:space="preserve"> T('Competitor List'!G14)</f>
        <v/>
      </c>
      <c r="G35" s="232"/>
      <c r="H35" s="232"/>
      <c r="I35" s="233"/>
      <c r="J35" s="247"/>
      <c r="K35" s="247"/>
      <c r="L35" s="248"/>
      <c r="M35" s="232"/>
      <c r="N35" s="232"/>
      <c r="O35" s="233"/>
      <c r="P35" s="247"/>
      <c r="Q35" s="247"/>
      <c r="R35" s="248"/>
      <c r="S35" s="122" t="str">
        <f t="shared" si="1"/>
        <v>DQ</v>
      </c>
      <c r="T35" s="122" t="str">
        <f t="shared" si="2"/>
        <v>DQ</v>
      </c>
      <c r="U35" s="317">
        <f t="shared" si="11"/>
        <v>0</v>
      </c>
      <c r="V35" s="75" t="str">
        <f t="shared" si="3"/>
        <v>DQ</v>
      </c>
      <c r="W35" s="122" t="str">
        <f t="shared" si="4"/>
        <v>DQ</v>
      </c>
      <c r="X35" s="277" t="str">
        <f t="shared" si="0"/>
        <v>DQ</v>
      </c>
      <c r="Y35" s="278" t="str">
        <f t="shared" si="5"/>
        <v>DQ</v>
      </c>
      <c r="Z35" s="93" t="str">
        <f t="shared" si="6"/>
        <v>DQ</v>
      </c>
      <c r="AA35" s="132" t="str">
        <f t="shared" si="7"/>
        <v>DQ</v>
      </c>
      <c r="AB35" s="434" t="str">
        <f t="shared" si="13"/>
        <v/>
      </c>
      <c r="AC35" s="435" t="str">
        <f t="shared" si="14"/>
        <v/>
      </c>
      <c r="AD35" s="507" t="str">
        <f t="shared" si="10"/>
        <v/>
      </c>
      <c r="AE35" s="497">
        <f t="shared" si="12"/>
        <v>0</v>
      </c>
      <c r="AF35" s="132"/>
      <c r="AG35" s="290"/>
      <c r="AI35" s="688" t="s">
        <v>221</v>
      </c>
      <c r="AJ35" s="688"/>
      <c r="AK35" s="688"/>
      <c r="AL35" s="291"/>
      <c r="AM35" s="291"/>
      <c r="AN35" s="291"/>
      <c r="AO35" s="291"/>
      <c r="AP35" s="291"/>
      <c r="AQ35" s="291"/>
      <c r="AR35" s="291"/>
    </row>
    <row r="36" spans="1:44" ht="14.25" customHeight="1" x14ac:dyDescent="0.35">
      <c r="A36" s="267">
        <v>10</v>
      </c>
      <c r="B36" s="655" t="str">
        <f>IF('Competitor List'!K15="Y",'Competitor List'!C15," ")</f>
        <v xml:space="preserve"> </v>
      </c>
      <c r="C36" s="671"/>
      <c r="D36" s="315" t="str">
        <f>IF('Competitor List'!I15="Y","Y","N")</f>
        <v>N</v>
      </c>
      <c r="E36" s="268">
        <f>'LIGHT GUN'!E36</f>
        <v>110</v>
      </c>
      <c r="F36" s="510" t="str">
        <f xml:space="preserve"> T('Competitor List'!G15)</f>
        <v/>
      </c>
      <c r="G36" s="230"/>
      <c r="H36" s="230"/>
      <c r="I36" s="236"/>
      <c r="J36" s="250"/>
      <c r="K36" s="250"/>
      <c r="L36" s="251"/>
      <c r="M36" s="230"/>
      <c r="N36" s="230"/>
      <c r="O36" s="236"/>
      <c r="P36" s="250"/>
      <c r="Q36" s="250"/>
      <c r="R36" s="251"/>
      <c r="S36" s="118" t="str">
        <f t="shared" si="1"/>
        <v>DQ</v>
      </c>
      <c r="T36" s="118" t="str">
        <f t="shared" si="2"/>
        <v>DQ</v>
      </c>
      <c r="U36" s="316">
        <f t="shared" si="11"/>
        <v>0</v>
      </c>
      <c r="V36" s="87" t="str">
        <f t="shared" si="3"/>
        <v>DQ</v>
      </c>
      <c r="W36" s="118" t="str">
        <f t="shared" si="4"/>
        <v>DQ</v>
      </c>
      <c r="X36" s="269" t="str">
        <f t="shared" si="0"/>
        <v>DQ</v>
      </c>
      <c r="Y36" s="270" t="str">
        <f t="shared" si="5"/>
        <v>DQ</v>
      </c>
      <c r="Z36" s="93" t="str">
        <f t="shared" si="6"/>
        <v>DQ</v>
      </c>
      <c r="AA36" s="132" t="str">
        <f t="shared" si="7"/>
        <v>DQ</v>
      </c>
      <c r="AB36" s="430" t="str">
        <f t="shared" si="13"/>
        <v/>
      </c>
      <c r="AC36" s="431" t="str">
        <f t="shared" si="14"/>
        <v/>
      </c>
      <c r="AD36" s="505" t="str">
        <f t="shared" si="10"/>
        <v/>
      </c>
      <c r="AE36" s="495">
        <f t="shared" si="12"/>
        <v>0</v>
      </c>
      <c r="AF36" s="132"/>
      <c r="AG36" s="290"/>
      <c r="AI36" s="107"/>
      <c r="AJ36" s="108" t="s">
        <v>131</v>
      </c>
      <c r="AK36" s="291"/>
      <c r="AL36" s="291"/>
      <c r="AM36" s="291"/>
      <c r="AN36" s="291"/>
      <c r="AO36" s="291"/>
      <c r="AP36" s="291"/>
      <c r="AQ36" s="291"/>
      <c r="AR36" s="291"/>
    </row>
    <row r="37" spans="1:44" ht="14.25" customHeight="1" x14ac:dyDescent="0.35">
      <c r="A37" s="271">
        <v>11</v>
      </c>
      <c r="B37" s="653" t="str">
        <f>IF('Competitor List'!K16="Y",'Competitor List'!C16," ")</f>
        <v xml:space="preserve"> </v>
      </c>
      <c r="C37" s="672"/>
      <c r="D37" s="313" t="str">
        <f>IF('Competitor List'!I16="Y","Y","N")</f>
        <v>N</v>
      </c>
      <c r="E37" s="272">
        <f>'LIGHT GUN'!E37</f>
        <v>111</v>
      </c>
      <c r="F37" s="511" t="str">
        <f xml:space="preserve"> T('Competitor List'!G16)</f>
        <v/>
      </c>
      <c r="G37" s="43"/>
      <c r="H37" s="43"/>
      <c r="I37" s="44"/>
      <c r="J37" s="244"/>
      <c r="K37" s="244"/>
      <c r="L37" s="245"/>
      <c r="M37" s="43"/>
      <c r="N37" s="43"/>
      <c r="O37" s="44"/>
      <c r="P37" s="244"/>
      <c r="Q37" s="244"/>
      <c r="R37" s="245"/>
      <c r="S37" s="115" t="str">
        <f t="shared" si="1"/>
        <v>DQ</v>
      </c>
      <c r="T37" s="115" t="str">
        <f t="shared" si="2"/>
        <v>DQ</v>
      </c>
      <c r="U37" s="314">
        <f t="shared" si="11"/>
        <v>0</v>
      </c>
      <c r="V37" s="32" t="str">
        <f t="shared" si="3"/>
        <v>DQ</v>
      </c>
      <c r="W37" s="115" t="str">
        <f t="shared" si="4"/>
        <v>DQ</v>
      </c>
      <c r="X37" s="273" t="str">
        <f t="shared" si="0"/>
        <v>DQ</v>
      </c>
      <c r="Y37" s="274" t="str">
        <f t="shared" si="5"/>
        <v>DQ</v>
      </c>
      <c r="Z37" s="93" t="str">
        <f t="shared" si="6"/>
        <v>DQ</v>
      </c>
      <c r="AA37" s="132" t="str">
        <f t="shared" si="7"/>
        <v>DQ</v>
      </c>
      <c r="AB37" s="432" t="str">
        <f t="shared" si="13"/>
        <v/>
      </c>
      <c r="AC37" s="433" t="str">
        <f t="shared" si="14"/>
        <v/>
      </c>
      <c r="AD37" s="506" t="str">
        <f t="shared" si="10"/>
        <v/>
      </c>
      <c r="AE37" s="496">
        <f t="shared" si="12"/>
        <v>0</v>
      </c>
      <c r="AF37" s="132"/>
      <c r="AG37" s="290"/>
      <c r="AI37" s="109" t="s">
        <v>144</v>
      </c>
      <c r="AJ37" s="108">
        <f>IF(Y23&lt;=7,1,IF(Y23&lt;=14,2,IF(Y23&lt;=21,3,IF(Y23&lt;=28,4,IF(Y23&lt;=35,5,IF(Y23&lt;=42,6,IF(Y23&lt;=49,7,IF(Y23&lt;=56,8,IF(Y23&lt;=63,9,10)))))))))</f>
        <v>1</v>
      </c>
      <c r="AK37" s="291"/>
      <c r="AL37" s="291"/>
      <c r="AM37" s="291"/>
      <c r="AN37" s="291"/>
      <c r="AO37" s="291"/>
      <c r="AP37" s="291"/>
      <c r="AQ37" s="291"/>
      <c r="AR37" s="291"/>
    </row>
    <row r="38" spans="1:44" ht="14.25" customHeight="1" thickBot="1" x14ac:dyDescent="0.4">
      <c r="A38" s="279">
        <v>12</v>
      </c>
      <c r="B38" s="656" t="str">
        <f>IF('Competitor List'!K17="Y",'Competitor List'!C17," ")</f>
        <v xml:space="preserve"> </v>
      </c>
      <c r="C38" s="673"/>
      <c r="D38" s="320" t="str">
        <f>IF('Competitor List'!I17="Y","Y","N")</f>
        <v>N</v>
      </c>
      <c r="E38" s="280">
        <f>'LIGHT GUN'!E38</f>
        <v>112</v>
      </c>
      <c r="F38" s="512" t="str">
        <f xml:space="preserve"> T('Competitor List'!G17)</f>
        <v/>
      </c>
      <c r="G38" s="231"/>
      <c r="H38" s="231"/>
      <c r="I38" s="237"/>
      <c r="J38" s="253"/>
      <c r="K38" s="253"/>
      <c r="L38" s="254"/>
      <c r="M38" s="231"/>
      <c r="N38" s="231"/>
      <c r="O38" s="237"/>
      <c r="P38" s="253"/>
      <c r="Q38" s="253"/>
      <c r="R38" s="254"/>
      <c r="S38" s="120" t="str">
        <f t="shared" si="1"/>
        <v>DQ</v>
      </c>
      <c r="T38" s="120" t="str">
        <f t="shared" si="2"/>
        <v>DQ</v>
      </c>
      <c r="U38" s="317">
        <f t="shared" si="11"/>
        <v>0</v>
      </c>
      <c r="V38" s="71" t="str">
        <f t="shared" si="3"/>
        <v>DQ</v>
      </c>
      <c r="W38" s="120" t="str">
        <f t="shared" si="4"/>
        <v>DQ</v>
      </c>
      <c r="X38" s="281" t="str">
        <f t="shared" si="0"/>
        <v>DQ</v>
      </c>
      <c r="Y38" s="282" t="str">
        <f t="shared" si="5"/>
        <v>DQ</v>
      </c>
      <c r="Z38" s="93" t="str">
        <f t="shared" si="6"/>
        <v>DQ</v>
      </c>
      <c r="AA38" s="132" t="str">
        <f t="shared" si="7"/>
        <v>DQ</v>
      </c>
      <c r="AB38" s="434" t="str">
        <f t="shared" si="13"/>
        <v/>
      </c>
      <c r="AC38" s="435" t="str">
        <f t="shared" si="14"/>
        <v/>
      </c>
      <c r="AD38" s="507" t="str">
        <f t="shared" si="10"/>
        <v/>
      </c>
      <c r="AE38" s="497">
        <f t="shared" si="12"/>
        <v>0</v>
      </c>
      <c r="AF38" s="132"/>
      <c r="AG38" s="290"/>
      <c r="AI38" s="109" t="s">
        <v>145</v>
      </c>
      <c r="AJ38" s="108">
        <f t="shared" ref="AJ38:AJ46" si="15">IF(AND(AJ37&gt;=2,ISNUMBER(AJ37)),AJ37-1,0)</f>
        <v>0</v>
      </c>
      <c r="AK38" s="291"/>
      <c r="AL38" s="291"/>
      <c r="AM38" s="291"/>
      <c r="AN38" s="291"/>
      <c r="AO38" s="291"/>
      <c r="AP38" s="291"/>
      <c r="AQ38" s="291"/>
      <c r="AR38" s="291"/>
    </row>
    <row r="39" spans="1:44" ht="14.25" customHeight="1" x14ac:dyDescent="0.35">
      <c r="A39" s="284">
        <v>13</v>
      </c>
      <c r="B39" s="655" t="str">
        <f>IF('Competitor List'!K18="Y",'Competitor List'!C18," ")</f>
        <v xml:space="preserve"> </v>
      </c>
      <c r="C39" s="671"/>
      <c r="D39" s="315" t="str">
        <f>IF('Competitor List'!I18="Y","Y","N")</f>
        <v>N</v>
      </c>
      <c r="E39" s="285">
        <f>'LIGHT GUN'!E39</f>
        <v>113</v>
      </c>
      <c r="F39" s="510" t="str">
        <f xml:space="preserve"> T('Competitor List'!G18)</f>
        <v/>
      </c>
      <c r="G39" s="234"/>
      <c r="H39" s="234"/>
      <c r="I39" s="235"/>
      <c r="J39" s="256"/>
      <c r="K39" s="256"/>
      <c r="L39" s="257"/>
      <c r="M39" s="234"/>
      <c r="N39" s="234"/>
      <c r="O39" s="235"/>
      <c r="P39" s="256"/>
      <c r="Q39" s="256"/>
      <c r="R39" s="257"/>
      <c r="S39" s="117" t="str">
        <f t="shared" si="1"/>
        <v>DQ</v>
      </c>
      <c r="T39" s="117" t="str">
        <f t="shared" si="2"/>
        <v>DQ</v>
      </c>
      <c r="U39" s="316">
        <f t="shared" si="11"/>
        <v>0</v>
      </c>
      <c r="V39" s="78" t="str">
        <f t="shared" si="3"/>
        <v>DQ</v>
      </c>
      <c r="W39" s="117" t="str">
        <f t="shared" si="4"/>
        <v>DQ</v>
      </c>
      <c r="X39" s="286" t="str">
        <f t="shared" si="0"/>
        <v>DQ</v>
      </c>
      <c r="Y39" s="287" t="str">
        <f t="shared" si="5"/>
        <v>DQ</v>
      </c>
      <c r="Z39" s="93" t="str">
        <f t="shared" si="6"/>
        <v>DQ</v>
      </c>
      <c r="AA39" s="132" t="str">
        <f t="shared" si="7"/>
        <v>DQ</v>
      </c>
      <c r="AB39" s="430" t="str">
        <f t="shared" si="13"/>
        <v/>
      </c>
      <c r="AC39" s="431" t="str">
        <f t="shared" si="14"/>
        <v/>
      </c>
      <c r="AD39" s="505" t="str">
        <f t="shared" si="10"/>
        <v/>
      </c>
      <c r="AE39" s="495">
        <f t="shared" si="12"/>
        <v>0</v>
      </c>
      <c r="AF39" s="132"/>
      <c r="AG39" s="290"/>
      <c r="AI39" s="109" t="s">
        <v>146</v>
      </c>
      <c r="AJ39" s="108">
        <f t="shared" si="15"/>
        <v>0</v>
      </c>
      <c r="AK39" s="291"/>
      <c r="AL39" s="291"/>
      <c r="AM39" s="291"/>
      <c r="AN39" s="291"/>
      <c r="AO39" s="291"/>
      <c r="AP39" s="291"/>
      <c r="AQ39" s="291"/>
      <c r="AR39" s="291"/>
    </row>
    <row r="40" spans="1:44" ht="14.25" customHeight="1" x14ac:dyDescent="0.35">
      <c r="A40" s="271">
        <v>14</v>
      </c>
      <c r="B40" s="653" t="str">
        <f>IF('Competitor List'!K19="Y",'Competitor List'!C19," ")</f>
        <v xml:space="preserve"> </v>
      </c>
      <c r="C40" s="672"/>
      <c r="D40" s="313" t="str">
        <f>IF('Competitor List'!I19="Y","Y","N")</f>
        <v>N</v>
      </c>
      <c r="E40" s="272">
        <f>'LIGHT GUN'!E40</f>
        <v>114</v>
      </c>
      <c r="F40" s="511" t="str">
        <f xml:space="preserve"> T('Competitor List'!G19)</f>
        <v/>
      </c>
      <c r="G40" s="43"/>
      <c r="H40" s="43"/>
      <c r="I40" s="44"/>
      <c r="J40" s="244"/>
      <c r="K40" s="244"/>
      <c r="L40" s="245"/>
      <c r="M40" s="43"/>
      <c r="N40" s="43"/>
      <c r="O40" s="44"/>
      <c r="P40" s="244"/>
      <c r="Q40" s="244"/>
      <c r="R40" s="245"/>
      <c r="S40" s="115" t="str">
        <f t="shared" si="1"/>
        <v>DQ</v>
      </c>
      <c r="T40" s="115" t="str">
        <f t="shared" si="2"/>
        <v>DQ</v>
      </c>
      <c r="U40" s="314">
        <f t="shared" si="11"/>
        <v>0</v>
      </c>
      <c r="V40" s="32" t="str">
        <f t="shared" si="3"/>
        <v>DQ</v>
      </c>
      <c r="W40" s="115" t="str">
        <f t="shared" si="4"/>
        <v>DQ</v>
      </c>
      <c r="X40" s="273" t="str">
        <f t="shared" si="0"/>
        <v>DQ</v>
      </c>
      <c r="Y40" s="274" t="str">
        <f t="shared" si="5"/>
        <v>DQ</v>
      </c>
      <c r="Z40" s="93" t="str">
        <f t="shared" si="6"/>
        <v>DQ</v>
      </c>
      <c r="AA40" s="132" t="str">
        <f t="shared" si="7"/>
        <v>DQ</v>
      </c>
      <c r="AB40" s="432" t="str">
        <f t="shared" si="13"/>
        <v/>
      </c>
      <c r="AC40" s="433" t="str">
        <f t="shared" si="14"/>
        <v/>
      </c>
      <c r="AD40" s="506" t="str">
        <f t="shared" si="10"/>
        <v/>
      </c>
      <c r="AE40" s="496">
        <f t="shared" si="12"/>
        <v>0</v>
      </c>
      <c r="AF40" s="132"/>
      <c r="AG40" s="290"/>
      <c r="AI40" s="109" t="s">
        <v>147</v>
      </c>
      <c r="AJ40" s="108">
        <f t="shared" si="15"/>
        <v>0</v>
      </c>
      <c r="AK40" s="291"/>
      <c r="AL40" s="291"/>
      <c r="AM40" s="291"/>
      <c r="AN40" s="291"/>
      <c r="AO40" s="291"/>
      <c r="AP40" s="291"/>
      <c r="AQ40" s="291"/>
      <c r="AR40" s="291"/>
    </row>
    <row r="41" spans="1:44" ht="14.25" customHeight="1" thickBot="1" x14ac:dyDescent="0.4">
      <c r="A41" s="275">
        <v>15</v>
      </c>
      <c r="B41" s="656" t="str">
        <f>IF('Competitor List'!K20="Y",'Competitor List'!C20," ")</f>
        <v xml:space="preserve"> </v>
      </c>
      <c r="C41" s="673"/>
      <c r="D41" s="320" t="str">
        <f>IF('Competitor List'!I20="Y","Y","N")</f>
        <v>N</v>
      </c>
      <c r="E41" s="276">
        <f>'LIGHT GUN'!E41</f>
        <v>115</v>
      </c>
      <c r="F41" s="512" t="str">
        <f xml:space="preserve"> T('Competitor List'!G20)</f>
        <v/>
      </c>
      <c r="G41" s="232"/>
      <c r="H41" s="232"/>
      <c r="I41" s="233"/>
      <c r="J41" s="247"/>
      <c r="K41" s="247"/>
      <c r="L41" s="248"/>
      <c r="M41" s="232"/>
      <c r="N41" s="232"/>
      <c r="O41" s="233"/>
      <c r="P41" s="247"/>
      <c r="Q41" s="247"/>
      <c r="R41" s="248"/>
      <c r="S41" s="122" t="str">
        <f t="shared" si="1"/>
        <v>DQ</v>
      </c>
      <c r="T41" s="122" t="str">
        <f t="shared" si="2"/>
        <v>DQ</v>
      </c>
      <c r="U41" s="317">
        <f t="shared" si="11"/>
        <v>0</v>
      </c>
      <c r="V41" s="75" t="str">
        <f t="shared" si="3"/>
        <v>DQ</v>
      </c>
      <c r="W41" s="122" t="str">
        <f t="shared" si="4"/>
        <v>DQ</v>
      </c>
      <c r="X41" s="277" t="str">
        <f t="shared" si="0"/>
        <v>DQ</v>
      </c>
      <c r="Y41" s="278" t="str">
        <f t="shared" si="5"/>
        <v>DQ</v>
      </c>
      <c r="Z41" s="93" t="str">
        <f t="shared" si="6"/>
        <v>DQ</v>
      </c>
      <c r="AA41" s="132" t="str">
        <f t="shared" si="7"/>
        <v>DQ</v>
      </c>
      <c r="AB41" s="434" t="str">
        <f t="shared" si="13"/>
        <v/>
      </c>
      <c r="AC41" s="435" t="str">
        <f t="shared" si="14"/>
        <v/>
      </c>
      <c r="AD41" s="507" t="str">
        <f t="shared" si="10"/>
        <v/>
      </c>
      <c r="AE41" s="497">
        <f t="shared" si="12"/>
        <v>0</v>
      </c>
      <c r="AF41" s="132"/>
      <c r="AG41" s="290"/>
      <c r="AI41" s="109" t="s">
        <v>138</v>
      </c>
      <c r="AJ41" s="108">
        <f t="shared" si="15"/>
        <v>0</v>
      </c>
      <c r="AK41" s="291"/>
      <c r="AL41" s="291"/>
      <c r="AM41" s="291"/>
      <c r="AN41" s="291"/>
      <c r="AO41" s="291"/>
      <c r="AP41" s="291"/>
      <c r="AQ41" s="291"/>
      <c r="AR41" s="291"/>
    </row>
    <row r="42" spans="1:44" ht="14.25" customHeight="1" x14ac:dyDescent="0.35">
      <c r="A42" s="267">
        <v>16</v>
      </c>
      <c r="B42" s="655" t="str">
        <f>IF('Competitor List'!K21="Y",'Competitor List'!C21," ")</f>
        <v xml:space="preserve"> </v>
      </c>
      <c r="C42" s="671"/>
      <c r="D42" s="315" t="str">
        <f>IF('Competitor List'!I21="Y","Y","N")</f>
        <v>N</v>
      </c>
      <c r="E42" s="268">
        <f>'LIGHT GUN'!E42</f>
        <v>116</v>
      </c>
      <c r="F42" s="510" t="str">
        <f xml:space="preserve"> T('Competitor List'!G21)</f>
        <v/>
      </c>
      <c r="G42" s="230"/>
      <c r="H42" s="230"/>
      <c r="I42" s="236"/>
      <c r="J42" s="250"/>
      <c r="K42" s="250"/>
      <c r="L42" s="251"/>
      <c r="M42" s="230"/>
      <c r="N42" s="230"/>
      <c r="O42" s="236"/>
      <c r="P42" s="250"/>
      <c r="Q42" s="250"/>
      <c r="R42" s="251"/>
      <c r="S42" s="118" t="str">
        <f t="shared" si="1"/>
        <v>DQ</v>
      </c>
      <c r="T42" s="118" t="str">
        <f t="shared" si="2"/>
        <v>DQ</v>
      </c>
      <c r="U42" s="316">
        <f t="shared" si="11"/>
        <v>0</v>
      </c>
      <c r="V42" s="87" t="str">
        <f t="shared" si="3"/>
        <v>DQ</v>
      </c>
      <c r="W42" s="118" t="str">
        <f t="shared" si="4"/>
        <v>DQ</v>
      </c>
      <c r="X42" s="269" t="str">
        <f t="shared" si="0"/>
        <v>DQ</v>
      </c>
      <c r="Y42" s="270" t="str">
        <f t="shared" si="5"/>
        <v>DQ</v>
      </c>
      <c r="Z42" s="93" t="str">
        <f t="shared" si="6"/>
        <v>DQ</v>
      </c>
      <c r="AA42" s="132" t="str">
        <f t="shared" si="7"/>
        <v>DQ</v>
      </c>
      <c r="AB42" s="430" t="str">
        <f t="shared" si="13"/>
        <v/>
      </c>
      <c r="AC42" s="431" t="str">
        <f t="shared" si="14"/>
        <v/>
      </c>
      <c r="AD42" s="505" t="str">
        <f t="shared" si="10"/>
        <v/>
      </c>
      <c r="AE42" s="495">
        <f t="shared" si="12"/>
        <v>0</v>
      </c>
      <c r="AF42" s="132"/>
      <c r="AG42" s="290"/>
      <c r="AI42" s="109" t="s">
        <v>139</v>
      </c>
      <c r="AJ42" s="108">
        <f t="shared" si="15"/>
        <v>0</v>
      </c>
      <c r="AK42" s="291"/>
      <c r="AL42" s="291"/>
      <c r="AM42" s="291"/>
      <c r="AN42" s="291"/>
      <c r="AO42" s="291"/>
      <c r="AP42" s="291"/>
      <c r="AQ42" s="291"/>
      <c r="AR42" s="291"/>
    </row>
    <row r="43" spans="1:44" ht="14.25" customHeight="1" x14ac:dyDescent="0.35">
      <c r="A43" s="271">
        <v>17</v>
      </c>
      <c r="B43" s="653" t="str">
        <f>IF('Competitor List'!K22="Y",'Competitor List'!C22," ")</f>
        <v xml:space="preserve"> </v>
      </c>
      <c r="C43" s="672"/>
      <c r="D43" s="313" t="str">
        <f>IF('Competitor List'!I22="Y","Y","N")</f>
        <v>N</v>
      </c>
      <c r="E43" s="272">
        <f>'LIGHT GUN'!E43</f>
        <v>117</v>
      </c>
      <c r="F43" s="511" t="str">
        <f xml:space="preserve"> T('Competitor List'!G22)</f>
        <v/>
      </c>
      <c r="G43" s="43"/>
      <c r="H43" s="43"/>
      <c r="I43" s="44"/>
      <c r="J43" s="244"/>
      <c r="K43" s="244"/>
      <c r="L43" s="245"/>
      <c r="M43" s="43"/>
      <c r="N43" s="43"/>
      <c r="O43" s="44"/>
      <c r="P43" s="244"/>
      <c r="Q43" s="244"/>
      <c r="R43" s="245"/>
      <c r="S43" s="115" t="str">
        <f t="shared" si="1"/>
        <v>DQ</v>
      </c>
      <c r="T43" s="115" t="str">
        <f t="shared" si="2"/>
        <v>DQ</v>
      </c>
      <c r="U43" s="314">
        <f t="shared" si="11"/>
        <v>0</v>
      </c>
      <c r="V43" s="32" t="str">
        <f t="shared" si="3"/>
        <v>DQ</v>
      </c>
      <c r="W43" s="115" t="str">
        <f t="shared" si="4"/>
        <v>DQ</v>
      </c>
      <c r="X43" s="273" t="str">
        <f t="shared" si="0"/>
        <v>DQ</v>
      </c>
      <c r="Y43" s="274" t="str">
        <f t="shared" si="5"/>
        <v>DQ</v>
      </c>
      <c r="Z43" s="93" t="str">
        <f t="shared" si="6"/>
        <v>DQ</v>
      </c>
      <c r="AA43" s="132" t="str">
        <f t="shared" si="7"/>
        <v>DQ</v>
      </c>
      <c r="AB43" s="432" t="str">
        <f t="shared" si="13"/>
        <v/>
      </c>
      <c r="AC43" s="433" t="str">
        <f t="shared" si="14"/>
        <v/>
      </c>
      <c r="AD43" s="506" t="str">
        <f t="shared" si="10"/>
        <v/>
      </c>
      <c r="AE43" s="496">
        <f t="shared" si="12"/>
        <v>0</v>
      </c>
      <c r="AF43" s="132"/>
      <c r="AG43" s="290"/>
      <c r="AI43" s="109" t="s">
        <v>140</v>
      </c>
      <c r="AJ43" s="108">
        <f t="shared" si="15"/>
        <v>0</v>
      </c>
      <c r="AK43" s="291"/>
      <c r="AL43" s="291"/>
      <c r="AM43" s="291"/>
      <c r="AN43" s="291"/>
      <c r="AO43" s="291"/>
      <c r="AP43" s="291"/>
      <c r="AQ43" s="291"/>
      <c r="AR43" s="291"/>
    </row>
    <row r="44" spans="1:44" ht="14.25" customHeight="1" thickBot="1" x14ac:dyDescent="0.4">
      <c r="A44" s="279">
        <v>18</v>
      </c>
      <c r="B44" s="656" t="str">
        <f>IF('Competitor List'!K23="Y",'Competitor List'!C23," ")</f>
        <v xml:space="preserve"> </v>
      </c>
      <c r="C44" s="673"/>
      <c r="D44" s="320" t="str">
        <f>IF('Competitor List'!I23="Y","Y","N")</f>
        <v>N</v>
      </c>
      <c r="E44" s="280">
        <f>'LIGHT GUN'!E44</f>
        <v>118</v>
      </c>
      <c r="F44" s="512" t="str">
        <f xml:space="preserve"> T('Competitor List'!G23)</f>
        <v/>
      </c>
      <c r="G44" s="231"/>
      <c r="H44" s="231"/>
      <c r="I44" s="237"/>
      <c r="J44" s="253"/>
      <c r="K44" s="253"/>
      <c r="L44" s="254"/>
      <c r="M44" s="231"/>
      <c r="N44" s="231"/>
      <c r="O44" s="237"/>
      <c r="P44" s="253"/>
      <c r="Q44" s="253"/>
      <c r="R44" s="254"/>
      <c r="S44" s="120" t="str">
        <f t="shared" si="1"/>
        <v>DQ</v>
      </c>
      <c r="T44" s="120" t="str">
        <f t="shared" si="2"/>
        <v>DQ</v>
      </c>
      <c r="U44" s="317">
        <f t="shared" si="11"/>
        <v>0</v>
      </c>
      <c r="V44" s="71" t="str">
        <f t="shared" si="3"/>
        <v>DQ</v>
      </c>
      <c r="W44" s="120" t="str">
        <f t="shared" si="4"/>
        <v>DQ</v>
      </c>
      <c r="X44" s="281" t="str">
        <f t="shared" si="0"/>
        <v>DQ</v>
      </c>
      <c r="Y44" s="282" t="str">
        <f t="shared" si="5"/>
        <v>DQ</v>
      </c>
      <c r="Z44" s="93" t="str">
        <f t="shared" si="6"/>
        <v>DQ</v>
      </c>
      <c r="AA44" s="132" t="str">
        <f t="shared" si="7"/>
        <v>DQ</v>
      </c>
      <c r="AB44" s="434" t="str">
        <f t="shared" si="13"/>
        <v/>
      </c>
      <c r="AC44" s="435" t="str">
        <f t="shared" si="14"/>
        <v/>
      </c>
      <c r="AD44" s="507" t="str">
        <f t="shared" si="10"/>
        <v/>
      </c>
      <c r="AE44" s="497">
        <f t="shared" si="12"/>
        <v>0</v>
      </c>
      <c r="AF44" s="132"/>
      <c r="AG44" s="290"/>
      <c r="AI44" s="109" t="s">
        <v>141</v>
      </c>
      <c r="AJ44" s="108">
        <f t="shared" si="15"/>
        <v>0</v>
      </c>
      <c r="AK44" s="291"/>
      <c r="AL44" s="291"/>
      <c r="AM44" s="291"/>
      <c r="AN44" s="291"/>
      <c r="AO44" s="291"/>
      <c r="AP44" s="291"/>
      <c r="AQ44" s="291"/>
      <c r="AR44" s="291"/>
    </row>
    <row r="45" spans="1:44" ht="14.25" customHeight="1" x14ac:dyDescent="0.35">
      <c r="A45" s="284">
        <v>19</v>
      </c>
      <c r="B45" s="655" t="str">
        <f>IF('Competitor List'!K24="Y",'Competitor List'!C24," ")</f>
        <v xml:space="preserve"> </v>
      </c>
      <c r="C45" s="671"/>
      <c r="D45" s="315" t="str">
        <f>IF('Competitor List'!I24="Y","Y","N")</f>
        <v>N</v>
      </c>
      <c r="E45" s="285">
        <f>'LIGHT GUN'!E45</f>
        <v>119</v>
      </c>
      <c r="F45" s="510" t="str">
        <f xml:space="preserve"> T('Competitor List'!G24)</f>
        <v/>
      </c>
      <c r="G45" s="234"/>
      <c r="H45" s="234"/>
      <c r="I45" s="235"/>
      <c r="J45" s="256"/>
      <c r="K45" s="256"/>
      <c r="L45" s="257"/>
      <c r="M45" s="234"/>
      <c r="N45" s="234"/>
      <c r="O45" s="235"/>
      <c r="P45" s="256"/>
      <c r="Q45" s="256"/>
      <c r="R45" s="257"/>
      <c r="S45" s="117" t="str">
        <f t="shared" si="1"/>
        <v>DQ</v>
      </c>
      <c r="T45" s="117" t="str">
        <f t="shared" si="2"/>
        <v>DQ</v>
      </c>
      <c r="U45" s="316">
        <f t="shared" si="11"/>
        <v>0</v>
      </c>
      <c r="V45" s="78" t="str">
        <f t="shared" si="3"/>
        <v>DQ</v>
      </c>
      <c r="W45" s="117" t="str">
        <f t="shared" si="4"/>
        <v>DQ</v>
      </c>
      <c r="X45" s="286" t="str">
        <f t="shared" si="0"/>
        <v>DQ</v>
      </c>
      <c r="Y45" s="287" t="str">
        <f t="shared" si="5"/>
        <v>DQ</v>
      </c>
      <c r="Z45" s="93" t="str">
        <f t="shared" si="6"/>
        <v>DQ</v>
      </c>
      <c r="AA45" s="132" t="str">
        <f t="shared" si="7"/>
        <v>DQ</v>
      </c>
      <c r="AB45" s="430" t="str">
        <f t="shared" si="13"/>
        <v/>
      </c>
      <c r="AC45" s="431" t="str">
        <f t="shared" si="14"/>
        <v/>
      </c>
      <c r="AD45" s="505" t="str">
        <f t="shared" si="10"/>
        <v/>
      </c>
      <c r="AE45" s="495">
        <f t="shared" si="12"/>
        <v>0</v>
      </c>
      <c r="AF45" s="132"/>
      <c r="AG45" s="290"/>
      <c r="AI45" s="109" t="s">
        <v>142</v>
      </c>
      <c r="AJ45" s="108">
        <f t="shared" si="15"/>
        <v>0</v>
      </c>
      <c r="AK45" s="291"/>
      <c r="AL45" s="291"/>
      <c r="AM45" s="291"/>
      <c r="AN45" s="291"/>
      <c r="AO45" s="291"/>
      <c r="AP45" s="291"/>
      <c r="AQ45" s="291"/>
      <c r="AR45" s="291"/>
    </row>
    <row r="46" spans="1:44" ht="14.25" customHeight="1" x14ac:dyDescent="0.35">
      <c r="A46" s="271">
        <v>20</v>
      </c>
      <c r="B46" s="653" t="str">
        <f>IF('Competitor List'!K25="Y",'Competitor List'!C25," ")</f>
        <v xml:space="preserve"> </v>
      </c>
      <c r="C46" s="672"/>
      <c r="D46" s="313" t="str">
        <f>IF('Competitor List'!I25="Y","Y","N")</f>
        <v>N</v>
      </c>
      <c r="E46" s="272">
        <f>'LIGHT GUN'!E46</f>
        <v>120</v>
      </c>
      <c r="F46" s="511" t="str">
        <f xml:space="preserve"> T('Competitor List'!G25)</f>
        <v/>
      </c>
      <c r="G46" s="43"/>
      <c r="H46" s="43"/>
      <c r="I46" s="44"/>
      <c r="J46" s="244"/>
      <c r="K46" s="244"/>
      <c r="L46" s="245"/>
      <c r="M46" s="43"/>
      <c r="N46" s="43"/>
      <c r="O46" s="44"/>
      <c r="P46" s="244"/>
      <c r="Q46" s="244"/>
      <c r="R46" s="245"/>
      <c r="S46" s="115" t="str">
        <f t="shared" si="1"/>
        <v>DQ</v>
      </c>
      <c r="T46" s="115" t="str">
        <f t="shared" si="2"/>
        <v>DQ</v>
      </c>
      <c r="U46" s="314">
        <f t="shared" si="11"/>
        <v>0</v>
      </c>
      <c r="V46" s="32" t="str">
        <f t="shared" si="3"/>
        <v>DQ</v>
      </c>
      <c r="W46" s="115" t="str">
        <f t="shared" si="4"/>
        <v>DQ</v>
      </c>
      <c r="X46" s="273" t="str">
        <f t="shared" si="0"/>
        <v>DQ</v>
      </c>
      <c r="Y46" s="274" t="str">
        <f t="shared" si="5"/>
        <v>DQ</v>
      </c>
      <c r="Z46" s="93" t="str">
        <f t="shared" si="6"/>
        <v>DQ</v>
      </c>
      <c r="AA46" s="132" t="str">
        <f t="shared" si="7"/>
        <v>DQ</v>
      </c>
      <c r="AB46" s="432" t="str">
        <f t="shared" si="13"/>
        <v/>
      </c>
      <c r="AC46" s="433" t="str">
        <f t="shared" si="14"/>
        <v/>
      </c>
      <c r="AD46" s="506" t="str">
        <f t="shared" si="10"/>
        <v/>
      </c>
      <c r="AE46" s="496">
        <f t="shared" si="12"/>
        <v>0</v>
      </c>
      <c r="AF46" s="132"/>
      <c r="AG46" s="290"/>
      <c r="AI46" s="109" t="s">
        <v>143</v>
      </c>
      <c r="AJ46" s="108">
        <f t="shared" si="15"/>
        <v>0</v>
      </c>
      <c r="AK46" s="291"/>
      <c r="AL46" s="291"/>
      <c r="AM46" s="291"/>
      <c r="AN46" s="291"/>
      <c r="AO46" s="291"/>
      <c r="AP46" s="291"/>
      <c r="AQ46" s="291"/>
      <c r="AR46" s="291"/>
    </row>
    <row r="47" spans="1:44" ht="14.25" customHeight="1" thickBot="1" x14ac:dyDescent="0.4">
      <c r="A47" s="275">
        <v>21</v>
      </c>
      <c r="B47" s="656" t="str">
        <f>IF('Competitor List'!K26="Y",'Competitor List'!C26," ")</f>
        <v xml:space="preserve"> </v>
      </c>
      <c r="C47" s="673"/>
      <c r="D47" s="320" t="str">
        <f>IF('Competitor List'!I26="Y","Y","N")</f>
        <v>N</v>
      </c>
      <c r="E47" s="276">
        <f>'LIGHT GUN'!E47</f>
        <v>201</v>
      </c>
      <c r="F47" s="512" t="str">
        <f xml:space="preserve"> T('Competitor List'!G26)</f>
        <v/>
      </c>
      <c r="G47" s="232"/>
      <c r="H47" s="232"/>
      <c r="I47" s="233"/>
      <c r="J47" s="247"/>
      <c r="K47" s="247"/>
      <c r="L47" s="248"/>
      <c r="M47" s="232"/>
      <c r="N47" s="232"/>
      <c r="O47" s="233"/>
      <c r="P47" s="247"/>
      <c r="Q47" s="247"/>
      <c r="R47" s="248"/>
      <c r="S47" s="122" t="str">
        <f t="shared" si="1"/>
        <v>DQ</v>
      </c>
      <c r="T47" s="122" t="str">
        <f t="shared" si="2"/>
        <v>DQ</v>
      </c>
      <c r="U47" s="317">
        <f t="shared" si="11"/>
        <v>0</v>
      </c>
      <c r="V47" s="75" t="str">
        <f t="shared" si="3"/>
        <v>DQ</v>
      </c>
      <c r="W47" s="122" t="str">
        <f t="shared" si="4"/>
        <v>DQ</v>
      </c>
      <c r="X47" s="277" t="str">
        <f t="shared" si="0"/>
        <v>DQ</v>
      </c>
      <c r="Y47" s="278" t="str">
        <f t="shared" si="5"/>
        <v>DQ</v>
      </c>
      <c r="Z47" s="93" t="str">
        <f t="shared" si="6"/>
        <v>DQ</v>
      </c>
      <c r="AA47" s="132" t="str">
        <f t="shared" si="7"/>
        <v>DQ</v>
      </c>
      <c r="AB47" s="434" t="str">
        <f t="shared" si="13"/>
        <v/>
      </c>
      <c r="AC47" s="435" t="str">
        <f t="shared" si="14"/>
        <v/>
      </c>
      <c r="AD47" s="507" t="str">
        <f t="shared" si="10"/>
        <v/>
      </c>
      <c r="AE47" s="497">
        <f t="shared" si="12"/>
        <v>0</v>
      </c>
      <c r="AF47" s="132"/>
      <c r="AG47" s="290"/>
      <c r="AI47" s="291"/>
      <c r="AJ47" s="291"/>
      <c r="AK47" s="291"/>
      <c r="AL47" s="291"/>
      <c r="AM47" s="291"/>
      <c r="AN47" s="291"/>
      <c r="AO47" s="291"/>
      <c r="AP47" s="291"/>
      <c r="AQ47" s="291"/>
      <c r="AR47" s="291"/>
    </row>
    <row r="48" spans="1:44" ht="14.25" customHeight="1" x14ac:dyDescent="0.35">
      <c r="A48" s="267">
        <v>22</v>
      </c>
      <c r="B48" s="655" t="str">
        <f>IF('Competitor List'!K27="Y",'Competitor List'!C27," ")</f>
        <v xml:space="preserve"> </v>
      </c>
      <c r="C48" s="671"/>
      <c r="D48" s="315" t="str">
        <f>IF('Competitor List'!I27="Y","Y","N")</f>
        <v>N</v>
      </c>
      <c r="E48" s="268">
        <f>'LIGHT GUN'!E48</f>
        <v>202</v>
      </c>
      <c r="F48" s="510" t="str">
        <f xml:space="preserve"> T('Competitor List'!G27)</f>
        <v/>
      </c>
      <c r="G48" s="230"/>
      <c r="H48" s="230"/>
      <c r="I48" s="236"/>
      <c r="J48" s="250"/>
      <c r="K48" s="250"/>
      <c r="L48" s="251"/>
      <c r="M48" s="230"/>
      <c r="N48" s="230"/>
      <c r="O48" s="236"/>
      <c r="P48" s="250"/>
      <c r="Q48" s="250"/>
      <c r="R48" s="251"/>
      <c r="S48" s="118" t="str">
        <f t="shared" si="1"/>
        <v>DQ</v>
      </c>
      <c r="T48" s="118" t="str">
        <f t="shared" si="2"/>
        <v>DQ</v>
      </c>
      <c r="U48" s="316">
        <f t="shared" si="11"/>
        <v>0</v>
      </c>
      <c r="V48" s="87" t="str">
        <f t="shared" si="3"/>
        <v>DQ</v>
      </c>
      <c r="W48" s="118" t="str">
        <f t="shared" si="4"/>
        <v>DQ</v>
      </c>
      <c r="X48" s="269" t="str">
        <f t="shared" si="0"/>
        <v>DQ</v>
      </c>
      <c r="Y48" s="270" t="str">
        <f t="shared" si="5"/>
        <v>DQ</v>
      </c>
      <c r="Z48" s="93" t="str">
        <f t="shared" si="6"/>
        <v>DQ</v>
      </c>
      <c r="AA48" s="132" t="str">
        <f t="shared" si="7"/>
        <v>DQ</v>
      </c>
      <c r="AB48" s="430" t="str">
        <f t="shared" si="13"/>
        <v/>
      </c>
      <c r="AC48" s="431" t="str">
        <f t="shared" si="14"/>
        <v/>
      </c>
      <c r="AD48" s="505" t="str">
        <f t="shared" si="10"/>
        <v/>
      </c>
      <c r="AE48" s="495">
        <f t="shared" si="12"/>
        <v>0</v>
      </c>
      <c r="AF48" s="132"/>
      <c r="AG48" s="290"/>
      <c r="AI48" s="291" t="s">
        <v>293</v>
      </c>
      <c r="AJ48" s="291"/>
      <c r="AK48" s="291"/>
      <c r="AL48" s="291"/>
      <c r="AM48" s="291"/>
      <c r="AN48" s="291"/>
      <c r="AO48" s="291"/>
      <c r="AP48" s="291"/>
      <c r="AQ48" s="291"/>
      <c r="AR48" s="291"/>
    </row>
    <row r="49" spans="1:44" ht="14.25" customHeight="1" x14ac:dyDescent="0.35">
      <c r="A49" s="271">
        <v>23</v>
      </c>
      <c r="B49" s="653" t="str">
        <f>IF('Competitor List'!K28="Y",'Competitor List'!C28," ")</f>
        <v xml:space="preserve"> </v>
      </c>
      <c r="C49" s="672"/>
      <c r="D49" s="313" t="str">
        <f>IF('Competitor List'!I28="Y","Y","N")</f>
        <v>N</v>
      </c>
      <c r="E49" s="272">
        <f>'LIGHT GUN'!E49</f>
        <v>203</v>
      </c>
      <c r="F49" s="511" t="str">
        <f xml:space="preserve"> T('Competitor List'!G28)</f>
        <v/>
      </c>
      <c r="G49" s="43"/>
      <c r="H49" s="43"/>
      <c r="I49" s="44"/>
      <c r="J49" s="244"/>
      <c r="K49" s="244"/>
      <c r="L49" s="245"/>
      <c r="M49" s="43"/>
      <c r="N49" s="43"/>
      <c r="O49" s="44"/>
      <c r="P49" s="244"/>
      <c r="Q49" s="244"/>
      <c r="R49" s="245"/>
      <c r="S49" s="115" t="str">
        <f t="shared" si="1"/>
        <v>DQ</v>
      </c>
      <c r="T49" s="115" t="str">
        <f t="shared" si="2"/>
        <v>DQ</v>
      </c>
      <c r="U49" s="314">
        <f t="shared" si="11"/>
        <v>0</v>
      </c>
      <c r="V49" s="32" t="str">
        <f t="shared" si="3"/>
        <v>DQ</v>
      </c>
      <c r="W49" s="115" t="str">
        <f t="shared" si="4"/>
        <v>DQ</v>
      </c>
      <c r="X49" s="273" t="str">
        <f t="shared" si="0"/>
        <v>DQ</v>
      </c>
      <c r="Y49" s="274" t="str">
        <f t="shared" si="5"/>
        <v>DQ</v>
      </c>
      <c r="Z49" s="93" t="str">
        <f t="shared" si="6"/>
        <v>DQ</v>
      </c>
      <c r="AA49" s="132" t="str">
        <f t="shared" si="7"/>
        <v>DQ</v>
      </c>
      <c r="AB49" s="432" t="str">
        <f t="shared" si="13"/>
        <v/>
      </c>
      <c r="AC49" s="433" t="str">
        <f t="shared" si="14"/>
        <v/>
      </c>
      <c r="AD49" s="506" t="str">
        <f t="shared" si="10"/>
        <v/>
      </c>
      <c r="AE49" s="496">
        <f t="shared" si="12"/>
        <v>0</v>
      </c>
      <c r="AF49" s="132"/>
      <c r="AG49" s="290"/>
      <c r="AI49" s="291"/>
      <c r="AJ49" s="291"/>
      <c r="AK49" s="291"/>
      <c r="AL49" s="291"/>
      <c r="AM49" s="291"/>
      <c r="AN49" s="291"/>
      <c r="AO49" s="291"/>
      <c r="AP49" s="291"/>
      <c r="AQ49" s="291"/>
      <c r="AR49" s="291"/>
    </row>
    <row r="50" spans="1:44" ht="14.25" customHeight="1" thickBot="1" x14ac:dyDescent="0.4">
      <c r="A50" s="279">
        <v>24</v>
      </c>
      <c r="B50" s="656" t="str">
        <f>IF('Competitor List'!K29="Y",'Competitor List'!C29," ")</f>
        <v xml:space="preserve"> </v>
      </c>
      <c r="C50" s="673"/>
      <c r="D50" s="320" t="str">
        <f>IF('Competitor List'!I29="Y","Y","N")</f>
        <v>N</v>
      </c>
      <c r="E50" s="280">
        <f>'LIGHT GUN'!E50</f>
        <v>204</v>
      </c>
      <c r="F50" s="512" t="str">
        <f xml:space="preserve"> T('Competitor List'!G29)</f>
        <v/>
      </c>
      <c r="G50" s="231"/>
      <c r="H50" s="231"/>
      <c r="I50" s="237"/>
      <c r="J50" s="253"/>
      <c r="K50" s="253"/>
      <c r="L50" s="254"/>
      <c r="M50" s="231"/>
      <c r="N50" s="231"/>
      <c r="O50" s="237"/>
      <c r="P50" s="253"/>
      <c r="Q50" s="253"/>
      <c r="R50" s="254"/>
      <c r="S50" s="120" t="str">
        <f t="shared" si="1"/>
        <v>DQ</v>
      </c>
      <c r="T50" s="120" t="str">
        <f t="shared" si="2"/>
        <v>DQ</v>
      </c>
      <c r="U50" s="317">
        <f t="shared" si="11"/>
        <v>0</v>
      </c>
      <c r="V50" s="71" t="str">
        <f t="shared" si="3"/>
        <v>DQ</v>
      </c>
      <c r="W50" s="120" t="str">
        <f t="shared" si="4"/>
        <v>DQ</v>
      </c>
      <c r="X50" s="281" t="str">
        <f t="shared" si="0"/>
        <v>DQ</v>
      </c>
      <c r="Y50" s="282" t="str">
        <f t="shared" si="5"/>
        <v>DQ</v>
      </c>
      <c r="Z50" s="93" t="str">
        <f t="shared" si="6"/>
        <v>DQ</v>
      </c>
      <c r="AA50" s="132" t="str">
        <f t="shared" si="7"/>
        <v>DQ</v>
      </c>
      <c r="AB50" s="434" t="str">
        <f t="shared" si="13"/>
        <v/>
      </c>
      <c r="AC50" s="435" t="str">
        <f t="shared" si="14"/>
        <v/>
      </c>
      <c r="AD50" s="507" t="str">
        <f t="shared" si="10"/>
        <v/>
      </c>
      <c r="AE50" s="497">
        <f t="shared" si="12"/>
        <v>0</v>
      </c>
      <c r="AF50" s="132"/>
      <c r="AG50" s="290"/>
      <c r="AI50" s="291"/>
      <c r="AJ50" s="291"/>
      <c r="AK50" s="291"/>
      <c r="AL50" s="291"/>
      <c r="AM50" s="291"/>
      <c r="AN50" s="291"/>
      <c r="AO50" s="291"/>
      <c r="AP50" s="291"/>
      <c r="AQ50" s="291"/>
      <c r="AR50" s="291"/>
    </row>
    <row r="51" spans="1:44" ht="14.25" customHeight="1" x14ac:dyDescent="0.35">
      <c r="A51" s="284">
        <v>25</v>
      </c>
      <c r="B51" s="655" t="str">
        <f>IF('Competitor List'!K30="Y",'Competitor List'!C30," ")</f>
        <v xml:space="preserve"> </v>
      </c>
      <c r="C51" s="671"/>
      <c r="D51" s="315" t="str">
        <f>IF('Competitor List'!I30="Y","Y","N")</f>
        <v>N</v>
      </c>
      <c r="E51" s="285">
        <f>'LIGHT GUN'!E51</f>
        <v>205</v>
      </c>
      <c r="F51" s="510" t="str">
        <f xml:space="preserve"> T('Competitor List'!G30)</f>
        <v/>
      </c>
      <c r="G51" s="234"/>
      <c r="H51" s="234"/>
      <c r="I51" s="235"/>
      <c r="J51" s="256"/>
      <c r="K51" s="256"/>
      <c r="L51" s="257"/>
      <c r="M51" s="234"/>
      <c r="N51" s="234"/>
      <c r="O51" s="235"/>
      <c r="P51" s="256"/>
      <c r="Q51" s="256"/>
      <c r="R51" s="257"/>
      <c r="S51" s="117" t="str">
        <f t="shared" si="1"/>
        <v>DQ</v>
      </c>
      <c r="T51" s="117" t="str">
        <f t="shared" si="2"/>
        <v>DQ</v>
      </c>
      <c r="U51" s="316">
        <f t="shared" si="11"/>
        <v>0</v>
      </c>
      <c r="V51" s="78" t="str">
        <f t="shared" si="3"/>
        <v>DQ</v>
      </c>
      <c r="W51" s="117" t="str">
        <f t="shared" si="4"/>
        <v>DQ</v>
      </c>
      <c r="X51" s="286" t="str">
        <f t="shared" si="0"/>
        <v>DQ</v>
      </c>
      <c r="Y51" s="287" t="str">
        <f t="shared" si="5"/>
        <v>DQ</v>
      </c>
      <c r="Z51" s="93" t="str">
        <f t="shared" si="6"/>
        <v>DQ</v>
      </c>
      <c r="AA51" s="132" t="str">
        <f t="shared" si="7"/>
        <v>DQ</v>
      </c>
      <c r="AB51" s="430" t="str">
        <f t="shared" si="13"/>
        <v/>
      </c>
      <c r="AC51" s="431" t="str">
        <f t="shared" si="14"/>
        <v/>
      </c>
      <c r="AD51" s="505" t="str">
        <f t="shared" si="10"/>
        <v/>
      </c>
      <c r="AE51" s="495">
        <f t="shared" si="12"/>
        <v>0</v>
      </c>
      <c r="AF51" s="132"/>
      <c r="AG51" s="290"/>
      <c r="AI51" s="291"/>
      <c r="AJ51" s="291"/>
      <c r="AK51" s="291"/>
      <c r="AL51" s="291"/>
      <c r="AM51" s="291"/>
      <c r="AN51" s="291"/>
      <c r="AO51" s="291"/>
      <c r="AP51" s="291"/>
      <c r="AQ51" s="291"/>
      <c r="AR51" s="291"/>
    </row>
    <row r="52" spans="1:44" ht="14.25" customHeight="1" x14ac:dyDescent="0.35">
      <c r="A52" s="271">
        <v>26</v>
      </c>
      <c r="B52" s="653" t="str">
        <f>IF('Competitor List'!K31="Y",'Competitor List'!C31," ")</f>
        <v xml:space="preserve"> </v>
      </c>
      <c r="C52" s="672"/>
      <c r="D52" s="313" t="str">
        <f>IF('Competitor List'!I31="Y","Y","N")</f>
        <v>N</v>
      </c>
      <c r="E52" s="272">
        <f>'LIGHT GUN'!E52</f>
        <v>206</v>
      </c>
      <c r="F52" s="511" t="str">
        <f xml:space="preserve"> T('Competitor List'!G31)</f>
        <v/>
      </c>
      <c r="G52" s="43"/>
      <c r="H52" s="43"/>
      <c r="I52" s="44"/>
      <c r="J52" s="244"/>
      <c r="K52" s="244"/>
      <c r="L52" s="245"/>
      <c r="M52" s="43"/>
      <c r="N52" s="43"/>
      <c r="O52" s="44"/>
      <c r="P52" s="244"/>
      <c r="Q52" s="244"/>
      <c r="R52" s="245"/>
      <c r="S52" s="115" t="str">
        <f t="shared" si="1"/>
        <v>DQ</v>
      </c>
      <c r="T52" s="115" t="str">
        <f t="shared" si="2"/>
        <v>DQ</v>
      </c>
      <c r="U52" s="314">
        <f t="shared" si="11"/>
        <v>0</v>
      </c>
      <c r="V52" s="32" t="str">
        <f t="shared" si="3"/>
        <v>DQ</v>
      </c>
      <c r="W52" s="115" t="str">
        <f t="shared" si="4"/>
        <v>DQ</v>
      </c>
      <c r="X52" s="273" t="str">
        <f t="shared" si="0"/>
        <v>DQ</v>
      </c>
      <c r="Y52" s="274" t="str">
        <f t="shared" si="5"/>
        <v>DQ</v>
      </c>
      <c r="Z52" s="93" t="str">
        <f t="shared" si="6"/>
        <v>DQ</v>
      </c>
      <c r="AA52" s="132" t="str">
        <f t="shared" si="7"/>
        <v>DQ</v>
      </c>
      <c r="AB52" s="432" t="str">
        <f t="shared" si="13"/>
        <v/>
      </c>
      <c r="AC52" s="433" t="str">
        <f t="shared" si="14"/>
        <v/>
      </c>
      <c r="AD52" s="506" t="str">
        <f t="shared" si="10"/>
        <v/>
      </c>
      <c r="AE52" s="496">
        <f t="shared" si="12"/>
        <v>0</v>
      </c>
      <c r="AF52" s="132"/>
      <c r="AG52" s="290"/>
      <c r="AI52" s="291"/>
      <c r="AJ52" s="291"/>
      <c r="AK52" s="291"/>
      <c r="AL52" s="291"/>
      <c r="AM52" s="291"/>
      <c r="AN52" s="291"/>
      <c r="AO52" s="291"/>
      <c r="AP52" s="291"/>
      <c r="AQ52" s="291"/>
      <c r="AR52" s="291"/>
    </row>
    <row r="53" spans="1:44" ht="14.25" customHeight="1" thickBot="1" x14ac:dyDescent="0.4">
      <c r="A53" s="275">
        <v>27</v>
      </c>
      <c r="B53" s="656" t="str">
        <f>IF('Competitor List'!K32="Y",'Competitor List'!C32," ")</f>
        <v xml:space="preserve"> </v>
      </c>
      <c r="C53" s="673"/>
      <c r="D53" s="320" t="str">
        <f>IF('Competitor List'!I32="Y","Y","N")</f>
        <v>N</v>
      </c>
      <c r="E53" s="276">
        <f>'LIGHT GUN'!E53</f>
        <v>207</v>
      </c>
      <c r="F53" s="512" t="str">
        <f xml:space="preserve"> T('Competitor List'!G32)</f>
        <v/>
      </c>
      <c r="G53" s="232"/>
      <c r="H53" s="232"/>
      <c r="I53" s="233"/>
      <c r="J53" s="247"/>
      <c r="K53" s="247"/>
      <c r="L53" s="248"/>
      <c r="M53" s="232"/>
      <c r="N53" s="232"/>
      <c r="O53" s="233"/>
      <c r="P53" s="247"/>
      <c r="Q53" s="247"/>
      <c r="R53" s="248"/>
      <c r="S53" s="122" t="str">
        <f t="shared" si="1"/>
        <v>DQ</v>
      </c>
      <c r="T53" s="122" t="str">
        <f t="shared" si="2"/>
        <v>DQ</v>
      </c>
      <c r="U53" s="317">
        <f t="shared" si="11"/>
        <v>0</v>
      </c>
      <c r="V53" s="75" t="str">
        <f t="shared" si="3"/>
        <v>DQ</v>
      </c>
      <c r="W53" s="122" t="str">
        <f t="shared" si="4"/>
        <v>DQ</v>
      </c>
      <c r="X53" s="277" t="str">
        <f t="shared" si="0"/>
        <v>DQ</v>
      </c>
      <c r="Y53" s="278" t="str">
        <f t="shared" si="5"/>
        <v>DQ</v>
      </c>
      <c r="Z53" s="93" t="str">
        <f t="shared" si="6"/>
        <v>DQ</v>
      </c>
      <c r="AA53" s="132" t="str">
        <f t="shared" si="7"/>
        <v>DQ</v>
      </c>
      <c r="AB53" s="434" t="str">
        <f t="shared" si="13"/>
        <v/>
      </c>
      <c r="AC53" s="435" t="str">
        <f t="shared" si="14"/>
        <v/>
      </c>
      <c r="AD53" s="507" t="str">
        <f t="shared" si="10"/>
        <v/>
      </c>
      <c r="AE53" s="497">
        <f t="shared" si="12"/>
        <v>0</v>
      </c>
      <c r="AF53" s="132"/>
      <c r="AG53" s="290"/>
      <c r="AI53" s="291"/>
      <c r="AJ53" s="291"/>
      <c r="AK53" s="291"/>
      <c r="AL53" s="291"/>
      <c r="AM53" s="291"/>
      <c r="AN53" s="291"/>
      <c r="AO53" s="291"/>
      <c r="AP53" s="291"/>
      <c r="AQ53" s="291"/>
      <c r="AR53" s="291"/>
    </row>
    <row r="54" spans="1:44" ht="14.25" customHeight="1" x14ac:dyDescent="0.35">
      <c r="A54" s="267">
        <v>28</v>
      </c>
      <c r="B54" s="655" t="str">
        <f>IF('Competitor List'!K33="Y",'Competitor List'!C33," ")</f>
        <v xml:space="preserve"> </v>
      </c>
      <c r="C54" s="671"/>
      <c r="D54" s="315" t="str">
        <f>IF('Competitor List'!I33="Y","Y","N")</f>
        <v>N</v>
      </c>
      <c r="E54" s="268">
        <f>'LIGHT GUN'!E54</f>
        <v>208</v>
      </c>
      <c r="F54" s="510" t="str">
        <f xml:space="preserve"> T('Competitor List'!G33)</f>
        <v/>
      </c>
      <c r="G54" s="230"/>
      <c r="H54" s="230"/>
      <c r="I54" s="236"/>
      <c r="J54" s="250"/>
      <c r="K54" s="250"/>
      <c r="L54" s="251"/>
      <c r="M54" s="230"/>
      <c r="N54" s="230"/>
      <c r="O54" s="236"/>
      <c r="P54" s="250"/>
      <c r="Q54" s="250"/>
      <c r="R54" s="251"/>
      <c r="S54" s="118" t="str">
        <f t="shared" si="1"/>
        <v>DQ</v>
      </c>
      <c r="T54" s="118" t="str">
        <f t="shared" si="2"/>
        <v>DQ</v>
      </c>
      <c r="U54" s="316">
        <f t="shared" si="11"/>
        <v>0</v>
      </c>
      <c r="V54" s="87" t="str">
        <f t="shared" si="3"/>
        <v>DQ</v>
      </c>
      <c r="W54" s="118" t="str">
        <f t="shared" si="4"/>
        <v>DQ</v>
      </c>
      <c r="X54" s="269" t="str">
        <f t="shared" si="0"/>
        <v>DQ</v>
      </c>
      <c r="Y54" s="270" t="str">
        <f t="shared" si="5"/>
        <v>DQ</v>
      </c>
      <c r="Z54" s="93" t="str">
        <f t="shared" si="6"/>
        <v>DQ</v>
      </c>
      <c r="AA54" s="132" t="str">
        <f t="shared" si="7"/>
        <v>DQ</v>
      </c>
      <c r="AB54" s="430" t="str">
        <f t="shared" si="13"/>
        <v/>
      </c>
      <c r="AC54" s="431" t="str">
        <f t="shared" si="14"/>
        <v/>
      </c>
      <c r="AD54" s="505" t="str">
        <f t="shared" si="10"/>
        <v/>
      </c>
      <c r="AE54" s="495">
        <f t="shared" si="12"/>
        <v>0</v>
      </c>
      <c r="AF54" s="132"/>
      <c r="AG54" s="290"/>
      <c r="AI54" s="291"/>
      <c r="AJ54" s="291"/>
      <c r="AK54" s="291"/>
      <c r="AL54" s="291"/>
      <c r="AM54" s="291"/>
      <c r="AN54" s="291"/>
      <c r="AO54" s="291"/>
      <c r="AP54" s="291"/>
      <c r="AQ54" s="291"/>
      <c r="AR54" s="291"/>
    </row>
    <row r="55" spans="1:44" ht="14.25" customHeight="1" x14ac:dyDescent="0.35">
      <c r="A55" s="271">
        <v>29</v>
      </c>
      <c r="B55" s="653" t="str">
        <f>IF('Competitor List'!K34="Y",'Competitor List'!C34," ")</f>
        <v xml:space="preserve"> </v>
      </c>
      <c r="C55" s="672"/>
      <c r="D55" s="313" t="str">
        <f>IF('Competitor List'!I34="Y","Y","N")</f>
        <v>N</v>
      </c>
      <c r="E55" s="272">
        <f>'LIGHT GUN'!E55</f>
        <v>209</v>
      </c>
      <c r="F55" s="511" t="str">
        <f xml:space="preserve"> T('Competitor List'!G34)</f>
        <v/>
      </c>
      <c r="G55" s="43"/>
      <c r="H55" s="43"/>
      <c r="I55" s="44"/>
      <c r="J55" s="244"/>
      <c r="K55" s="244"/>
      <c r="L55" s="245"/>
      <c r="M55" s="43"/>
      <c r="N55" s="43"/>
      <c r="O55" s="44"/>
      <c r="P55" s="244"/>
      <c r="Q55" s="244"/>
      <c r="R55" s="245"/>
      <c r="S55" s="115" t="str">
        <f t="shared" si="1"/>
        <v>DQ</v>
      </c>
      <c r="T55" s="115" t="str">
        <f t="shared" si="2"/>
        <v>DQ</v>
      </c>
      <c r="U55" s="314">
        <f t="shared" si="11"/>
        <v>0</v>
      </c>
      <c r="V55" s="32" t="str">
        <f t="shared" si="3"/>
        <v>DQ</v>
      </c>
      <c r="W55" s="115" t="str">
        <f t="shared" si="4"/>
        <v>DQ</v>
      </c>
      <c r="X55" s="273" t="str">
        <f t="shared" si="0"/>
        <v>DQ</v>
      </c>
      <c r="Y55" s="274" t="str">
        <f t="shared" si="5"/>
        <v>DQ</v>
      </c>
      <c r="Z55" s="93" t="str">
        <f t="shared" si="6"/>
        <v>DQ</v>
      </c>
      <c r="AA55" s="132" t="str">
        <f t="shared" si="7"/>
        <v>DQ</v>
      </c>
      <c r="AB55" s="432" t="str">
        <f t="shared" si="13"/>
        <v/>
      </c>
      <c r="AC55" s="433" t="str">
        <f t="shared" si="14"/>
        <v/>
      </c>
      <c r="AD55" s="506" t="str">
        <f t="shared" si="10"/>
        <v/>
      </c>
      <c r="AE55" s="496">
        <f t="shared" si="12"/>
        <v>0</v>
      </c>
      <c r="AF55" s="132"/>
      <c r="AG55" s="290"/>
      <c r="AI55" s="291"/>
      <c r="AJ55" s="291"/>
      <c r="AK55" s="291"/>
      <c r="AL55" s="291"/>
      <c r="AM55" s="291"/>
      <c r="AN55" s="291"/>
      <c r="AO55" s="291"/>
      <c r="AP55" s="291"/>
      <c r="AQ55" s="291"/>
      <c r="AR55" s="291"/>
    </row>
    <row r="56" spans="1:44" ht="14.25" customHeight="1" thickBot="1" x14ac:dyDescent="0.4">
      <c r="A56" s="279">
        <v>30</v>
      </c>
      <c r="B56" s="656" t="str">
        <f>IF('Competitor List'!K35="Y",'Competitor List'!C35," ")</f>
        <v xml:space="preserve"> </v>
      </c>
      <c r="C56" s="673"/>
      <c r="D56" s="320" t="str">
        <f>IF('Competitor List'!I35="Y","Y","N")</f>
        <v>N</v>
      </c>
      <c r="E56" s="280">
        <f>'LIGHT GUN'!E56</f>
        <v>210</v>
      </c>
      <c r="F56" s="512" t="str">
        <f xml:space="preserve"> T('Competitor List'!G35)</f>
        <v/>
      </c>
      <c r="G56" s="231"/>
      <c r="H56" s="231"/>
      <c r="I56" s="237"/>
      <c r="J56" s="253"/>
      <c r="K56" s="253"/>
      <c r="L56" s="254"/>
      <c r="M56" s="231"/>
      <c r="N56" s="231"/>
      <c r="O56" s="237"/>
      <c r="P56" s="253"/>
      <c r="Q56" s="253"/>
      <c r="R56" s="254"/>
      <c r="S56" s="120" t="str">
        <f t="shared" si="1"/>
        <v>DQ</v>
      </c>
      <c r="T56" s="120" t="str">
        <f t="shared" si="2"/>
        <v>DQ</v>
      </c>
      <c r="U56" s="317">
        <f t="shared" si="11"/>
        <v>0</v>
      </c>
      <c r="V56" s="71" t="str">
        <f t="shared" si="3"/>
        <v>DQ</v>
      </c>
      <c r="W56" s="120" t="str">
        <f t="shared" si="4"/>
        <v>DQ</v>
      </c>
      <c r="X56" s="281" t="str">
        <f t="shared" si="0"/>
        <v>DQ</v>
      </c>
      <c r="Y56" s="282" t="str">
        <f t="shared" si="5"/>
        <v>DQ</v>
      </c>
      <c r="Z56" s="93" t="str">
        <f t="shared" si="6"/>
        <v>DQ</v>
      </c>
      <c r="AA56" s="132" t="str">
        <f t="shared" si="7"/>
        <v>DQ</v>
      </c>
      <c r="AB56" s="434" t="str">
        <f t="shared" si="13"/>
        <v/>
      </c>
      <c r="AC56" s="435" t="str">
        <f t="shared" si="14"/>
        <v/>
      </c>
      <c r="AD56" s="507" t="str">
        <f t="shared" si="10"/>
        <v/>
      </c>
      <c r="AE56" s="497">
        <f t="shared" si="12"/>
        <v>0</v>
      </c>
      <c r="AF56" s="132"/>
      <c r="AG56" s="290"/>
      <c r="AI56" s="291"/>
      <c r="AJ56" s="291"/>
      <c r="AK56" s="291"/>
      <c r="AL56" s="291"/>
      <c r="AM56" s="291"/>
      <c r="AN56" s="291"/>
      <c r="AO56" s="291"/>
      <c r="AP56" s="291"/>
      <c r="AQ56" s="291"/>
      <c r="AR56" s="291"/>
    </row>
    <row r="57" spans="1:44" ht="14.25" customHeight="1" x14ac:dyDescent="0.35">
      <c r="A57" s="284">
        <v>31</v>
      </c>
      <c r="B57" s="655" t="str">
        <f>IF('Competitor List'!K36="Y",'Competitor List'!C36," ")</f>
        <v xml:space="preserve"> </v>
      </c>
      <c r="C57" s="671"/>
      <c r="D57" s="315" t="str">
        <f>IF('Competitor List'!I36="Y","Y","N")</f>
        <v>N</v>
      </c>
      <c r="E57" s="285">
        <f>'LIGHT GUN'!E57</f>
        <v>211</v>
      </c>
      <c r="F57" s="510" t="str">
        <f xml:space="preserve"> T('Competitor List'!G36)</f>
        <v/>
      </c>
      <c r="G57" s="234"/>
      <c r="H57" s="234"/>
      <c r="I57" s="235"/>
      <c r="J57" s="256"/>
      <c r="K57" s="256"/>
      <c r="L57" s="257"/>
      <c r="M57" s="234"/>
      <c r="N57" s="234"/>
      <c r="O57" s="235"/>
      <c r="P57" s="256"/>
      <c r="Q57" s="256"/>
      <c r="R57" s="257"/>
      <c r="S57" s="117" t="str">
        <f t="shared" si="1"/>
        <v>DQ</v>
      </c>
      <c r="T57" s="117" t="str">
        <f t="shared" si="2"/>
        <v>DQ</v>
      </c>
      <c r="U57" s="316">
        <f t="shared" si="11"/>
        <v>0</v>
      </c>
      <c r="V57" s="78" t="str">
        <f t="shared" si="3"/>
        <v>DQ</v>
      </c>
      <c r="W57" s="117" t="str">
        <f t="shared" si="4"/>
        <v>DQ</v>
      </c>
      <c r="X57" s="286" t="str">
        <f t="shared" si="0"/>
        <v>DQ</v>
      </c>
      <c r="Y57" s="287" t="str">
        <f t="shared" si="5"/>
        <v>DQ</v>
      </c>
      <c r="Z57" s="93" t="str">
        <f t="shared" si="6"/>
        <v>DQ</v>
      </c>
      <c r="AA57" s="132" t="str">
        <f t="shared" si="7"/>
        <v>DQ</v>
      </c>
      <c r="AB57" s="430" t="str">
        <f t="shared" si="13"/>
        <v/>
      </c>
      <c r="AC57" s="431" t="str">
        <f t="shared" si="14"/>
        <v/>
      </c>
      <c r="AD57" s="505" t="str">
        <f t="shared" si="10"/>
        <v/>
      </c>
      <c r="AE57" s="495">
        <f t="shared" si="12"/>
        <v>0</v>
      </c>
      <c r="AF57" s="132"/>
      <c r="AG57" s="290"/>
      <c r="AI57" s="291"/>
      <c r="AJ57" s="291"/>
      <c r="AK57" s="291"/>
      <c r="AL57" s="291"/>
      <c r="AM57" s="291"/>
      <c r="AN57" s="291"/>
      <c r="AO57" s="291"/>
      <c r="AP57" s="291"/>
      <c r="AQ57" s="291"/>
      <c r="AR57" s="291"/>
    </row>
    <row r="58" spans="1:44" ht="14.25" customHeight="1" x14ac:dyDescent="0.35">
      <c r="A58" s="271">
        <v>32</v>
      </c>
      <c r="B58" s="653" t="str">
        <f>IF('Competitor List'!K37="Y",'Competitor List'!C37," ")</f>
        <v xml:space="preserve"> </v>
      </c>
      <c r="C58" s="672"/>
      <c r="D58" s="313" t="str">
        <f>IF('Competitor List'!I37="Y","Y","N")</f>
        <v>N</v>
      </c>
      <c r="E58" s="272">
        <f>'LIGHT GUN'!E58</f>
        <v>212</v>
      </c>
      <c r="F58" s="511" t="str">
        <f xml:space="preserve"> T('Competitor List'!G37)</f>
        <v/>
      </c>
      <c r="G58" s="43"/>
      <c r="H58" s="43"/>
      <c r="I58" s="44"/>
      <c r="J58" s="244"/>
      <c r="K58" s="244"/>
      <c r="L58" s="245"/>
      <c r="M58" s="43"/>
      <c r="N58" s="43"/>
      <c r="O58" s="44"/>
      <c r="P58" s="244"/>
      <c r="Q58" s="244"/>
      <c r="R58" s="245"/>
      <c r="S58" s="115" t="str">
        <f t="shared" si="1"/>
        <v>DQ</v>
      </c>
      <c r="T58" s="115" t="str">
        <f t="shared" si="2"/>
        <v>DQ</v>
      </c>
      <c r="U58" s="314">
        <f t="shared" si="11"/>
        <v>0</v>
      </c>
      <c r="V58" s="32" t="str">
        <f t="shared" si="3"/>
        <v>DQ</v>
      </c>
      <c r="W58" s="115" t="str">
        <f t="shared" si="4"/>
        <v>DQ</v>
      </c>
      <c r="X58" s="273" t="str">
        <f t="shared" si="0"/>
        <v>DQ</v>
      </c>
      <c r="Y58" s="274" t="str">
        <f t="shared" si="5"/>
        <v>DQ</v>
      </c>
      <c r="Z58" s="93" t="str">
        <f t="shared" si="6"/>
        <v>DQ</v>
      </c>
      <c r="AA58" s="132" t="str">
        <f t="shared" si="7"/>
        <v>DQ</v>
      </c>
      <c r="AB58" s="432" t="str">
        <f t="shared" si="13"/>
        <v/>
      </c>
      <c r="AC58" s="433" t="str">
        <f t="shared" si="14"/>
        <v/>
      </c>
      <c r="AD58" s="506" t="str">
        <f t="shared" si="10"/>
        <v/>
      </c>
      <c r="AE58" s="496">
        <f t="shared" si="12"/>
        <v>0</v>
      </c>
      <c r="AF58" s="132"/>
      <c r="AG58" s="290"/>
      <c r="AI58" s="291"/>
      <c r="AJ58" s="291"/>
      <c r="AK58" s="291"/>
      <c r="AL58" s="291"/>
      <c r="AM58" s="291"/>
      <c r="AN58" s="291"/>
      <c r="AO58" s="291"/>
      <c r="AP58" s="291"/>
      <c r="AQ58" s="291"/>
      <c r="AR58" s="291"/>
    </row>
    <row r="59" spans="1:44" ht="14.25" customHeight="1" thickBot="1" x14ac:dyDescent="0.4">
      <c r="A59" s="275">
        <v>33</v>
      </c>
      <c r="B59" s="656" t="str">
        <f>IF('Competitor List'!K38="Y",'Competitor List'!C38," ")</f>
        <v xml:space="preserve"> </v>
      </c>
      <c r="C59" s="673"/>
      <c r="D59" s="320" t="str">
        <f>IF('Competitor List'!I38="Y","Y","N")</f>
        <v>N</v>
      </c>
      <c r="E59" s="276">
        <f>'LIGHT GUN'!E59</f>
        <v>213</v>
      </c>
      <c r="F59" s="512" t="str">
        <f xml:space="preserve"> T('Competitor List'!G38)</f>
        <v/>
      </c>
      <c r="G59" s="232"/>
      <c r="H59" s="232"/>
      <c r="I59" s="233"/>
      <c r="J59" s="247"/>
      <c r="K59" s="247"/>
      <c r="L59" s="248"/>
      <c r="M59" s="232"/>
      <c r="N59" s="232"/>
      <c r="O59" s="233"/>
      <c r="P59" s="247"/>
      <c r="Q59" s="247"/>
      <c r="R59" s="248"/>
      <c r="S59" s="122" t="str">
        <f t="shared" si="1"/>
        <v>DQ</v>
      </c>
      <c r="T59" s="122" t="str">
        <f t="shared" si="2"/>
        <v>DQ</v>
      </c>
      <c r="U59" s="317">
        <f t="shared" si="11"/>
        <v>0</v>
      </c>
      <c r="V59" s="75" t="str">
        <f t="shared" si="3"/>
        <v>DQ</v>
      </c>
      <c r="W59" s="122" t="str">
        <f t="shared" si="4"/>
        <v>DQ</v>
      </c>
      <c r="X59" s="277" t="str">
        <f t="shared" ref="X59:X90" si="16">IF(AND(ISNUMBER(T59),ISNUMBER(W59)), SUM(T59,W59),"DQ")</f>
        <v>DQ</v>
      </c>
      <c r="Y59" s="278" t="str">
        <f t="shared" si="5"/>
        <v>DQ</v>
      </c>
      <c r="Z59" s="93" t="str">
        <f t="shared" si="6"/>
        <v>DQ</v>
      </c>
      <c r="AA59" s="132" t="str">
        <f t="shared" si="7"/>
        <v>DQ</v>
      </c>
      <c r="AB59" s="434" t="str">
        <f t="shared" si="13"/>
        <v/>
      </c>
      <c r="AC59" s="435" t="str">
        <f t="shared" si="14"/>
        <v/>
      </c>
      <c r="AD59" s="507" t="str">
        <f t="shared" si="10"/>
        <v/>
      </c>
      <c r="AE59" s="497">
        <f t="shared" si="12"/>
        <v>0</v>
      </c>
      <c r="AF59" s="132"/>
      <c r="AG59" s="290"/>
      <c r="AI59" s="291"/>
      <c r="AJ59" s="291"/>
      <c r="AK59" s="291"/>
      <c r="AL59" s="291"/>
      <c r="AM59" s="291"/>
      <c r="AN59" s="291"/>
      <c r="AO59" s="291"/>
      <c r="AP59" s="291"/>
      <c r="AQ59" s="291"/>
      <c r="AR59" s="291"/>
    </row>
    <row r="60" spans="1:44" ht="14.25" customHeight="1" x14ac:dyDescent="0.3">
      <c r="A60" s="267">
        <v>34</v>
      </c>
      <c r="B60" s="655" t="str">
        <f>IF('Competitor List'!K39="Y",'Competitor List'!C39," ")</f>
        <v xml:space="preserve"> </v>
      </c>
      <c r="C60" s="671"/>
      <c r="D60" s="315" t="str">
        <f>IF('Competitor List'!I39="Y","Y","N")</f>
        <v>N</v>
      </c>
      <c r="E60" s="268">
        <f>'LIGHT GUN'!E60</f>
        <v>214</v>
      </c>
      <c r="F60" s="510" t="str">
        <f xml:space="preserve"> T('Competitor List'!G39)</f>
        <v/>
      </c>
      <c r="G60" s="230"/>
      <c r="H60" s="230"/>
      <c r="I60" s="236"/>
      <c r="J60" s="250"/>
      <c r="K60" s="250"/>
      <c r="L60" s="251"/>
      <c r="M60" s="230"/>
      <c r="N60" s="230"/>
      <c r="O60" s="236"/>
      <c r="P60" s="250"/>
      <c r="Q60" s="250"/>
      <c r="R60" s="251"/>
      <c r="S60" s="118" t="str">
        <f t="shared" si="1"/>
        <v>DQ</v>
      </c>
      <c r="T60" s="118" t="str">
        <f t="shared" si="2"/>
        <v>DQ</v>
      </c>
      <c r="U60" s="316">
        <f t="shared" si="11"/>
        <v>0</v>
      </c>
      <c r="V60" s="87" t="str">
        <f t="shared" si="3"/>
        <v>DQ</v>
      </c>
      <c r="W60" s="118" t="str">
        <f t="shared" si="4"/>
        <v>DQ</v>
      </c>
      <c r="X60" s="269" t="str">
        <f t="shared" si="16"/>
        <v>DQ</v>
      </c>
      <c r="Y60" s="270" t="str">
        <f t="shared" si="5"/>
        <v>DQ</v>
      </c>
      <c r="Z60" s="93" t="str">
        <f t="shared" si="6"/>
        <v>DQ</v>
      </c>
      <c r="AA60" s="132" t="str">
        <f t="shared" si="7"/>
        <v>DQ</v>
      </c>
      <c r="AB60" s="430" t="str">
        <f t="shared" si="13"/>
        <v/>
      </c>
      <c r="AC60" s="431" t="str">
        <f t="shared" si="14"/>
        <v/>
      </c>
      <c r="AD60" s="505" t="str">
        <f t="shared" si="10"/>
        <v/>
      </c>
      <c r="AE60" s="495">
        <f t="shared" si="12"/>
        <v>0</v>
      </c>
      <c r="AF60" s="132"/>
      <c r="AG60" s="290"/>
    </row>
    <row r="61" spans="1:44" ht="14.25" customHeight="1" x14ac:dyDescent="0.3">
      <c r="A61" s="271">
        <v>35</v>
      </c>
      <c r="B61" s="653" t="str">
        <f>IF('Competitor List'!K40="Y",'Competitor List'!C40," ")</f>
        <v xml:space="preserve"> </v>
      </c>
      <c r="C61" s="672"/>
      <c r="D61" s="313" t="str">
        <f>IF('Competitor List'!I40="Y","Y","N")</f>
        <v>N</v>
      </c>
      <c r="E61" s="272">
        <f>'LIGHT GUN'!E61</f>
        <v>215</v>
      </c>
      <c r="F61" s="511" t="str">
        <f xml:space="preserve"> T('Competitor List'!G40)</f>
        <v/>
      </c>
      <c r="G61" s="43"/>
      <c r="H61" s="43"/>
      <c r="I61" s="44"/>
      <c r="J61" s="244"/>
      <c r="K61" s="244"/>
      <c r="L61" s="245"/>
      <c r="M61" s="43"/>
      <c r="N61" s="43"/>
      <c r="O61" s="44"/>
      <c r="P61" s="244"/>
      <c r="Q61" s="244"/>
      <c r="R61" s="245"/>
      <c r="S61" s="115" t="str">
        <f t="shared" si="1"/>
        <v>DQ</v>
      </c>
      <c r="T61" s="115" t="str">
        <f t="shared" si="2"/>
        <v>DQ</v>
      </c>
      <c r="U61" s="314">
        <f t="shared" si="11"/>
        <v>0</v>
      </c>
      <c r="V61" s="32" t="str">
        <f t="shared" si="3"/>
        <v>DQ</v>
      </c>
      <c r="W61" s="115" t="str">
        <f t="shared" si="4"/>
        <v>DQ</v>
      </c>
      <c r="X61" s="273" t="str">
        <f t="shared" si="16"/>
        <v>DQ</v>
      </c>
      <c r="Y61" s="274" t="str">
        <f t="shared" si="5"/>
        <v>DQ</v>
      </c>
      <c r="Z61" s="93" t="str">
        <f t="shared" si="6"/>
        <v>DQ</v>
      </c>
      <c r="AA61" s="132" t="str">
        <f t="shared" si="7"/>
        <v>DQ</v>
      </c>
      <c r="AB61" s="432" t="str">
        <f t="shared" si="13"/>
        <v/>
      </c>
      <c r="AC61" s="433" t="str">
        <f t="shared" si="14"/>
        <v/>
      </c>
      <c r="AD61" s="506" t="str">
        <f t="shared" si="10"/>
        <v/>
      </c>
      <c r="AE61" s="496">
        <f t="shared" si="12"/>
        <v>0</v>
      </c>
      <c r="AF61" s="132"/>
      <c r="AG61" s="290"/>
    </row>
    <row r="62" spans="1:44" ht="14.25" customHeight="1" thickBot="1" x14ac:dyDescent="0.35">
      <c r="A62" s="279">
        <v>36</v>
      </c>
      <c r="B62" s="656" t="str">
        <f>IF('Competitor List'!K41="Y",'Competitor List'!C41," ")</f>
        <v xml:space="preserve"> </v>
      </c>
      <c r="C62" s="673"/>
      <c r="D62" s="320" t="str">
        <f>IF('Competitor List'!I41="Y","Y","N")</f>
        <v>N</v>
      </c>
      <c r="E62" s="280">
        <f>'LIGHT GUN'!E62</f>
        <v>216</v>
      </c>
      <c r="F62" s="512" t="str">
        <f xml:space="preserve"> T('Competitor List'!G41)</f>
        <v/>
      </c>
      <c r="G62" s="231"/>
      <c r="H62" s="231"/>
      <c r="I62" s="237"/>
      <c r="J62" s="253"/>
      <c r="K62" s="253"/>
      <c r="L62" s="254"/>
      <c r="M62" s="231"/>
      <c r="N62" s="231"/>
      <c r="O62" s="237"/>
      <c r="P62" s="253"/>
      <c r="Q62" s="253"/>
      <c r="R62" s="254"/>
      <c r="S62" s="120" t="str">
        <f t="shared" si="1"/>
        <v>DQ</v>
      </c>
      <c r="T62" s="120" t="str">
        <f t="shared" si="2"/>
        <v>DQ</v>
      </c>
      <c r="U62" s="317">
        <f t="shared" si="11"/>
        <v>0</v>
      </c>
      <c r="V62" s="71" t="str">
        <f t="shared" si="3"/>
        <v>DQ</v>
      </c>
      <c r="W62" s="120" t="str">
        <f t="shared" si="4"/>
        <v>DQ</v>
      </c>
      <c r="X62" s="281" t="str">
        <f t="shared" si="16"/>
        <v>DQ</v>
      </c>
      <c r="Y62" s="282" t="str">
        <f t="shared" si="5"/>
        <v>DQ</v>
      </c>
      <c r="Z62" s="93" t="str">
        <f t="shared" si="6"/>
        <v>DQ</v>
      </c>
      <c r="AA62" s="132" t="str">
        <f t="shared" si="7"/>
        <v>DQ</v>
      </c>
      <c r="AB62" s="434" t="str">
        <f t="shared" si="13"/>
        <v/>
      </c>
      <c r="AC62" s="435" t="str">
        <f t="shared" si="14"/>
        <v/>
      </c>
      <c r="AD62" s="507" t="str">
        <f t="shared" si="10"/>
        <v/>
      </c>
      <c r="AE62" s="497">
        <f t="shared" si="12"/>
        <v>0</v>
      </c>
      <c r="AF62" s="132"/>
      <c r="AG62" s="290"/>
    </row>
    <row r="63" spans="1:44" ht="14.25" customHeight="1" x14ac:dyDescent="0.3">
      <c r="A63" s="284">
        <v>37</v>
      </c>
      <c r="B63" s="655" t="str">
        <f>IF('Competitor List'!K42="Y",'Competitor List'!C42," ")</f>
        <v xml:space="preserve"> </v>
      </c>
      <c r="C63" s="671"/>
      <c r="D63" s="315" t="str">
        <f>IF('Competitor List'!I42="Y","Y","N")</f>
        <v>N</v>
      </c>
      <c r="E63" s="285">
        <f>'LIGHT GUN'!E63</f>
        <v>217</v>
      </c>
      <c r="F63" s="510" t="str">
        <f xml:space="preserve"> T('Competitor List'!G42)</f>
        <v/>
      </c>
      <c r="G63" s="234"/>
      <c r="H63" s="234"/>
      <c r="I63" s="235"/>
      <c r="J63" s="256"/>
      <c r="K63" s="256"/>
      <c r="L63" s="257"/>
      <c r="M63" s="234"/>
      <c r="N63" s="234"/>
      <c r="O63" s="235"/>
      <c r="P63" s="256"/>
      <c r="Q63" s="256"/>
      <c r="R63" s="257"/>
      <c r="S63" s="117" t="str">
        <f t="shared" si="1"/>
        <v>DQ</v>
      </c>
      <c r="T63" s="117" t="str">
        <f t="shared" si="2"/>
        <v>DQ</v>
      </c>
      <c r="U63" s="316">
        <f t="shared" si="11"/>
        <v>0</v>
      </c>
      <c r="V63" s="78" t="str">
        <f t="shared" si="3"/>
        <v>DQ</v>
      </c>
      <c r="W63" s="117" t="str">
        <f t="shared" si="4"/>
        <v>DQ</v>
      </c>
      <c r="X63" s="286" t="str">
        <f t="shared" si="16"/>
        <v>DQ</v>
      </c>
      <c r="Y63" s="287" t="str">
        <f t="shared" si="5"/>
        <v>DQ</v>
      </c>
      <c r="Z63" s="93" t="str">
        <f t="shared" si="6"/>
        <v>DQ</v>
      </c>
      <c r="AA63" s="132" t="str">
        <f t="shared" si="7"/>
        <v>DQ</v>
      </c>
      <c r="AB63" s="430" t="str">
        <f t="shared" si="13"/>
        <v/>
      </c>
      <c r="AC63" s="431" t="str">
        <f t="shared" si="14"/>
        <v/>
      </c>
      <c r="AD63" s="505" t="str">
        <f t="shared" si="10"/>
        <v/>
      </c>
      <c r="AE63" s="495">
        <f t="shared" si="12"/>
        <v>0</v>
      </c>
      <c r="AF63" s="132"/>
      <c r="AG63" s="290"/>
    </row>
    <row r="64" spans="1:44" ht="14.25" customHeight="1" x14ac:dyDescent="0.3">
      <c r="A64" s="271">
        <v>38</v>
      </c>
      <c r="B64" s="653" t="str">
        <f>IF('Competitor List'!K43="Y",'Competitor List'!C43," ")</f>
        <v xml:space="preserve"> </v>
      </c>
      <c r="C64" s="672"/>
      <c r="D64" s="313" t="str">
        <f>IF('Competitor List'!I43="Y","Y","N")</f>
        <v>N</v>
      </c>
      <c r="E64" s="272">
        <f>'LIGHT GUN'!E64</f>
        <v>218</v>
      </c>
      <c r="F64" s="511" t="str">
        <f xml:space="preserve"> T('Competitor List'!G43)</f>
        <v/>
      </c>
      <c r="G64" s="43"/>
      <c r="H64" s="43"/>
      <c r="I64" s="44"/>
      <c r="J64" s="244"/>
      <c r="K64" s="244"/>
      <c r="L64" s="245"/>
      <c r="M64" s="43"/>
      <c r="N64" s="43"/>
      <c r="O64" s="44"/>
      <c r="P64" s="244"/>
      <c r="Q64" s="244"/>
      <c r="R64" s="245"/>
      <c r="S64" s="115" t="str">
        <f t="shared" si="1"/>
        <v>DQ</v>
      </c>
      <c r="T64" s="115" t="str">
        <f t="shared" si="2"/>
        <v>DQ</v>
      </c>
      <c r="U64" s="314">
        <f t="shared" si="11"/>
        <v>0</v>
      </c>
      <c r="V64" s="32" t="str">
        <f t="shared" si="3"/>
        <v>DQ</v>
      </c>
      <c r="W64" s="115" t="str">
        <f t="shared" si="4"/>
        <v>DQ</v>
      </c>
      <c r="X64" s="273" t="str">
        <f t="shared" si="16"/>
        <v>DQ</v>
      </c>
      <c r="Y64" s="274" t="str">
        <f t="shared" si="5"/>
        <v>DQ</v>
      </c>
      <c r="Z64" s="93" t="str">
        <f t="shared" si="6"/>
        <v>DQ</v>
      </c>
      <c r="AA64" s="132" t="str">
        <f t="shared" si="7"/>
        <v>DQ</v>
      </c>
      <c r="AB64" s="432" t="str">
        <f t="shared" si="13"/>
        <v/>
      </c>
      <c r="AC64" s="433" t="str">
        <f t="shared" si="14"/>
        <v/>
      </c>
      <c r="AD64" s="506" t="str">
        <f t="shared" si="10"/>
        <v/>
      </c>
      <c r="AE64" s="496">
        <f t="shared" si="12"/>
        <v>0</v>
      </c>
      <c r="AF64" s="132"/>
      <c r="AG64" s="290"/>
    </row>
    <row r="65" spans="1:33" ht="14.25" customHeight="1" thickBot="1" x14ac:dyDescent="0.35">
      <c r="A65" s="275">
        <v>39</v>
      </c>
      <c r="B65" s="656" t="str">
        <f>IF('Competitor List'!K44="Y",'Competitor List'!C44," ")</f>
        <v xml:space="preserve"> </v>
      </c>
      <c r="C65" s="673"/>
      <c r="D65" s="320" t="str">
        <f>IF('Competitor List'!I44="Y","Y","N")</f>
        <v>N</v>
      </c>
      <c r="E65" s="276">
        <f>'LIGHT GUN'!E65</f>
        <v>219</v>
      </c>
      <c r="F65" s="512" t="str">
        <f xml:space="preserve"> T('Competitor List'!G44)</f>
        <v/>
      </c>
      <c r="G65" s="232"/>
      <c r="H65" s="232"/>
      <c r="I65" s="233"/>
      <c r="J65" s="247"/>
      <c r="K65" s="247"/>
      <c r="L65" s="248"/>
      <c r="M65" s="232"/>
      <c r="N65" s="232"/>
      <c r="O65" s="233"/>
      <c r="P65" s="247"/>
      <c r="Q65" s="247"/>
      <c r="R65" s="248"/>
      <c r="S65" s="122" t="str">
        <f t="shared" si="1"/>
        <v>DQ</v>
      </c>
      <c r="T65" s="122" t="str">
        <f t="shared" si="2"/>
        <v>DQ</v>
      </c>
      <c r="U65" s="317">
        <f t="shared" si="11"/>
        <v>0</v>
      </c>
      <c r="V65" s="75" t="str">
        <f t="shared" si="3"/>
        <v>DQ</v>
      </c>
      <c r="W65" s="122" t="str">
        <f t="shared" si="4"/>
        <v>DQ</v>
      </c>
      <c r="X65" s="277" t="str">
        <f t="shared" si="16"/>
        <v>DQ</v>
      </c>
      <c r="Y65" s="278" t="str">
        <f t="shared" si="5"/>
        <v>DQ</v>
      </c>
      <c r="Z65" s="93" t="str">
        <f t="shared" si="6"/>
        <v>DQ</v>
      </c>
      <c r="AA65" s="132" t="str">
        <f t="shared" si="7"/>
        <v>DQ</v>
      </c>
      <c r="AB65" s="434" t="str">
        <f t="shared" si="13"/>
        <v/>
      </c>
      <c r="AC65" s="435" t="str">
        <f t="shared" si="14"/>
        <v/>
      </c>
      <c r="AD65" s="507" t="str">
        <f t="shared" si="10"/>
        <v/>
      </c>
      <c r="AE65" s="497">
        <f t="shared" si="12"/>
        <v>0</v>
      </c>
      <c r="AF65" s="132"/>
      <c r="AG65" s="290"/>
    </row>
    <row r="66" spans="1:33" ht="14.25" customHeight="1" x14ac:dyDescent="0.3">
      <c r="A66" s="267">
        <v>40</v>
      </c>
      <c r="B66" s="655" t="str">
        <f>IF('Competitor List'!K45="Y",'Competitor List'!C45," ")</f>
        <v xml:space="preserve"> </v>
      </c>
      <c r="C66" s="671"/>
      <c r="D66" s="315" t="str">
        <f>IF('Competitor List'!I45="Y","Y","N")</f>
        <v>N</v>
      </c>
      <c r="E66" s="268">
        <f>'LIGHT GUN'!E66</f>
        <v>220</v>
      </c>
      <c r="F66" s="510" t="str">
        <f xml:space="preserve"> T('Competitor List'!G45)</f>
        <v/>
      </c>
      <c r="G66" s="230"/>
      <c r="H66" s="230"/>
      <c r="I66" s="236"/>
      <c r="J66" s="250"/>
      <c r="K66" s="250"/>
      <c r="L66" s="251"/>
      <c r="M66" s="230"/>
      <c r="N66" s="230"/>
      <c r="O66" s="236"/>
      <c r="P66" s="250"/>
      <c r="Q66" s="250"/>
      <c r="R66" s="251"/>
      <c r="S66" s="118" t="str">
        <f t="shared" si="1"/>
        <v>DQ</v>
      </c>
      <c r="T66" s="118" t="str">
        <f t="shared" si="2"/>
        <v>DQ</v>
      </c>
      <c r="U66" s="316">
        <f t="shared" si="11"/>
        <v>0</v>
      </c>
      <c r="V66" s="87" t="str">
        <f t="shared" si="3"/>
        <v>DQ</v>
      </c>
      <c r="W66" s="118" t="str">
        <f t="shared" si="4"/>
        <v>DQ</v>
      </c>
      <c r="X66" s="269" t="str">
        <f t="shared" si="16"/>
        <v>DQ</v>
      </c>
      <c r="Y66" s="270" t="str">
        <f t="shared" si="5"/>
        <v>DQ</v>
      </c>
      <c r="Z66" s="93" t="str">
        <f t="shared" si="6"/>
        <v>DQ</v>
      </c>
      <c r="AA66" s="132" t="str">
        <f t="shared" si="7"/>
        <v>DQ</v>
      </c>
      <c r="AB66" s="430" t="str">
        <f t="shared" si="13"/>
        <v/>
      </c>
      <c r="AC66" s="431" t="str">
        <f t="shared" si="14"/>
        <v/>
      </c>
      <c r="AD66" s="505" t="str">
        <f t="shared" si="10"/>
        <v/>
      </c>
      <c r="AE66" s="495">
        <f t="shared" si="12"/>
        <v>0</v>
      </c>
      <c r="AF66" s="132"/>
      <c r="AG66" s="290"/>
    </row>
    <row r="67" spans="1:33" ht="14.25" customHeight="1" x14ac:dyDescent="0.3">
      <c r="A67" s="271">
        <v>41</v>
      </c>
      <c r="B67" s="653" t="str">
        <f>IF('Competitor List'!K46="Y",'Competitor List'!C46," ")</f>
        <v xml:space="preserve"> </v>
      </c>
      <c r="C67" s="672"/>
      <c r="D67" s="313" t="str">
        <f>IF('Competitor List'!I46="Y","Y","N")</f>
        <v>N</v>
      </c>
      <c r="E67" s="272">
        <f>'LIGHT GUN'!E67</f>
        <v>301</v>
      </c>
      <c r="F67" s="511" t="str">
        <f xml:space="preserve"> T('Competitor List'!G46)</f>
        <v/>
      </c>
      <c r="G67" s="43"/>
      <c r="H67" s="43"/>
      <c r="I67" s="44"/>
      <c r="J67" s="244"/>
      <c r="K67" s="244"/>
      <c r="L67" s="245"/>
      <c r="M67" s="43"/>
      <c r="N67" s="43"/>
      <c r="O67" s="44"/>
      <c r="P67" s="244"/>
      <c r="Q67" s="244"/>
      <c r="R67" s="245"/>
      <c r="S67" s="115" t="str">
        <f t="shared" si="1"/>
        <v>DQ</v>
      </c>
      <c r="T67" s="115" t="str">
        <f t="shared" si="2"/>
        <v>DQ</v>
      </c>
      <c r="U67" s="314">
        <f t="shared" si="11"/>
        <v>0</v>
      </c>
      <c r="V67" s="32" t="str">
        <f t="shared" si="3"/>
        <v>DQ</v>
      </c>
      <c r="W67" s="115" t="str">
        <f t="shared" si="4"/>
        <v>DQ</v>
      </c>
      <c r="X67" s="273" t="str">
        <f t="shared" si="16"/>
        <v>DQ</v>
      </c>
      <c r="Y67" s="274" t="str">
        <f t="shared" si="5"/>
        <v>DQ</v>
      </c>
      <c r="Z67" s="93" t="str">
        <f t="shared" si="6"/>
        <v>DQ</v>
      </c>
      <c r="AA67" s="132" t="str">
        <f t="shared" si="7"/>
        <v>DQ</v>
      </c>
      <c r="AB67" s="432" t="str">
        <f t="shared" si="13"/>
        <v/>
      </c>
      <c r="AC67" s="433" t="str">
        <f t="shared" si="14"/>
        <v/>
      </c>
      <c r="AD67" s="506" t="str">
        <f t="shared" si="10"/>
        <v/>
      </c>
      <c r="AE67" s="496">
        <f t="shared" si="12"/>
        <v>0</v>
      </c>
      <c r="AF67" s="132"/>
      <c r="AG67" s="290"/>
    </row>
    <row r="68" spans="1:33" ht="14.25" customHeight="1" thickBot="1" x14ac:dyDescent="0.35">
      <c r="A68" s="279">
        <v>42</v>
      </c>
      <c r="B68" s="656" t="str">
        <f>IF('Competitor List'!K47="Y",'Competitor List'!C47," ")</f>
        <v xml:space="preserve"> </v>
      </c>
      <c r="C68" s="673"/>
      <c r="D68" s="320" t="str">
        <f>IF('Competitor List'!I47="Y","Y","N")</f>
        <v>N</v>
      </c>
      <c r="E68" s="280">
        <f>'LIGHT GUN'!E68</f>
        <v>302</v>
      </c>
      <c r="F68" s="512" t="str">
        <f xml:space="preserve"> T('Competitor List'!G47)</f>
        <v/>
      </c>
      <c r="G68" s="231"/>
      <c r="H68" s="231"/>
      <c r="I68" s="237"/>
      <c r="J68" s="253"/>
      <c r="K68" s="253"/>
      <c r="L68" s="254"/>
      <c r="M68" s="231"/>
      <c r="N68" s="231"/>
      <c r="O68" s="237"/>
      <c r="P68" s="253"/>
      <c r="Q68" s="253"/>
      <c r="R68" s="254"/>
      <c r="S68" s="120" t="str">
        <f t="shared" si="1"/>
        <v>DQ</v>
      </c>
      <c r="T68" s="120" t="str">
        <f t="shared" si="2"/>
        <v>DQ</v>
      </c>
      <c r="U68" s="317">
        <f t="shared" si="11"/>
        <v>0</v>
      </c>
      <c r="V68" s="71" t="str">
        <f t="shared" si="3"/>
        <v>DQ</v>
      </c>
      <c r="W68" s="120" t="str">
        <f t="shared" si="4"/>
        <v>DQ</v>
      </c>
      <c r="X68" s="281" t="str">
        <f t="shared" si="16"/>
        <v>DQ</v>
      </c>
      <c r="Y68" s="282" t="str">
        <f t="shared" si="5"/>
        <v>DQ</v>
      </c>
      <c r="Z68" s="93" t="str">
        <f t="shared" si="6"/>
        <v>DQ</v>
      </c>
      <c r="AA68" s="132" t="str">
        <f t="shared" si="7"/>
        <v>DQ</v>
      </c>
      <c r="AB68" s="434" t="str">
        <f t="shared" si="13"/>
        <v/>
      </c>
      <c r="AC68" s="435" t="str">
        <f t="shared" si="14"/>
        <v/>
      </c>
      <c r="AD68" s="507" t="str">
        <f t="shared" si="10"/>
        <v/>
      </c>
      <c r="AE68" s="497">
        <f t="shared" si="12"/>
        <v>0</v>
      </c>
      <c r="AF68" s="132"/>
      <c r="AG68" s="290"/>
    </row>
    <row r="69" spans="1:33" ht="14.25" customHeight="1" x14ac:dyDescent="0.3">
      <c r="A69" s="284">
        <v>43</v>
      </c>
      <c r="B69" s="655" t="str">
        <f>IF('Competitor List'!K48="Y",'Competitor List'!C48," ")</f>
        <v xml:space="preserve"> </v>
      </c>
      <c r="C69" s="671"/>
      <c r="D69" s="315" t="str">
        <f>IF('Competitor List'!I48="Y","Y","N")</f>
        <v>N</v>
      </c>
      <c r="E69" s="285">
        <f>'LIGHT GUN'!E69</f>
        <v>303</v>
      </c>
      <c r="F69" s="510" t="str">
        <f xml:space="preserve"> T('Competitor List'!G48)</f>
        <v/>
      </c>
      <c r="G69" s="234"/>
      <c r="H69" s="234"/>
      <c r="I69" s="235"/>
      <c r="J69" s="256"/>
      <c r="K69" s="256"/>
      <c r="L69" s="257"/>
      <c r="M69" s="234"/>
      <c r="N69" s="234"/>
      <c r="O69" s="235"/>
      <c r="P69" s="256"/>
      <c r="Q69" s="256"/>
      <c r="R69" s="257"/>
      <c r="S69" s="117" t="str">
        <f t="shared" si="1"/>
        <v>DQ</v>
      </c>
      <c r="T69" s="117" t="str">
        <f t="shared" si="2"/>
        <v>DQ</v>
      </c>
      <c r="U69" s="316">
        <f t="shared" si="11"/>
        <v>0</v>
      </c>
      <c r="V69" s="78" t="str">
        <f t="shared" si="3"/>
        <v>DQ</v>
      </c>
      <c r="W69" s="117" t="str">
        <f t="shared" si="4"/>
        <v>DQ</v>
      </c>
      <c r="X69" s="286" t="str">
        <f t="shared" si="16"/>
        <v>DQ</v>
      </c>
      <c r="Y69" s="287" t="str">
        <f t="shared" si="5"/>
        <v>DQ</v>
      </c>
      <c r="Z69" s="93" t="str">
        <f t="shared" si="6"/>
        <v>DQ</v>
      </c>
      <c r="AA69" s="132" t="str">
        <f t="shared" si="7"/>
        <v>DQ</v>
      </c>
      <c r="AB69" s="430" t="str">
        <f t="shared" si="13"/>
        <v/>
      </c>
      <c r="AC69" s="431" t="str">
        <f t="shared" si="14"/>
        <v/>
      </c>
      <c r="AD69" s="505" t="str">
        <f t="shared" si="10"/>
        <v/>
      </c>
      <c r="AE69" s="495">
        <f t="shared" si="12"/>
        <v>0</v>
      </c>
      <c r="AF69" s="132"/>
      <c r="AG69" s="290"/>
    </row>
    <row r="70" spans="1:33" ht="14.25" customHeight="1" x14ac:dyDescent="0.3">
      <c r="A70" s="271">
        <v>44</v>
      </c>
      <c r="B70" s="653" t="str">
        <f>IF('Competitor List'!K49="Y",'Competitor List'!C49," ")</f>
        <v xml:space="preserve"> </v>
      </c>
      <c r="C70" s="672"/>
      <c r="D70" s="313" t="str">
        <f>IF('Competitor List'!I49="Y","Y","N")</f>
        <v>N</v>
      </c>
      <c r="E70" s="272">
        <f>'LIGHT GUN'!E70</f>
        <v>304</v>
      </c>
      <c r="F70" s="511" t="str">
        <f xml:space="preserve"> T('Competitor List'!G49)</f>
        <v/>
      </c>
      <c r="G70" s="43"/>
      <c r="H70" s="43"/>
      <c r="I70" s="44"/>
      <c r="J70" s="244"/>
      <c r="K70" s="244"/>
      <c r="L70" s="245"/>
      <c r="M70" s="43"/>
      <c r="N70" s="43"/>
      <c r="O70" s="44"/>
      <c r="P70" s="244"/>
      <c r="Q70" s="244"/>
      <c r="R70" s="245"/>
      <c r="S70" s="115" t="str">
        <f t="shared" si="1"/>
        <v>DQ</v>
      </c>
      <c r="T70" s="115" t="str">
        <f t="shared" si="2"/>
        <v>DQ</v>
      </c>
      <c r="U70" s="314">
        <f t="shared" si="11"/>
        <v>0</v>
      </c>
      <c r="V70" s="32" t="str">
        <f t="shared" si="3"/>
        <v>DQ</v>
      </c>
      <c r="W70" s="115" t="str">
        <f t="shared" si="4"/>
        <v>DQ</v>
      </c>
      <c r="X70" s="273" t="str">
        <f t="shared" si="16"/>
        <v>DQ</v>
      </c>
      <c r="Y70" s="274" t="str">
        <f t="shared" si="5"/>
        <v>DQ</v>
      </c>
      <c r="Z70" s="93" t="str">
        <f t="shared" si="6"/>
        <v>DQ</v>
      </c>
      <c r="AA70" s="132" t="str">
        <f t="shared" si="7"/>
        <v>DQ</v>
      </c>
      <c r="AB70" s="432" t="str">
        <f t="shared" si="13"/>
        <v/>
      </c>
      <c r="AC70" s="433" t="str">
        <f t="shared" si="14"/>
        <v/>
      </c>
      <c r="AD70" s="506" t="str">
        <f t="shared" si="10"/>
        <v/>
      </c>
      <c r="AE70" s="496">
        <f t="shared" si="12"/>
        <v>0</v>
      </c>
      <c r="AF70" s="132"/>
      <c r="AG70" s="290"/>
    </row>
    <row r="71" spans="1:33" ht="14.25" customHeight="1" thickBot="1" x14ac:dyDescent="0.35">
      <c r="A71" s="275">
        <v>45</v>
      </c>
      <c r="B71" s="656" t="str">
        <f>IF('Competitor List'!K50="Y",'Competitor List'!C50," ")</f>
        <v xml:space="preserve"> </v>
      </c>
      <c r="C71" s="673"/>
      <c r="D71" s="320" t="str">
        <f>IF('Competitor List'!I50="Y","Y","N")</f>
        <v>N</v>
      </c>
      <c r="E71" s="276">
        <f>'LIGHT GUN'!E71</f>
        <v>305</v>
      </c>
      <c r="F71" s="512" t="str">
        <f xml:space="preserve"> T('Competitor List'!G50)</f>
        <v/>
      </c>
      <c r="G71" s="232"/>
      <c r="H71" s="232"/>
      <c r="I71" s="233"/>
      <c r="J71" s="247"/>
      <c r="K71" s="247"/>
      <c r="L71" s="248"/>
      <c r="M71" s="232"/>
      <c r="N71" s="232"/>
      <c r="O71" s="233"/>
      <c r="P71" s="247"/>
      <c r="Q71" s="247"/>
      <c r="R71" s="248"/>
      <c r="S71" s="122" t="str">
        <f t="shared" si="1"/>
        <v>DQ</v>
      </c>
      <c r="T71" s="122" t="str">
        <f t="shared" si="2"/>
        <v>DQ</v>
      </c>
      <c r="U71" s="317">
        <f t="shared" si="11"/>
        <v>0</v>
      </c>
      <c r="V71" s="75" t="str">
        <f t="shared" si="3"/>
        <v>DQ</v>
      </c>
      <c r="W71" s="122" t="str">
        <f t="shared" si="4"/>
        <v>DQ</v>
      </c>
      <c r="X71" s="277" t="str">
        <f t="shared" si="16"/>
        <v>DQ</v>
      </c>
      <c r="Y71" s="278" t="str">
        <f t="shared" si="5"/>
        <v>DQ</v>
      </c>
      <c r="Z71" s="93" t="str">
        <f t="shared" si="6"/>
        <v>DQ</v>
      </c>
      <c r="AA71" s="132" t="str">
        <f t="shared" si="7"/>
        <v>DQ</v>
      </c>
      <c r="AB71" s="434" t="str">
        <f t="shared" si="13"/>
        <v/>
      </c>
      <c r="AC71" s="435" t="str">
        <f t="shared" si="14"/>
        <v/>
      </c>
      <c r="AD71" s="507" t="str">
        <f t="shared" si="10"/>
        <v/>
      </c>
      <c r="AE71" s="497">
        <f t="shared" si="12"/>
        <v>0</v>
      </c>
      <c r="AF71" s="132"/>
      <c r="AG71" s="290"/>
    </row>
    <row r="72" spans="1:33" ht="14.25" customHeight="1" x14ac:dyDescent="0.3">
      <c r="A72" s="267">
        <v>46</v>
      </c>
      <c r="B72" s="655" t="str">
        <f>IF('Competitor List'!K51="Y",'Competitor List'!C51," ")</f>
        <v xml:space="preserve"> </v>
      </c>
      <c r="C72" s="671"/>
      <c r="D72" s="315" t="str">
        <f>IF('Competitor List'!I51="Y","Y","N")</f>
        <v>N</v>
      </c>
      <c r="E72" s="268">
        <f>'LIGHT GUN'!E72</f>
        <v>306</v>
      </c>
      <c r="F72" s="510" t="str">
        <f xml:space="preserve"> T('Competitor List'!G51)</f>
        <v/>
      </c>
      <c r="G72" s="230"/>
      <c r="H72" s="230"/>
      <c r="I72" s="236"/>
      <c r="J72" s="250"/>
      <c r="K72" s="250"/>
      <c r="L72" s="251"/>
      <c r="M72" s="230"/>
      <c r="N72" s="230"/>
      <c r="O72" s="236"/>
      <c r="P72" s="250"/>
      <c r="Q72" s="250"/>
      <c r="R72" s="251"/>
      <c r="S72" s="118" t="str">
        <f t="shared" si="1"/>
        <v>DQ</v>
      </c>
      <c r="T72" s="118" t="str">
        <f t="shared" si="2"/>
        <v>DQ</v>
      </c>
      <c r="U72" s="316">
        <f t="shared" si="11"/>
        <v>0</v>
      </c>
      <c r="V72" s="87" t="str">
        <f t="shared" si="3"/>
        <v>DQ</v>
      </c>
      <c r="W72" s="118" t="str">
        <f t="shared" si="4"/>
        <v>DQ</v>
      </c>
      <c r="X72" s="269" t="str">
        <f t="shared" si="16"/>
        <v>DQ</v>
      </c>
      <c r="Y72" s="270" t="str">
        <f t="shared" si="5"/>
        <v>DQ</v>
      </c>
      <c r="Z72" s="93" t="str">
        <f t="shared" si="6"/>
        <v>DQ</v>
      </c>
      <c r="AA72" s="132" t="str">
        <f t="shared" si="7"/>
        <v>DQ</v>
      </c>
      <c r="AB72" s="430" t="str">
        <f t="shared" si="13"/>
        <v/>
      </c>
      <c r="AC72" s="431" t="str">
        <f t="shared" si="14"/>
        <v/>
      </c>
      <c r="AD72" s="505" t="str">
        <f t="shared" si="10"/>
        <v/>
      </c>
      <c r="AE72" s="495">
        <f t="shared" si="12"/>
        <v>0</v>
      </c>
      <c r="AF72" s="132"/>
      <c r="AG72" s="290"/>
    </row>
    <row r="73" spans="1:33" ht="14.25" customHeight="1" x14ac:dyDescent="0.3">
      <c r="A73" s="271">
        <v>47</v>
      </c>
      <c r="B73" s="653" t="str">
        <f>IF('Competitor List'!K52="Y",'Competitor List'!C52," ")</f>
        <v xml:space="preserve"> </v>
      </c>
      <c r="C73" s="672"/>
      <c r="D73" s="313" t="str">
        <f>IF('Competitor List'!I52="Y","Y","N")</f>
        <v>N</v>
      </c>
      <c r="E73" s="272">
        <f>'LIGHT GUN'!E73</f>
        <v>307</v>
      </c>
      <c r="F73" s="511" t="str">
        <f xml:space="preserve"> T('Competitor List'!G52)</f>
        <v/>
      </c>
      <c r="G73" s="43"/>
      <c r="H73" s="43"/>
      <c r="I73" s="44"/>
      <c r="J73" s="244"/>
      <c r="K73" s="244"/>
      <c r="L73" s="245"/>
      <c r="M73" s="43"/>
      <c r="N73" s="43"/>
      <c r="O73" s="44"/>
      <c r="P73" s="244"/>
      <c r="Q73" s="244"/>
      <c r="R73" s="245"/>
      <c r="S73" s="115" t="str">
        <f t="shared" si="1"/>
        <v>DQ</v>
      </c>
      <c r="T73" s="115" t="str">
        <f t="shared" si="2"/>
        <v>DQ</v>
      </c>
      <c r="U73" s="314">
        <f t="shared" si="11"/>
        <v>0</v>
      </c>
      <c r="V73" s="32" t="str">
        <f t="shared" si="3"/>
        <v>DQ</v>
      </c>
      <c r="W73" s="115" t="str">
        <f t="shared" si="4"/>
        <v>DQ</v>
      </c>
      <c r="X73" s="273" t="str">
        <f t="shared" si="16"/>
        <v>DQ</v>
      </c>
      <c r="Y73" s="274" t="str">
        <f t="shared" si="5"/>
        <v>DQ</v>
      </c>
      <c r="Z73" s="93" t="str">
        <f t="shared" si="6"/>
        <v>DQ</v>
      </c>
      <c r="AA73" s="132" t="str">
        <f t="shared" si="7"/>
        <v>DQ</v>
      </c>
      <c r="AB73" s="432" t="str">
        <f t="shared" si="13"/>
        <v/>
      </c>
      <c r="AC73" s="433" t="str">
        <f t="shared" si="14"/>
        <v/>
      </c>
      <c r="AD73" s="506" t="str">
        <f t="shared" si="10"/>
        <v/>
      </c>
      <c r="AE73" s="496">
        <f t="shared" si="12"/>
        <v>0</v>
      </c>
      <c r="AF73" s="132"/>
      <c r="AG73" s="290"/>
    </row>
    <row r="74" spans="1:33" ht="14.25" customHeight="1" thickBot="1" x14ac:dyDescent="0.35">
      <c r="A74" s="279">
        <v>48</v>
      </c>
      <c r="B74" s="656" t="str">
        <f>IF('Competitor List'!K53="Y",'Competitor List'!C53," ")</f>
        <v xml:space="preserve"> </v>
      </c>
      <c r="C74" s="673"/>
      <c r="D74" s="320" t="str">
        <f>IF('Competitor List'!I53="Y","Y","N")</f>
        <v>N</v>
      </c>
      <c r="E74" s="280">
        <f>'LIGHT GUN'!E74</f>
        <v>308</v>
      </c>
      <c r="F74" s="512" t="str">
        <f xml:space="preserve"> T('Competitor List'!G53)</f>
        <v/>
      </c>
      <c r="G74" s="231"/>
      <c r="H74" s="231"/>
      <c r="I74" s="237"/>
      <c r="J74" s="253"/>
      <c r="K74" s="253"/>
      <c r="L74" s="254"/>
      <c r="M74" s="231"/>
      <c r="N74" s="231"/>
      <c r="O74" s="237"/>
      <c r="P74" s="253"/>
      <c r="Q74" s="253"/>
      <c r="R74" s="254"/>
      <c r="S74" s="120" t="str">
        <f t="shared" si="1"/>
        <v>DQ</v>
      </c>
      <c r="T74" s="120" t="str">
        <f t="shared" si="2"/>
        <v>DQ</v>
      </c>
      <c r="U74" s="317">
        <f t="shared" si="11"/>
        <v>0</v>
      </c>
      <c r="V74" s="71" t="str">
        <f t="shared" si="3"/>
        <v>DQ</v>
      </c>
      <c r="W74" s="120" t="str">
        <f t="shared" si="4"/>
        <v>DQ</v>
      </c>
      <c r="X74" s="281" t="str">
        <f t="shared" si="16"/>
        <v>DQ</v>
      </c>
      <c r="Y74" s="282" t="str">
        <f t="shared" si="5"/>
        <v>DQ</v>
      </c>
      <c r="Z74" s="93" t="str">
        <f t="shared" si="6"/>
        <v>DQ</v>
      </c>
      <c r="AA74" s="132" t="str">
        <f t="shared" si="7"/>
        <v>DQ</v>
      </c>
      <c r="AB74" s="434" t="str">
        <f t="shared" si="13"/>
        <v/>
      </c>
      <c r="AC74" s="435" t="str">
        <f t="shared" si="14"/>
        <v/>
      </c>
      <c r="AD74" s="507" t="str">
        <f t="shared" si="10"/>
        <v/>
      </c>
      <c r="AE74" s="497">
        <f t="shared" si="12"/>
        <v>0</v>
      </c>
      <c r="AF74" s="132"/>
      <c r="AG74" s="290"/>
    </row>
    <row r="75" spans="1:33" ht="14.25" customHeight="1" x14ac:dyDescent="0.3">
      <c r="A75" s="284">
        <v>49</v>
      </c>
      <c r="B75" s="655" t="str">
        <f>IF('Competitor List'!K54="Y",'Competitor List'!C54," ")</f>
        <v xml:space="preserve"> </v>
      </c>
      <c r="C75" s="671"/>
      <c r="D75" s="315" t="str">
        <f>IF('Competitor List'!I54="Y","Y","N")</f>
        <v>N</v>
      </c>
      <c r="E75" s="285">
        <f>'LIGHT GUN'!E75</f>
        <v>309</v>
      </c>
      <c r="F75" s="510" t="str">
        <f xml:space="preserve"> T('Competitor List'!G54)</f>
        <v/>
      </c>
      <c r="G75" s="234"/>
      <c r="H75" s="234"/>
      <c r="I75" s="235"/>
      <c r="J75" s="256"/>
      <c r="K75" s="256"/>
      <c r="L75" s="257"/>
      <c r="M75" s="234"/>
      <c r="N75" s="234"/>
      <c r="O75" s="235"/>
      <c r="P75" s="256"/>
      <c r="Q75" s="256"/>
      <c r="R75" s="257"/>
      <c r="S75" s="117" t="str">
        <f t="shared" si="1"/>
        <v>DQ</v>
      </c>
      <c r="T75" s="117" t="str">
        <f t="shared" si="2"/>
        <v>DQ</v>
      </c>
      <c r="U75" s="316">
        <f t="shared" si="11"/>
        <v>0</v>
      </c>
      <c r="V75" s="78" t="str">
        <f t="shared" si="3"/>
        <v>DQ</v>
      </c>
      <c r="W75" s="117" t="str">
        <f t="shared" si="4"/>
        <v>DQ</v>
      </c>
      <c r="X75" s="286" t="str">
        <f t="shared" si="16"/>
        <v>DQ</v>
      </c>
      <c r="Y75" s="287" t="str">
        <f t="shared" si="5"/>
        <v>DQ</v>
      </c>
      <c r="Z75" s="93" t="str">
        <f t="shared" si="6"/>
        <v>DQ</v>
      </c>
      <c r="AA75" s="132" t="str">
        <f t="shared" si="7"/>
        <v>DQ</v>
      </c>
      <c r="AB75" s="430" t="str">
        <f t="shared" si="13"/>
        <v/>
      </c>
      <c r="AC75" s="431" t="str">
        <f t="shared" si="14"/>
        <v/>
      </c>
      <c r="AD75" s="505" t="str">
        <f t="shared" si="10"/>
        <v/>
      </c>
      <c r="AE75" s="495">
        <f t="shared" si="12"/>
        <v>0</v>
      </c>
      <c r="AF75" s="132"/>
      <c r="AG75" s="290"/>
    </row>
    <row r="76" spans="1:33" ht="14.25" customHeight="1" x14ac:dyDescent="0.3">
      <c r="A76" s="271">
        <v>50</v>
      </c>
      <c r="B76" s="653" t="str">
        <f>IF('Competitor List'!K55="Y",'Competitor List'!C55," ")</f>
        <v xml:space="preserve"> </v>
      </c>
      <c r="C76" s="672"/>
      <c r="D76" s="313" t="str">
        <f>IF('Competitor List'!I55="Y","Y","N")</f>
        <v>N</v>
      </c>
      <c r="E76" s="272">
        <f>'LIGHT GUN'!E76</f>
        <v>310</v>
      </c>
      <c r="F76" s="511" t="str">
        <f xml:space="preserve"> T('Competitor List'!G55)</f>
        <v/>
      </c>
      <c r="G76" s="43"/>
      <c r="H76" s="43"/>
      <c r="I76" s="44"/>
      <c r="J76" s="244"/>
      <c r="K76" s="244"/>
      <c r="L76" s="245"/>
      <c r="M76" s="43"/>
      <c r="N76" s="43"/>
      <c r="O76" s="44"/>
      <c r="P76" s="244"/>
      <c r="Q76" s="244"/>
      <c r="R76" s="245"/>
      <c r="S76" s="115" t="str">
        <f t="shared" si="1"/>
        <v>DQ</v>
      </c>
      <c r="T76" s="115" t="str">
        <f t="shared" si="2"/>
        <v>DQ</v>
      </c>
      <c r="U76" s="314">
        <f t="shared" si="11"/>
        <v>0</v>
      </c>
      <c r="V76" s="32" t="str">
        <f t="shared" si="3"/>
        <v>DQ</v>
      </c>
      <c r="W76" s="115" t="str">
        <f t="shared" si="4"/>
        <v>DQ</v>
      </c>
      <c r="X76" s="273" t="str">
        <f t="shared" si="16"/>
        <v>DQ</v>
      </c>
      <c r="Y76" s="274" t="str">
        <f t="shared" si="5"/>
        <v>DQ</v>
      </c>
      <c r="Z76" s="93" t="str">
        <f t="shared" si="6"/>
        <v>DQ</v>
      </c>
      <c r="AA76" s="132" t="str">
        <f t="shared" si="7"/>
        <v>DQ</v>
      </c>
      <c r="AB76" s="432" t="str">
        <f t="shared" si="13"/>
        <v/>
      </c>
      <c r="AC76" s="433" t="str">
        <f t="shared" si="14"/>
        <v/>
      </c>
      <c r="AD76" s="506" t="str">
        <f t="shared" si="10"/>
        <v/>
      </c>
      <c r="AE76" s="496">
        <f t="shared" si="12"/>
        <v>0</v>
      </c>
      <c r="AF76" s="132"/>
      <c r="AG76" s="290"/>
    </row>
    <row r="77" spans="1:33" ht="14.25" customHeight="1" thickBot="1" x14ac:dyDescent="0.35">
      <c r="A77" s="275">
        <v>51</v>
      </c>
      <c r="B77" s="656" t="str">
        <f>IF('Competitor List'!K56="Y",'Competitor List'!C56," ")</f>
        <v xml:space="preserve"> </v>
      </c>
      <c r="C77" s="673"/>
      <c r="D77" s="320" t="str">
        <f>IF('Competitor List'!I56="Y","Y","N")</f>
        <v>N</v>
      </c>
      <c r="E77" s="276">
        <f>'LIGHT GUN'!E77</f>
        <v>311</v>
      </c>
      <c r="F77" s="512" t="str">
        <f xml:space="preserve"> T('Competitor List'!G56)</f>
        <v/>
      </c>
      <c r="G77" s="232"/>
      <c r="H77" s="232"/>
      <c r="I77" s="233"/>
      <c r="J77" s="247"/>
      <c r="K77" s="247"/>
      <c r="L77" s="248"/>
      <c r="M77" s="232"/>
      <c r="N77" s="232"/>
      <c r="O77" s="233"/>
      <c r="P77" s="247"/>
      <c r="Q77" s="247"/>
      <c r="R77" s="248"/>
      <c r="S77" s="122" t="str">
        <f t="shared" si="1"/>
        <v>DQ</v>
      </c>
      <c r="T77" s="122" t="str">
        <f t="shared" si="2"/>
        <v>DQ</v>
      </c>
      <c r="U77" s="317">
        <f t="shared" si="11"/>
        <v>0</v>
      </c>
      <c r="V77" s="75" t="str">
        <f t="shared" si="3"/>
        <v>DQ</v>
      </c>
      <c r="W77" s="122" t="str">
        <f t="shared" si="4"/>
        <v>DQ</v>
      </c>
      <c r="X77" s="277" t="str">
        <f t="shared" si="16"/>
        <v>DQ</v>
      </c>
      <c r="Y77" s="278" t="str">
        <f t="shared" si="5"/>
        <v>DQ</v>
      </c>
      <c r="Z77" s="93" t="str">
        <f t="shared" si="6"/>
        <v>DQ</v>
      </c>
      <c r="AA77" s="132" t="str">
        <f t="shared" si="7"/>
        <v>DQ</v>
      </c>
      <c r="AB77" s="434" t="str">
        <f t="shared" si="13"/>
        <v/>
      </c>
      <c r="AC77" s="435" t="str">
        <f t="shared" si="14"/>
        <v/>
      </c>
      <c r="AD77" s="507" t="str">
        <f t="shared" si="10"/>
        <v/>
      </c>
      <c r="AE77" s="497">
        <f t="shared" si="12"/>
        <v>0</v>
      </c>
      <c r="AF77" s="132"/>
      <c r="AG77" s="290"/>
    </row>
    <row r="78" spans="1:33" ht="14.25" customHeight="1" x14ac:dyDescent="0.3">
      <c r="A78" s="267">
        <v>52</v>
      </c>
      <c r="B78" s="655" t="str">
        <f>IF('Competitor List'!K57="Y",'Competitor List'!C57," ")</f>
        <v xml:space="preserve"> </v>
      </c>
      <c r="C78" s="671"/>
      <c r="D78" s="315" t="str">
        <f>IF('Competitor List'!I57="Y","Y","N")</f>
        <v>N</v>
      </c>
      <c r="E78" s="268">
        <f>'LIGHT GUN'!E78</f>
        <v>312</v>
      </c>
      <c r="F78" s="510" t="str">
        <f xml:space="preserve"> T('Competitor List'!G57)</f>
        <v/>
      </c>
      <c r="G78" s="230"/>
      <c r="H78" s="230"/>
      <c r="I78" s="236"/>
      <c r="J78" s="250"/>
      <c r="K78" s="250"/>
      <c r="L78" s="251"/>
      <c r="M78" s="230"/>
      <c r="N78" s="230"/>
      <c r="O78" s="236"/>
      <c r="P78" s="250"/>
      <c r="Q78" s="250"/>
      <c r="R78" s="251"/>
      <c r="S78" s="118" t="str">
        <f t="shared" si="1"/>
        <v>DQ</v>
      </c>
      <c r="T78" s="118" t="str">
        <f t="shared" si="2"/>
        <v>DQ</v>
      </c>
      <c r="U78" s="316">
        <f t="shared" si="11"/>
        <v>0</v>
      </c>
      <c r="V78" s="87" t="str">
        <f t="shared" si="3"/>
        <v>DQ</v>
      </c>
      <c r="W78" s="118" t="str">
        <f t="shared" si="4"/>
        <v>DQ</v>
      </c>
      <c r="X78" s="269" t="str">
        <f t="shared" si="16"/>
        <v>DQ</v>
      </c>
      <c r="Y78" s="270" t="str">
        <f t="shared" si="5"/>
        <v>DQ</v>
      </c>
      <c r="Z78" s="93" t="str">
        <f t="shared" si="6"/>
        <v>DQ</v>
      </c>
      <c r="AA78" s="132" t="str">
        <f t="shared" si="7"/>
        <v>DQ</v>
      </c>
      <c r="AB78" s="430" t="str">
        <f t="shared" si="13"/>
        <v/>
      </c>
      <c r="AC78" s="431" t="str">
        <f t="shared" si="14"/>
        <v/>
      </c>
      <c r="AD78" s="505" t="str">
        <f t="shared" si="10"/>
        <v/>
      </c>
      <c r="AE78" s="495">
        <f t="shared" si="12"/>
        <v>0</v>
      </c>
      <c r="AF78" s="132"/>
      <c r="AG78" s="290"/>
    </row>
    <row r="79" spans="1:33" ht="14.25" customHeight="1" x14ac:dyDescent="0.3">
      <c r="A79" s="271">
        <v>53</v>
      </c>
      <c r="B79" s="653" t="str">
        <f>IF('Competitor List'!K58="Y",'Competitor List'!C58," ")</f>
        <v xml:space="preserve"> </v>
      </c>
      <c r="C79" s="672"/>
      <c r="D79" s="313" t="str">
        <f>IF('Competitor List'!I58="Y","Y","N")</f>
        <v>N</v>
      </c>
      <c r="E79" s="272">
        <f>'LIGHT GUN'!E79</f>
        <v>313</v>
      </c>
      <c r="F79" s="511" t="str">
        <f xml:space="preserve"> T('Competitor List'!G58)</f>
        <v/>
      </c>
      <c r="G79" s="43"/>
      <c r="H79" s="43"/>
      <c r="I79" s="44"/>
      <c r="J79" s="244"/>
      <c r="K79" s="244"/>
      <c r="L79" s="245"/>
      <c r="M79" s="43"/>
      <c r="N79" s="43"/>
      <c r="O79" s="44"/>
      <c r="P79" s="244"/>
      <c r="Q79" s="244"/>
      <c r="R79" s="245"/>
      <c r="S79" s="115" t="str">
        <f t="shared" si="1"/>
        <v>DQ</v>
      </c>
      <c r="T79" s="115" t="str">
        <f t="shared" si="2"/>
        <v>DQ</v>
      </c>
      <c r="U79" s="314">
        <f t="shared" si="11"/>
        <v>0</v>
      </c>
      <c r="V79" s="32" t="str">
        <f t="shared" si="3"/>
        <v>DQ</v>
      </c>
      <c r="W79" s="115" t="str">
        <f t="shared" si="4"/>
        <v>DQ</v>
      </c>
      <c r="X79" s="273" t="str">
        <f t="shared" si="16"/>
        <v>DQ</v>
      </c>
      <c r="Y79" s="274" t="str">
        <f t="shared" si="5"/>
        <v>DQ</v>
      </c>
      <c r="Z79" s="93" t="str">
        <f t="shared" si="6"/>
        <v>DQ</v>
      </c>
      <c r="AA79" s="132" t="str">
        <f t="shared" si="7"/>
        <v>DQ</v>
      </c>
      <c r="AB79" s="432" t="str">
        <f t="shared" si="13"/>
        <v/>
      </c>
      <c r="AC79" s="433" t="str">
        <f t="shared" si="14"/>
        <v/>
      </c>
      <c r="AD79" s="506" t="str">
        <f t="shared" si="10"/>
        <v/>
      </c>
      <c r="AE79" s="496">
        <f t="shared" si="12"/>
        <v>0</v>
      </c>
      <c r="AF79" s="132"/>
      <c r="AG79" s="290"/>
    </row>
    <row r="80" spans="1:33" ht="14.25" customHeight="1" thickBot="1" x14ac:dyDescent="0.35">
      <c r="A80" s="279">
        <v>54</v>
      </c>
      <c r="B80" s="656" t="str">
        <f>IF('Competitor List'!K59="Y",'Competitor List'!C59," ")</f>
        <v xml:space="preserve"> </v>
      </c>
      <c r="C80" s="673"/>
      <c r="D80" s="320" t="str">
        <f>IF('Competitor List'!I59="Y","Y","N")</f>
        <v>N</v>
      </c>
      <c r="E80" s="280">
        <f>'LIGHT GUN'!E80</f>
        <v>314</v>
      </c>
      <c r="F80" s="512" t="str">
        <f xml:space="preserve"> T('Competitor List'!G59)</f>
        <v/>
      </c>
      <c r="G80" s="231"/>
      <c r="H80" s="231"/>
      <c r="I80" s="237"/>
      <c r="J80" s="253"/>
      <c r="K80" s="253"/>
      <c r="L80" s="254"/>
      <c r="M80" s="231"/>
      <c r="N80" s="231"/>
      <c r="O80" s="237"/>
      <c r="P80" s="253"/>
      <c r="Q80" s="253"/>
      <c r="R80" s="254"/>
      <c r="S80" s="120" t="str">
        <f t="shared" si="1"/>
        <v>DQ</v>
      </c>
      <c r="T80" s="120" t="str">
        <f t="shared" si="2"/>
        <v>DQ</v>
      </c>
      <c r="U80" s="317">
        <f t="shared" si="11"/>
        <v>0</v>
      </c>
      <c r="V80" s="71" t="str">
        <f t="shared" si="3"/>
        <v>DQ</v>
      </c>
      <c r="W80" s="120" t="str">
        <f t="shared" si="4"/>
        <v>DQ</v>
      </c>
      <c r="X80" s="281" t="str">
        <f t="shared" si="16"/>
        <v>DQ</v>
      </c>
      <c r="Y80" s="282" t="str">
        <f t="shared" si="5"/>
        <v>DQ</v>
      </c>
      <c r="Z80" s="93" t="str">
        <f t="shared" si="6"/>
        <v>DQ</v>
      </c>
      <c r="AA80" s="132" t="str">
        <f t="shared" si="7"/>
        <v>DQ</v>
      </c>
      <c r="AB80" s="434" t="str">
        <f t="shared" si="13"/>
        <v/>
      </c>
      <c r="AC80" s="435" t="str">
        <f t="shared" si="14"/>
        <v/>
      </c>
      <c r="AD80" s="507" t="str">
        <f t="shared" si="10"/>
        <v/>
      </c>
      <c r="AE80" s="497">
        <f t="shared" si="12"/>
        <v>0</v>
      </c>
      <c r="AF80" s="132"/>
      <c r="AG80" s="290"/>
    </row>
    <row r="81" spans="1:33" ht="14.25" customHeight="1" x14ac:dyDescent="0.3">
      <c r="A81" s="284">
        <v>55</v>
      </c>
      <c r="B81" s="655" t="str">
        <f>IF('Competitor List'!K60="Y",'Competitor List'!C60," ")</f>
        <v xml:space="preserve"> </v>
      </c>
      <c r="C81" s="671"/>
      <c r="D81" s="315" t="str">
        <f>IF('Competitor List'!I60="Y","Y","N")</f>
        <v>N</v>
      </c>
      <c r="E81" s="285">
        <f>'LIGHT GUN'!E81</f>
        <v>315</v>
      </c>
      <c r="F81" s="510" t="str">
        <f xml:space="preserve"> T('Competitor List'!G60)</f>
        <v/>
      </c>
      <c r="G81" s="234"/>
      <c r="H81" s="234"/>
      <c r="I81" s="235"/>
      <c r="J81" s="256"/>
      <c r="K81" s="256"/>
      <c r="L81" s="257"/>
      <c r="M81" s="234"/>
      <c r="N81" s="234"/>
      <c r="O81" s="235"/>
      <c r="P81" s="256"/>
      <c r="Q81" s="256"/>
      <c r="R81" s="257"/>
      <c r="S81" s="117" t="str">
        <f t="shared" si="1"/>
        <v>DQ</v>
      </c>
      <c r="T81" s="117" t="str">
        <f t="shared" si="2"/>
        <v>DQ</v>
      </c>
      <c r="U81" s="316">
        <f t="shared" si="11"/>
        <v>0</v>
      </c>
      <c r="V81" s="78" t="str">
        <f t="shared" si="3"/>
        <v>DQ</v>
      </c>
      <c r="W81" s="117" t="str">
        <f t="shared" si="4"/>
        <v>DQ</v>
      </c>
      <c r="X81" s="286" t="str">
        <f t="shared" si="16"/>
        <v>DQ</v>
      </c>
      <c r="Y81" s="287" t="str">
        <f t="shared" si="5"/>
        <v>DQ</v>
      </c>
      <c r="Z81" s="93" t="str">
        <f t="shared" si="6"/>
        <v>DQ</v>
      </c>
      <c r="AA81" s="132" t="str">
        <f t="shared" si="7"/>
        <v>DQ</v>
      </c>
      <c r="AB81" s="430" t="str">
        <f t="shared" si="13"/>
        <v/>
      </c>
      <c r="AC81" s="431" t="str">
        <f t="shared" si="14"/>
        <v/>
      </c>
      <c r="AD81" s="505" t="str">
        <f t="shared" si="10"/>
        <v/>
      </c>
      <c r="AE81" s="495">
        <f t="shared" si="12"/>
        <v>0</v>
      </c>
      <c r="AF81" s="132"/>
      <c r="AG81" s="290"/>
    </row>
    <row r="82" spans="1:33" ht="14.25" customHeight="1" x14ac:dyDescent="0.3">
      <c r="A82" s="271">
        <v>56</v>
      </c>
      <c r="B82" s="653" t="str">
        <f>IF('Competitor List'!K61="Y",'Competitor List'!C61," ")</f>
        <v xml:space="preserve"> </v>
      </c>
      <c r="C82" s="672"/>
      <c r="D82" s="313" t="str">
        <f>IF('Competitor List'!I61="Y","Y","N")</f>
        <v>N</v>
      </c>
      <c r="E82" s="272">
        <f>'LIGHT GUN'!E82</f>
        <v>316</v>
      </c>
      <c r="F82" s="511" t="str">
        <f xml:space="preserve"> T('Competitor List'!G61)</f>
        <v/>
      </c>
      <c r="G82" s="43"/>
      <c r="H82" s="43"/>
      <c r="I82" s="44"/>
      <c r="J82" s="244"/>
      <c r="K82" s="244"/>
      <c r="L82" s="245"/>
      <c r="M82" s="43"/>
      <c r="N82" s="43"/>
      <c r="O82" s="44"/>
      <c r="P82" s="244"/>
      <c r="Q82" s="244"/>
      <c r="R82" s="245"/>
      <c r="S82" s="115" t="str">
        <f t="shared" si="1"/>
        <v>DQ</v>
      </c>
      <c r="T82" s="115" t="str">
        <f t="shared" si="2"/>
        <v>DQ</v>
      </c>
      <c r="U82" s="314">
        <f t="shared" si="11"/>
        <v>0</v>
      </c>
      <c r="V82" s="32" t="str">
        <f t="shared" si="3"/>
        <v>DQ</v>
      </c>
      <c r="W82" s="115" t="str">
        <f t="shared" si="4"/>
        <v>DQ</v>
      </c>
      <c r="X82" s="273" t="str">
        <f t="shared" si="16"/>
        <v>DQ</v>
      </c>
      <c r="Y82" s="274" t="str">
        <f t="shared" si="5"/>
        <v>DQ</v>
      </c>
      <c r="Z82" s="93" t="str">
        <f t="shared" si="6"/>
        <v>DQ</v>
      </c>
      <c r="AA82" s="132" t="str">
        <f t="shared" si="7"/>
        <v>DQ</v>
      </c>
      <c r="AB82" s="432" t="str">
        <f t="shared" si="13"/>
        <v/>
      </c>
      <c r="AC82" s="433" t="str">
        <f t="shared" si="14"/>
        <v/>
      </c>
      <c r="AD82" s="506" t="str">
        <f t="shared" si="10"/>
        <v/>
      </c>
      <c r="AE82" s="496">
        <f t="shared" si="12"/>
        <v>0</v>
      </c>
      <c r="AF82" s="132"/>
      <c r="AG82" s="290"/>
    </row>
    <row r="83" spans="1:33" ht="14.25" customHeight="1" thickBot="1" x14ac:dyDescent="0.35">
      <c r="A83" s="275">
        <v>57</v>
      </c>
      <c r="B83" s="656" t="str">
        <f>IF('Competitor List'!K62="Y",'Competitor List'!C62," ")</f>
        <v xml:space="preserve"> </v>
      </c>
      <c r="C83" s="673"/>
      <c r="D83" s="320" t="str">
        <f>IF('Competitor List'!I62="Y","Y","N")</f>
        <v>N</v>
      </c>
      <c r="E83" s="276">
        <f>'LIGHT GUN'!E83</f>
        <v>317</v>
      </c>
      <c r="F83" s="512" t="str">
        <f xml:space="preserve"> T('Competitor List'!G62)</f>
        <v/>
      </c>
      <c r="G83" s="232"/>
      <c r="H83" s="232"/>
      <c r="I83" s="233"/>
      <c r="J83" s="247"/>
      <c r="K83" s="247"/>
      <c r="L83" s="248"/>
      <c r="M83" s="232"/>
      <c r="N83" s="232"/>
      <c r="O83" s="233"/>
      <c r="P83" s="247"/>
      <c r="Q83" s="247"/>
      <c r="R83" s="248"/>
      <c r="S83" s="122" t="str">
        <f t="shared" si="1"/>
        <v>DQ</v>
      </c>
      <c r="T83" s="122" t="str">
        <f t="shared" si="2"/>
        <v>DQ</v>
      </c>
      <c r="U83" s="317">
        <f t="shared" si="11"/>
        <v>0</v>
      </c>
      <c r="V83" s="75" t="str">
        <f t="shared" si="3"/>
        <v>DQ</v>
      </c>
      <c r="W83" s="122" t="str">
        <f t="shared" si="4"/>
        <v>DQ</v>
      </c>
      <c r="X83" s="277" t="str">
        <f t="shared" si="16"/>
        <v>DQ</v>
      </c>
      <c r="Y83" s="278" t="str">
        <f t="shared" si="5"/>
        <v>DQ</v>
      </c>
      <c r="Z83" s="93" t="str">
        <f t="shared" si="6"/>
        <v>DQ</v>
      </c>
      <c r="AA83" s="132" t="str">
        <f t="shared" si="7"/>
        <v>DQ</v>
      </c>
      <c r="AB83" s="434" t="str">
        <f t="shared" si="13"/>
        <v/>
      </c>
      <c r="AC83" s="435" t="str">
        <f t="shared" si="14"/>
        <v/>
      </c>
      <c r="AD83" s="507" t="str">
        <f t="shared" si="10"/>
        <v/>
      </c>
      <c r="AE83" s="497">
        <f t="shared" si="12"/>
        <v>0</v>
      </c>
      <c r="AF83" s="132"/>
      <c r="AG83" s="290"/>
    </row>
    <row r="84" spans="1:33" ht="14.25" customHeight="1" x14ac:dyDescent="0.3">
      <c r="A84" s="267">
        <v>58</v>
      </c>
      <c r="B84" s="655" t="str">
        <f>IF('Competitor List'!K63="Y",'Competitor List'!C63," ")</f>
        <v xml:space="preserve"> </v>
      </c>
      <c r="C84" s="671"/>
      <c r="D84" s="315" t="str">
        <f>IF('Competitor List'!I63="Y","Y","N")</f>
        <v>N</v>
      </c>
      <c r="E84" s="268">
        <f>'LIGHT GUN'!E84</f>
        <v>318</v>
      </c>
      <c r="F84" s="510" t="str">
        <f xml:space="preserve"> T('Competitor List'!G63)</f>
        <v/>
      </c>
      <c r="G84" s="230"/>
      <c r="H84" s="230"/>
      <c r="I84" s="236"/>
      <c r="J84" s="250"/>
      <c r="K84" s="250"/>
      <c r="L84" s="251"/>
      <c r="M84" s="230"/>
      <c r="N84" s="230"/>
      <c r="O84" s="236"/>
      <c r="P84" s="250"/>
      <c r="Q84" s="250"/>
      <c r="R84" s="251"/>
      <c r="S84" s="118" t="str">
        <f t="shared" si="1"/>
        <v>DQ</v>
      </c>
      <c r="T84" s="118" t="str">
        <f t="shared" si="2"/>
        <v>DQ</v>
      </c>
      <c r="U84" s="316">
        <f t="shared" si="11"/>
        <v>0</v>
      </c>
      <c r="V84" s="87" t="str">
        <f t="shared" si="3"/>
        <v>DQ</v>
      </c>
      <c r="W84" s="118" t="str">
        <f t="shared" si="4"/>
        <v>DQ</v>
      </c>
      <c r="X84" s="269" t="str">
        <f t="shared" si="16"/>
        <v>DQ</v>
      </c>
      <c r="Y84" s="270" t="str">
        <f t="shared" si="5"/>
        <v>DQ</v>
      </c>
      <c r="Z84" s="93" t="str">
        <f t="shared" si="6"/>
        <v>DQ</v>
      </c>
      <c r="AA84" s="132" t="str">
        <f t="shared" si="7"/>
        <v>DQ</v>
      </c>
      <c r="AB84" s="430" t="str">
        <f t="shared" si="13"/>
        <v/>
      </c>
      <c r="AC84" s="431" t="str">
        <f t="shared" si="14"/>
        <v/>
      </c>
      <c r="AD84" s="505" t="str">
        <f t="shared" si="10"/>
        <v/>
      </c>
      <c r="AE84" s="495">
        <f t="shared" si="12"/>
        <v>0</v>
      </c>
      <c r="AF84" s="132"/>
      <c r="AG84" s="290"/>
    </row>
    <row r="85" spans="1:33" ht="14.25" customHeight="1" x14ac:dyDescent="0.3">
      <c r="A85" s="271">
        <v>59</v>
      </c>
      <c r="B85" s="653" t="str">
        <f>IF('Competitor List'!K64="Y",'Competitor List'!C64," ")</f>
        <v xml:space="preserve"> </v>
      </c>
      <c r="C85" s="672"/>
      <c r="D85" s="313" t="str">
        <f>IF('Competitor List'!I64="Y","Y","N")</f>
        <v>N</v>
      </c>
      <c r="E85" s="272">
        <f>'LIGHT GUN'!E85</f>
        <v>319</v>
      </c>
      <c r="F85" s="511" t="str">
        <f xml:space="preserve"> T('Competitor List'!G64)</f>
        <v/>
      </c>
      <c r="G85" s="43"/>
      <c r="H85" s="43"/>
      <c r="I85" s="44"/>
      <c r="J85" s="244"/>
      <c r="K85" s="244"/>
      <c r="L85" s="245"/>
      <c r="M85" s="43"/>
      <c r="N85" s="43"/>
      <c r="O85" s="44"/>
      <c r="P85" s="244"/>
      <c r="Q85" s="244"/>
      <c r="R85" s="245"/>
      <c r="S85" s="115" t="str">
        <f t="shared" si="1"/>
        <v>DQ</v>
      </c>
      <c r="T85" s="115" t="str">
        <f t="shared" si="2"/>
        <v>DQ</v>
      </c>
      <c r="U85" s="314">
        <f t="shared" si="11"/>
        <v>0</v>
      </c>
      <c r="V85" s="32" t="str">
        <f t="shared" si="3"/>
        <v>DQ</v>
      </c>
      <c r="W85" s="115" t="str">
        <f t="shared" si="4"/>
        <v>DQ</v>
      </c>
      <c r="X85" s="273" t="str">
        <f t="shared" si="16"/>
        <v>DQ</v>
      </c>
      <c r="Y85" s="274" t="str">
        <f t="shared" si="5"/>
        <v>DQ</v>
      </c>
      <c r="Z85" s="93" t="str">
        <f t="shared" si="6"/>
        <v>DQ</v>
      </c>
      <c r="AA85" s="132" t="str">
        <f t="shared" si="7"/>
        <v>DQ</v>
      </c>
      <c r="AB85" s="432" t="str">
        <f t="shared" si="13"/>
        <v/>
      </c>
      <c r="AC85" s="433" t="str">
        <f t="shared" si="14"/>
        <v/>
      </c>
      <c r="AD85" s="506" t="str">
        <f t="shared" si="10"/>
        <v/>
      </c>
      <c r="AE85" s="496">
        <f t="shared" si="12"/>
        <v>0</v>
      </c>
      <c r="AF85" s="132"/>
      <c r="AG85" s="290"/>
    </row>
    <row r="86" spans="1:33" ht="14.25" customHeight="1" thickBot="1" x14ac:dyDescent="0.35">
      <c r="A86" s="279">
        <v>60</v>
      </c>
      <c r="B86" s="656" t="str">
        <f>IF('Competitor List'!K65="Y",'Competitor List'!C65," ")</f>
        <v xml:space="preserve"> </v>
      </c>
      <c r="C86" s="673"/>
      <c r="D86" s="320" t="str">
        <f>IF('Competitor List'!I65="Y","Y","N")</f>
        <v>N</v>
      </c>
      <c r="E86" s="280">
        <f>'LIGHT GUN'!E86</f>
        <v>320</v>
      </c>
      <c r="F86" s="512" t="str">
        <f xml:space="preserve"> T('Competitor List'!G65)</f>
        <v/>
      </c>
      <c r="G86" s="231"/>
      <c r="H86" s="231"/>
      <c r="I86" s="237"/>
      <c r="J86" s="253"/>
      <c r="K86" s="253"/>
      <c r="L86" s="254"/>
      <c r="M86" s="231"/>
      <c r="N86" s="231"/>
      <c r="O86" s="237"/>
      <c r="P86" s="253"/>
      <c r="Q86" s="253"/>
      <c r="R86" s="254"/>
      <c r="S86" s="120" t="str">
        <f t="shared" si="1"/>
        <v>DQ</v>
      </c>
      <c r="T86" s="120" t="str">
        <f t="shared" si="2"/>
        <v>DQ</v>
      </c>
      <c r="U86" s="317">
        <f t="shared" si="11"/>
        <v>0</v>
      </c>
      <c r="V86" s="71" t="str">
        <f t="shared" si="3"/>
        <v>DQ</v>
      </c>
      <c r="W86" s="120" t="str">
        <f t="shared" si="4"/>
        <v>DQ</v>
      </c>
      <c r="X86" s="281" t="str">
        <f t="shared" si="16"/>
        <v>DQ</v>
      </c>
      <c r="Y86" s="282" t="str">
        <f t="shared" si="5"/>
        <v>DQ</v>
      </c>
      <c r="Z86" s="93" t="str">
        <f t="shared" si="6"/>
        <v>DQ</v>
      </c>
      <c r="AA86" s="132" t="str">
        <f t="shared" si="7"/>
        <v>DQ</v>
      </c>
      <c r="AB86" s="434" t="str">
        <f t="shared" si="13"/>
        <v/>
      </c>
      <c r="AC86" s="435" t="str">
        <f t="shared" si="14"/>
        <v/>
      </c>
      <c r="AD86" s="507" t="str">
        <f t="shared" si="10"/>
        <v/>
      </c>
      <c r="AE86" s="497">
        <f t="shared" si="12"/>
        <v>0</v>
      </c>
      <c r="AF86" s="132"/>
      <c r="AG86" s="290"/>
    </row>
    <row r="87" spans="1:33" ht="14.25" customHeight="1" x14ac:dyDescent="0.3">
      <c r="A87" s="284">
        <v>61</v>
      </c>
      <c r="B87" s="655" t="str">
        <f>IF('Competitor List'!K66="Y",'Competitor List'!C66," ")</f>
        <v xml:space="preserve"> </v>
      </c>
      <c r="C87" s="671"/>
      <c r="D87" s="315" t="str">
        <f>IF('Competitor List'!I66="Y","Y","N")</f>
        <v>N</v>
      </c>
      <c r="E87" s="285">
        <f>'LIGHT GUN'!E87</f>
        <v>401</v>
      </c>
      <c r="F87" s="510" t="str">
        <f xml:space="preserve"> T('Competitor List'!G66)</f>
        <v/>
      </c>
      <c r="G87" s="234"/>
      <c r="H87" s="234"/>
      <c r="I87" s="235"/>
      <c r="J87" s="256"/>
      <c r="K87" s="256"/>
      <c r="L87" s="257"/>
      <c r="M87" s="234"/>
      <c r="N87" s="234"/>
      <c r="O87" s="235"/>
      <c r="P87" s="256"/>
      <c r="Q87" s="256"/>
      <c r="R87" s="257"/>
      <c r="S87" s="117" t="str">
        <f t="shared" si="1"/>
        <v>DQ</v>
      </c>
      <c r="T87" s="117" t="str">
        <f t="shared" si="2"/>
        <v>DQ</v>
      </c>
      <c r="U87" s="316">
        <f t="shared" si="11"/>
        <v>0</v>
      </c>
      <c r="V87" s="78" t="str">
        <f t="shared" si="3"/>
        <v>DQ</v>
      </c>
      <c r="W87" s="117" t="str">
        <f t="shared" si="4"/>
        <v>DQ</v>
      </c>
      <c r="X87" s="286" t="str">
        <f t="shared" si="16"/>
        <v>DQ</v>
      </c>
      <c r="Y87" s="287" t="str">
        <f t="shared" si="5"/>
        <v>DQ</v>
      </c>
      <c r="Z87" s="93" t="str">
        <f t="shared" si="6"/>
        <v>DQ</v>
      </c>
      <c r="AA87" s="132" t="str">
        <f t="shared" si="7"/>
        <v>DQ</v>
      </c>
      <c r="AB87" s="430" t="str">
        <f t="shared" si="13"/>
        <v/>
      </c>
      <c r="AC87" s="431" t="str">
        <f t="shared" si="14"/>
        <v/>
      </c>
      <c r="AD87" s="505" t="str">
        <f t="shared" si="10"/>
        <v/>
      </c>
      <c r="AE87" s="495">
        <f t="shared" si="12"/>
        <v>0</v>
      </c>
      <c r="AF87" s="132"/>
      <c r="AG87" s="290"/>
    </row>
    <row r="88" spans="1:33" ht="14.25" customHeight="1" x14ac:dyDescent="0.3">
      <c r="A88" s="271">
        <v>62</v>
      </c>
      <c r="B88" s="653" t="str">
        <f>IF('Competitor List'!K67="Y",'Competitor List'!C67," ")</f>
        <v xml:space="preserve"> </v>
      </c>
      <c r="C88" s="672"/>
      <c r="D88" s="313" t="str">
        <f>IF('Competitor List'!I67="Y","Y","N")</f>
        <v>N</v>
      </c>
      <c r="E88" s="272">
        <f>'LIGHT GUN'!E88</f>
        <v>402</v>
      </c>
      <c r="F88" s="511" t="str">
        <f xml:space="preserve"> T('Competitor List'!G67)</f>
        <v/>
      </c>
      <c r="G88" s="43"/>
      <c r="H88" s="43"/>
      <c r="I88" s="44"/>
      <c r="J88" s="244"/>
      <c r="K88" s="244"/>
      <c r="L88" s="245"/>
      <c r="M88" s="43"/>
      <c r="N88" s="43"/>
      <c r="O88" s="44"/>
      <c r="P88" s="244"/>
      <c r="Q88" s="244"/>
      <c r="R88" s="245"/>
      <c r="S88" s="115" t="str">
        <f t="shared" si="1"/>
        <v>DQ</v>
      </c>
      <c r="T88" s="115" t="str">
        <f t="shared" si="2"/>
        <v>DQ</v>
      </c>
      <c r="U88" s="314">
        <f t="shared" si="11"/>
        <v>0</v>
      </c>
      <c r="V88" s="32" t="str">
        <f t="shared" si="3"/>
        <v>DQ</v>
      </c>
      <c r="W88" s="115" t="str">
        <f t="shared" si="4"/>
        <v>DQ</v>
      </c>
      <c r="X88" s="273" t="str">
        <f t="shared" si="16"/>
        <v>DQ</v>
      </c>
      <c r="Y88" s="274" t="str">
        <f t="shared" si="5"/>
        <v>DQ</v>
      </c>
      <c r="Z88" s="93" t="str">
        <f t="shared" si="6"/>
        <v>DQ</v>
      </c>
      <c r="AA88" s="132" t="str">
        <f t="shared" si="7"/>
        <v>DQ</v>
      </c>
      <c r="AB88" s="432" t="str">
        <f t="shared" si="13"/>
        <v/>
      </c>
      <c r="AC88" s="433" t="str">
        <f t="shared" si="14"/>
        <v/>
      </c>
      <c r="AD88" s="506" t="str">
        <f t="shared" si="10"/>
        <v/>
      </c>
      <c r="AE88" s="496">
        <f t="shared" si="12"/>
        <v>0</v>
      </c>
      <c r="AF88" s="132"/>
      <c r="AG88" s="290"/>
    </row>
    <row r="89" spans="1:33" ht="14.25" customHeight="1" thickBot="1" x14ac:dyDescent="0.35">
      <c r="A89" s="275">
        <v>63</v>
      </c>
      <c r="B89" s="656" t="str">
        <f>IF('Competitor List'!K68="Y",'Competitor List'!C68," ")</f>
        <v xml:space="preserve"> </v>
      </c>
      <c r="C89" s="673"/>
      <c r="D89" s="320" t="str">
        <f>IF('Competitor List'!I68="Y","Y","N")</f>
        <v>N</v>
      </c>
      <c r="E89" s="276">
        <f>'LIGHT GUN'!E89</f>
        <v>403</v>
      </c>
      <c r="F89" s="512" t="str">
        <f xml:space="preserve"> T('Competitor List'!G68)</f>
        <v/>
      </c>
      <c r="G89" s="232"/>
      <c r="H89" s="232"/>
      <c r="I89" s="233"/>
      <c r="J89" s="247"/>
      <c r="K89" s="247"/>
      <c r="L89" s="248"/>
      <c r="M89" s="232"/>
      <c r="N89" s="232"/>
      <c r="O89" s="233"/>
      <c r="P89" s="247"/>
      <c r="Q89" s="247"/>
      <c r="R89" s="248"/>
      <c r="S89" s="122" t="str">
        <f t="shared" si="1"/>
        <v>DQ</v>
      </c>
      <c r="T89" s="122" t="str">
        <f t="shared" si="2"/>
        <v>DQ</v>
      </c>
      <c r="U89" s="317">
        <f t="shared" si="11"/>
        <v>0</v>
      </c>
      <c r="V89" s="75" t="str">
        <f t="shared" si="3"/>
        <v>DQ</v>
      </c>
      <c r="W89" s="122" t="str">
        <f t="shared" si="4"/>
        <v>DQ</v>
      </c>
      <c r="X89" s="277" t="str">
        <f t="shared" si="16"/>
        <v>DQ</v>
      </c>
      <c r="Y89" s="278" t="str">
        <f t="shared" si="5"/>
        <v>DQ</v>
      </c>
      <c r="Z89" s="93" t="str">
        <f t="shared" si="6"/>
        <v>DQ</v>
      </c>
      <c r="AA89" s="132" t="str">
        <f t="shared" si="7"/>
        <v>DQ</v>
      </c>
      <c r="AB89" s="434" t="str">
        <f t="shared" si="13"/>
        <v/>
      </c>
      <c r="AC89" s="435" t="str">
        <f t="shared" si="14"/>
        <v/>
      </c>
      <c r="AD89" s="507" t="str">
        <f t="shared" si="10"/>
        <v/>
      </c>
      <c r="AE89" s="497">
        <f t="shared" si="12"/>
        <v>0</v>
      </c>
      <c r="AF89" s="132"/>
      <c r="AG89" s="290"/>
    </row>
    <row r="90" spans="1:33" ht="14.25" customHeight="1" x14ac:dyDescent="0.3">
      <c r="A90" s="267">
        <v>64</v>
      </c>
      <c r="B90" s="655" t="str">
        <f>IF('Competitor List'!K69="Y",'Competitor List'!C69," ")</f>
        <v xml:space="preserve"> </v>
      </c>
      <c r="C90" s="671"/>
      <c r="D90" s="315" t="str">
        <f>IF('Competitor List'!I69="Y","Y","N")</f>
        <v>N</v>
      </c>
      <c r="E90" s="268">
        <f>'LIGHT GUN'!E90</f>
        <v>404</v>
      </c>
      <c r="F90" s="510" t="str">
        <f xml:space="preserve"> T('Competitor List'!G69)</f>
        <v/>
      </c>
      <c r="G90" s="230"/>
      <c r="H90" s="230"/>
      <c r="I90" s="236"/>
      <c r="J90" s="250"/>
      <c r="K90" s="250"/>
      <c r="L90" s="251"/>
      <c r="M90" s="230"/>
      <c r="N90" s="230"/>
      <c r="O90" s="236"/>
      <c r="P90" s="250"/>
      <c r="Q90" s="250"/>
      <c r="R90" s="251"/>
      <c r="S90" s="118" t="str">
        <f t="shared" si="1"/>
        <v>DQ</v>
      </c>
      <c r="T90" s="118" t="str">
        <f t="shared" si="2"/>
        <v>DQ</v>
      </c>
      <c r="U90" s="316">
        <f t="shared" si="11"/>
        <v>0</v>
      </c>
      <c r="V90" s="87" t="str">
        <f t="shared" si="3"/>
        <v>DQ</v>
      </c>
      <c r="W90" s="118" t="str">
        <f t="shared" si="4"/>
        <v>DQ</v>
      </c>
      <c r="X90" s="269" t="str">
        <f t="shared" si="16"/>
        <v>DQ</v>
      </c>
      <c r="Y90" s="270" t="str">
        <f t="shared" si="5"/>
        <v>DQ</v>
      </c>
      <c r="Z90" s="93" t="str">
        <f t="shared" si="6"/>
        <v>DQ</v>
      </c>
      <c r="AA90" s="132" t="str">
        <f t="shared" si="7"/>
        <v>DQ</v>
      </c>
      <c r="AB90" s="430" t="str">
        <f t="shared" si="13"/>
        <v/>
      </c>
      <c r="AC90" s="431" t="str">
        <f t="shared" si="14"/>
        <v/>
      </c>
      <c r="AD90" s="505" t="str">
        <f t="shared" si="10"/>
        <v/>
      </c>
      <c r="AE90" s="495">
        <f t="shared" si="12"/>
        <v>0</v>
      </c>
      <c r="AF90" s="132"/>
      <c r="AG90" s="290"/>
    </row>
    <row r="91" spans="1:33" ht="14.25" customHeight="1" x14ac:dyDescent="0.3">
      <c r="A91" s="271">
        <v>65</v>
      </c>
      <c r="B91" s="653" t="str">
        <f>IF('Competitor List'!K70="Y",'Competitor List'!C70," ")</f>
        <v xml:space="preserve"> </v>
      </c>
      <c r="C91" s="672"/>
      <c r="D91" s="313" t="str">
        <f>IF('Competitor List'!I70="Y","Y","N")</f>
        <v>N</v>
      </c>
      <c r="E91" s="272">
        <f>'LIGHT GUN'!E91</f>
        <v>405</v>
      </c>
      <c r="F91" s="511" t="str">
        <f xml:space="preserve"> T('Competitor List'!G70)</f>
        <v/>
      </c>
      <c r="G91" s="43"/>
      <c r="H91" s="43"/>
      <c r="I91" s="44"/>
      <c r="J91" s="244"/>
      <c r="K91" s="244"/>
      <c r="L91" s="245"/>
      <c r="M91" s="43"/>
      <c r="N91" s="43"/>
      <c r="O91" s="44"/>
      <c r="P91" s="244"/>
      <c r="Q91" s="244"/>
      <c r="R91" s="245"/>
      <c r="S91" s="115" t="str">
        <f t="shared" si="1"/>
        <v>DQ</v>
      </c>
      <c r="T91" s="115" t="str">
        <f t="shared" si="2"/>
        <v>DQ</v>
      </c>
      <c r="U91" s="314">
        <f t="shared" si="11"/>
        <v>0</v>
      </c>
      <c r="V91" s="32" t="str">
        <f t="shared" si="3"/>
        <v>DQ</v>
      </c>
      <c r="W91" s="115" t="str">
        <f t="shared" si="4"/>
        <v>DQ</v>
      </c>
      <c r="X91" s="273" t="str">
        <f t="shared" ref="X91:X122" si="17">IF(AND(ISNUMBER(T91),ISNUMBER(W91)), SUM(T91,W91),"DQ")</f>
        <v>DQ</v>
      </c>
      <c r="Y91" s="274" t="str">
        <f t="shared" si="5"/>
        <v>DQ</v>
      </c>
      <c r="Z91" s="93" t="str">
        <f t="shared" si="6"/>
        <v>DQ</v>
      </c>
      <c r="AA91" s="132" t="str">
        <f t="shared" si="7"/>
        <v>DQ</v>
      </c>
      <c r="AB91" s="432" t="str">
        <f t="shared" si="13"/>
        <v/>
      </c>
      <c r="AC91" s="433" t="str">
        <f t="shared" si="14"/>
        <v/>
      </c>
      <c r="AD91" s="506" t="str">
        <f t="shared" si="10"/>
        <v/>
      </c>
      <c r="AE91" s="496">
        <f t="shared" si="12"/>
        <v>0</v>
      </c>
      <c r="AF91" s="132"/>
      <c r="AG91" s="290"/>
    </row>
    <row r="92" spans="1:33" ht="14.25" customHeight="1" thickBot="1" x14ac:dyDescent="0.35">
      <c r="A92" s="279">
        <v>66</v>
      </c>
      <c r="B92" s="656" t="str">
        <f>IF('Competitor List'!K71="Y",'Competitor List'!C71," ")</f>
        <v xml:space="preserve"> </v>
      </c>
      <c r="C92" s="673"/>
      <c r="D92" s="320" t="str">
        <f>IF('Competitor List'!I71="Y","Y","N")</f>
        <v>N</v>
      </c>
      <c r="E92" s="280">
        <f>'LIGHT GUN'!E92</f>
        <v>406</v>
      </c>
      <c r="F92" s="512" t="str">
        <f xml:space="preserve"> T('Competitor List'!G71)</f>
        <v/>
      </c>
      <c r="G92" s="231"/>
      <c r="H92" s="231"/>
      <c r="I92" s="237"/>
      <c r="J92" s="253"/>
      <c r="K92" s="253"/>
      <c r="L92" s="254"/>
      <c r="M92" s="231"/>
      <c r="N92" s="231"/>
      <c r="O92" s="237"/>
      <c r="P92" s="253"/>
      <c r="Q92" s="253"/>
      <c r="R92" s="254"/>
      <c r="S92" s="120" t="str">
        <f t="shared" ref="S92:S155" si="18" xml:space="preserve"> IF(AND(SUM(G92,J92,M92,P92)&gt;0,ISNONTEXT(G92),ISNONTEXT(J92),ISNONTEXT(M92),ISNONTEXT(P92)),SUM(G92,J92,M92,P92),"DQ")</f>
        <v>DQ</v>
      </c>
      <c r="T92" s="120" t="str">
        <f t="shared" ref="T92:T155" si="19" xml:space="preserve"> IF(AND(ISNUMBER(Z92),NOT(D92="N")),RANK(Z92,$Z$27:$Z$176,0)+SUMPRODUCT(($Z$27:$Z$176=Z92)*($AA$27:$AA$176&lt;AA92))+SUMPRODUCT(($Z$27:$Z$176=Z92)*($AA$27:$AA$176=AA92)*($U$27:$U$176&gt;U92))+SUMPRODUCT(($Z$27:$Z$176=Z92)*($AA$27:$AA$176=AA92)*($U$27:$U$176=U92)*($AG$27:$AG$176&lt;AG92)),"DQ")</f>
        <v>DQ</v>
      </c>
      <c r="U92" s="317">
        <f t="shared" si="11"/>
        <v>0</v>
      </c>
      <c r="V92" s="71" t="str">
        <f t="shared" ref="V92:V155" si="20">IF(AND(SUM(I92,L92,O92,R92)&gt;0,ISNONTEXT(I92),ISNONTEXT(L92),ISNONTEXT(O92),ISNONTEXT(R92)),(I92+L92+O92+R92) / ((I92&lt;&gt;0)+(L92&lt;&gt;0)+(O92&lt;&gt;0)+(R92&lt;&gt;0)),"DQ")</f>
        <v>DQ</v>
      </c>
      <c r="W92" s="120" t="str">
        <f t="shared" ref="W92:W155" si="21" xml:space="preserve"> IF(AND(ISNUMBER(AA92),D92="Y"),RANK(AA92,$AA$27:$AA$176,1)+SUMPRODUCT(($AA$27:$AA$176=AA92)*($Z$27:$Z$176&gt;Z92))+SUMPRODUCT(($AA$27:$AA$176=AA92)*($Z$27:$Z$176=Z92)*($U$27:$U$176&gt;U92))+SUMPRODUCT(($AA$27:$AA$176=AA92)*($Z$27:$Z$176=Z92)*($U$27:$U$176=U92)*($AG$27:$AG$176&lt;AG92)),"DQ")</f>
        <v>DQ</v>
      </c>
      <c r="X92" s="281" t="str">
        <f t="shared" si="17"/>
        <v>DQ</v>
      </c>
      <c r="Y92" s="282" t="str">
        <f t="shared" ref="Y92:Y155" si="22" xml:space="preserve"> IF(AND(ISNUMBER(X92)),RANK(X92,$X$27:$X$176,1)+SUMPRODUCT(($X$27:$X$176=X92)*($AA$27:$AA$176&lt;AA92))+SUMPRODUCT(($X$27:$X$176=X92)*($AA$27:$AA$176=AA92)*($Z$27:$Z$176&gt;Z92)+SUMPRODUCT(($X$27:$X$176=X92)*($AA$27:$AA$176=AA92)*($Z$27:$Z$176=Z92)*($U$27:$U$176&gt;U92))),"DQ")</f>
        <v>DQ</v>
      </c>
      <c r="Z92" s="93" t="str">
        <f t="shared" ref="Z92:Z155" si="23" xml:space="preserve"> IF(AND(SUM(G92,J92,M92,P92)&gt;0,ISNONTEXT(G92),ISNONTEXT(J92),ISNONTEXT(M92),ISNONTEXT(P92),D92="Y"),SUM(G92,J92,M92,P92),"DQ")</f>
        <v>DQ</v>
      </c>
      <c r="AA92" s="132" t="str">
        <f t="shared" ref="AA92:AA155" si="24">IF(AND(D92="Y",SUM(I92,L92,O92,R92)&gt;0,ISNONTEXT(I92),ISNONTEXT(L92),ISNONTEXT(O92),ISNONTEXT(R92)),(I92+L92+O92+R92) / ((I92&lt;&gt;0)+(L92&lt;&gt;0)+(O92&lt;&gt;0)+(R92&lt;&gt;0)),"DQ")</f>
        <v>DQ</v>
      </c>
      <c r="AB92" s="434" t="str">
        <f t="shared" si="13"/>
        <v/>
      </c>
      <c r="AC92" s="435" t="str">
        <f t="shared" si="14"/>
        <v/>
      </c>
      <c r="AD92" s="507" t="str">
        <f t="shared" ref="AD92:AD155" si="25">IF(Y92=1,$AJ$37,IF(Y92=2,$AJ$38,IF(Y92=3,$AJ$39,IF(Y92=4,$AJ$40,IF(Y92=5,$AJ$41,IF(Y92=6,$AJ$42,IF(Y92=7,$AJ$43,IF(Y92=8,$AJ$44,IF(Y92=9,$AJ$45,IF(Y92=10,$AJ$46,""))))))))))</f>
        <v/>
      </c>
      <c r="AE92" s="497">
        <f t="shared" si="12"/>
        <v>0</v>
      </c>
      <c r="AF92" s="132"/>
      <c r="AG92" s="290"/>
    </row>
    <row r="93" spans="1:33" ht="14.25" customHeight="1" x14ac:dyDescent="0.3">
      <c r="A93" s="284">
        <v>67</v>
      </c>
      <c r="B93" s="655" t="str">
        <f>IF('Competitor List'!K72="Y",'Competitor List'!C72," ")</f>
        <v xml:space="preserve"> </v>
      </c>
      <c r="C93" s="671"/>
      <c r="D93" s="315" t="str">
        <f>IF('Competitor List'!I72="Y","Y","N")</f>
        <v>N</v>
      </c>
      <c r="E93" s="285">
        <f>'LIGHT GUN'!E93</f>
        <v>407</v>
      </c>
      <c r="F93" s="510" t="str">
        <f xml:space="preserve"> T('Competitor List'!G72)</f>
        <v/>
      </c>
      <c r="G93" s="234"/>
      <c r="H93" s="234"/>
      <c r="I93" s="235"/>
      <c r="J93" s="256"/>
      <c r="K93" s="256"/>
      <c r="L93" s="257"/>
      <c r="M93" s="234"/>
      <c r="N93" s="234"/>
      <c r="O93" s="235"/>
      <c r="P93" s="256"/>
      <c r="Q93" s="256"/>
      <c r="R93" s="257"/>
      <c r="S93" s="117" t="str">
        <f t="shared" si="18"/>
        <v>DQ</v>
      </c>
      <c r="T93" s="117" t="str">
        <f t="shared" si="19"/>
        <v>DQ</v>
      </c>
      <c r="U93" s="316">
        <f t="shared" si="11"/>
        <v>0</v>
      </c>
      <c r="V93" s="78" t="str">
        <f t="shared" si="20"/>
        <v>DQ</v>
      </c>
      <c r="W93" s="117" t="str">
        <f t="shared" si="21"/>
        <v>DQ</v>
      </c>
      <c r="X93" s="286" t="str">
        <f t="shared" si="17"/>
        <v>DQ</v>
      </c>
      <c r="Y93" s="287" t="str">
        <f t="shared" si="22"/>
        <v>DQ</v>
      </c>
      <c r="Z93" s="93" t="str">
        <f t="shared" si="23"/>
        <v>DQ</v>
      </c>
      <c r="AA93" s="132" t="str">
        <f t="shared" si="24"/>
        <v>DQ</v>
      </c>
      <c r="AB93" s="430" t="str">
        <f t="shared" si="13"/>
        <v/>
      </c>
      <c r="AC93" s="431" t="str">
        <f t="shared" si="14"/>
        <v/>
      </c>
      <c r="AD93" s="505" t="str">
        <f t="shared" si="25"/>
        <v/>
      </c>
      <c r="AE93" s="495">
        <f t="shared" si="12"/>
        <v>0</v>
      </c>
      <c r="AF93" s="132"/>
      <c r="AG93" s="290"/>
    </row>
    <row r="94" spans="1:33" ht="14.25" customHeight="1" x14ac:dyDescent="0.3">
      <c r="A94" s="271">
        <v>68</v>
      </c>
      <c r="B94" s="653" t="str">
        <f>IF('Competitor List'!K73="Y",'Competitor List'!C73," ")</f>
        <v xml:space="preserve"> </v>
      </c>
      <c r="C94" s="672"/>
      <c r="D94" s="313" t="str">
        <f>IF('Competitor List'!I73="Y","Y","N")</f>
        <v>N</v>
      </c>
      <c r="E94" s="272">
        <f>'LIGHT GUN'!E94</f>
        <v>408</v>
      </c>
      <c r="F94" s="511" t="str">
        <f xml:space="preserve"> T('Competitor List'!G73)</f>
        <v/>
      </c>
      <c r="G94" s="43"/>
      <c r="H94" s="43"/>
      <c r="I94" s="44"/>
      <c r="J94" s="244"/>
      <c r="K94" s="244"/>
      <c r="L94" s="245"/>
      <c r="M94" s="43"/>
      <c r="N94" s="43"/>
      <c r="O94" s="44"/>
      <c r="P94" s="244"/>
      <c r="Q94" s="244"/>
      <c r="R94" s="245"/>
      <c r="S94" s="115" t="str">
        <f t="shared" si="18"/>
        <v>DQ</v>
      </c>
      <c r="T94" s="115" t="str">
        <f t="shared" si="19"/>
        <v>DQ</v>
      </c>
      <c r="U94" s="314">
        <f t="shared" ref="U94:U157" si="26">IF(AND(ISNONTEXT(H94),ISNONTEXT(K94),ISNONTEXT(N94),ISNONTEXT(Q94)),SUM(H94+K94+N94+Q94),0)</f>
        <v>0</v>
      </c>
      <c r="V94" s="32" t="str">
        <f t="shared" si="20"/>
        <v>DQ</v>
      </c>
      <c r="W94" s="115" t="str">
        <f t="shared" si="21"/>
        <v>DQ</v>
      </c>
      <c r="X94" s="273" t="str">
        <f t="shared" si="17"/>
        <v>DQ</v>
      </c>
      <c r="Y94" s="274" t="str">
        <f t="shared" si="22"/>
        <v>DQ</v>
      </c>
      <c r="Z94" s="93" t="str">
        <f t="shared" si="23"/>
        <v>DQ</v>
      </c>
      <c r="AA94" s="132" t="str">
        <f t="shared" si="24"/>
        <v>DQ</v>
      </c>
      <c r="AB94" s="432" t="str">
        <f t="shared" si="13"/>
        <v/>
      </c>
      <c r="AC94" s="433" t="str">
        <f t="shared" si="14"/>
        <v/>
      </c>
      <c r="AD94" s="506" t="str">
        <f t="shared" si="25"/>
        <v/>
      </c>
      <c r="AE94" s="496">
        <f t="shared" ref="AE94:AE157" si="27">SUM(AB94:AD94)</f>
        <v>0</v>
      </c>
      <c r="AF94" s="132"/>
      <c r="AG94" s="290"/>
    </row>
    <row r="95" spans="1:33" ht="14.25" customHeight="1" thickBot="1" x14ac:dyDescent="0.35">
      <c r="A95" s="275">
        <v>69</v>
      </c>
      <c r="B95" s="656" t="str">
        <f>IF('Competitor List'!K74="Y",'Competitor List'!C74," ")</f>
        <v xml:space="preserve"> </v>
      </c>
      <c r="C95" s="673"/>
      <c r="D95" s="320" t="str">
        <f>IF('Competitor List'!I74="Y","Y","N")</f>
        <v>N</v>
      </c>
      <c r="E95" s="276">
        <f>'LIGHT GUN'!E95</f>
        <v>409</v>
      </c>
      <c r="F95" s="512" t="str">
        <f xml:space="preserve"> T('Competitor List'!G74)</f>
        <v/>
      </c>
      <c r="G95" s="232"/>
      <c r="H95" s="232"/>
      <c r="I95" s="233"/>
      <c r="J95" s="247"/>
      <c r="K95" s="247"/>
      <c r="L95" s="248"/>
      <c r="M95" s="232"/>
      <c r="N95" s="232"/>
      <c r="O95" s="233"/>
      <c r="P95" s="247"/>
      <c r="Q95" s="247"/>
      <c r="R95" s="248"/>
      <c r="S95" s="122" t="str">
        <f t="shared" si="18"/>
        <v>DQ</v>
      </c>
      <c r="T95" s="122" t="str">
        <f t="shared" si="19"/>
        <v>DQ</v>
      </c>
      <c r="U95" s="317">
        <f t="shared" si="26"/>
        <v>0</v>
      </c>
      <c r="V95" s="75" t="str">
        <f t="shared" si="20"/>
        <v>DQ</v>
      </c>
      <c r="W95" s="122" t="str">
        <f t="shared" si="21"/>
        <v>DQ</v>
      </c>
      <c r="X95" s="277" t="str">
        <f t="shared" si="17"/>
        <v>DQ</v>
      </c>
      <c r="Y95" s="278" t="str">
        <f t="shared" si="22"/>
        <v>DQ</v>
      </c>
      <c r="Z95" s="93" t="str">
        <f t="shared" si="23"/>
        <v>DQ</v>
      </c>
      <c r="AA95" s="132" t="str">
        <f t="shared" si="24"/>
        <v>DQ</v>
      </c>
      <c r="AB95" s="434" t="str">
        <f t="shared" ref="AB95:AB158" si="28">IF(T95=1,$AJ$37,IF(T95=2,$AJ$38,IF(T95=3,$AJ$39,IF(T95=4,$AJ$40,IF(T95=5,$AJ$41,IF(T95=6,$AJ$42,IF(T95=7,$AJ$43,IF(T95=8,$AJ$44,IF(T95=9,$AJ$45,IF(T95=10,$AJ$46,""))))))))))</f>
        <v/>
      </c>
      <c r="AC95" s="435" t="str">
        <f t="shared" ref="AC95:AC158" si="29">IF(W95=1,$AJ$37,IF(W95=2,$AJ$38,IF(W95=3,$AJ$39,IF(W95=4,$AJ$40,IF(W95=5,$AJ$41,IF(W95=6,$AJ$42,IF(W95=7,$AJ$43,IF(W95=8,$AJ$44,IF(W95=9,$AJ$45,IF(W95=10,$AJ$46,""))))))))))</f>
        <v/>
      </c>
      <c r="AD95" s="507" t="str">
        <f t="shared" si="25"/>
        <v/>
      </c>
      <c r="AE95" s="497">
        <f t="shared" si="27"/>
        <v>0</v>
      </c>
      <c r="AF95" s="132"/>
      <c r="AG95" s="290"/>
    </row>
    <row r="96" spans="1:33" ht="14.25" customHeight="1" x14ac:dyDescent="0.3">
      <c r="A96" s="267">
        <v>70</v>
      </c>
      <c r="B96" s="655" t="str">
        <f>IF('Competitor List'!K75="Y",'Competitor List'!C75," ")</f>
        <v xml:space="preserve"> </v>
      </c>
      <c r="C96" s="671"/>
      <c r="D96" s="315" t="str">
        <f>IF('Competitor List'!I75="Y","Y","N")</f>
        <v>N</v>
      </c>
      <c r="E96" s="268">
        <f>'LIGHT GUN'!E96</f>
        <v>410</v>
      </c>
      <c r="F96" s="510" t="str">
        <f xml:space="preserve"> T('Competitor List'!G75)</f>
        <v/>
      </c>
      <c r="G96" s="230"/>
      <c r="H96" s="230"/>
      <c r="I96" s="236"/>
      <c r="J96" s="250"/>
      <c r="K96" s="250"/>
      <c r="L96" s="251"/>
      <c r="M96" s="230"/>
      <c r="N96" s="230"/>
      <c r="O96" s="236"/>
      <c r="P96" s="250"/>
      <c r="Q96" s="250"/>
      <c r="R96" s="251"/>
      <c r="S96" s="118" t="str">
        <f t="shared" si="18"/>
        <v>DQ</v>
      </c>
      <c r="T96" s="118" t="str">
        <f t="shared" si="19"/>
        <v>DQ</v>
      </c>
      <c r="U96" s="316">
        <f t="shared" si="26"/>
        <v>0</v>
      </c>
      <c r="V96" s="87" t="str">
        <f t="shared" si="20"/>
        <v>DQ</v>
      </c>
      <c r="W96" s="118" t="str">
        <f t="shared" si="21"/>
        <v>DQ</v>
      </c>
      <c r="X96" s="269" t="str">
        <f t="shared" si="17"/>
        <v>DQ</v>
      </c>
      <c r="Y96" s="270" t="str">
        <f t="shared" si="22"/>
        <v>DQ</v>
      </c>
      <c r="Z96" s="93" t="str">
        <f t="shared" si="23"/>
        <v>DQ</v>
      </c>
      <c r="AA96" s="132" t="str">
        <f t="shared" si="24"/>
        <v>DQ</v>
      </c>
      <c r="AB96" s="430" t="str">
        <f t="shared" si="28"/>
        <v/>
      </c>
      <c r="AC96" s="431" t="str">
        <f t="shared" si="29"/>
        <v/>
      </c>
      <c r="AD96" s="505" t="str">
        <f t="shared" si="25"/>
        <v/>
      </c>
      <c r="AE96" s="495">
        <f t="shared" si="27"/>
        <v>0</v>
      </c>
      <c r="AF96" s="132"/>
      <c r="AG96" s="290"/>
    </row>
    <row r="97" spans="1:35" ht="14.25" customHeight="1" x14ac:dyDescent="0.3">
      <c r="A97" s="271">
        <v>71</v>
      </c>
      <c r="B97" s="653" t="str">
        <f>IF('Competitor List'!K76="Y",'Competitor List'!C76," ")</f>
        <v xml:space="preserve"> </v>
      </c>
      <c r="C97" s="672"/>
      <c r="D97" s="313" t="str">
        <f>IF('Competitor List'!I76="Y","Y","N")</f>
        <v>N</v>
      </c>
      <c r="E97" s="272">
        <f>'LIGHT GUN'!E97</f>
        <v>411</v>
      </c>
      <c r="F97" s="511" t="str">
        <f xml:space="preserve"> T('Competitor List'!G76)</f>
        <v/>
      </c>
      <c r="G97" s="43"/>
      <c r="H97" s="43"/>
      <c r="I97" s="44"/>
      <c r="J97" s="244"/>
      <c r="K97" s="244"/>
      <c r="L97" s="245"/>
      <c r="M97" s="43"/>
      <c r="N97" s="43"/>
      <c r="O97" s="44"/>
      <c r="P97" s="244"/>
      <c r="Q97" s="244"/>
      <c r="R97" s="245"/>
      <c r="S97" s="115" t="str">
        <f t="shared" si="18"/>
        <v>DQ</v>
      </c>
      <c r="T97" s="115" t="str">
        <f t="shared" si="19"/>
        <v>DQ</v>
      </c>
      <c r="U97" s="314">
        <f t="shared" si="26"/>
        <v>0</v>
      </c>
      <c r="V97" s="32" t="str">
        <f t="shared" si="20"/>
        <v>DQ</v>
      </c>
      <c r="W97" s="115" t="str">
        <f t="shared" si="21"/>
        <v>DQ</v>
      </c>
      <c r="X97" s="273" t="str">
        <f t="shared" si="17"/>
        <v>DQ</v>
      </c>
      <c r="Y97" s="274" t="str">
        <f t="shared" si="22"/>
        <v>DQ</v>
      </c>
      <c r="Z97" s="93" t="str">
        <f t="shared" si="23"/>
        <v>DQ</v>
      </c>
      <c r="AA97" s="132" t="str">
        <f t="shared" si="24"/>
        <v>DQ</v>
      </c>
      <c r="AB97" s="432" t="str">
        <f t="shared" si="28"/>
        <v/>
      </c>
      <c r="AC97" s="433" t="str">
        <f t="shared" si="29"/>
        <v/>
      </c>
      <c r="AD97" s="506" t="str">
        <f t="shared" si="25"/>
        <v/>
      </c>
      <c r="AE97" s="496">
        <f t="shared" si="27"/>
        <v>0</v>
      </c>
      <c r="AF97" s="132"/>
      <c r="AG97" s="290"/>
    </row>
    <row r="98" spans="1:35" ht="14.25" customHeight="1" thickBot="1" x14ac:dyDescent="0.35">
      <c r="A98" s="279">
        <v>72</v>
      </c>
      <c r="B98" s="656" t="str">
        <f>IF('Competitor List'!K77="Y",'Competitor List'!C77," ")</f>
        <v xml:space="preserve"> </v>
      </c>
      <c r="C98" s="673"/>
      <c r="D98" s="320" t="str">
        <f>IF('Competitor List'!I77="Y","Y","N")</f>
        <v>N</v>
      </c>
      <c r="E98" s="280">
        <f>'LIGHT GUN'!E98</f>
        <v>412</v>
      </c>
      <c r="F98" s="512" t="str">
        <f xml:space="preserve"> T('Competitor List'!G77)</f>
        <v/>
      </c>
      <c r="G98" s="231"/>
      <c r="H98" s="231"/>
      <c r="I98" s="237"/>
      <c r="J98" s="253"/>
      <c r="K98" s="253"/>
      <c r="L98" s="254"/>
      <c r="M98" s="231"/>
      <c r="N98" s="231"/>
      <c r="O98" s="237"/>
      <c r="P98" s="253"/>
      <c r="Q98" s="253"/>
      <c r="R98" s="254"/>
      <c r="S98" s="120" t="str">
        <f t="shared" si="18"/>
        <v>DQ</v>
      </c>
      <c r="T98" s="120" t="str">
        <f t="shared" si="19"/>
        <v>DQ</v>
      </c>
      <c r="U98" s="317">
        <f t="shared" si="26"/>
        <v>0</v>
      </c>
      <c r="V98" s="71" t="str">
        <f t="shared" si="20"/>
        <v>DQ</v>
      </c>
      <c r="W98" s="120" t="str">
        <f t="shared" si="21"/>
        <v>DQ</v>
      </c>
      <c r="X98" s="281" t="str">
        <f t="shared" si="17"/>
        <v>DQ</v>
      </c>
      <c r="Y98" s="282" t="str">
        <f t="shared" si="22"/>
        <v>DQ</v>
      </c>
      <c r="Z98" s="93" t="str">
        <f t="shared" si="23"/>
        <v>DQ</v>
      </c>
      <c r="AA98" s="132" t="str">
        <f t="shared" si="24"/>
        <v>DQ</v>
      </c>
      <c r="AB98" s="434" t="str">
        <f t="shared" si="28"/>
        <v/>
      </c>
      <c r="AC98" s="435" t="str">
        <f t="shared" si="29"/>
        <v/>
      </c>
      <c r="AD98" s="507" t="str">
        <f t="shared" si="25"/>
        <v/>
      </c>
      <c r="AE98" s="497">
        <f t="shared" si="27"/>
        <v>0</v>
      </c>
      <c r="AF98" s="132"/>
      <c r="AG98" s="290"/>
    </row>
    <row r="99" spans="1:35" ht="14.25" customHeight="1" x14ac:dyDescent="0.3">
      <c r="A99" s="284">
        <v>73</v>
      </c>
      <c r="B99" s="655" t="str">
        <f>IF('Competitor List'!K78="Y",'Competitor List'!C78," ")</f>
        <v xml:space="preserve"> </v>
      </c>
      <c r="C99" s="671"/>
      <c r="D99" s="315" t="str">
        <f>IF('Competitor List'!I78="Y","Y","N")</f>
        <v>N</v>
      </c>
      <c r="E99" s="285">
        <f>'LIGHT GUN'!E99</f>
        <v>413</v>
      </c>
      <c r="F99" s="510" t="str">
        <f xml:space="preserve"> T('Competitor List'!G78)</f>
        <v/>
      </c>
      <c r="G99" s="234"/>
      <c r="H99" s="234"/>
      <c r="I99" s="235"/>
      <c r="J99" s="256"/>
      <c r="K99" s="256"/>
      <c r="L99" s="257"/>
      <c r="M99" s="234"/>
      <c r="N99" s="234"/>
      <c r="O99" s="235"/>
      <c r="P99" s="256"/>
      <c r="Q99" s="256"/>
      <c r="R99" s="257"/>
      <c r="S99" s="117" t="str">
        <f t="shared" si="18"/>
        <v>DQ</v>
      </c>
      <c r="T99" s="117" t="str">
        <f t="shared" si="19"/>
        <v>DQ</v>
      </c>
      <c r="U99" s="316">
        <f t="shared" si="26"/>
        <v>0</v>
      </c>
      <c r="V99" s="78" t="str">
        <f t="shared" si="20"/>
        <v>DQ</v>
      </c>
      <c r="W99" s="117" t="str">
        <f t="shared" si="21"/>
        <v>DQ</v>
      </c>
      <c r="X99" s="286" t="str">
        <f t="shared" si="17"/>
        <v>DQ</v>
      </c>
      <c r="Y99" s="287" t="str">
        <f t="shared" si="22"/>
        <v>DQ</v>
      </c>
      <c r="Z99" s="93" t="str">
        <f t="shared" si="23"/>
        <v>DQ</v>
      </c>
      <c r="AA99" s="132" t="str">
        <f t="shared" si="24"/>
        <v>DQ</v>
      </c>
      <c r="AB99" s="430" t="str">
        <f t="shared" si="28"/>
        <v/>
      </c>
      <c r="AC99" s="431" t="str">
        <f t="shared" si="29"/>
        <v/>
      </c>
      <c r="AD99" s="505" t="str">
        <f t="shared" si="25"/>
        <v/>
      </c>
      <c r="AE99" s="495">
        <f t="shared" si="27"/>
        <v>0</v>
      </c>
      <c r="AF99" s="132"/>
      <c r="AG99" s="290"/>
    </row>
    <row r="100" spans="1:35" ht="14.25" customHeight="1" x14ac:dyDescent="0.3">
      <c r="A100" s="271">
        <v>74</v>
      </c>
      <c r="B100" s="653" t="str">
        <f>IF('Competitor List'!K79="Y",'Competitor List'!C79," ")</f>
        <v xml:space="preserve"> </v>
      </c>
      <c r="C100" s="672"/>
      <c r="D100" s="313" t="str">
        <f>IF('Competitor List'!I79="Y","Y","N")</f>
        <v>N</v>
      </c>
      <c r="E100" s="272">
        <f>'LIGHT GUN'!E100</f>
        <v>414</v>
      </c>
      <c r="F100" s="511" t="str">
        <f xml:space="preserve"> T('Competitor List'!G79)</f>
        <v/>
      </c>
      <c r="G100" s="43"/>
      <c r="H100" s="43"/>
      <c r="I100" s="44"/>
      <c r="J100" s="244"/>
      <c r="K100" s="244"/>
      <c r="L100" s="245"/>
      <c r="M100" s="43"/>
      <c r="N100" s="43"/>
      <c r="O100" s="44"/>
      <c r="P100" s="244"/>
      <c r="Q100" s="244"/>
      <c r="R100" s="245"/>
      <c r="S100" s="115" t="str">
        <f t="shared" si="18"/>
        <v>DQ</v>
      </c>
      <c r="T100" s="115" t="str">
        <f t="shared" si="19"/>
        <v>DQ</v>
      </c>
      <c r="U100" s="314">
        <f t="shared" si="26"/>
        <v>0</v>
      </c>
      <c r="V100" s="32" t="str">
        <f t="shared" si="20"/>
        <v>DQ</v>
      </c>
      <c r="W100" s="115" t="str">
        <f t="shared" si="21"/>
        <v>DQ</v>
      </c>
      <c r="X100" s="273" t="str">
        <f t="shared" si="17"/>
        <v>DQ</v>
      </c>
      <c r="Y100" s="274" t="str">
        <f t="shared" si="22"/>
        <v>DQ</v>
      </c>
      <c r="Z100" s="93" t="str">
        <f t="shared" si="23"/>
        <v>DQ</v>
      </c>
      <c r="AA100" s="132" t="str">
        <f t="shared" si="24"/>
        <v>DQ</v>
      </c>
      <c r="AB100" s="432" t="str">
        <f t="shared" si="28"/>
        <v/>
      </c>
      <c r="AC100" s="433" t="str">
        <f t="shared" si="29"/>
        <v/>
      </c>
      <c r="AD100" s="506" t="str">
        <f t="shared" si="25"/>
        <v/>
      </c>
      <c r="AE100" s="496">
        <f t="shared" si="27"/>
        <v>0</v>
      </c>
      <c r="AF100" s="132"/>
      <c r="AG100" s="290"/>
    </row>
    <row r="101" spans="1:35" ht="14.25" customHeight="1" thickBot="1" x14ac:dyDescent="0.35">
      <c r="A101" s="275">
        <v>75</v>
      </c>
      <c r="B101" s="656" t="str">
        <f>IF('Competitor List'!K80="Y",'Competitor List'!C80," ")</f>
        <v xml:space="preserve"> </v>
      </c>
      <c r="C101" s="673"/>
      <c r="D101" s="320" t="str">
        <f>IF('Competitor List'!I80="Y","Y","N")</f>
        <v>N</v>
      </c>
      <c r="E101" s="276">
        <f>'LIGHT GUN'!E101</f>
        <v>415</v>
      </c>
      <c r="F101" s="512" t="str">
        <f xml:space="preserve"> T('Competitor List'!G80)</f>
        <v/>
      </c>
      <c r="G101" s="232"/>
      <c r="H101" s="232"/>
      <c r="I101" s="233"/>
      <c r="J101" s="247"/>
      <c r="K101" s="247"/>
      <c r="L101" s="248"/>
      <c r="M101" s="232"/>
      <c r="N101" s="232"/>
      <c r="O101" s="233"/>
      <c r="P101" s="247"/>
      <c r="Q101" s="247"/>
      <c r="R101" s="248"/>
      <c r="S101" s="122" t="str">
        <f t="shared" si="18"/>
        <v>DQ</v>
      </c>
      <c r="T101" s="122" t="str">
        <f t="shared" si="19"/>
        <v>DQ</v>
      </c>
      <c r="U101" s="317">
        <f t="shared" si="26"/>
        <v>0</v>
      </c>
      <c r="V101" s="75" t="str">
        <f t="shared" si="20"/>
        <v>DQ</v>
      </c>
      <c r="W101" s="122" t="str">
        <f t="shared" si="21"/>
        <v>DQ</v>
      </c>
      <c r="X101" s="277" t="str">
        <f t="shared" si="17"/>
        <v>DQ</v>
      </c>
      <c r="Y101" s="278" t="str">
        <f t="shared" si="22"/>
        <v>DQ</v>
      </c>
      <c r="Z101" s="93" t="str">
        <f t="shared" si="23"/>
        <v>DQ</v>
      </c>
      <c r="AA101" s="132" t="str">
        <f t="shared" si="24"/>
        <v>DQ</v>
      </c>
      <c r="AB101" s="434" t="str">
        <f t="shared" si="28"/>
        <v/>
      </c>
      <c r="AC101" s="435" t="str">
        <f t="shared" si="29"/>
        <v/>
      </c>
      <c r="AD101" s="507" t="str">
        <f t="shared" si="25"/>
        <v/>
      </c>
      <c r="AE101" s="497">
        <f t="shared" si="27"/>
        <v>0</v>
      </c>
      <c r="AF101" s="132"/>
      <c r="AG101" s="290"/>
    </row>
    <row r="102" spans="1:35" ht="14.25" customHeight="1" x14ac:dyDescent="0.3">
      <c r="A102" s="267">
        <v>76</v>
      </c>
      <c r="B102" s="655" t="str">
        <f>IF('Competitor List'!K81="Y",'Competitor List'!C81," ")</f>
        <v xml:space="preserve"> </v>
      </c>
      <c r="C102" s="671"/>
      <c r="D102" s="315" t="str">
        <f>IF('Competitor List'!I81="Y","Y","N")</f>
        <v>N</v>
      </c>
      <c r="E102" s="268">
        <f>'LIGHT GUN'!E102</f>
        <v>416</v>
      </c>
      <c r="F102" s="510" t="str">
        <f xml:space="preserve"> T('Competitor List'!G81)</f>
        <v/>
      </c>
      <c r="G102" s="230"/>
      <c r="H102" s="230"/>
      <c r="I102" s="236"/>
      <c r="J102" s="250"/>
      <c r="K102" s="250"/>
      <c r="L102" s="251"/>
      <c r="M102" s="230"/>
      <c r="N102" s="230"/>
      <c r="O102" s="236"/>
      <c r="P102" s="250"/>
      <c r="Q102" s="250"/>
      <c r="R102" s="251"/>
      <c r="S102" s="118" t="str">
        <f t="shared" si="18"/>
        <v>DQ</v>
      </c>
      <c r="T102" s="118" t="str">
        <f t="shared" si="19"/>
        <v>DQ</v>
      </c>
      <c r="U102" s="316">
        <f t="shared" si="26"/>
        <v>0</v>
      </c>
      <c r="V102" s="87" t="str">
        <f t="shared" si="20"/>
        <v>DQ</v>
      </c>
      <c r="W102" s="118" t="str">
        <f t="shared" si="21"/>
        <v>DQ</v>
      </c>
      <c r="X102" s="269" t="str">
        <f t="shared" si="17"/>
        <v>DQ</v>
      </c>
      <c r="Y102" s="270" t="str">
        <f t="shared" si="22"/>
        <v>DQ</v>
      </c>
      <c r="Z102" s="93" t="str">
        <f t="shared" si="23"/>
        <v>DQ</v>
      </c>
      <c r="AA102" s="132" t="str">
        <f t="shared" si="24"/>
        <v>DQ</v>
      </c>
      <c r="AB102" s="430" t="str">
        <f t="shared" si="28"/>
        <v/>
      </c>
      <c r="AC102" s="431" t="str">
        <f t="shared" si="29"/>
        <v/>
      </c>
      <c r="AD102" s="505" t="str">
        <f t="shared" si="25"/>
        <v/>
      </c>
      <c r="AE102" s="495">
        <f t="shared" si="27"/>
        <v>0</v>
      </c>
      <c r="AF102" s="132"/>
      <c r="AG102" s="290"/>
    </row>
    <row r="103" spans="1:35" ht="14.25" customHeight="1" x14ac:dyDescent="0.3">
      <c r="A103" s="271">
        <v>77</v>
      </c>
      <c r="B103" s="653" t="str">
        <f>IF('Competitor List'!K82="Y",'Competitor List'!C82," ")</f>
        <v xml:space="preserve"> </v>
      </c>
      <c r="C103" s="672"/>
      <c r="D103" s="313" t="str">
        <f>IF('Competitor List'!I82="Y","Y","N")</f>
        <v>N</v>
      </c>
      <c r="E103" s="272">
        <f>'LIGHT GUN'!E103</f>
        <v>417</v>
      </c>
      <c r="F103" s="511" t="str">
        <f xml:space="preserve"> T('Competitor List'!G82)</f>
        <v/>
      </c>
      <c r="G103" s="43"/>
      <c r="H103" s="43"/>
      <c r="I103" s="44"/>
      <c r="J103" s="244"/>
      <c r="K103" s="244"/>
      <c r="L103" s="245"/>
      <c r="M103" s="43"/>
      <c r="N103" s="43"/>
      <c r="O103" s="44"/>
      <c r="P103" s="244"/>
      <c r="Q103" s="244"/>
      <c r="R103" s="245"/>
      <c r="S103" s="115" t="str">
        <f t="shared" si="18"/>
        <v>DQ</v>
      </c>
      <c r="T103" s="115" t="str">
        <f t="shared" si="19"/>
        <v>DQ</v>
      </c>
      <c r="U103" s="314">
        <f t="shared" si="26"/>
        <v>0</v>
      </c>
      <c r="V103" s="32" t="str">
        <f t="shared" si="20"/>
        <v>DQ</v>
      </c>
      <c r="W103" s="115" t="str">
        <f t="shared" si="21"/>
        <v>DQ</v>
      </c>
      <c r="X103" s="273" t="str">
        <f t="shared" si="17"/>
        <v>DQ</v>
      </c>
      <c r="Y103" s="274" t="str">
        <f t="shared" si="22"/>
        <v>DQ</v>
      </c>
      <c r="Z103" s="93" t="str">
        <f t="shared" si="23"/>
        <v>DQ</v>
      </c>
      <c r="AA103" s="132" t="str">
        <f t="shared" si="24"/>
        <v>DQ</v>
      </c>
      <c r="AB103" s="432" t="str">
        <f t="shared" si="28"/>
        <v/>
      </c>
      <c r="AC103" s="433" t="str">
        <f t="shared" si="29"/>
        <v/>
      </c>
      <c r="AD103" s="506" t="str">
        <f t="shared" si="25"/>
        <v/>
      </c>
      <c r="AE103" s="496">
        <f t="shared" si="27"/>
        <v>0</v>
      </c>
      <c r="AF103" s="132"/>
      <c r="AG103" s="290"/>
    </row>
    <row r="104" spans="1:35" ht="14.25" customHeight="1" thickBot="1" x14ac:dyDescent="0.35">
      <c r="A104" s="279">
        <v>78</v>
      </c>
      <c r="B104" s="656" t="str">
        <f>IF('Competitor List'!K83="Y",'Competitor List'!C83," ")</f>
        <v xml:space="preserve"> </v>
      </c>
      <c r="C104" s="673"/>
      <c r="D104" s="320" t="str">
        <f>IF('Competitor List'!I83="Y","Y","N")</f>
        <v>N</v>
      </c>
      <c r="E104" s="280">
        <f>'LIGHT GUN'!E104</f>
        <v>418</v>
      </c>
      <c r="F104" s="512" t="str">
        <f xml:space="preserve"> T('Competitor List'!G83)</f>
        <v/>
      </c>
      <c r="G104" s="231"/>
      <c r="H104" s="231"/>
      <c r="I104" s="237"/>
      <c r="J104" s="253"/>
      <c r="K104" s="253"/>
      <c r="L104" s="254"/>
      <c r="M104" s="231"/>
      <c r="N104" s="231"/>
      <c r="O104" s="237"/>
      <c r="P104" s="253"/>
      <c r="Q104" s="253"/>
      <c r="R104" s="254"/>
      <c r="S104" s="120" t="str">
        <f t="shared" si="18"/>
        <v>DQ</v>
      </c>
      <c r="T104" s="120" t="str">
        <f t="shared" si="19"/>
        <v>DQ</v>
      </c>
      <c r="U104" s="317">
        <f t="shared" si="26"/>
        <v>0</v>
      </c>
      <c r="V104" s="71" t="str">
        <f t="shared" si="20"/>
        <v>DQ</v>
      </c>
      <c r="W104" s="120" t="str">
        <f t="shared" si="21"/>
        <v>DQ</v>
      </c>
      <c r="X104" s="281" t="str">
        <f t="shared" si="17"/>
        <v>DQ</v>
      </c>
      <c r="Y104" s="282" t="str">
        <f t="shared" si="22"/>
        <v>DQ</v>
      </c>
      <c r="Z104" s="93" t="str">
        <f t="shared" si="23"/>
        <v>DQ</v>
      </c>
      <c r="AA104" s="132" t="str">
        <f t="shared" si="24"/>
        <v>DQ</v>
      </c>
      <c r="AB104" s="434" t="str">
        <f t="shared" si="28"/>
        <v/>
      </c>
      <c r="AC104" s="435" t="str">
        <f t="shared" si="29"/>
        <v/>
      </c>
      <c r="AD104" s="507" t="str">
        <f t="shared" si="25"/>
        <v/>
      </c>
      <c r="AE104" s="497">
        <f t="shared" si="27"/>
        <v>0</v>
      </c>
      <c r="AF104" s="132"/>
      <c r="AG104" s="290"/>
    </row>
    <row r="105" spans="1:35" ht="14.25" customHeight="1" x14ac:dyDescent="0.3">
      <c r="A105" s="284">
        <v>79</v>
      </c>
      <c r="B105" s="655" t="str">
        <f>IF('Competitor List'!K84="Y",'Competitor List'!C84," ")</f>
        <v xml:space="preserve"> </v>
      </c>
      <c r="C105" s="671"/>
      <c r="D105" s="315" t="str">
        <f>IF('Competitor List'!I84="Y","Y","N")</f>
        <v>N</v>
      </c>
      <c r="E105" s="285">
        <f>'LIGHT GUN'!E105</f>
        <v>419</v>
      </c>
      <c r="F105" s="510" t="str">
        <f xml:space="preserve"> T('Competitor List'!G84)</f>
        <v/>
      </c>
      <c r="G105" s="234"/>
      <c r="H105" s="234"/>
      <c r="I105" s="235"/>
      <c r="J105" s="256"/>
      <c r="K105" s="256"/>
      <c r="L105" s="257"/>
      <c r="M105" s="234"/>
      <c r="N105" s="234"/>
      <c r="O105" s="235"/>
      <c r="P105" s="256"/>
      <c r="Q105" s="256"/>
      <c r="R105" s="257"/>
      <c r="S105" s="117" t="str">
        <f t="shared" si="18"/>
        <v>DQ</v>
      </c>
      <c r="T105" s="117" t="str">
        <f t="shared" si="19"/>
        <v>DQ</v>
      </c>
      <c r="U105" s="316">
        <f t="shared" si="26"/>
        <v>0</v>
      </c>
      <c r="V105" s="78" t="str">
        <f t="shared" si="20"/>
        <v>DQ</v>
      </c>
      <c r="W105" s="117" t="str">
        <f t="shared" si="21"/>
        <v>DQ</v>
      </c>
      <c r="X105" s="286" t="str">
        <f t="shared" si="17"/>
        <v>DQ</v>
      </c>
      <c r="Y105" s="287" t="str">
        <f t="shared" si="22"/>
        <v>DQ</v>
      </c>
      <c r="Z105" s="93" t="str">
        <f t="shared" si="23"/>
        <v>DQ</v>
      </c>
      <c r="AA105" s="132" t="str">
        <f t="shared" si="24"/>
        <v>DQ</v>
      </c>
      <c r="AB105" s="430" t="str">
        <f t="shared" si="28"/>
        <v/>
      </c>
      <c r="AC105" s="431" t="str">
        <f t="shared" si="29"/>
        <v/>
      </c>
      <c r="AD105" s="505" t="str">
        <f t="shared" si="25"/>
        <v/>
      </c>
      <c r="AE105" s="495">
        <f t="shared" si="27"/>
        <v>0</v>
      </c>
      <c r="AF105" s="132"/>
      <c r="AG105" s="290"/>
    </row>
    <row r="106" spans="1:35" ht="14.25" customHeight="1" x14ac:dyDescent="0.3">
      <c r="A106" s="271">
        <v>80</v>
      </c>
      <c r="B106" s="653" t="str">
        <f>IF('Competitor List'!K85="Y",'Competitor List'!C85," ")</f>
        <v xml:space="preserve"> </v>
      </c>
      <c r="C106" s="672"/>
      <c r="D106" s="313" t="str">
        <f>IF('Competitor List'!I85="Y","Y","N")</f>
        <v>N</v>
      </c>
      <c r="E106" s="272">
        <f>'LIGHT GUN'!E106</f>
        <v>420</v>
      </c>
      <c r="F106" s="511" t="str">
        <f xml:space="preserve"> T('Competitor List'!G85)</f>
        <v/>
      </c>
      <c r="G106" s="43"/>
      <c r="H106" s="43"/>
      <c r="I106" s="44"/>
      <c r="J106" s="244"/>
      <c r="K106" s="244"/>
      <c r="L106" s="245"/>
      <c r="M106" s="43"/>
      <c r="N106" s="43"/>
      <c r="O106" s="44"/>
      <c r="P106" s="244"/>
      <c r="Q106" s="244"/>
      <c r="R106" s="245"/>
      <c r="S106" s="115" t="str">
        <f t="shared" si="18"/>
        <v>DQ</v>
      </c>
      <c r="T106" s="115" t="str">
        <f t="shared" si="19"/>
        <v>DQ</v>
      </c>
      <c r="U106" s="314">
        <f t="shared" si="26"/>
        <v>0</v>
      </c>
      <c r="V106" s="32" t="str">
        <f t="shared" si="20"/>
        <v>DQ</v>
      </c>
      <c r="W106" s="115" t="str">
        <f t="shared" si="21"/>
        <v>DQ</v>
      </c>
      <c r="X106" s="273" t="str">
        <f t="shared" si="17"/>
        <v>DQ</v>
      </c>
      <c r="Y106" s="274" t="str">
        <f t="shared" si="22"/>
        <v>DQ</v>
      </c>
      <c r="Z106" s="93" t="str">
        <f t="shared" si="23"/>
        <v>DQ</v>
      </c>
      <c r="AA106" s="132" t="str">
        <f t="shared" si="24"/>
        <v>DQ</v>
      </c>
      <c r="AB106" s="432" t="str">
        <f t="shared" si="28"/>
        <v/>
      </c>
      <c r="AC106" s="433" t="str">
        <f t="shared" si="29"/>
        <v/>
      </c>
      <c r="AD106" s="506" t="str">
        <f t="shared" si="25"/>
        <v/>
      </c>
      <c r="AE106" s="496">
        <f t="shared" si="27"/>
        <v>0</v>
      </c>
      <c r="AF106" s="132"/>
      <c r="AG106" s="290"/>
      <c r="AI106" s="18"/>
    </row>
    <row r="107" spans="1:35" ht="14.25" customHeight="1" thickBot="1" x14ac:dyDescent="0.35">
      <c r="A107" s="275">
        <v>81</v>
      </c>
      <c r="B107" s="656" t="str">
        <f>IF('Competitor List'!K86="Y",'Competitor List'!C86," ")</f>
        <v xml:space="preserve"> </v>
      </c>
      <c r="C107" s="673"/>
      <c r="D107" s="320" t="str">
        <f>IF('Competitor List'!I86="Y","Y","N")</f>
        <v>N</v>
      </c>
      <c r="E107" s="276">
        <f>'LIGHT GUN'!E107</f>
        <v>501</v>
      </c>
      <c r="F107" s="512" t="str">
        <f xml:space="preserve"> T('Competitor List'!G86)</f>
        <v/>
      </c>
      <c r="G107" s="232"/>
      <c r="H107" s="232"/>
      <c r="I107" s="233"/>
      <c r="J107" s="247"/>
      <c r="K107" s="247"/>
      <c r="L107" s="248"/>
      <c r="M107" s="232"/>
      <c r="N107" s="232"/>
      <c r="O107" s="233"/>
      <c r="P107" s="247"/>
      <c r="Q107" s="247"/>
      <c r="R107" s="248"/>
      <c r="S107" s="122" t="str">
        <f t="shared" si="18"/>
        <v>DQ</v>
      </c>
      <c r="T107" s="122" t="str">
        <f t="shared" si="19"/>
        <v>DQ</v>
      </c>
      <c r="U107" s="317">
        <f t="shared" si="26"/>
        <v>0</v>
      </c>
      <c r="V107" s="75" t="str">
        <f t="shared" si="20"/>
        <v>DQ</v>
      </c>
      <c r="W107" s="122" t="str">
        <f t="shared" si="21"/>
        <v>DQ</v>
      </c>
      <c r="X107" s="277" t="str">
        <f t="shared" si="17"/>
        <v>DQ</v>
      </c>
      <c r="Y107" s="278" t="str">
        <f t="shared" si="22"/>
        <v>DQ</v>
      </c>
      <c r="Z107" s="93" t="str">
        <f t="shared" si="23"/>
        <v>DQ</v>
      </c>
      <c r="AA107" s="132" t="str">
        <f t="shared" si="24"/>
        <v>DQ</v>
      </c>
      <c r="AB107" s="434" t="str">
        <f t="shared" si="28"/>
        <v/>
      </c>
      <c r="AC107" s="435" t="str">
        <f t="shared" si="29"/>
        <v/>
      </c>
      <c r="AD107" s="507" t="str">
        <f t="shared" si="25"/>
        <v/>
      </c>
      <c r="AE107" s="497">
        <f t="shared" si="27"/>
        <v>0</v>
      </c>
      <c r="AF107" s="132"/>
      <c r="AG107" s="290"/>
    </row>
    <row r="108" spans="1:35" ht="14.25" customHeight="1" x14ac:dyDescent="0.3">
      <c r="A108" s="267">
        <v>82</v>
      </c>
      <c r="B108" s="655" t="str">
        <f>IF('Competitor List'!K87="Y",'Competitor List'!C87," ")</f>
        <v xml:space="preserve"> </v>
      </c>
      <c r="C108" s="671"/>
      <c r="D108" s="315" t="str">
        <f>IF('Competitor List'!I87="Y","Y","N")</f>
        <v>N</v>
      </c>
      <c r="E108" s="268">
        <f>'LIGHT GUN'!E108</f>
        <v>502</v>
      </c>
      <c r="F108" s="510" t="str">
        <f xml:space="preserve"> T('Competitor List'!G87)</f>
        <v/>
      </c>
      <c r="G108" s="230"/>
      <c r="H108" s="230"/>
      <c r="I108" s="236"/>
      <c r="J108" s="250"/>
      <c r="K108" s="250"/>
      <c r="L108" s="251"/>
      <c r="M108" s="230"/>
      <c r="N108" s="230"/>
      <c r="O108" s="236"/>
      <c r="P108" s="250"/>
      <c r="Q108" s="250"/>
      <c r="R108" s="251"/>
      <c r="S108" s="118" t="str">
        <f t="shared" si="18"/>
        <v>DQ</v>
      </c>
      <c r="T108" s="118" t="str">
        <f t="shared" si="19"/>
        <v>DQ</v>
      </c>
      <c r="U108" s="316">
        <f t="shared" si="26"/>
        <v>0</v>
      </c>
      <c r="V108" s="87" t="str">
        <f t="shared" si="20"/>
        <v>DQ</v>
      </c>
      <c r="W108" s="118" t="str">
        <f t="shared" si="21"/>
        <v>DQ</v>
      </c>
      <c r="X108" s="269" t="str">
        <f t="shared" si="17"/>
        <v>DQ</v>
      </c>
      <c r="Y108" s="270" t="str">
        <f t="shared" si="22"/>
        <v>DQ</v>
      </c>
      <c r="Z108" s="93" t="str">
        <f t="shared" si="23"/>
        <v>DQ</v>
      </c>
      <c r="AA108" s="132" t="str">
        <f t="shared" si="24"/>
        <v>DQ</v>
      </c>
      <c r="AB108" s="430" t="str">
        <f t="shared" si="28"/>
        <v/>
      </c>
      <c r="AC108" s="431" t="str">
        <f t="shared" si="29"/>
        <v/>
      </c>
      <c r="AD108" s="505" t="str">
        <f t="shared" si="25"/>
        <v/>
      </c>
      <c r="AE108" s="495">
        <f t="shared" si="27"/>
        <v>0</v>
      </c>
      <c r="AF108" s="132"/>
      <c r="AG108" s="290"/>
    </row>
    <row r="109" spans="1:35" ht="14.25" customHeight="1" x14ac:dyDescent="0.3">
      <c r="A109" s="271">
        <v>83</v>
      </c>
      <c r="B109" s="653" t="str">
        <f>IF('Competitor List'!K88="Y",'Competitor List'!C88," ")</f>
        <v xml:space="preserve"> </v>
      </c>
      <c r="C109" s="672"/>
      <c r="D109" s="313" t="str">
        <f>IF('Competitor List'!I88="Y","Y","N")</f>
        <v>N</v>
      </c>
      <c r="E109" s="272">
        <f>'LIGHT GUN'!E109</f>
        <v>503</v>
      </c>
      <c r="F109" s="511" t="str">
        <f xml:space="preserve"> T('Competitor List'!G88)</f>
        <v/>
      </c>
      <c r="G109" s="43"/>
      <c r="H109" s="43"/>
      <c r="I109" s="44"/>
      <c r="J109" s="244"/>
      <c r="K109" s="244"/>
      <c r="L109" s="245"/>
      <c r="M109" s="43"/>
      <c r="N109" s="43"/>
      <c r="O109" s="44"/>
      <c r="P109" s="244"/>
      <c r="Q109" s="244"/>
      <c r="R109" s="245"/>
      <c r="S109" s="115" t="str">
        <f t="shared" si="18"/>
        <v>DQ</v>
      </c>
      <c r="T109" s="115" t="str">
        <f t="shared" si="19"/>
        <v>DQ</v>
      </c>
      <c r="U109" s="314">
        <f t="shared" si="26"/>
        <v>0</v>
      </c>
      <c r="V109" s="32" t="str">
        <f t="shared" si="20"/>
        <v>DQ</v>
      </c>
      <c r="W109" s="115" t="str">
        <f t="shared" si="21"/>
        <v>DQ</v>
      </c>
      <c r="X109" s="273" t="str">
        <f t="shared" si="17"/>
        <v>DQ</v>
      </c>
      <c r="Y109" s="274" t="str">
        <f t="shared" si="22"/>
        <v>DQ</v>
      </c>
      <c r="Z109" s="93" t="str">
        <f t="shared" si="23"/>
        <v>DQ</v>
      </c>
      <c r="AA109" s="132" t="str">
        <f t="shared" si="24"/>
        <v>DQ</v>
      </c>
      <c r="AB109" s="432" t="str">
        <f t="shared" si="28"/>
        <v/>
      </c>
      <c r="AC109" s="433" t="str">
        <f t="shared" si="29"/>
        <v/>
      </c>
      <c r="AD109" s="506" t="str">
        <f t="shared" si="25"/>
        <v/>
      </c>
      <c r="AE109" s="496">
        <f t="shared" si="27"/>
        <v>0</v>
      </c>
      <c r="AF109" s="132"/>
      <c r="AG109" s="290"/>
    </row>
    <row r="110" spans="1:35" ht="14.25" customHeight="1" thickBot="1" x14ac:dyDescent="0.35">
      <c r="A110" s="279">
        <v>84</v>
      </c>
      <c r="B110" s="656" t="str">
        <f>IF('Competitor List'!K89="Y",'Competitor List'!C89," ")</f>
        <v xml:space="preserve"> </v>
      </c>
      <c r="C110" s="673"/>
      <c r="D110" s="320" t="str">
        <f>IF('Competitor List'!I89="Y","Y","N")</f>
        <v>N</v>
      </c>
      <c r="E110" s="280">
        <f>'LIGHT GUN'!E110</f>
        <v>504</v>
      </c>
      <c r="F110" s="512" t="str">
        <f xml:space="preserve"> T('Competitor List'!G89)</f>
        <v/>
      </c>
      <c r="G110" s="231"/>
      <c r="H110" s="231"/>
      <c r="I110" s="237"/>
      <c r="J110" s="253"/>
      <c r="K110" s="253"/>
      <c r="L110" s="254"/>
      <c r="M110" s="231"/>
      <c r="N110" s="231"/>
      <c r="O110" s="237"/>
      <c r="P110" s="253"/>
      <c r="Q110" s="253"/>
      <c r="R110" s="254"/>
      <c r="S110" s="120" t="str">
        <f t="shared" si="18"/>
        <v>DQ</v>
      </c>
      <c r="T110" s="120" t="str">
        <f t="shared" si="19"/>
        <v>DQ</v>
      </c>
      <c r="U110" s="317">
        <f t="shared" si="26"/>
        <v>0</v>
      </c>
      <c r="V110" s="71" t="str">
        <f t="shared" si="20"/>
        <v>DQ</v>
      </c>
      <c r="W110" s="120" t="str">
        <f t="shared" si="21"/>
        <v>DQ</v>
      </c>
      <c r="X110" s="281" t="str">
        <f t="shared" si="17"/>
        <v>DQ</v>
      </c>
      <c r="Y110" s="282" t="str">
        <f t="shared" si="22"/>
        <v>DQ</v>
      </c>
      <c r="Z110" s="93" t="str">
        <f t="shared" si="23"/>
        <v>DQ</v>
      </c>
      <c r="AA110" s="132" t="str">
        <f t="shared" si="24"/>
        <v>DQ</v>
      </c>
      <c r="AB110" s="434" t="str">
        <f t="shared" si="28"/>
        <v/>
      </c>
      <c r="AC110" s="435" t="str">
        <f t="shared" si="29"/>
        <v/>
      </c>
      <c r="AD110" s="507" t="str">
        <f t="shared" si="25"/>
        <v/>
      </c>
      <c r="AE110" s="497">
        <f t="shared" si="27"/>
        <v>0</v>
      </c>
      <c r="AF110" s="132"/>
      <c r="AG110" s="290"/>
    </row>
    <row r="111" spans="1:35" ht="14.25" customHeight="1" x14ac:dyDescent="0.3">
      <c r="A111" s="284">
        <v>85</v>
      </c>
      <c r="B111" s="655" t="str">
        <f>IF('Competitor List'!K90="Y",'Competitor List'!C90," ")</f>
        <v xml:space="preserve"> </v>
      </c>
      <c r="C111" s="671"/>
      <c r="D111" s="315" t="str">
        <f>IF('Competitor List'!I90="Y","Y","N")</f>
        <v>N</v>
      </c>
      <c r="E111" s="285">
        <f>'LIGHT GUN'!E111</f>
        <v>505</v>
      </c>
      <c r="F111" s="510" t="str">
        <f xml:space="preserve"> T('Competitor List'!G90)</f>
        <v/>
      </c>
      <c r="G111" s="234"/>
      <c r="H111" s="234"/>
      <c r="I111" s="235"/>
      <c r="J111" s="256"/>
      <c r="K111" s="256"/>
      <c r="L111" s="257"/>
      <c r="M111" s="234"/>
      <c r="N111" s="234"/>
      <c r="O111" s="235"/>
      <c r="P111" s="256"/>
      <c r="Q111" s="256"/>
      <c r="R111" s="257"/>
      <c r="S111" s="117" t="str">
        <f t="shared" si="18"/>
        <v>DQ</v>
      </c>
      <c r="T111" s="117" t="str">
        <f t="shared" si="19"/>
        <v>DQ</v>
      </c>
      <c r="U111" s="316">
        <f t="shared" si="26"/>
        <v>0</v>
      </c>
      <c r="V111" s="78" t="str">
        <f t="shared" si="20"/>
        <v>DQ</v>
      </c>
      <c r="W111" s="117" t="str">
        <f t="shared" si="21"/>
        <v>DQ</v>
      </c>
      <c r="X111" s="286" t="str">
        <f t="shared" si="17"/>
        <v>DQ</v>
      </c>
      <c r="Y111" s="287" t="str">
        <f t="shared" si="22"/>
        <v>DQ</v>
      </c>
      <c r="Z111" s="93" t="str">
        <f t="shared" si="23"/>
        <v>DQ</v>
      </c>
      <c r="AA111" s="132" t="str">
        <f t="shared" si="24"/>
        <v>DQ</v>
      </c>
      <c r="AB111" s="430" t="str">
        <f t="shared" si="28"/>
        <v/>
      </c>
      <c r="AC111" s="431" t="str">
        <f t="shared" si="29"/>
        <v/>
      </c>
      <c r="AD111" s="505" t="str">
        <f t="shared" si="25"/>
        <v/>
      </c>
      <c r="AE111" s="495">
        <f t="shared" si="27"/>
        <v>0</v>
      </c>
      <c r="AF111" s="132"/>
      <c r="AG111" s="290"/>
    </row>
    <row r="112" spans="1:35" ht="14.25" customHeight="1" x14ac:dyDescent="0.3">
      <c r="A112" s="271">
        <v>86</v>
      </c>
      <c r="B112" s="653" t="str">
        <f>IF('Competitor List'!K91="Y",'Competitor List'!C91," ")</f>
        <v xml:space="preserve"> </v>
      </c>
      <c r="C112" s="672"/>
      <c r="D112" s="313" t="str">
        <f>IF('Competitor List'!I91="Y","Y","N")</f>
        <v>N</v>
      </c>
      <c r="E112" s="272">
        <f>'LIGHT GUN'!E112</f>
        <v>506</v>
      </c>
      <c r="F112" s="511" t="str">
        <f xml:space="preserve"> T('Competitor List'!G91)</f>
        <v/>
      </c>
      <c r="G112" s="43"/>
      <c r="H112" s="43"/>
      <c r="I112" s="44"/>
      <c r="J112" s="244"/>
      <c r="K112" s="244"/>
      <c r="L112" s="245"/>
      <c r="M112" s="43"/>
      <c r="N112" s="43"/>
      <c r="O112" s="44"/>
      <c r="P112" s="244"/>
      <c r="Q112" s="244"/>
      <c r="R112" s="245"/>
      <c r="S112" s="115" t="str">
        <f t="shared" si="18"/>
        <v>DQ</v>
      </c>
      <c r="T112" s="115" t="str">
        <f t="shared" si="19"/>
        <v>DQ</v>
      </c>
      <c r="U112" s="314">
        <f t="shared" si="26"/>
        <v>0</v>
      </c>
      <c r="V112" s="32" t="str">
        <f t="shared" si="20"/>
        <v>DQ</v>
      </c>
      <c r="W112" s="115" t="str">
        <f t="shared" si="21"/>
        <v>DQ</v>
      </c>
      <c r="X112" s="273" t="str">
        <f t="shared" si="17"/>
        <v>DQ</v>
      </c>
      <c r="Y112" s="274" t="str">
        <f t="shared" si="22"/>
        <v>DQ</v>
      </c>
      <c r="Z112" s="93" t="str">
        <f t="shared" si="23"/>
        <v>DQ</v>
      </c>
      <c r="AA112" s="132" t="str">
        <f t="shared" si="24"/>
        <v>DQ</v>
      </c>
      <c r="AB112" s="432" t="str">
        <f t="shared" si="28"/>
        <v/>
      </c>
      <c r="AC112" s="433" t="str">
        <f t="shared" si="29"/>
        <v/>
      </c>
      <c r="AD112" s="506" t="str">
        <f t="shared" si="25"/>
        <v/>
      </c>
      <c r="AE112" s="496">
        <f t="shared" si="27"/>
        <v>0</v>
      </c>
      <c r="AF112" s="132"/>
      <c r="AG112" s="290"/>
    </row>
    <row r="113" spans="1:35" ht="14.25" customHeight="1" thickBot="1" x14ac:dyDescent="0.35">
      <c r="A113" s="275">
        <v>87</v>
      </c>
      <c r="B113" s="656" t="str">
        <f>IF('Competitor List'!K92="Y",'Competitor List'!C92," ")</f>
        <v xml:space="preserve"> </v>
      </c>
      <c r="C113" s="673"/>
      <c r="D113" s="320" t="str">
        <f>IF('Competitor List'!I92="Y","Y","N")</f>
        <v>N</v>
      </c>
      <c r="E113" s="276">
        <f>'LIGHT GUN'!E113</f>
        <v>507</v>
      </c>
      <c r="F113" s="512" t="str">
        <f xml:space="preserve"> T('Competitor List'!G92)</f>
        <v/>
      </c>
      <c r="G113" s="232"/>
      <c r="H113" s="232"/>
      <c r="I113" s="233"/>
      <c r="J113" s="247"/>
      <c r="K113" s="247"/>
      <c r="L113" s="248"/>
      <c r="M113" s="232"/>
      <c r="N113" s="232"/>
      <c r="O113" s="233"/>
      <c r="P113" s="247"/>
      <c r="Q113" s="247"/>
      <c r="R113" s="248"/>
      <c r="S113" s="122" t="str">
        <f t="shared" si="18"/>
        <v>DQ</v>
      </c>
      <c r="T113" s="122" t="str">
        <f t="shared" si="19"/>
        <v>DQ</v>
      </c>
      <c r="U113" s="317">
        <f t="shared" si="26"/>
        <v>0</v>
      </c>
      <c r="V113" s="75" t="str">
        <f t="shared" si="20"/>
        <v>DQ</v>
      </c>
      <c r="W113" s="122" t="str">
        <f t="shared" si="21"/>
        <v>DQ</v>
      </c>
      <c r="X113" s="277" t="str">
        <f t="shared" si="17"/>
        <v>DQ</v>
      </c>
      <c r="Y113" s="278" t="str">
        <f t="shared" si="22"/>
        <v>DQ</v>
      </c>
      <c r="Z113" s="93" t="str">
        <f t="shared" si="23"/>
        <v>DQ</v>
      </c>
      <c r="AA113" s="132" t="str">
        <f t="shared" si="24"/>
        <v>DQ</v>
      </c>
      <c r="AB113" s="434" t="str">
        <f t="shared" si="28"/>
        <v/>
      </c>
      <c r="AC113" s="435" t="str">
        <f t="shared" si="29"/>
        <v/>
      </c>
      <c r="AD113" s="507" t="str">
        <f t="shared" si="25"/>
        <v/>
      </c>
      <c r="AE113" s="497">
        <f t="shared" si="27"/>
        <v>0</v>
      </c>
      <c r="AF113" s="132"/>
      <c r="AG113" s="290"/>
    </row>
    <row r="114" spans="1:35" ht="14.25" customHeight="1" x14ac:dyDescent="0.3">
      <c r="A114" s="267">
        <v>88</v>
      </c>
      <c r="B114" s="655" t="str">
        <f>IF('Competitor List'!K93="Y",'Competitor List'!C93," ")</f>
        <v xml:space="preserve"> </v>
      </c>
      <c r="C114" s="671"/>
      <c r="D114" s="315" t="str">
        <f>IF('Competitor List'!I93="Y","Y","N")</f>
        <v>N</v>
      </c>
      <c r="E114" s="268">
        <f>'LIGHT GUN'!E114</f>
        <v>508</v>
      </c>
      <c r="F114" s="510" t="str">
        <f xml:space="preserve"> T('Competitor List'!G93)</f>
        <v/>
      </c>
      <c r="G114" s="230"/>
      <c r="H114" s="230"/>
      <c r="I114" s="236"/>
      <c r="J114" s="250"/>
      <c r="K114" s="250"/>
      <c r="L114" s="251"/>
      <c r="M114" s="230"/>
      <c r="N114" s="230"/>
      <c r="O114" s="236"/>
      <c r="P114" s="250"/>
      <c r="Q114" s="250"/>
      <c r="R114" s="251"/>
      <c r="S114" s="118" t="str">
        <f t="shared" si="18"/>
        <v>DQ</v>
      </c>
      <c r="T114" s="118" t="str">
        <f t="shared" si="19"/>
        <v>DQ</v>
      </c>
      <c r="U114" s="316">
        <f t="shared" si="26"/>
        <v>0</v>
      </c>
      <c r="V114" s="87" t="str">
        <f t="shared" si="20"/>
        <v>DQ</v>
      </c>
      <c r="W114" s="118" t="str">
        <f t="shared" si="21"/>
        <v>DQ</v>
      </c>
      <c r="X114" s="269" t="str">
        <f t="shared" si="17"/>
        <v>DQ</v>
      </c>
      <c r="Y114" s="270" t="str">
        <f t="shared" si="22"/>
        <v>DQ</v>
      </c>
      <c r="Z114" s="93" t="str">
        <f t="shared" si="23"/>
        <v>DQ</v>
      </c>
      <c r="AA114" s="132" t="str">
        <f t="shared" si="24"/>
        <v>DQ</v>
      </c>
      <c r="AB114" s="430" t="str">
        <f t="shared" si="28"/>
        <v/>
      </c>
      <c r="AC114" s="431" t="str">
        <f t="shared" si="29"/>
        <v/>
      </c>
      <c r="AD114" s="505" t="str">
        <f t="shared" si="25"/>
        <v/>
      </c>
      <c r="AE114" s="495">
        <f t="shared" si="27"/>
        <v>0</v>
      </c>
      <c r="AF114" s="132"/>
      <c r="AG114" s="290"/>
    </row>
    <row r="115" spans="1:35" ht="14.25" customHeight="1" x14ac:dyDescent="0.3">
      <c r="A115" s="271">
        <v>89</v>
      </c>
      <c r="B115" s="653" t="str">
        <f>IF('Competitor List'!K94="Y",'Competitor List'!C94," ")</f>
        <v xml:space="preserve"> </v>
      </c>
      <c r="C115" s="672"/>
      <c r="D115" s="313" t="str">
        <f>IF('Competitor List'!I94="Y","Y","N")</f>
        <v>N</v>
      </c>
      <c r="E115" s="272">
        <f>'LIGHT GUN'!E115</f>
        <v>509</v>
      </c>
      <c r="F115" s="511" t="str">
        <f xml:space="preserve"> T('Competitor List'!G94)</f>
        <v/>
      </c>
      <c r="G115" s="43"/>
      <c r="H115" s="43"/>
      <c r="I115" s="44"/>
      <c r="J115" s="244"/>
      <c r="K115" s="244"/>
      <c r="L115" s="245"/>
      <c r="M115" s="43"/>
      <c r="N115" s="43"/>
      <c r="O115" s="44"/>
      <c r="P115" s="244"/>
      <c r="Q115" s="244"/>
      <c r="R115" s="245"/>
      <c r="S115" s="115" t="str">
        <f t="shared" si="18"/>
        <v>DQ</v>
      </c>
      <c r="T115" s="115" t="str">
        <f t="shared" si="19"/>
        <v>DQ</v>
      </c>
      <c r="U115" s="314">
        <f t="shared" si="26"/>
        <v>0</v>
      </c>
      <c r="V115" s="32" t="str">
        <f t="shared" si="20"/>
        <v>DQ</v>
      </c>
      <c r="W115" s="115" t="str">
        <f t="shared" si="21"/>
        <v>DQ</v>
      </c>
      <c r="X115" s="273" t="str">
        <f t="shared" si="17"/>
        <v>DQ</v>
      </c>
      <c r="Y115" s="274" t="str">
        <f t="shared" si="22"/>
        <v>DQ</v>
      </c>
      <c r="Z115" s="93" t="str">
        <f t="shared" si="23"/>
        <v>DQ</v>
      </c>
      <c r="AA115" s="132" t="str">
        <f t="shared" si="24"/>
        <v>DQ</v>
      </c>
      <c r="AB115" s="432" t="str">
        <f t="shared" si="28"/>
        <v/>
      </c>
      <c r="AC115" s="433" t="str">
        <f t="shared" si="29"/>
        <v/>
      </c>
      <c r="AD115" s="506" t="str">
        <f t="shared" si="25"/>
        <v/>
      </c>
      <c r="AE115" s="496">
        <f t="shared" si="27"/>
        <v>0</v>
      </c>
      <c r="AF115" s="132"/>
      <c r="AG115" s="290"/>
    </row>
    <row r="116" spans="1:35" ht="14.25" customHeight="1" thickBot="1" x14ac:dyDescent="0.35">
      <c r="A116" s="279">
        <v>90</v>
      </c>
      <c r="B116" s="656" t="str">
        <f>IF('Competitor List'!K95="Y",'Competitor List'!C95," ")</f>
        <v xml:space="preserve"> </v>
      </c>
      <c r="C116" s="673"/>
      <c r="D116" s="320" t="str">
        <f>IF('Competitor List'!I95="Y","Y","N")</f>
        <v>N</v>
      </c>
      <c r="E116" s="280">
        <f>'LIGHT GUN'!E116</f>
        <v>510</v>
      </c>
      <c r="F116" s="512" t="str">
        <f xml:space="preserve"> T('Competitor List'!G95)</f>
        <v/>
      </c>
      <c r="G116" s="231"/>
      <c r="H116" s="231"/>
      <c r="I116" s="237"/>
      <c r="J116" s="253"/>
      <c r="K116" s="253"/>
      <c r="L116" s="254"/>
      <c r="M116" s="231"/>
      <c r="N116" s="231"/>
      <c r="O116" s="237"/>
      <c r="P116" s="253"/>
      <c r="Q116" s="253"/>
      <c r="R116" s="254"/>
      <c r="S116" s="120" t="str">
        <f t="shared" si="18"/>
        <v>DQ</v>
      </c>
      <c r="T116" s="120" t="str">
        <f t="shared" si="19"/>
        <v>DQ</v>
      </c>
      <c r="U116" s="317">
        <f t="shared" si="26"/>
        <v>0</v>
      </c>
      <c r="V116" s="71" t="str">
        <f t="shared" si="20"/>
        <v>DQ</v>
      </c>
      <c r="W116" s="120" t="str">
        <f t="shared" si="21"/>
        <v>DQ</v>
      </c>
      <c r="X116" s="281" t="str">
        <f t="shared" si="17"/>
        <v>DQ</v>
      </c>
      <c r="Y116" s="282" t="str">
        <f t="shared" si="22"/>
        <v>DQ</v>
      </c>
      <c r="Z116" s="93" t="str">
        <f t="shared" si="23"/>
        <v>DQ</v>
      </c>
      <c r="AA116" s="132" t="str">
        <f t="shared" si="24"/>
        <v>DQ</v>
      </c>
      <c r="AB116" s="434" t="str">
        <f t="shared" si="28"/>
        <v/>
      </c>
      <c r="AC116" s="435" t="str">
        <f t="shared" si="29"/>
        <v/>
      </c>
      <c r="AD116" s="507" t="str">
        <f t="shared" si="25"/>
        <v/>
      </c>
      <c r="AE116" s="497">
        <f t="shared" si="27"/>
        <v>0</v>
      </c>
      <c r="AF116" s="132"/>
      <c r="AG116" s="290"/>
      <c r="AI116" s="18"/>
    </row>
    <row r="117" spans="1:35" ht="14.25" customHeight="1" x14ac:dyDescent="0.3">
      <c r="A117" s="284">
        <v>91</v>
      </c>
      <c r="B117" s="655" t="str">
        <f>IF('Competitor List'!K96="Y",'Competitor List'!C96," ")</f>
        <v xml:space="preserve"> </v>
      </c>
      <c r="C117" s="671"/>
      <c r="D117" s="315" t="str">
        <f>IF('Competitor List'!I96="Y","Y","N")</f>
        <v>N</v>
      </c>
      <c r="E117" s="285">
        <f>'LIGHT GUN'!E117</f>
        <v>511</v>
      </c>
      <c r="F117" s="510" t="str">
        <f xml:space="preserve"> T('Competitor List'!G96)</f>
        <v/>
      </c>
      <c r="G117" s="234"/>
      <c r="H117" s="234"/>
      <c r="I117" s="235"/>
      <c r="J117" s="256"/>
      <c r="K117" s="256"/>
      <c r="L117" s="257"/>
      <c r="M117" s="234"/>
      <c r="N117" s="234"/>
      <c r="O117" s="235"/>
      <c r="P117" s="256"/>
      <c r="Q117" s="256"/>
      <c r="R117" s="257"/>
      <c r="S117" s="117" t="str">
        <f t="shared" si="18"/>
        <v>DQ</v>
      </c>
      <c r="T117" s="117" t="str">
        <f t="shared" si="19"/>
        <v>DQ</v>
      </c>
      <c r="U117" s="316">
        <f t="shared" si="26"/>
        <v>0</v>
      </c>
      <c r="V117" s="78" t="str">
        <f t="shared" si="20"/>
        <v>DQ</v>
      </c>
      <c r="W117" s="117" t="str">
        <f t="shared" si="21"/>
        <v>DQ</v>
      </c>
      <c r="X117" s="286" t="str">
        <f t="shared" si="17"/>
        <v>DQ</v>
      </c>
      <c r="Y117" s="287" t="str">
        <f t="shared" si="22"/>
        <v>DQ</v>
      </c>
      <c r="Z117" s="93" t="str">
        <f t="shared" si="23"/>
        <v>DQ</v>
      </c>
      <c r="AA117" s="132" t="str">
        <f t="shared" si="24"/>
        <v>DQ</v>
      </c>
      <c r="AB117" s="430" t="str">
        <f t="shared" si="28"/>
        <v/>
      </c>
      <c r="AC117" s="431" t="str">
        <f t="shared" si="29"/>
        <v/>
      </c>
      <c r="AD117" s="505" t="str">
        <f t="shared" si="25"/>
        <v/>
      </c>
      <c r="AE117" s="495">
        <f t="shared" si="27"/>
        <v>0</v>
      </c>
      <c r="AF117" s="132"/>
      <c r="AG117" s="290"/>
    </row>
    <row r="118" spans="1:35" ht="14.25" customHeight="1" x14ac:dyDescent="0.3">
      <c r="A118" s="271">
        <v>92</v>
      </c>
      <c r="B118" s="653" t="str">
        <f>IF('Competitor List'!K97="Y",'Competitor List'!C97," ")</f>
        <v xml:space="preserve"> </v>
      </c>
      <c r="C118" s="672"/>
      <c r="D118" s="313" t="str">
        <f>IF('Competitor List'!I97="Y","Y","N")</f>
        <v>N</v>
      </c>
      <c r="E118" s="272">
        <f>'LIGHT GUN'!E118</f>
        <v>512</v>
      </c>
      <c r="F118" s="511" t="str">
        <f xml:space="preserve"> T('Competitor List'!G97)</f>
        <v/>
      </c>
      <c r="G118" s="43"/>
      <c r="H118" s="43"/>
      <c r="I118" s="44"/>
      <c r="J118" s="244"/>
      <c r="K118" s="244"/>
      <c r="L118" s="245"/>
      <c r="M118" s="43"/>
      <c r="N118" s="43"/>
      <c r="O118" s="44"/>
      <c r="P118" s="244"/>
      <c r="Q118" s="244"/>
      <c r="R118" s="245"/>
      <c r="S118" s="115" t="str">
        <f t="shared" si="18"/>
        <v>DQ</v>
      </c>
      <c r="T118" s="115" t="str">
        <f t="shared" si="19"/>
        <v>DQ</v>
      </c>
      <c r="U118" s="314">
        <f t="shared" si="26"/>
        <v>0</v>
      </c>
      <c r="V118" s="32" t="str">
        <f t="shared" si="20"/>
        <v>DQ</v>
      </c>
      <c r="W118" s="115" t="str">
        <f t="shared" si="21"/>
        <v>DQ</v>
      </c>
      <c r="X118" s="273" t="str">
        <f t="shared" si="17"/>
        <v>DQ</v>
      </c>
      <c r="Y118" s="274" t="str">
        <f t="shared" si="22"/>
        <v>DQ</v>
      </c>
      <c r="Z118" s="93" t="str">
        <f t="shared" si="23"/>
        <v>DQ</v>
      </c>
      <c r="AA118" s="132" t="str">
        <f t="shared" si="24"/>
        <v>DQ</v>
      </c>
      <c r="AB118" s="432" t="str">
        <f t="shared" si="28"/>
        <v/>
      </c>
      <c r="AC118" s="433" t="str">
        <f t="shared" si="29"/>
        <v/>
      </c>
      <c r="AD118" s="506" t="str">
        <f t="shared" si="25"/>
        <v/>
      </c>
      <c r="AE118" s="496">
        <f t="shared" si="27"/>
        <v>0</v>
      </c>
      <c r="AF118" s="132"/>
      <c r="AG118" s="290"/>
    </row>
    <row r="119" spans="1:35" ht="14.25" customHeight="1" thickBot="1" x14ac:dyDescent="0.35">
      <c r="A119" s="275">
        <v>93</v>
      </c>
      <c r="B119" s="656" t="str">
        <f>IF('Competitor List'!K98="Y",'Competitor List'!C98," ")</f>
        <v xml:space="preserve"> </v>
      </c>
      <c r="C119" s="673"/>
      <c r="D119" s="320" t="str">
        <f>IF('Competitor List'!I98="Y","Y","N")</f>
        <v>N</v>
      </c>
      <c r="E119" s="276">
        <f>'LIGHT GUN'!E119</f>
        <v>513</v>
      </c>
      <c r="F119" s="512" t="str">
        <f xml:space="preserve"> T('Competitor List'!G98)</f>
        <v/>
      </c>
      <c r="G119" s="232"/>
      <c r="H119" s="232"/>
      <c r="I119" s="233"/>
      <c r="J119" s="247"/>
      <c r="K119" s="247"/>
      <c r="L119" s="248"/>
      <c r="M119" s="232"/>
      <c r="N119" s="232"/>
      <c r="O119" s="233"/>
      <c r="P119" s="247"/>
      <c r="Q119" s="247"/>
      <c r="R119" s="248"/>
      <c r="S119" s="122" t="str">
        <f t="shared" si="18"/>
        <v>DQ</v>
      </c>
      <c r="T119" s="122" t="str">
        <f t="shared" si="19"/>
        <v>DQ</v>
      </c>
      <c r="U119" s="317">
        <f t="shared" si="26"/>
        <v>0</v>
      </c>
      <c r="V119" s="75" t="str">
        <f t="shared" si="20"/>
        <v>DQ</v>
      </c>
      <c r="W119" s="122" t="str">
        <f t="shared" si="21"/>
        <v>DQ</v>
      </c>
      <c r="X119" s="277" t="str">
        <f t="shared" si="17"/>
        <v>DQ</v>
      </c>
      <c r="Y119" s="278" t="str">
        <f t="shared" si="22"/>
        <v>DQ</v>
      </c>
      <c r="Z119" s="93" t="str">
        <f t="shared" si="23"/>
        <v>DQ</v>
      </c>
      <c r="AA119" s="132" t="str">
        <f t="shared" si="24"/>
        <v>DQ</v>
      </c>
      <c r="AB119" s="434" t="str">
        <f t="shared" si="28"/>
        <v/>
      </c>
      <c r="AC119" s="435" t="str">
        <f t="shared" si="29"/>
        <v/>
      </c>
      <c r="AD119" s="507" t="str">
        <f t="shared" si="25"/>
        <v/>
      </c>
      <c r="AE119" s="497">
        <f t="shared" si="27"/>
        <v>0</v>
      </c>
      <c r="AF119" s="132"/>
      <c r="AG119" s="290"/>
    </row>
    <row r="120" spans="1:35" ht="14.25" customHeight="1" x14ac:dyDescent="0.3">
      <c r="A120" s="267">
        <v>94</v>
      </c>
      <c r="B120" s="655" t="str">
        <f>IF('Competitor List'!K99="Y",'Competitor List'!C99," ")</f>
        <v xml:space="preserve"> </v>
      </c>
      <c r="C120" s="671"/>
      <c r="D120" s="315" t="str">
        <f>IF('Competitor List'!I99="Y","Y","N")</f>
        <v>N</v>
      </c>
      <c r="E120" s="268">
        <f>'LIGHT GUN'!E120</f>
        <v>514</v>
      </c>
      <c r="F120" s="510" t="str">
        <f xml:space="preserve"> T('Competitor List'!G99)</f>
        <v/>
      </c>
      <c r="G120" s="230"/>
      <c r="H120" s="230"/>
      <c r="I120" s="236"/>
      <c r="J120" s="250"/>
      <c r="K120" s="250"/>
      <c r="L120" s="251"/>
      <c r="M120" s="230"/>
      <c r="N120" s="230"/>
      <c r="O120" s="236"/>
      <c r="P120" s="250"/>
      <c r="Q120" s="250"/>
      <c r="R120" s="251"/>
      <c r="S120" s="118" t="str">
        <f t="shared" si="18"/>
        <v>DQ</v>
      </c>
      <c r="T120" s="118" t="str">
        <f t="shared" si="19"/>
        <v>DQ</v>
      </c>
      <c r="U120" s="316">
        <f t="shared" si="26"/>
        <v>0</v>
      </c>
      <c r="V120" s="87" t="str">
        <f t="shared" si="20"/>
        <v>DQ</v>
      </c>
      <c r="W120" s="118" t="str">
        <f t="shared" si="21"/>
        <v>DQ</v>
      </c>
      <c r="X120" s="269" t="str">
        <f t="shared" si="17"/>
        <v>DQ</v>
      </c>
      <c r="Y120" s="270" t="str">
        <f t="shared" si="22"/>
        <v>DQ</v>
      </c>
      <c r="Z120" s="93" t="str">
        <f t="shared" si="23"/>
        <v>DQ</v>
      </c>
      <c r="AA120" s="132" t="str">
        <f t="shared" si="24"/>
        <v>DQ</v>
      </c>
      <c r="AB120" s="430" t="str">
        <f t="shared" si="28"/>
        <v/>
      </c>
      <c r="AC120" s="431" t="str">
        <f t="shared" si="29"/>
        <v/>
      </c>
      <c r="AD120" s="505" t="str">
        <f t="shared" si="25"/>
        <v/>
      </c>
      <c r="AE120" s="495">
        <f t="shared" si="27"/>
        <v>0</v>
      </c>
      <c r="AF120" s="132"/>
      <c r="AG120" s="290"/>
    </row>
    <row r="121" spans="1:35" ht="14.25" customHeight="1" x14ac:dyDescent="0.3">
      <c r="A121" s="271">
        <v>95</v>
      </c>
      <c r="B121" s="653" t="str">
        <f>IF('Competitor List'!K100="Y",'Competitor List'!C100," ")</f>
        <v xml:space="preserve"> </v>
      </c>
      <c r="C121" s="672"/>
      <c r="D121" s="313" t="str">
        <f>IF('Competitor List'!I100="Y","Y","N")</f>
        <v>N</v>
      </c>
      <c r="E121" s="272">
        <f>'LIGHT GUN'!E121</f>
        <v>515</v>
      </c>
      <c r="F121" s="511" t="str">
        <f xml:space="preserve"> T('Competitor List'!G100)</f>
        <v/>
      </c>
      <c r="G121" s="43"/>
      <c r="H121" s="43"/>
      <c r="I121" s="44"/>
      <c r="J121" s="244"/>
      <c r="K121" s="244"/>
      <c r="L121" s="245"/>
      <c r="M121" s="43"/>
      <c r="N121" s="43"/>
      <c r="O121" s="44"/>
      <c r="P121" s="244"/>
      <c r="Q121" s="244"/>
      <c r="R121" s="245"/>
      <c r="S121" s="115" t="str">
        <f t="shared" si="18"/>
        <v>DQ</v>
      </c>
      <c r="T121" s="115" t="str">
        <f t="shared" si="19"/>
        <v>DQ</v>
      </c>
      <c r="U121" s="314">
        <f t="shared" si="26"/>
        <v>0</v>
      </c>
      <c r="V121" s="32" t="str">
        <f t="shared" si="20"/>
        <v>DQ</v>
      </c>
      <c r="W121" s="115" t="str">
        <f t="shared" si="21"/>
        <v>DQ</v>
      </c>
      <c r="X121" s="273" t="str">
        <f t="shared" si="17"/>
        <v>DQ</v>
      </c>
      <c r="Y121" s="274" t="str">
        <f t="shared" si="22"/>
        <v>DQ</v>
      </c>
      <c r="Z121" s="93" t="str">
        <f t="shared" si="23"/>
        <v>DQ</v>
      </c>
      <c r="AA121" s="132" t="str">
        <f t="shared" si="24"/>
        <v>DQ</v>
      </c>
      <c r="AB121" s="432" t="str">
        <f t="shared" si="28"/>
        <v/>
      </c>
      <c r="AC121" s="433" t="str">
        <f t="shared" si="29"/>
        <v/>
      </c>
      <c r="AD121" s="506" t="str">
        <f t="shared" si="25"/>
        <v/>
      </c>
      <c r="AE121" s="496">
        <f t="shared" si="27"/>
        <v>0</v>
      </c>
      <c r="AF121" s="132"/>
      <c r="AG121" s="290"/>
    </row>
    <row r="122" spans="1:35" ht="14.25" customHeight="1" thickBot="1" x14ac:dyDescent="0.35">
      <c r="A122" s="279">
        <v>96</v>
      </c>
      <c r="B122" s="656" t="str">
        <f>IF('Competitor List'!K101="Y",'Competitor List'!C101," ")</f>
        <v xml:space="preserve"> </v>
      </c>
      <c r="C122" s="673"/>
      <c r="D122" s="320" t="str">
        <f>IF('Competitor List'!I101="Y","Y","N")</f>
        <v>N</v>
      </c>
      <c r="E122" s="280">
        <f>'LIGHT GUN'!E122</f>
        <v>516</v>
      </c>
      <c r="F122" s="512" t="str">
        <f xml:space="preserve"> T('Competitor List'!G101)</f>
        <v/>
      </c>
      <c r="G122" s="231"/>
      <c r="H122" s="231"/>
      <c r="I122" s="237"/>
      <c r="J122" s="253"/>
      <c r="K122" s="253"/>
      <c r="L122" s="254"/>
      <c r="M122" s="231"/>
      <c r="N122" s="231"/>
      <c r="O122" s="237"/>
      <c r="P122" s="253"/>
      <c r="Q122" s="253"/>
      <c r="R122" s="254"/>
      <c r="S122" s="120" t="str">
        <f t="shared" si="18"/>
        <v>DQ</v>
      </c>
      <c r="T122" s="120" t="str">
        <f t="shared" si="19"/>
        <v>DQ</v>
      </c>
      <c r="U122" s="317">
        <f t="shared" si="26"/>
        <v>0</v>
      </c>
      <c r="V122" s="71" t="str">
        <f t="shared" si="20"/>
        <v>DQ</v>
      </c>
      <c r="W122" s="120" t="str">
        <f t="shared" si="21"/>
        <v>DQ</v>
      </c>
      <c r="X122" s="281" t="str">
        <f t="shared" si="17"/>
        <v>DQ</v>
      </c>
      <c r="Y122" s="282" t="str">
        <f t="shared" si="22"/>
        <v>DQ</v>
      </c>
      <c r="Z122" s="93" t="str">
        <f t="shared" si="23"/>
        <v>DQ</v>
      </c>
      <c r="AA122" s="132" t="str">
        <f t="shared" si="24"/>
        <v>DQ</v>
      </c>
      <c r="AB122" s="434" t="str">
        <f t="shared" si="28"/>
        <v/>
      </c>
      <c r="AC122" s="435" t="str">
        <f t="shared" si="29"/>
        <v/>
      </c>
      <c r="AD122" s="507" t="str">
        <f t="shared" si="25"/>
        <v/>
      </c>
      <c r="AE122" s="497">
        <f t="shared" si="27"/>
        <v>0</v>
      </c>
      <c r="AF122" s="132"/>
      <c r="AG122" s="290"/>
    </row>
    <row r="123" spans="1:35" ht="14.25" customHeight="1" x14ac:dyDescent="0.3">
      <c r="A123" s="284">
        <v>97</v>
      </c>
      <c r="B123" s="655" t="str">
        <f>IF('Competitor List'!K102="Y",'Competitor List'!C102," ")</f>
        <v xml:space="preserve"> </v>
      </c>
      <c r="C123" s="671"/>
      <c r="D123" s="315" t="str">
        <f>IF('Competitor List'!I102="Y","Y","N")</f>
        <v>N</v>
      </c>
      <c r="E123" s="285">
        <f>'LIGHT GUN'!E123</f>
        <v>517</v>
      </c>
      <c r="F123" s="510" t="str">
        <f xml:space="preserve"> T('Competitor List'!G102)</f>
        <v/>
      </c>
      <c r="G123" s="234"/>
      <c r="H123" s="234"/>
      <c r="I123" s="235"/>
      <c r="J123" s="256"/>
      <c r="K123" s="256"/>
      <c r="L123" s="257"/>
      <c r="M123" s="234"/>
      <c r="N123" s="234"/>
      <c r="O123" s="235"/>
      <c r="P123" s="256"/>
      <c r="Q123" s="256"/>
      <c r="R123" s="257"/>
      <c r="S123" s="117" t="str">
        <f t="shared" si="18"/>
        <v>DQ</v>
      </c>
      <c r="T123" s="117" t="str">
        <f t="shared" si="19"/>
        <v>DQ</v>
      </c>
      <c r="U123" s="316">
        <f t="shared" si="26"/>
        <v>0</v>
      </c>
      <c r="V123" s="78" t="str">
        <f t="shared" si="20"/>
        <v>DQ</v>
      </c>
      <c r="W123" s="117" t="str">
        <f t="shared" si="21"/>
        <v>DQ</v>
      </c>
      <c r="X123" s="286" t="str">
        <f t="shared" ref="X123:X154" si="30">IF(AND(ISNUMBER(T123),ISNUMBER(W123)), SUM(T123,W123),"DQ")</f>
        <v>DQ</v>
      </c>
      <c r="Y123" s="287" t="str">
        <f t="shared" si="22"/>
        <v>DQ</v>
      </c>
      <c r="Z123" s="93" t="str">
        <f t="shared" si="23"/>
        <v>DQ</v>
      </c>
      <c r="AA123" s="132" t="str">
        <f t="shared" si="24"/>
        <v>DQ</v>
      </c>
      <c r="AB123" s="430" t="str">
        <f t="shared" si="28"/>
        <v/>
      </c>
      <c r="AC123" s="431" t="str">
        <f t="shared" si="29"/>
        <v/>
      </c>
      <c r="AD123" s="505" t="str">
        <f t="shared" si="25"/>
        <v/>
      </c>
      <c r="AE123" s="495">
        <f t="shared" si="27"/>
        <v>0</v>
      </c>
      <c r="AF123" s="132"/>
      <c r="AG123" s="290"/>
    </row>
    <row r="124" spans="1:35" ht="14.25" customHeight="1" x14ac:dyDescent="0.3">
      <c r="A124" s="271">
        <v>98</v>
      </c>
      <c r="B124" s="653" t="str">
        <f>IF('Competitor List'!K103="Y",'Competitor List'!C103," ")</f>
        <v xml:space="preserve"> </v>
      </c>
      <c r="C124" s="672"/>
      <c r="D124" s="313" t="str">
        <f>IF('Competitor List'!I103="Y","Y","N")</f>
        <v>N</v>
      </c>
      <c r="E124" s="272">
        <f>'LIGHT GUN'!E124</f>
        <v>518</v>
      </c>
      <c r="F124" s="511" t="str">
        <f xml:space="preserve"> T('Competitor List'!G103)</f>
        <v/>
      </c>
      <c r="G124" s="43"/>
      <c r="H124" s="43"/>
      <c r="I124" s="44"/>
      <c r="J124" s="244"/>
      <c r="K124" s="244"/>
      <c r="L124" s="245"/>
      <c r="M124" s="43"/>
      <c r="N124" s="43"/>
      <c r="O124" s="44"/>
      <c r="P124" s="244"/>
      <c r="Q124" s="244"/>
      <c r="R124" s="245"/>
      <c r="S124" s="115" t="str">
        <f t="shared" si="18"/>
        <v>DQ</v>
      </c>
      <c r="T124" s="115" t="str">
        <f t="shared" si="19"/>
        <v>DQ</v>
      </c>
      <c r="U124" s="314">
        <f t="shared" si="26"/>
        <v>0</v>
      </c>
      <c r="V124" s="32" t="str">
        <f t="shared" si="20"/>
        <v>DQ</v>
      </c>
      <c r="W124" s="115" t="str">
        <f t="shared" si="21"/>
        <v>DQ</v>
      </c>
      <c r="X124" s="273" t="str">
        <f t="shared" si="30"/>
        <v>DQ</v>
      </c>
      <c r="Y124" s="274" t="str">
        <f t="shared" si="22"/>
        <v>DQ</v>
      </c>
      <c r="Z124" s="93" t="str">
        <f t="shared" si="23"/>
        <v>DQ</v>
      </c>
      <c r="AA124" s="132" t="str">
        <f t="shared" si="24"/>
        <v>DQ</v>
      </c>
      <c r="AB124" s="432" t="str">
        <f t="shared" si="28"/>
        <v/>
      </c>
      <c r="AC124" s="433" t="str">
        <f t="shared" si="29"/>
        <v/>
      </c>
      <c r="AD124" s="506" t="str">
        <f t="shared" si="25"/>
        <v/>
      </c>
      <c r="AE124" s="496">
        <f t="shared" si="27"/>
        <v>0</v>
      </c>
      <c r="AF124" s="132"/>
      <c r="AG124" s="290"/>
    </row>
    <row r="125" spans="1:35" ht="14.25" customHeight="1" thickBot="1" x14ac:dyDescent="0.35">
      <c r="A125" s="275">
        <v>99</v>
      </c>
      <c r="B125" s="656" t="str">
        <f>IF('Competitor List'!K104="Y",'Competitor List'!C104," ")</f>
        <v xml:space="preserve"> </v>
      </c>
      <c r="C125" s="673"/>
      <c r="D125" s="320" t="str">
        <f>IF('Competitor List'!I104="Y","Y","N")</f>
        <v>N</v>
      </c>
      <c r="E125" s="276">
        <f>'LIGHT GUN'!E125</f>
        <v>519</v>
      </c>
      <c r="F125" s="512" t="str">
        <f xml:space="preserve"> T('Competitor List'!G104)</f>
        <v/>
      </c>
      <c r="G125" s="232"/>
      <c r="H125" s="232"/>
      <c r="I125" s="233"/>
      <c r="J125" s="247"/>
      <c r="K125" s="247"/>
      <c r="L125" s="248"/>
      <c r="M125" s="232"/>
      <c r="N125" s="232"/>
      <c r="O125" s="233"/>
      <c r="P125" s="247"/>
      <c r="Q125" s="247"/>
      <c r="R125" s="248"/>
      <c r="S125" s="122" t="str">
        <f t="shared" si="18"/>
        <v>DQ</v>
      </c>
      <c r="T125" s="122" t="str">
        <f t="shared" si="19"/>
        <v>DQ</v>
      </c>
      <c r="U125" s="317">
        <f t="shared" si="26"/>
        <v>0</v>
      </c>
      <c r="V125" s="75" t="str">
        <f t="shared" si="20"/>
        <v>DQ</v>
      </c>
      <c r="W125" s="122" t="str">
        <f t="shared" si="21"/>
        <v>DQ</v>
      </c>
      <c r="X125" s="277" t="str">
        <f t="shared" si="30"/>
        <v>DQ</v>
      </c>
      <c r="Y125" s="278" t="str">
        <f t="shared" si="22"/>
        <v>DQ</v>
      </c>
      <c r="Z125" s="93" t="str">
        <f t="shared" si="23"/>
        <v>DQ</v>
      </c>
      <c r="AA125" s="132" t="str">
        <f t="shared" si="24"/>
        <v>DQ</v>
      </c>
      <c r="AB125" s="434" t="str">
        <f t="shared" si="28"/>
        <v/>
      </c>
      <c r="AC125" s="435" t="str">
        <f t="shared" si="29"/>
        <v/>
      </c>
      <c r="AD125" s="507" t="str">
        <f t="shared" si="25"/>
        <v/>
      </c>
      <c r="AE125" s="497">
        <f t="shared" si="27"/>
        <v>0</v>
      </c>
      <c r="AF125" s="132"/>
      <c r="AG125" s="290"/>
    </row>
    <row r="126" spans="1:35" ht="14.25" customHeight="1" x14ac:dyDescent="0.3">
      <c r="A126" s="267">
        <v>100</v>
      </c>
      <c r="B126" s="655" t="str">
        <f>IF('Competitor List'!K105="Y",'Competitor List'!C105," ")</f>
        <v xml:space="preserve"> </v>
      </c>
      <c r="C126" s="671"/>
      <c r="D126" s="315" t="str">
        <f>IF('Competitor List'!I105="Y","Y","N")</f>
        <v>N</v>
      </c>
      <c r="E126" s="268">
        <f>'LIGHT GUN'!E126</f>
        <v>520</v>
      </c>
      <c r="F126" s="510" t="str">
        <f xml:space="preserve"> T('Competitor List'!G105)</f>
        <v/>
      </c>
      <c r="G126" s="230"/>
      <c r="H126" s="230"/>
      <c r="I126" s="236"/>
      <c r="J126" s="250"/>
      <c r="K126" s="250"/>
      <c r="L126" s="251"/>
      <c r="M126" s="230"/>
      <c r="N126" s="230"/>
      <c r="O126" s="236"/>
      <c r="P126" s="250"/>
      <c r="Q126" s="250"/>
      <c r="R126" s="251"/>
      <c r="S126" s="118" t="str">
        <f t="shared" si="18"/>
        <v>DQ</v>
      </c>
      <c r="T126" s="118" t="str">
        <f t="shared" si="19"/>
        <v>DQ</v>
      </c>
      <c r="U126" s="316">
        <f t="shared" si="26"/>
        <v>0</v>
      </c>
      <c r="V126" s="87" t="str">
        <f t="shared" si="20"/>
        <v>DQ</v>
      </c>
      <c r="W126" s="118" t="str">
        <f t="shared" si="21"/>
        <v>DQ</v>
      </c>
      <c r="X126" s="269" t="str">
        <f t="shared" si="30"/>
        <v>DQ</v>
      </c>
      <c r="Y126" s="270" t="str">
        <f t="shared" si="22"/>
        <v>DQ</v>
      </c>
      <c r="Z126" s="93" t="str">
        <f t="shared" si="23"/>
        <v>DQ</v>
      </c>
      <c r="AA126" s="132" t="str">
        <f t="shared" si="24"/>
        <v>DQ</v>
      </c>
      <c r="AB126" s="430" t="str">
        <f t="shared" si="28"/>
        <v/>
      </c>
      <c r="AC126" s="431" t="str">
        <f t="shared" si="29"/>
        <v/>
      </c>
      <c r="AD126" s="505" t="str">
        <f t="shared" si="25"/>
        <v/>
      </c>
      <c r="AE126" s="495">
        <f t="shared" si="27"/>
        <v>0</v>
      </c>
      <c r="AF126" s="132"/>
      <c r="AG126" s="290"/>
    </row>
    <row r="127" spans="1:35" ht="14.25" customHeight="1" x14ac:dyDescent="0.3">
      <c r="A127" s="271">
        <v>101</v>
      </c>
      <c r="B127" s="653" t="str">
        <f>IF('Competitor List'!K106="Y",'Competitor List'!C106," ")</f>
        <v xml:space="preserve"> </v>
      </c>
      <c r="C127" s="672"/>
      <c r="D127" s="313" t="str">
        <f>IF('Competitor List'!I106="Y","Y","N")</f>
        <v>N</v>
      </c>
      <c r="E127" s="272">
        <f>'LIGHT GUN'!E127</f>
        <v>601</v>
      </c>
      <c r="F127" s="511" t="str">
        <f xml:space="preserve"> T('Competitor List'!G106)</f>
        <v/>
      </c>
      <c r="G127" s="43"/>
      <c r="H127" s="43"/>
      <c r="I127" s="44"/>
      <c r="J127" s="244"/>
      <c r="K127" s="244"/>
      <c r="L127" s="245"/>
      <c r="M127" s="43"/>
      <c r="N127" s="43"/>
      <c r="O127" s="44"/>
      <c r="P127" s="244"/>
      <c r="Q127" s="244"/>
      <c r="R127" s="245"/>
      <c r="S127" s="115" t="str">
        <f t="shared" si="18"/>
        <v>DQ</v>
      </c>
      <c r="T127" s="115" t="str">
        <f t="shared" si="19"/>
        <v>DQ</v>
      </c>
      <c r="U127" s="314">
        <f t="shared" si="26"/>
        <v>0</v>
      </c>
      <c r="V127" s="32" t="str">
        <f t="shared" si="20"/>
        <v>DQ</v>
      </c>
      <c r="W127" s="115" t="str">
        <f t="shared" si="21"/>
        <v>DQ</v>
      </c>
      <c r="X127" s="273" t="str">
        <f t="shared" si="30"/>
        <v>DQ</v>
      </c>
      <c r="Y127" s="274" t="str">
        <f t="shared" si="22"/>
        <v>DQ</v>
      </c>
      <c r="Z127" s="93" t="str">
        <f t="shared" si="23"/>
        <v>DQ</v>
      </c>
      <c r="AA127" s="132" t="str">
        <f t="shared" si="24"/>
        <v>DQ</v>
      </c>
      <c r="AB127" s="432" t="str">
        <f t="shared" si="28"/>
        <v/>
      </c>
      <c r="AC127" s="433" t="str">
        <f t="shared" si="29"/>
        <v/>
      </c>
      <c r="AD127" s="506" t="str">
        <f t="shared" si="25"/>
        <v/>
      </c>
      <c r="AE127" s="496">
        <f t="shared" si="27"/>
        <v>0</v>
      </c>
      <c r="AF127" s="132"/>
      <c r="AG127" s="290"/>
    </row>
    <row r="128" spans="1:35" ht="14.25" customHeight="1" thickBot="1" x14ac:dyDescent="0.35">
      <c r="A128" s="279">
        <v>102</v>
      </c>
      <c r="B128" s="656" t="str">
        <f>IF('Competitor List'!K107="Y",'Competitor List'!C107," ")</f>
        <v xml:space="preserve"> </v>
      </c>
      <c r="C128" s="673"/>
      <c r="D128" s="320" t="str">
        <f>IF('Competitor List'!I107="Y","Y","N")</f>
        <v>N</v>
      </c>
      <c r="E128" s="280">
        <f>'LIGHT GUN'!E128</f>
        <v>602</v>
      </c>
      <c r="F128" s="512" t="str">
        <f xml:space="preserve"> T('Competitor List'!G107)</f>
        <v/>
      </c>
      <c r="G128" s="231"/>
      <c r="H128" s="231"/>
      <c r="I128" s="237"/>
      <c r="J128" s="253"/>
      <c r="K128" s="253"/>
      <c r="L128" s="254"/>
      <c r="M128" s="231"/>
      <c r="N128" s="231"/>
      <c r="O128" s="237"/>
      <c r="P128" s="253"/>
      <c r="Q128" s="253"/>
      <c r="R128" s="254"/>
      <c r="S128" s="120" t="str">
        <f t="shared" si="18"/>
        <v>DQ</v>
      </c>
      <c r="T128" s="120" t="str">
        <f t="shared" si="19"/>
        <v>DQ</v>
      </c>
      <c r="U128" s="317">
        <f t="shared" si="26"/>
        <v>0</v>
      </c>
      <c r="V128" s="71" t="str">
        <f t="shared" si="20"/>
        <v>DQ</v>
      </c>
      <c r="W128" s="120" t="str">
        <f t="shared" si="21"/>
        <v>DQ</v>
      </c>
      <c r="X128" s="281" t="str">
        <f t="shared" si="30"/>
        <v>DQ</v>
      </c>
      <c r="Y128" s="282" t="str">
        <f t="shared" si="22"/>
        <v>DQ</v>
      </c>
      <c r="Z128" s="93" t="str">
        <f t="shared" si="23"/>
        <v>DQ</v>
      </c>
      <c r="AA128" s="132" t="str">
        <f t="shared" si="24"/>
        <v>DQ</v>
      </c>
      <c r="AB128" s="434" t="str">
        <f t="shared" si="28"/>
        <v/>
      </c>
      <c r="AC128" s="435" t="str">
        <f t="shared" si="29"/>
        <v/>
      </c>
      <c r="AD128" s="507" t="str">
        <f t="shared" si="25"/>
        <v/>
      </c>
      <c r="AE128" s="497">
        <f t="shared" si="27"/>
        <v>0</v>
      </c>
      <c r="AF128" s="132"/>
      <c r="AG128" s="290"/>
    </row>
    <row r="129" spans="1:44" ht="14.25" customHeight="1" x14ac:dyDescent="0.3">
      <c r="A129" s="284">
        <v>103</v>
      </c>
      <c r="B129" s="655" t="str">
        <f>IF('Competitor List'!K108="Y",'Competitor List'!C108," ")</f>
        <v xml:space="preserve"> </v>
      </c>
      <c r="C129" s="671"/>
      <c r="D129" s="315" t="str">
        <f>IF('Competitor List'!I108="Y","Y","N")</f>
        <v>N</v>
      </c>
      <c r="E129" s="285">
        <f>'LIGHT GUN'!E129</f>
        <v>603</v>
      </c>
      <c r="F129" s="510" t="str">
        <f xml:space="preserve"> T('Competitor List'!G108)</f>
        <v/>
      </c>
      <c r="G129" s="234"/>
      <c r="H129" s="234"/>
      <c r="I129" s="235"/>
      <c r="J129" s="256"/>
      <c r="K129" s="256"/>
      <c r="L129" s="257"/>
      <c r="M129" s="234"/>
      <c r="N129" s="234"/>
      <c r="O129" s="235"/>
      <c r="P129" s="256"/>
      <c r="Q129" s="256"/>
      <c r="R129" s="257"/>
      <c r="S129" s="117" t="str">
        <f t="shared" si="18"/>
        <v>DQ</v>
      </c>
      <c r="T129" s="117" t="str">
        <f t="shared" si="19"/>
        <v>DQ</v>
      </c>
      <c r="U129" s="316">
        <f t="shared" si="26"/>
        <v>0</v>
      </c>
      <c r="V129" s="78" t="str">
        <f t="shared" si="20"/>
        <v>DQ</v>
      </c>
      <c r="W129" s="117" t="str">
        <f t="shared" si="21"/>
        <v>DQ</v>
      </c>
      <c r="X129" s="286" t="str">
        <f t="shared" si="30"/>
        <v>DQ</v>
      </c>
      <c r="Y129" s="287" t="str">
        <f t="shared" si="22"/>
        <v>DQ</v>
      </c>
      <c r="Z129" s="93" t="str">
        <f t="shared" si="23"/>
        <v>DQ</v>
      </c>
      <c r="AA129" s="132" t="str">
        <f t="shared" si="24"/>
        <v>DQ</v>
      </c>
      <c r="AB129" s="430" t="str">
        <f t="shared" si="28"/>
        <v/>
      </c>
      <c r="AC129" s="431" t="str">
        <f t="shared" si="29"/>
        <v/>
      </c>
      <c r="AD129" s="505" t="str">
        <f t="shared" si="25"/>
        <v/>
      </c>
      <c r="AE129" s="495">
        <f t="shared" si="27"/>
        <v>0</v>
      </c>
      <c r="AF129" s="132"/>
      <c r="AG129" s="290"/>
    </row>
    <row r="130" spans="1:44" ht="14.25" customHeight="1" x14ac:dyDescent="0.3">
      <c r="A130" s="271">
        <v>104</v>
      </c>
      <c r="B130" s="653" t="str">
        <f>IF('Competitor List'!K109="Y",'Competitor List'!C109," ")</f>
        <v xml:space="preserve"> </v>
      </c>
      <c r="C130" s="672"/>
      <c r="D130" s="313" t="str">
        <f>IF('Competitor List'!I109="Y","Y","N")</f>
        <v>N</v>
      </c>
      <c r="E130" s="272">
        <f>'LIGHT GUN'!E130</f>
        <v>604</v>
      </c>
      <c r="F130" s="511" t="str">
        <f xml:space="preserve"> T('Competitor List'!G109)</f>
        <v/>
      </c>
      <c r="G130" s="43"/>
      <c r="H130" s="43"/>
      <c r="I130" s="44"/>
      <c r="J130" s="244"/>
      <c r="K130" s="244"/>
      <c r="L130" s="245"/>
      <c r="M130" s="43"/>
      <c r="N130" s="43"/>
      <c r="O130" s="44"/>
      <c r="P130" s="244"/>
      <c r="Q130" s="244"/>
      <c r="R130" s="245"/>
      <c r="S130" s="115" t="str">
        <f t="shared" si="18"/>
        <v>DQ</v>
      </c>
      <c r="T130" s="115" t="str">
        <f t="shared" si="19"/>
        <v>DQ</v>
      </c>
      <c r="U130" s="314">
        <f t="shared" si="26"/>
        <v>0</v>
      </c>
      <c r="V130" s="32" t="str">
        <f t="shared" si="20"/>
        <v>DQ</v>
      </c>
      <c r="W130" s="115" t="str">
        <f t="shared" si="21"/>
        <v>DQ</v>
      </c>
      <c r="X130" s="273" t="str">
        <f t="shared" si="30"/>
        <v>DQ</v>
      </c>
      <c r="Y130" s="274" t="str">
        <f t="shared" si="22"/>
        <v>DQ</v>
      </c>
      <c r="Z130" s="93" t="str">
        <f t="shared" si="23"/>
        <v>DQ</v>
      </c>
      <c r="AA130" s="132" t="str">
        <f t="shared" si="24"/>
        <v>DQ</v>
      </c>
      <c r="AB130" s="432" t="str">
        <f t="shared" si="28"/>
        <v/>
      </c>
      <c r="AC130" s="433" t="str">
        <f t="shared" si="29"/>
        <v/>
      </c>
      <c r="AD130" s="506" t="str">
        <f t="shared" si="25"/>
        <v/>
      </c>
      <c r="AE130" s="496">
        <f t="shared" si="27"/>
        <v>0</v>
      </c>
      <c r="AF130" s="132"/>
      <c r="AG130" s="290"/>
    </row>
    <row r="131" spans="1:44" ht="14.25" customHeight="1" thickBot="1" x14ac:dyDescent="0.35">
      <c r="A131" s="275">
        <v>105</v>
      </c>
      <c r="B131" s="656" t="str">
        <f>IF('Competitor List'!K110="Y",'Competitor List'!C110," ")</f>
        <v xml:space="preserve"> </v>
      </c>
      <c r="C131" s="673"/>
      <c r="D131" s="320" t="str">
        <f>IF('Competitor List'!I110="Y","Y","N")</f>
        <v>N</v>
      </c>
      <c r="E131" s="276">
        <f>'LIGHT GUN'!E131</f>
        <v>605</v>
      </c>
      <c r="F131" s="512" t="str">
        <f xml:space="preserve"> T('Competitor List'!G110)</f>
        <v/>
      </c>
      <c r="G131" s="232"/>
      <c r="H131" s="232"/>
      <c r="I131" s="233"/>
      <c r="J131" s="247"/>
      <c r="K131" s="247"/>
      <c r="L131" s="248"/>
      <c r="M131" s="232"/>
      <c r="N131" s="232"/>
      <c r="O131" s="233"/>
      <c r="P131" s="247"/>
      <c r="Q131" s="247"/>
      <c r="R131" s="248"/>
      <c r="S131" s="122" t="str">
        <f t="shared" si="18"/>
        <v>DQ</v>
      </c>
      <c r="T131" s="122" t="str">
        <f t="shared" si="19"/>
        <v>DQ</v>
      </c>
      <c r="U131" s="317">
        <f t="shared" si="26"/>
        <v>0</v>
      </c>
      <c r="V131" s="75" t="str">
        <f t="shared" si="20"/>
        <v>DQ</v>
      </c>
      <c r="W131" s="122" t="str">
        <f t="shared" si="21"/>
        <v>DQ</v>
      </c>
      <c r="X131" s="277" t="str">
        <f t="shared" si="30"/>
        <v>DQ</v>
      </c>
      <c r="Y131" s="278" t="str">
        <f t="shared" si="22"/>
        <v>DQ</v>
      </c>
      <c r="Z131" s="93" t="str">
        <f t="shared" si="23"/>
        <v>DQ</v>
      </c>
      <c r="AA131" s="132" t="str">
        <f t="shared" si="24"/>
        <v>DQ</v>
      </c>
      <c r="AB131" s="434" t="str">
        <f t="shared" si="28"/>
        <v/>
      </c>
      <c r="AC131" s="435" t="str">
        <f t="shared" si="29"/>
        <v/>
      </c>
      <c r="AD131" s="507" t="str">
        <f t="shared" si="25"/>
        <v/>
      </c>
      <c r="AE131" s="497">
        <f t="shared" si="27"/>
        <v>0</v>
      </c>
      <c r="AF131" s="132"/>
      <c r="AG131" s="290"/>
    </row>
    <row r="132" spans="1:44" ht="14.25" customHeight="1" x14ac:dyDescent="0.3">
      <c r="A132" s="267">
        <v>106</v>
      </c>
      <c r="B132" s="655" t="str">
        <f>IF('Competitor List'!K111="Y",'Competitor List'!C111," ")</f>
        <v xml:space="preserve"> </v>
      </c>
      <c r="C132" s="671"/>
      <c r="D132" s="315" t="str">
        <f>IF('Competitor List'!I111="Y","Y","N")</f>
        <v>N</v>
      </c>
      <c r="E132" s="268">
        <f>'LIGHT GUN'!E132</f>
        <v>606</v>
      </c>
      <c r="F132" s="510" t="str">
        <f xml:space="preserve"> T('Competitor List'!G111)</f>
        <v/>
      </c>
      <c r="G132" s="230"/>
      <c r="H132" s="230"/>
      <c r="I132" s="236"/>
      <c r="J132" s="250"/>
      <c r="K132" s="250"/>
      <c r="L132" s="251"/>
      <c r="M132" s="230"/>
      <c r="N132" s="230"/>
      <c r="O132" s="236"/>
      <c r="P132" s="250"/>
      <c r="Q132" s="250"/>
      <c r="R132" s="251"/>
      <c r="S132" s="118" t="str">
        <f t="shared" si="18"/>
        <v>DQ</v>
      </c>
      <c r="T132" s="118" t="str">
        <f t="shared" si="19"/>
        <v>DQ</v>
      </c>
      <c r="U132" s="316">
        <f t="shared" si="26"/>
        <v>0</v>
      </c>
      <c r="V132" s="87" t="str">
        <f t="shared" si="20"/>
        <v>DQ</v>
      </c>
      <c r="W132" s="118" t="str">
        <f t="shared" si="21"/>
        <v>DQ</v>
      </c>
      <c r="X132" s="269" t="str">
        <f t="shared" si="30"/>
        <v>DQ</v>
      </c>
      <c r="Y132" s="270" t="str">
        <f t="shared" si="22"/>
        <v>DQ</v>
      </c>
      <c r="Z132" s="93" t="str">
        <f t="shared" si="23"/>
        <v>DQ</v>
      </c>
      <c r="AA132" s="132" t="str">
        <f t="shared" si="24"/>
        <v>DQ</v>
      </c>
      <c r="AB132" s="430" t="str">
        <f t="shared" si="28"/>
        <v/>
      </c>
      <c r="AC132" s="431" t="str">
        <f t="shared" si="29"/>
        <v/>
      </c>
      <c r="AD132" s="505" t="str">
        <f t="shared" si="25"/>
        <v/>
      </c>
      <c r="AE132" s="495">
        <f t="shared" si="27"/>
        <v>0</v>
      </c>
      <c r="AF132" s="132"/>
      <c r="AG132" s="290"/>
    </row>
    <row r="133" spans="1:44" ht="14.25" customHeight="1" x14ac:dyDescent="0.3">
      <c r="A133" s="271">
        <v>107</v>
      </c>
      <c r="B133" s="653" t="str">
        <f>IF('Competitor List'!K112="Y",'Competitor List'!C112," ")</f>
        <v xml:space="preserve"> </v>
      </c>
      <c r="C133" s="672"/>
      <c r="D133" s="313" t="str">
        <f>IF('Competitor List'!I112="Y","Y","N")</f>
        <v>N</v>
      </c>
      <c r="E133" s="272">
        <f>'LIGHT GUN'!E133</f>
        <v>607</v>
      </c>
      <c r="F133" s="511" t="str">
        <f xml:space="preserve"> T('Competitor List'!G112)</f>
        <v/>
      </c>
      <c r="G133" s="43"/>
      <c r="H133" s="43"/>
      <c r="I133" s="44"/>
      <c r="J133" s="244"/>
      <c r="K133" s="244"/>
      <c r="L133" s="245"/>
      <c r="M133" s="43"/>
      <c r="N133" s="43"/>
      <c r="O133" s="44"/>
      <c r="P133" s="244"/>
      <c r="Q133" s="244"/>
      <c r="R133" s="245"/>
      <c r="S133" s="115" t="str">
        <f t="shared" si="18"/>
        <v>DQ</v>
      </c>
      <c r="T133" s="115" t="str">
        <f t="shared" si="19"/>
        <v>DQ</v>
      </c>
      <c r="U133" s="314">
        <f t="shared" si="26"/>
        <v>0</v>
      </c>
      <c r="V133" s="32" t="str">
        <f t="shared" si="20"/>
        <v>DQ</v>
      </c>
      <c r="W133" s="115" t="str">
        <f t="shared" si="21"/>
        <v>DQ</v>
      </c>
      <c r="X133" s="273" t="str">
        <f t="shared" si="30"/>
        <v>DQ</v>
      </c>
      <c r="Y133" s="274" t="str">
        <f t="shared" si="22"/>
        <v>DQ</v>
      </c>
      <c r="Z133" s="93" t="str">
        <f t="shared" si="23"/>
        <v>DQ</v>
      </c>
      <c r="AA133" s="132" t="str">
        <f t="shared" si="24"/>
        <v>DQ</v>
      </c>
      <c r="AB133" s="432" t="str">
        <f t="shared" si="28"/>
        <v/>
      </c>
      <c r="AC133" s="433" t="str">
        <f t="shared" si="29"/>
        <v/>
      </c>
      <c r="AD133" s="506" t="str">
        <f t="shared" si="25"/>
        <v/>
      </c>
      <c r="AE133" s="496">
        <f t="shared" si="27"/>
        <v>0</v>
      </c>
      <c r="AF133" s="132"/>
      <c r="AG133" s="290"/>
    </row>
    <row r="134" spans="1:44" ht="14.25" customHeight="1" thickBot="1" x14ac:dyDescent="0.35">
      <c r="A134" s="279">
        <v>108</v>
      </c>
      <c r="B134" s="656" t="str">
        <f>IF('Competitor List'!K113="Y",'Competitor List'!C113," ")</f>
        <v xml:space="preserve"> </v>
      </c>
      <c r="C134" s="673"/>
      <c r="D134" s="320" t="str">
        <f>IF('Competitor List'!I113="Y","Y","N")</f>
        <v>N</v>
      </c>
      <c r="E134" s="280">
        <f>'LIGHT GUN'!E134</f>
        <v>608</v>
      </c>
      <c r="F134" s="512" t="str">
        <f xml:space="preserve"> T('Competitor List'!G113)</f>
        <v/>
      </c>
      <c r="G134" s="231"/>
      <c r="H134" s="231"/>
      <c r="I134" s="237"/>
      <c r="J134" s="253"/>
      <c r="K134" s="253"/>
      <c r="L134" s="254"/>
      <c r="M134" s="231"/>
      <c r="N134" s="231"/>
      <c r="O134" s="237"/>
      <c r="P134" s="253"/>
      <c r="Q134" s="253"/>
      <c r="R134" s="254"/>
      <c r="S134" s="120" t="str">
        <f t="shared" si="18"/>
        <v>DQ</v>
      </c>
      <c r="T134" s="120" t="str">
        <f t="shared" si="19"/>
        <v>DQ</v>
      </c>
      <c r="U134" s="317">
        <f t="shared" si="26"/>
        <v>0</v>
      </c>
      <c r="V134" s="71" t="str">
        <f t="shared" si="20"/>
        <v>DQ</v>
      </c>
      <c r="W134" s="120" t="str">
        <f t="shared" si="21"/>
        <v>DQ</v>
      </c>
      <c r="X134" s="281" t="str">
        <f t="shared" si="30"/>
        <v>DQ</v>
      </c>
      <c r="Y134" s="282" t="str">
        <f t="shared" si="22"/>
        <v>DQ</v>
      </c>
      <c r="Z134" s="93" t="str">
        <f t="shared" si="23"/>
        <v>DQ</v>
      </c>
      <c r="AA134" s="132" t="str">
        <f t="shared" si="24"/>
        <v>DQ</v>
      </c>
      <c r="AB134" s="434" t="str">
        <f t="shared" si="28"/>
        <v/>
      </c>
      <c r="AC134" s="435" t="str">
        <f t="shared" si="29"/>
        <v/>
      </c>
      <c r="AD134" s="507" t="str">
        <f t="shared" si="25"/>
        <v/>
      </c>
      <c r="AE134" s="497">
        <f t="shared" si="27"/>
        <v>0</v>
      </c>
      <c r="AF134" s="132"/>
      <c r="AG134" s="290"/>
    </row>
    <row r="135" spans="1:44" ht="14.25" customHeight="1" x14ac:dyDescent="0.3">
      <c r="A135" s="284">
        <v>109</v>
      </c>
      <c r="B135" s="655" t="str">
        <f>IF('Competitor List'!K114="Y",'Competitor List'!C114," ")</f>
        <v xml:space="preserve"> </v>
      </c>
      <c r="C135" s="671"/>
      <c r="D135" s="315" t="str">
        <f>IF('Competitor List'!I114="Y","Y","N")</f>
        <v>N</v>
      </c>
      <c r="E135" s="285">
        <f>'LIGHT GUN'!E135</f>
        <v>609</v>
      </c>
      <c r="F135" s="510" t="str">
        <f xml:space="preserve"> T('Competitor List'!G114)</f>
        <v/>
      </c>
      <c r="G135" s="234"/>
      <c r="H135" s="234"/>
      <c r="I135" s="235"/>
      <c r="J135" s="256"/>
      <c r="K135" s="256"/>
      <c r="L135" s="257"/>
      <c r="M135" s="234"/>
      <c r="N135" s="234"/>
      <c r="O135" s="235"/>
      <c r="P135" s="256"/>
      <c r="Q135" s="256"/>
      <c r="R135" s="257"/>
      <c r="S135" s="117" t="str">
        <f t="shared" si="18"/>
        <v>DQ</v>
      </c>
      <c r="T135" s="117" t="str">
        <f t="shared" si="19"/>
        <v>DQ</v>
      </c>
      <c r="U135" s="316">
        <f t="shared" si="26"/>
        <v>0</v>
      </c>
      <c r="V135" s="78" t="str">
        <f t="shared" si="20"/>
        <v>DQ</v>
      </c>
      <c r="W135" s="117" t="str">
        <f t="shared" si="21"/>
        <v>DQ</v>
      </c>
      <c r="X135" s="286" t="str">
        <f t="shared" si="30"/>
        <v>DQ</v>
      </c>
      <c r="Y135" s="287" t="str">
        <f t="shared" si="22"/>
        <v>DQ</v>
      </c>
      <c r="Z135" s="93" t="str">
        <f t="shared" si="23"/>
        <v>DQ</v>
      </c>
      <c r="AA135" s="132" t="str">
        <f t="shared" si="24"/>
        <v>DQ</v>
      </c>
      <c r="AB135" s="430" t="str">
        <f t="shared" si="28"/>
        <v/>
      </c>
      <c r="AC135" s="431" t="str">
        <f t="shared" si="29"/>
        <v/>
      </c>
      <c r="AD135" s="505" t="str">
        <f t="shared" si="25"/>
        <v/>
      </c>
      <c r="AE135" s="495">
        <f t="shared" si="27"/>
        <v>0</v>
      </c>
      <c r="AF135" s="132"/>
      <c r="AG135" s="290"/>
    </row>
    <row r="136" spans="1:44" ht="14.25" customHeight="1" x14ac:dyDescent="0.3">
      <c r="A136" s="271">
        <v>110</v>
      </c>
      <c r="B136" s="653" t="str">
        <f>IF('Competitor List'!K115="Y",'Competitor List'!C115," ")</f>
        <v xml:space="preserve"> </v>
      </c>
      <c r="C136" s="672"/>
      <c r="D136" s="313" t="str">
        <f>IF('Competitor List'!I115="Y","Y","N")</f>
        <v>N</v>
      </c>
      <c r="E136" s="272">
        <f>'LIGHT GUN'!E136</f>
        <v>610</v>
      </c>
      <c r="F136" s="511" t="str">
        <f xml:space="preserve"> T('Competitor List'!G115)</f>
        <v/>
      </c>
      <c r="G136" s="43"/>
      <c r="H136" s="43"/>
      <c r="I136" s="44"/>
      <c r="J136" s="244"/>
      <c r="K136" s="244"/>
      <c r="L136" s="245"/>
      <c r="M136" s="43"/>
      <c r="N136" s="43"/>
      <c r="O136" s="44"/>
      <c r="P136" s="244"/>
      <c r="Q136" s="244"/>
      <c r="R136" s="245"/>
      <c r="S136" s="115" t="str">
        <f t="shared" si="18"/>
        <v>DQ</v>
      </c>
      <c r="T136" s="115" t="str">
        <f t="shared" si="19"/>
        <v>DQ</v>
      </c>
      <c r="U136" s="314">
        <f t="shared" si="26"/>
        <v>0</v>
      </c>
      <c r="V136" s="32" t="str">
        <f t="shared" si="20"/>
        <v>DQ</v>
      </c>
      <c r="W136" s="115" t="str">
        <f t="shared" si="21"/>
        <v>DQ</v>
      </c>
      <c r="X136" s="273" t="str">
        <f t="shared" si="30"/>
        <v>DQ</v>
      </c>
      <c r="Y136" s="274" t="str">
        <f t="shared" si="22"/>
        <v>DQ</v>
      </c>
      <c r="Z136" s="93" t="str">
        <f t="shared" si="23"/>
        <v>DQ</v>
      </c>
      <c r="AA136" s="132" t="str">
        <f t="shared" si="24"/>
        <v>DQ</v>
      </c>
      <c r="AB136" s="432" t="str">
        <f t="shared" si="28"/>
        <v/>
      </c>
      <c r="AC136" s="433" t="str">
        <f t="shared" si="29"/>
        <v/>
      </c>
      <c r="AD136" s="506" t="str">
        <f t="shared" si="25"/>
        <v/>
      </c>
      <c r="AE136" s="496">
        <f t="shared" si="27"/>
        <v>0</v>
      </c>
      <c r="AF136" s="132"/>
      <c r="AG136" s="290"/>
    </row>
    <row r="137" spans="1:44" ht="14.25" customHeight="1" thickBot="1" x14ac:dyDescent="0.35">
      <c r="A137" s="275">
        <v>111</v>
      </c>
      <c r="B137" s="656" t="str">
        <f>IF('Competitor List'!K116="Y",'Competitor List'!C116," ")</f>
        <v xml:space="preserve"> </v>
      </c>
      <c r="C137" s="673"/>
      <c r="D137" s="320" t="str">
        <f>IF('Competitor List'!I116="Y","Y","N")</f>
        <v>N</v>
      </c>
      <c r="E137" s="276">
        <f>'LIGHT GUN'!E137</f>
        <v>611</v>
      </c>
      <c r="F137" s="512" t="str">
        <f xml:space="preserve"> T('Competitor List'!G116)</f>
        <v/>
      </c>
      <c r="G137" s="232"/>
      <c r="H137" s="232"/>
      <c r="I137" s="233"/>
      <c r="J137" s="247"/>
      <c r="K137" s="247"/>
      <c r="L137" s="248"/>
      <c r="M137" s="232"/>
      <c r="N137" s="232"/>
      <c r="O137" s="233"/>
      <c r="P137" s="247"/>
      <c r="Q137" s="247"/>
      <c r="R137" s="248"/>
      <c r="S137" s="122" t="str">
        <f t="shared" si="18"/>
        <v>DQ</v>
      </c>
      <c r="T137" s="122" t="str">
        <f t="shared" si="19"/>
        <v>DQ</v>
      </c>
      <c r="U137" s="317">
        <f t="shared" si="26"/>
        <v>0</v>
      </c>
      <c r="V137" s="75" t="str">
        <f t="shared" si="20"/>
        <v>DQ</v>
      </c>
      <c r="W137" s="122" t="str">
        <f t="shared" si="21"/>
        <v>DQ</v>
      </c>
      <c r="X137" s="277" t="str">
        <f t="shared" si="30"/>
        <v>DQ</v>
      </c>
      <c r="Y137" s="278" t="str">
        <f t="shared" si="22"/>
        <v>DQ</v>
      </c>
      <c r="Z137" s="93" t="str">
        <f t="shared" si="23"/>
        <v>DQ</v>
      </c>
      <c r="AA137" s="132" t="str">
        <f t="shared" si="24"/>
        <v>DQ</v>
      </c>
      <c r="AB137" s="434" t="str">
        <f t="shared" si="28"/>
        <v/>
      </c>
      <c r="AC137" s="435" t="str">
        <f t="shared" si="29"/>
        <v/>
      </c>
      <c r="AD137" s="507" t="str">
        <f t="shared" si="25"/>
        <v/>
      </c>
      <c r="AE137" s="497">
        <f t="shared" si="27"/>
        <v>0</v>
      </c>
      <c r="AF137" s="132"/>
      <c r="AG137" s="290"/>
    </row>
    <row r="138" spans="1:44" ht="14.25" customHeight="1" x14ac:dyDescent="0.3">
      <c r="A138" s="267">
        <v>112</v>
      </c>
      <c r="B138" s="655" t="str">
        <f>IF('Competitor List'!K117="Y",'Competitor List'!C117," ")</f>
        <v xml:space="preserve"> </v>
      </c>
      <c r="C138" s="671"/>
      <c r="D138" s="315" t="str">
        <f>IF('Competitor List'!I117="Y","Y","N")</f>
        <v>N</v>
      </c>
      <c r="E138" s="268">
        <f>'LIGHT GUN'!E138</f>
        <v>612</v>
      </c>
      <c r="F138" s="510" t="str">
        <f xml:space="preserve"> T('Competitor List'!G117)</f>
        <v/>
      </c>
      <c r="G138" s="230"/>
      <c r="H138" s="230"/>
      <c r="I138" s="236"/>
      <c r="J138" s="250"/>
      <c r="K138" s="250"/>
      <c r="L138" s="251"/>
      <c r="M138" s="230"/>
      <c r="N138" s="230"/>
      <c r="O138" s="236"/>
      <c r="P138" s="250"/>
      <c r="Q138" s="250"/>
      <c r="R138" s="251"/>
      <c r="S138" s="118" t="str">
        <f t="shared" si="18"/>
        <v>DQ</v>
      </c>
      <c r="T138" s="118" t="str">
        <f t="shared" si="19"/>
        <v>DQ</v>
      </c>
      <c r="U138" s="316">
        <f t="shared" si="26"/>
        <v>0</v>
      </c>
      <c r="V138" s="87" t="str">
        <f t="shared" si="20"/>
        <v>DQ</v>
      </c>
      <c r="W138" s="118" t="str">
        <f t="shared" si="21"/>
        <v>DQ</v>
      </c>
      <c r="X138" s="269" t="str">
        <f t="shared" si="30"/>
        <v>DQ</v>
      </c>
      <c r="Y138" s="270" t="str">
        <f t="shared" si="22"/>
        <v>DQ</v>
      </c>
      <c r="Z138" s="93" t="str">
        <f t="shared" si="23"/>
        <v>DQ</v>
      </c>
      <c r="AA138" s="132" t="str">
        <f t="shared" si="24"/>
        <v>DQ</v>
      </c>
      <c r="AB138" s="430" t="str">
        <f t="shared" si="28"/>
        <v/>
      </c>
      <c r="AC138" s="431" t="str">
        <f t="shared" si="29"/>
        <v/>
      </c>
      <c r="AD138" s="505" t="str">
        <f t="shared" si="25"/>
        <v/>
      </c>
      <c r="AE138" s="495">
        <f t="shared" si="27"/>
        <v>0</v>
      </c>
      <c r="AF138" s="132"/>
      <c r="AG138" s="290"/>
      <c r="AH138" s="288"/>
      <c r="AI138" s="288"/>
      <c r="AJ138" s="288"/>
      <c r="AK138" s="288"/>
      <c r="AL138" s="288"/>
      <c r="AM138" s="288"/>
      <c r="AN138" s="288"/>
      <c r="AO138" s="288"/>
      <c r="AP138" s="288"/>
      <c r="AQ138" s="288"/>
      <c r="AR138" s="288"/>
    </row>
    <row r="139" spans="1:44" ht="14.25" customHeight="1" x14ac:dyDescent="0.3">
      <c r="A139" s="271">
        <v>113</v>
      </c>
      <c r="B139" s="653" t="str">
        <f>IF('Competitor List'!K118="Y",'Competitor List'!C118," ")</f>
        <v xml:space="preserve"> </v>
      </c>
      <c r="C139" s="672"/>
      <c r="D139" s="313" t="str">
        <f>IF('Competitor List'!I118="Y","Y","N")</f>
        <v>N</v>
      </c>
      <c r="E139" s="272">
        <f>'LIGHT GUN'!E139</f>
        <v>613</v>
      </c>
      <c r="F139" s="511" t="str">
        <f xml:space="preserve"> T('Competitor List'!G118)</f>
        <v/>
      </c>
      <c r="G139" s="43"/>
      <c r="H139" s="43"/>
      <c r="I139" s="44"/>
      <c r="J139" s="244"/>
      <c r="K139" s="244"/>
      <c r="L139" s="245"/>
      <c r="M139" s="43"/>
      <c r="N139" s="43"/>
      <c r="O139" s="44"/>
      <c r="P139" s="244"/>
      <c r="Q139" s="244"/>
      <c r="R139" s="245"/>
      <c r="S139" s="115" t="str">
        <f t="shared" si="18"/>
        <v>DQ</v>
      </c>
      <c r="T139" s="115" t="str">
        <f t="shared" si="19"/>
        <v>DQ</v>
      </c>
      <c r="U139" s="314">
        <f t="shared" si="26"/>
        <v>0</v>
      </c>
      <c r="V139" s="32" t="str">
        <f t="shared" si="20"/>
        <v>DQ</v>
      </c>
      <c r="W139" s="115" t="str">
        <f t="shared" si="21"/>
        <v>DQ</v>
      </c>
      <c r="X139" s="273" t="str">
        <f t="shared" si="30"/>
        <v>DQ</v>
      </c>
      <c r="Y139" s="274" t="str">
        <f t="shared" si="22"/>
        <v>DQ</v>
      </c>
      <c r="Z139" s="93" t="str">
        <f t="shared" si="23"/>
        <v>DQ</v>
      </c>
      <c r="AA139" s="132" t="str">
        <f t="shared" si="24"/>
        <v>DQ</v>
      </c>
      <c r="AB139" s="432" t="str">
        <f t="shared" si="28"/>
        <v/>
      </c>
      <c r="AC139" s="433" t="str">
        <f t="shared" si="29"/>
        <v/>
      </c>
      <c r="AD139" s="506" t="str">
        <f t="shared" si="25"/>
        <v/>
      </c>
      <c r="AE139" s="496">
        <f t="shared" si="27"/>
        <v>0</v>
      </c>
      <c r="AF139" s="132"/>
      <c r="AG139" s="290"/>
      <c r="AH139" s="288"/>
      <c r="AI139" s="288"/>
      <c r="AJ139" s="288"/>
      <c r="AK139" s="288"/>
      <c r="AL139" s="288"/>
      <c r="AM139" s="288"/>
      <c r="AN139" s="288"/>
      <c r="AO139" s="288"/>
      <c r="AP139" s="288"/>
      <c r="AQ139" s="288"/>
      <c r="AR139" s="288"/>
    </row>
    <row r="140" spans="1:44" ht="14.25" customHeight="1" thickBot="1" x14ac:dyDescent="0.35">
      <c r="A140" s="279">
        <v>114</v>
      </c>
      <c r="B140" s="656" t="str">
        <f>IF('Competitor List'!K119="Y",'Competitor List'!C119," ")</f>
        <v xml:space="preserve"> </v>
      </c>
      <c r="C140" s="673"/>
      <c r="D140" s="320" t="str">
        <f>IF('Competitor List'!I119="Y","Y","N")</f>
        <v>N</v>
      </c>
      <c r="E140" s="280">
        <f>'LIGHT GUN'!E140</f>
        <v>614</v>
      </c>
      <c r="F140" s="512" t="str">
        <f xml:space="preserve"> T('Competitor List'!G119)</f>
        <v/>
      </c>
      <c r="G140" s="231"/>
      <c r="H140" s="231"/>
      <c r="I140" s="237"/>
      <c r="J140" s="253"/>
      <c r="K140" s="253"/>
      <c r="L140" s="254"/>
      <c r="M140" s="231"/>
      <c r="N140" s="231"/>
      <c r="O140" s="237"/>
      <c r="P140" s="253"/>
      <c r="Q140" s="253"/>
      <c r="R140" s="254"/>
      <c r="S140" s="120" t="str">
        <f t="shared" si="18"/>
        <v>DQ</v>
      </c>
      <c r="T140" s="120" t="str">
        <f t="shared" si="19"/>
        <v>DQ</v>
      </c>
      <c r="U140" s="317">
        <f t="shared" si="26"/>
        <v>0</v>
      </c>
      <c r="V140" s="71" t="str">
        <f t="shared" si="20"/>
        <v>DQ</v>
      </c>
      <c r="W140" s="120" t="str">
        <f t="shared" si="21"/>
        <v>DQ</v>
      </c>
      <c r="X140" s="281" t="str">
        <f t="shared" si="30"/>
        <v>DQ</v>
      </c>
      <c r="Y140" s="282" t="str">
        <f t="shared" si="22"/>
        <v>DQ</v>
      </c>
      <c r="Z140" s="93" t="str">
        <f t="shared" si="23"/>
        <v>DQ</v>
      </c>
      <c r="AA140" s="132" t="str">
        <f t="shared" si="24"/>
        <v>DQ</v>
      </c>
      <c r="AB140" s="434" t="str">
        <f t="shared" si="28"/>
        <v/>
      </c>
      <c r="AC140" s="435" t="str">
        <f t="shared" si="29"/>
        <v/>
      </c>
      <c r="AD140" s="507" t="str">
        <f t="shared" si="25"/>
        <v/>
      </c>
      <c r="AE140" s="497">
        <f t="shared" si="27"/>
        <v>0</v>
      </c>
      <c r="AF140" s="132"/>
      <c r="AG140" s="290"/>
    </row>
    <row r="141" spans="1:44" ht="14.25" customHeight="1" x14ac:dyDescent="0.3">
      <c r="A141" s="284">
        <v>115</v>
      </c>
      <c r="B141" s="655" t="str">
        <f>IF('Competitor List'!K120="Y",'Competitor List'!C120," ")</f>
        <v xml:space="preserve"> </v>
      </c>
      <c r="C141" s="671"/>
      <c r="D141" s="315" t="str">
        <f>IF('Competitor List'!I120="Y","Y","N")</f>
        <v>N</v>
      </c>
      <c r="E141" s="285">
        <f>'LIGHT GUN'!E141</f>
        <v>615</v>
      </c>
      <c r="F141" s="510" t="str">
        <f xml:space="preserve"> T('Competitor List'!G120)</f>
        <v/>
      </c>
      <c r="G141" s="234"/>
      <c r="H141" s="234"/>
      <c r="I141" s="235"/>
      <c r="J141" s="256"/>
      <c r="K141" s="256"/>
      <c r="L141" s="257"/>
      <c r="M141" s="234"/>
      <c r="N141" s="234"/>
      <c r="O141" s="235"/>
      <c r="P141" s="256"/>
      <c r="Q141" s="256"/>
      <c r="R141" s="257"/>
      <c r="S141" s="117" t="str">
        <f t="shared" si="18"/>
        <v>DQ</v>
      </c>
      <c r="T141" s="117" t="str">
        <f t="shared" si="19"/>
        <v>DQ</v>
      </c>
      <c r="U141" s="316">
        <f t="shared" si="26"/>
        <v>0</v>
      </c>
      <c r="V141" s="78" t="str">
        <f t="shared" si="20"/>
        <v>DQ</v>
      </c>
      <c r="W141" s="117" t="str">
        <f t="shared" si="21"/>
        <v>DQ</v>
      </c>
      <c r="X141" s="286" t="str">
        <f t="shared" si="30"/>
        <v>DQ</v>
      </c>
      <c r="Y141" s="287" t="str">
        <f t="shared" si="22"/>
        <v>DQ</v>
      </c>
      <c r="Z141" s="93" t="str">
        <f t="shared" si="23"/>
        <v>DQ</v>
      </c>
      <c r="AA141" s="132" t="str">
        <f t="shared" si="24"/>
        <v>DQ</v>
      </c>
      <c r="AB141" s="430" t="str">
        <f t="shared" si="28"/>
        <v/>
      </c>
      <c r="AC141" s="431" t="str">
        <f t="shared" si="29"/>
        <v/>
      </c>
      <c r="AD141" s="505" t="str">
        <f t="shared" si="25"/>
        <v/>
      </c>
      <c r="AE141" s="495">
        <f t="shared" si="27"/>
        <v>0</v>
      </c>
      <c r="AF141" s="132"/>
      <c r="AG141" s="290"/>
    </row>
    <row r="142" spans="1:44" ht="14.25" customHeight="1" x14ac:dyDescent="0.3">
      <c r="A142" s="271">
        <v>116</v>
      </c>
      <c r="B142" s="653" t="str">
        <f>IF('Competitor List'!K121="Y",'Competitor List'!C121," ")</f>
        <v xml:space="preserve"> </v>
      </c>
      <c r="C142" s="672"/>
      <c r="D142" s="313" t="str">
        <f>IF('Competitor List'!I121="Y","Y","N")</f>
        <v>N</v>
      </c>
      <c r="E142" s="272">
        <f>'LIGHT GUN'!E142</f>
        <v>616</v>
      </c>
      <c r="F142" s="511" t="str">
        <f xml:space="preserve"> T('Competitor List'!G121)</f>
        <v/>
      </c>
      <c r="G142" s="43"/>
      <c r="H142" s="43"/>
      <c r="I142" s="44"/>
      <c r="J142" s="244"/>
      <c r="K142" s="244"/>
      <c r="L142" s="245"/>
      <c r="M142" s="43"/>
      <c r="N142" s="43"/>
      <c r="O142" s="44"/>
      <c r="P142" s="244"/>
      <c r="Q142" s="244"/>
      <c r="R142" s="245"/>
      <c r="S142" s="115" t="str">
        <f t="shared" si="18"/>
        <v>DQ</v>
      </c>
      <c r="T142" s="115" t="str">
        <f t="shared" si="19"/>
        <v>DQ</v>
      </c>
      <c r="U142" s="314">
        <f t="shared" si="26"/>
        <v>0</v>
      </c>
      <c r="V142" s="32" t="str">
        <f t="shared" si="20"/>
        <v>DQ</v>
      </c>
      <c r="W142" s="115" t="str">
        <f t="shared" si="21"/>
        <v>DQ</v>
      </c>
      <c r="X142" s="273" t="str">
        <f t="shared" si="30"/>
        <v>DQ</v>
      </c>
      <c r="Y142" s="274" t="str">
        <f t="shared" si="22"/>
        <v>DQ</v>
      </c>
      <c r="Z142" s="93" t="str">
        <f t="shared" si="23"/>
        <v>DQ</v>
      </c>
      <c r="AA142" s="132" t="str">
        <f t="shared" si="24"/>
        <v>DQ</v>
      </c>
      <c r="AB142" s="432" t="str">
        <f t="shared" si="28"/>
        <v/>
      </c>
      <c r="AC142" s="433" t="str">
        <f t="shared" si="29"/>
        <v/>
      </c>
      <c r="AD142" s="506" t="str">
        <f t="shared" si="25"/>
        <v/>
      </c>
      <c r="AE142" s="496">
        <f t="shared" si="27"/>
        <v>0</v>
      </c>
      <c r="AF142" s="132"/>
      <c r="AG142" s="290"/>
    </row>
    <row r="143" spans="1:44" ht="14.25" customHeight="1" thickBot="1" x14ac:dyDescent="0.35">
      <c r="A143" s="275">
        <v>117</v>
      </c>
      <c r="B143" s="656" t="str">
        <f>IF('Competitor List'!K122="Y",'Competitor List'!C122," ")</f>
        <v xml:space="preserve"> </v>
      </c>
      <c r="C143" s="673"/>
      <c r="D143" s="320" t="str">
        <f>IF('Competitor List'!I122="Y","Y","N")</f>
        <v>N</v>
      </c>
      <c r="E143" s="276">
        <f>'LIGHT GUN'!E143</f>
        <v>617</v>
      </c>
      <c r="F143" s="512" t="str">
        <f xml:space="preserve"> T('Competitor List'!G122)</f>
        <v/>
      </c>
      <c r="G143" s="232"/>
      <c r="H143" s="232"/>
      <c r="I143" s="233"/>
      <c r="J143" s="247"/>
      <c r="K143" s="247"/>
      <c r="L143" s="248"/>
      <c r="M143" s="232"/>
      <c r="N143" s="232"/>
      <c r="O143" s="233"/>
      <c r="P143" s="247"/>
      <c r="Q143" s="247"/>
      <c r="R143" s="248"/>
      <c r="S143" s="122" t="str">
        <f t="shared" si="18"/>
        <v>DQ</v>
      </c>
      <c r="T143" s="122" t="str">
        <f t="shared" si="19"/>
        <v>DQ</v>
      </c>
      <c r="U143" s="317">
        <f t="shared" si="26"/>
        <v>0</v>
      </c>
      <c r="V143" s="75" t="str">
        <f t="shared" si="20"/>
        <v>DQ</v>
      </c>
      <c r="W143" s="122" t="str">
        <f t="shared" si="21"/>
        <v>DQ</v>
      </c>
      <c r="X143" s="277" t="str">
        <f t="shared" si="30"/>
        <v>DQ</v>
      </c>
      <c r="Y143" s="278" t="str">
        <f t="shared" si="22"/>
        <v>DQ</v>
      </c>
      <c r="Z143" s="93" t="str">
        <f t="shared" si="23"/>
        <v>DQ</v>
      </c>
      <c r="AA143" s="132" t="str">
        <f t="shared" si="24"/>
        <v>DQ</v>
      </c>
      <c r="AB143" s="434" t="str">
        <f t="shared" si="28"/>
        <v/>
      </c>
      <c r="AC143" s="435" t="str">
        <f t="shared" si="29"/>
        <v/>
      </c>
      <c r="AD143" s="507" t="str">
        <f t="shared" si="25"/>
        <v/>
      </c>
      <c r="AE143" s="497">
        <f t="shared" si="27"/>
        <v>0</v>
      </c>
      <c r="AF143" s="132"/>
      <c r="AG143" s="290"/>
    </row>
    <row r="144" spans="1:44" ht="14.25" customHeight="1" x14ac:dyDescent="0.3">
      <c r="A144" s="267">
        <v>118</v>
      </c>
      <c r="B144" s="655" t="str">
        <f>IF('Competitor List'!K123="Y",'Competitor List'!C123," ")</f>
        <v xml:space="preserve"> </v>
      </c>
      <c r="C144" s="671"/>
      <c r="D144" s="315" t="str">
        <f>IF('Competitor List'!I123="Y","Y","N")</f>
        <v>N</v>
      </c>
      <c r="E144" s="268">
        <f>'LIGHT GUN'!E144</f>
        <v>618</v>
      </c>
      <c r="F144" s="510" t="str">
        <f xml:space="preserve"> T('Competitor List'!G123)</f>
        <v/>
      </c>
      <c r="G144" s="230"/>
      <c r="H144" s="230"/>
      <c r="I144" s="236"/>
      <c r="J144" s="250"/>
      <c r="K144" s="250"/>
      <c r="L144" s="251"/>
      <c r="M144" s="230"/>
      <c r="N144" s="230"/>
      <c r="O144" s="236"/>
      <c r="P144" s="250"/>
      <c r="Q144" s="250"/>
      <c r="R144" s="251"/>
      <c r="S144" s="118" t="str">
        <f t="shared" si="18"/>
        <v>DQ</v>
      </c>
      <c r="T144" s="118" t="str">
        <f t="shared" si="19"/>
        <v>DQ</v>
      </c>
      <c r="U144" s="316">
        <f t="shared" si="26"/>
        <v>0</v>
      </c>
      <c r="V144" s="87" t="str">
        <f t="shared" si="20"/>
        <v>DQ</v>
      </c>
      <c r="W144" s="118" t="str">
        <f t="shared" si="21"/>
        <v>DQ</v>
      </c>
      <c r="X144" s="269" t="str">
        <f t="shared" si="30"/>
        <v>DQ</v>
      </c>
      <c r="Y144" s="270" t="str">
        <f t="shared" si="22"/>
        <v>DQ</v>
      </c>
      <c r="Z144" s="93" t="str">
        <f t="shared" si="23"/>
        <v>DQ</v>
      </c>
      <c r="AA144" s="132" t="str">
        <f t="shared" si="24"/>
        <v>DQ</v>
      </c>
      <c r="AB144" s="430" t="str">
        <f t="shared" si="28"/>
        <v/>
      </c>
      <c r="AC144" s="431" t="str">
        <f t="shared" si="29"/>
        <v/>
      </c>
      <c r="AD144" s="505" t="str">
        <f t="shared" si="25"/>
        <v/>
      </c>
      <c r="AE144" s="495">
        <f t="shared" si="27"/>
        <v>0</v>
      </c>
      <c r="AF144" s="132"/>
      <c r="AG144" s="290"/>
    </row>
    <row r="145" spans="1:33" ht="14.25" customHeight="1" x14ac:dyDescent="0.3">
      <c r="A145" s="271">
        <v>119</v>
      </c>
      <c r="B145" s="653" t="str">
        <f>IF('Competitor List'!K124="Y",'Competitor List'!C124," ")</f>
        <v xml:space="preserve"> </v>
      </c>
      <c r="C145" s="672"/>
      <c r="D145" s="313" t="str">
        <f>IF('Competitor List'!I124="Y","Y","N")</f>
        <v>N</v>
      </c>
      <c r="E145" s="272">
        <f>'LIGHT GUN'!E145</f>
        <v>619</v>
      </c>
      <c r="F145" s="511" t="str">
        <f xml:space="preserve"> T('Competitor List'!G124)</f>
        <v/>
      </c>
      <c r="G145" s="43"/>
      <c r="H145" s="43"/>
      <c r="I145" s="44"/>
      <c r="J145" s="244"/>
      <c r="K145" s="244"/>
      <c r="L145" s="245"/>
      <c r="M145" s="43"/>
      <c r="N145" s="43"/>
      <c r="O145" s="44"/>
      <c r="P145" s="244"/>
      <c r="Q145" s="244"/>
      <c r="R145" s="245"/>
      <c r="S145" s="115" t="str">
        <f t="shared" si="18"/>
        <v>DQ</v>
      </c>
      <c r="T145" s="115" t="str">
        <f t="shared" si="19"/>
        <v>DQ</v>
      </c>
      <c r="U145" s="314">
        <f t="shared" si="26"/>
        <v>0</v>
      </c>
      <c r="V145" s="32" t="str">
        <f t="shared" si="20"/>
        <v>DQ</v>
      </c>
      <c r="W145" s="115" t="str">
        <f t="shared" si="21"/>
        <v>DQ</v>
      </c>
      <c r="X145" s="273" t="str">
        <f t="shared" si="30"/>
        <v>DQ</v>
      </c>
      <c r="Y145" s="274" t="str">
        <f t="shared" si="22"/>
        <v>DQ</v>
      </c>
      <c r="Z145" s="93" t="str">
        <f t="shared" si="23"/>
        <v>DQ</v>
      </c>
      <c r="AA145" s="132" t="str">
        <f t="shared" si="24"/>
        <v>DQ</v>
      </c>
      <c r="AB145" s="432" t="str">
        <f t="shared" si="28"/>
        <v/>
      </c>
      <c r="AC145" s="433" t="str">
        <f t="shared" si="29"/>
        <v/>
      </c>
      <c r="AD145" s="506" t="str">
        <f t="shared" si="25"/>
        <v/>
      </c>
      <c r="AE145" s="496">
        <f t="shared" si="27"/>
        <v>0</v>
      </c>
      <c r="AF145" s="132"/>
      <c r="AG145" s="290"/>
    </row>
    <row r="146" spans="1:33" ht="14.25" customHeight="1" thickBot="1" x14ac:dyDescent="0.35">
      <c r="A146" s="279">
        <v>120</v>
      </c>
      <c r="B146" s="656" t="str">
        <f>IF('Competitor List'!K125="Y",'Competitor List'!C125," ")</f>
        <v xml:space="preserve"> </v>
      </c>
      <c r="C146" s="673"/>
      <c r="D146" s="320" t="str">
        <f>IF('Competitor List'!I125="Y","Y","N")</f>
        <v>N</v>
      </c>
      <c r="E146" s="280">
        <f>'LIGHT GUN'!E146</f>
        <v>620</v>
      </c>
      <c r="F146" s="512" t="str">
        <f xml:space="preserve"> T('Competitor List'!G125)</f>
        <v/>
      </c>
      <c r="G146" s="231"/>
      <c r="H146" s="231"/>
      <c r="I146" s="237"/>
      <c r="J146" s="253"/>
      <c r="K146" s="253"/>
      <c r="L146" s="254"/>
      <c r="M146" s="231"/>
      <c r="N146" s="231"/>
      <c r="O146" s="237"/>
      <c r="P146" s="253"/>
      <c r="Q146" s="253"/>
      <c r="R146" s="254"/>
      <c r="S146" s="120" t="str">
        <f t="shared" si="18"/>
        <v>DQ</v>
      </c>
      <c r="T146" s="120" t="str">
        <f t="shared" si="19"/>
        <v>DQ</v>
      </c>
      <c r="U146" s="317">
        <f t="shared" si="26"/>
        <v>0</v>
      </c>
      <c r="V146" s="71" t="str">
        <f t="shared" si="20"/>
        <v>DQ</v>
      </c>
      <c r="W146" s="120" t="str">
        <f t="shared" si="21"/>
        <v>DQ</v>
      </c>
      <c r="X146" s="281" t="str">
        <f t="shared" si="30"/>
        <v>DQ</v>
      </c>
      <c r="Y146" s="282" t="str">
        <f t="shared" si="22"/>
        <v>DQ</v>
      </c>
      <c r="Z146" s="93" t="str">
        <f t="shared" si="23"/>
        <v>DQ</v>
      </c>
      <c r="AA146" s="132" t="str">
        <f t="shared" si="24"/>
        <v>DQ</v>
      </c>
      <c r="AB146" s="434" t="str">
        <f t="shared" si="28"/>
        <v/>
      </c>
      <c r="AC146" s="435" t="str">
        <f t="shared" si="29"/>
        <v/>
      </c>
      <c r="AD146" s="507" t="str">
        <f t="shared" si="25"/>
        <v/>
      </c>
      <c r="AE146" s="497">
        <f t="shared" si="27"/>
        <v>0</v>
      </c>
      <c r="AF146" s="132"/>
      <c r="AG146" s="290"/>
    </row>
    <row r="147" spans="1:33" ht="14.25" customHeight="1" x14ac:dyDescent="0.3">
      <c r="A147" s="284">
        <v>121</v>
      </c>
      <c r="B147" s="655" t="str">
        <f>IF('Competitor List'!K126="Y",'Competitor List'!C126," ")</f>
        <v xml:space="preserve"> </v>
      </c>
      <c r="C147" s="671"/>
      <c r="D147" s="315" t="str">
        <f>IF('Competitor List'!I126="Y","Y","N")</f>
        <v>N</v>
      </c>
      <c r="E147" s="285">
        <f>'LIGHT GUN'!E147</f>
        <v>701</v>
      </c>
      <c r="F147" s="510" t="str">
        <f xml:space="preserve"> T('Competitor List'!G126)</f>
        <v/>
      </c>
      <c r="G147" s="234"/>
      <c r="H147" s="234"/>
      <c r="I147" s="235"/>
      <c r="J147" s="256"/>
      <c r="K147" s="256"/>
      <c r="L147" s="257"/>
      <c r="M147" s="234"/>
      <c r="N147" s="234"/>
      <c r="O147" s="235"/>
      <c r="P147" s="256"/>
      <c r="Q147" s="256"/>
      <c r="R147" s="257"/>
      <c r="S147" s="117" t="str">
        <f t="shared" si="18"/>
        <v>DQ</v>
      </c>
      <c r="T147" s="117" t="str">
        <f t="shared" si="19"/>
        <v>DQ</v>
      </c>
      <c r="U147" s="316">
        <f t="shared" si="26"/>
        <v>0</v>
      </c>
      <c r="V147" s="78" t="str">
        <f t="shared" si="20"/>
        <v>DQ</v>
      </c>
      <c r="W147" s="117" t="str">
        <f t="shared" si="21"/>
        <v>DQ</v>
      </c>
      <c r="X147" s="286" t="str">
        <f t="shared" si="30"/>
        <v>DQ</v>
      </c>
      <c r="Y147" s="287" t="str">
        <f t="shared" si="22"/>
        <v>DQ</v>
      </c>
      <c r="Z147" s="93" t="str">
        <f t="shared" si="23"/>
        <v>DQ</v>
      </c>
      <c r="AA147" s="132" t="str">
        <f t="shared" si="24"/>
        <v>DQ</v>
      </c>
      <c r="AB147" s="430" t="str">
        <f t="shared" si="28"/>
        <v/>
      </c>
      <c r="AC147" s="431" t="str">
        <f t="shared" si="29"/>
        <v/>
      </c>
      <c r="AD147" s="505" t="str">
        <f t="shared" si="25"/>
        <v/>
      </c>
      <c r="AE147" s="495">
        <f t="shared" si="27"/>
        <v>0</v>
      </c>
      <c r="AF147" s="132"/>
      <c r="AG147" s="290"/>
    </row>
    <row r="148" spans="1:33" ht="14.25" customHeight="1" x14ac:dyDescent="0.3">
      <c r="A148" s="271">
        <v>122</v>
      </c>
      <c r="B148" s="653" t="str">
        <f>IF('Competitor List'!K127="Y",'Competitor List'!C127," ")</f>
        <v xml:space="preserve"> </v>
      </c>
      <c r="C148" s="672"/>
      <c r="D148" s="313" t="str">
        <f>IF('Competitor List'!I127="Y","Y","N")</f>
        <v>N</v>
      </c>
      <c r="E148" s="272">
        <f>'LIGHT GUN'!E148</f>
        <v>702</v>
      </c>
      <c r="F148" s="511" t="str">
        <f xml:space="preserve"> T('Competitor List'!G127)</f>
        <v/>
      </c>
      <c r="G148" s="43"/>
      <c r="H148" s="43"/>
      <c r="I148" s="44"/>
      <c r="J148" s="244"/>
      <c r="K148" s="244"/>
      <c r="L148" s="245"/>
      <c r="M148" s="43"/>
      <c r="N148" s="43"/>
      <c r="O148" s="44"/>
      <c r="P148" s="244"/>
      <c r="Q148" s="244"/>
      <c r="R148" s="245"/>
      <c r="S148" s="115" t="str">
        <f t="shared" si="18"/>
        <v>DQ</v>
      </c>
      <c r="T148" s="115" t="str">
        <f t="shared" si="19"/>
        <v>DQ</v>
      </c>
      <c r="U148" s="314">
        <f t="shared" si="26"/>
        <v>0</v>
      </c>
      <c r="V148" s="32" t="str">
        <f t="shared" si="20"/>
        <v>DQ</v>
      </c>
      <c r="W148" s="115" t="str">
        <f t="shared" si="21"/>
        <v>DQ</v>
      </c>
      <c r="X148" s="273" t="str">
        <f t="shared" si="30"/>
        <v>DQ</v>
      </c>
      <c r="Y148" s="274" t="str">
        <f t="shared" si="22"/>
        <v>DQ</v>
      </c>
      <c r="Z148" s="93" t="str">
        <f t="shared" si="23"/>
        <v>DQ</v>
      </c>
      <c r="AA148" s="132" t="str">
        <f t="shared" si="24"/>
        <v>DQ</v>
      </c>
      <c r="AB148" s="432" t="str">
        <f t="shared" si="28"/>
        <v/>
      </c>
      <c r="AC148" s="433" t="str">
        <f t="shared" si="29"/>
        <v/>
      </c>
      <c r="AD148" s="506" t="str">
        <f t="shared" si="25"/>
        <v/>
      </c>
      <c r="AE148" s="496">
        <f t="shared" si="27"/>
        <v>0</v>
      </c>
      <c r="AF148" s="132"/>
      <c r="AG148" s="290"/>
    </row>
    <row r="149" spans="1:33" ht="14.25" customHeight="1" thickBot="1" x14ac:dyDescent="0.35">
      <c r="A149" s="275">
        <v>123</v>
      </c>
      <c r="B149" s="656" t="str">
        <f>IF('Competitor List'!K128="Y",'Competitor List'!C128," ")</f>
        <v xml:space="preserve"> </v>
      </c>
      <c r="C149" s="673"/>
      <c r="D149" s="320" t="str">
        <f>IF('Competitor List'!I128="Y","Y","N")</f>
        <v>N</v>
      </c>
      <c r="E149" s="276">
        <f>'LIGHT GUN'!E149</f>
        <v>703</v>
      </c>
      <c r="F149" s="512" t="str">
        <f xml:space="preserve"> T('Competitor List'!G128)</f>
        <v/>
      </c>
      <c r="G149" s="232"/>
      <c r="H149" s="232"/>
      <c r="I149" s="233"/>
      <c r="J149" s="247"/>
      <c r="K149" s="247"/>
      <c r="L149" s="248"/>
      <c r="M149" s="232"/>
      <c r="N149" s="232"/>
      <c r="O149" s="233"/>
      <c r="P149" s="247"/>
      <c r="Q149" s="247"/>
      <c r="R149" s="248"/>
      <c r="S149" s="122" t="str">
        <f t="shared" si="18"/>
        <v>DQ</v>
      </c>
      <c r="T149" s="122" t="str">
        <f t="shared" si="19"/>
        <v>DQ</v>
      </c>
      <c r="U149" s="317">
        <f t="shared" si="26"/>
        <v>0</v>
      </c>
      <c r="V149" s="75" t="str">
        <f t="shared" si="20"/>
        <v>DQ</v>
      </c>
      <c r="W149" s="122" t="str">
        <f t="shared" si="21"/>
        <v>DQ</v>
      </c>
      <c r="X149" s="277" t="str">
        <f t="shared" si="30"/>
        <v>DQ</v>
      </c>
      <c r="Y149" s="278" t="str">
        <f t="shared" si="22"/>
        <v>DQ</v>
      </c>
      <c r="Z149" s="93" t="str">
        <f t="shared" si="23"/>
        <v>DQ</v>
      </c>
      <c r="AA149" s="132" t="str">
        <f t="shared" si="24"/>
        <v>DQ</v>
      </c>
      <c r="AB149" s="434" t="str">
        <f t="shared" si="28"/>
        <v/>
      </c>
      <c r="AC149" s="435" t="str">
        <f t="shared" si="29"/>
        <v/>
      </c>
      <c r="AD149" s="507" t="str">
        <f t="shared" si="25"/>
        <v/>
      </c>
      <c r="AE149" s="497">
        <f t="shared" si="27"/>
        <v>0</v>
      </c>
      <c r="AF149" s="132"/>
      <c r="AG149" s="290"/>
    </row>
    <row r="150" spans="1:33" ht="14.25" customHeight="1" x14ac:dyDescent="0.3">
      <c r="A150" s="267">
        <v>124</v>
      </c>
      <c r="B150" s="655" t="str">
        <f>IF('Competitor List'!K129="Y",'Competitor List'!C129," ")</f>
        <v xml:space="preserve"> </v>
      </c>
      <c r="C150" s="671"/>
      <c r="D150" s="315" t="str">
        <f>IF('Competitor List'!I129="Y","Y","N")</f>
        <v>N</v>
      </c>
      <c r="E150" s="268">
        <f>'LIGHT GUN'!E150</f>
        <v>704</v>
      </c>
      <c r="F150" s="510" t="str">
        <f xml:space="preserve"> T('Competitor List'!G129)</f>
        <v/>
      </c>
      <c r="G150" s="230"/>
      <c r="H150" s="230"/>
      <c r="I150" s="236"/>
      <c r="J150" s="250"/>
      <c r="K150" s="250"/>
      <c r="L150" s="251"/>
      <c r="M150" s="230"/>
      <c r="N150" s="230"/>
      <c r="O150" s="236"/>
      <c r="P150" s="250"/>
      <c r="Q150" s="250"/>
      <c r="R150" s="251"/>
      <c r="S150" s="118" t="str">
        <f t="shared" si="18"/>
        <v>DQ</v>
      </c>
      <c r="T150" s="118" t="str">
        <f t="shared" si="19"/>
        <v>DQ</v>
      </c>
      <c r="U150" s="316">
        <f t="shared" si="26"/>
        <v>0</v>
      </c>
      <c r="V150" s="87" t="str">
        <f t="shared" si="20"/>
        <v>DQ</v>
      </c>
      <c r="W150" s="118" t="str">
        <f t="shared" si="21"/>
        <v>DQ</v>
      </c>
      <c r="X150" s="269" t="str">
        <f t="shared" si="30"/>
        <v>DQ</v>
      </c>
      <c r="Y150" s="270" t="str">
        <f t="shared" si="22"/>
        <v>DQ</v>
      </c>
      <c r="Z150" s="93" t="str">
        <f t="shared" si="23"/>
        <v>DQ</v>
      </c>
      <c r="AA150" s="132" t="str">
        <f t="shared" si="24"/>
        <v>DQ</v>
      </c>
      <c r="AB150" s="430" t="str">
        <f t="shared" si="28"/>
        <v/>
      </c>
      <c r="AC150" s="431" t="str">
        <f t="shared" si="29"/>
        <v/>
      </c>
      <c r="AD150" s="505" t="str">
        <f t="shared" si="25"/>
        <v/>
      </c>
      <c r="AE150" s="495">
        <f t="shared" si="27"/>
        <v>0</v>
      </c>
      <c r="AF150" s="132"/>
      <c r="AG150" s="290"/>
    </row>
    <row r="151" spans="1:33" ht="14.25" customHeight="1" x14ac:dyDescent="0.3">
      <c r="A151" s="271">
        <v>125</v>
      </c>
      <c r="B151" s="653" t="str">
        <f>IF('Competitor List'!K130="Y",'Competitor List'!C130," ")</f>
        <v xml:space="preserve"> </v>
      </c>
      <c r="C151" s="672"/>
      <c r="D151" s="313" t="str">
        <f>IF('Competitor List'!I130="Y","Y","N")</f>
        <v>N</v>
      </c>
      <c r="E151" s="272">
        <f>'LIGHT GUN'!E151</f>
        <v>705</v>
      </c>
      <c r="F151" s="511" t="str">
        <f xml:space="preserve"> T('Competitor List'!G130)</f>
        <v/>
      </c>
      <c r="G151" s="43"/>
      <c r="H151" s="43"/>
      <c r="I151" s="44"/>
      <c r="J151" s="244"/>
      <c r="K151" s="244"/>
      <c r="L151" s="245"/>
      <c r="M151" s="43"/>
      <c r="N151" s="43"/>
      <c r="O151" s="44"/>
      <c r="P151" s="244"/>
      <c r="Q151" s="244"/>
      <c r="R151" s="245"/>
      <c r="S151" s="115" t="str">
        <f t="shared" si="18"/>
        <v>DQ</v>
      </c>
      <c r="T151" s="115" t="str">
        <f t="shared" si="19"/>
        <v>DQ</v>
      </c>
      <c r="U151" s="314">
        <f t="shared" si="26"/>
        <v>0</v>
      </c>
      <c r="V151" s="32" t="str">
        <f t="shared" si="20"/>
        <v>DQ</v>
      </c>
      <c r="W151" s="115" t="str">
        <f t="shared" si="21"/>
        <v>DQ</v>
      </c>
      <c r="X151" s="273" t="str">
        <f t="shared" si="30"/>
        <v>DQ</v>
      </c>
      <c r="Y151" s="274" t="str">
        <f t="shared" si="22"/>
        <v>DQ</v>
      </c>
      <c r="Z151" s="93" t="str">
        <f t="shared" si="23"/>
        <v>DQ</v>
      </c>
      <c r="AA151" s="132" t="str">
        <f t="shared" si="24"/>
        <v>DQ</v>
      </c>
      <c r="AB151" s="432" t="str">
        <f t="shared" si="28"/>
        <v/>
      </c>
      <c r="AC151" s="433" t="str">
        <f t="shared" si="29"/>
        <v/>
      </c>
      <c r="AD151" s="506" t="str">
        <f t="shared" si="25"/>
        <v/>
      </c>
      <c r="AE151" s="496">
        <f t="shared" si="27"/>
        <v>0</v>
      </c>
      <c r="AF151" s="132"/>
      <c r="AG151" s="290"/>
    </row>
    <row r="152" spans="1:33" ht="14.25" customHeight="1" thickBot="1" x14ac:dyDescent="0.35">
      <c r="A152" s="279">
        <v>126</v>
      </c>
      <c r="B152" s="656" t="str">
        <f>IF('Competitor List'!K131="Y",'Competitor List'!C131," ")</f>
        <v xml:space="preserve"> </v>
      </c>
      <c r="C152" s="673"/>
      <c r="D152" s="320" t="str">
        <f>IF('Competitor List'!I131="Y","Y","N")</f>
        <v>N</v>
      </c>
      <c r="E152" s="280">
        <f>'LIGHT GUN'!E152</f>
        <v>706</v>
      </c>
      <c r="F152" s="512" t="str">
        <f xml:space="preserve"> T('Competitor List'!G131)</f>
        <v/>
      </c>
      <c r="G152" s="231"/>
      <c r="H152" s="231"/>
      <c r="I152" s="237"/>
      <c r="J152" s="253"/>
      <c r="K152" s="253"/>
      <c r="L152" s="254"/>
      <c r="M152" s="231"/>
      <c r="N152" s="231"/>
      <c r="O152" s="237"/>
      <c r="P152" s="253"/>
      <c r="Q152" s="253"/>
      <c r="R152" s="254"/>
      <c r="S152" s="120" t="str">
        <f t="shared" si="18"/>
        <v>DQ</v>
      </c>
      <c r="T152" s="120" t="str">
        <f t="shared" si="19"/>
        <v>DQ</v>
      </c>
      <c r="U152" s="317">
        <f t="shared" si="26"/>
        <v>0</v>
      </c>
      <c r="V152" s="71" t="str">
        <f t="shared" si="20"/>
        <v>DQ</v>
      </c>
      <c r="W152" s="120" t="str">
        <f t="shared" si="21"/>
        <v>DQ</v>
      </c>
      <c r="X152" s="281" t="str">
        <f t="shared" si="30"/>
        <v>DQ</v>
      </c>
      <c r="Y152" s="282" t="str">
        <f t="shared" si="22"/>
        <v>DQ</v>
      </c>
      <c r="Z152" s="93" t="str">
        <f t="shared" si="23"/>
        <v>DQ</v>
      </c>
      <c r="AA152" s="132" t="str">
        <f t="shared" si="24"/>
        <v>DQ</v>
      </c>
      <c r="AB152" s="434" t="str">
        <f t="shared" si="28"/>
        <v/>
      </c>
      <c r="AC152" s="435" t="str">
        <f t="shared" si="29"/>
        <v/>
      </c>
      <c r="AD152" s="507" t="str">
        <f t="shared" si="25"/>
        <v/>
      </c>
      <c r="AE152" s="497">
        <f t="shared" si="27"/>
        <v>0</v>
      </c>
      <c r="AF152" s="132"/>
      <c r="AG152" s="290"/>
    </row>
    <row r="153" spans="1:33" ht="14.25" customHeight="1" x14ac:dyDescent="0.3">
      <c r="A153" s="284">
        <v>127</v>
      </c>
      <c r="B153" s="655" t="str">
        <f>IF('Competitor List'!K132="Y",'Competitor List'!C132," ")</f>
        <v xml:space="preserve"> </v>
      </c>
      <c r="C153" s="671"/>
      <c r="D153" s="315" t="str">
        <f>IF('Competitor List'!I132="Y","Y","N")</f>
        <v>N</v>
      </c>
      <c r="E153" s="285">
        <f>'LIGHT GUN'!E153</f>
        <v>707</v>
      </c>
      <c r="F153" s="510" t="str">
        <f xml:space="preserve"> T('Competitor List'!G132)</f>
        <v/>
      </c>
      <c r="G153" s="234"/>
      <c r="H153" s="234"/>
      <c r="I153" s="235"/>
      <c r="J153" s="256"/>
      <c r="K153" s="256"/>
      <c r="L153" s="257"/>
      <c r="M153" s="234"/>
      <c r="N153" s="234"/>
      <c r="O153" s="235"/>
      <c r="P153" s="256"/>
      <c r="Q153" s="256"/>
      <c r="R153" s="257"/>
      <c r="S153" s="117" t="str">
        <f t="shared" si="18"/>
        <v>DQ</v>
      </c>
      <c r="T153" s="117" t="str">
        <f t="shared" si="19"/>
        <v>DQ</v>
      </c>
      <c r="U153" s="316">
        <f t="shared" si="26"/>
        <v>0</v>
      </c>
      <c r="V153" s="78" t="str">
        <f t="shared" si="20"/>
        <v>DQ</v>
      </c>
      <c r="W153" s="117" t="str">
        <f t="shared" si="21"/>
        <v>DQ</v>
      </c>
      <c r="X153" s="286" t="str">
        <f t="shared" si="30"/>
        <v>DQ</v>
      </c>
      <c r="Y153" s="287" t="str">
        <f t="shared" si="22"/>
        <v>DQ</v>
      </c>
      <c r="Z153" s="93" t="str">
        <f t="shared" si="23"/>
        <v>DQ</v>
      </c>
      <c r="AA153" s="132" t="str">
        <f t="shared" si="24"/>
        <v>DQ</v>
      </c>
      <c r="AB153" s="430" t="str">
        <f t="shared" si="28"/>
        <v/>
      </c>
      <c r="AC153" s="431" t="str">
        <f t="shared" si="29"/>
        <v/>
      </c>
      <c r="AD153" s="505" t="str">
        <f t="shared" si="25"/>
        <v/>
      </c>
      <c r="AE153" s="495">
        <f t="shared" si="27"/>
        <v>0</v>
      </c>
      <c r="AF153" s="132"/>
      <c r="AG153" s="290"/>
    </row>
    <row r="154" spans="1:33" ht="14.25" customHeight="1" x14ac:dyDescent="0.3">
      <c r="A154" s="271">
        <v>128</v>
      </c>
      <c r="B154" s="653" t="str">
        <f>IF('Competitor List'!K133="Y",'Competitor List'!C133," ")</f>
        <v xml:space="preserve"> </v>
      </c>
      <c r="C154" s="672"/>
      <c r="D154" s="313" t="str">
        <f>IF('Competitor List'!I133="Y","Y","N")</f>
        <v>N</v>
      </c>
      <c r="E154" s="272">
        <f>'LIGHT GUN'!E154</f>
        <v>708</v>
      </c>
      <c r="F154" s="511" t="str">
        <f xml:space="preserve"> T('Competitor List'!G133)</f>
        <v/>
      </c>
      <c r="G154" s="43"/>
      <c r="H154" s="43"/>
      <c r="I154" s="44"/>
      <c r="J154" s="244"/>
      <c r="K154" s="244"/>
      <c r="L154" s="245"/>
      <c r="M154" s="43"/>
      <c r="N154" s="43"/>
      <c r="O154" s="44"/>
      <c r="P154" s="244"/>
      <c r="Q154" s="244"/>
      <c r="R154" s="245"/>
      <c r="S154" s="115" t="str">
        <f t="shared" si="18"/>
        <v>DQ</v>
      </c>
      <c r="T154" s="115" t="str">
        <f t="shared" si="19"/>
        <v>DQ</v>
      </c>
      <c r="U154" s="314">
        <f t="shared" si="26"/>
        <v>0</v>
      </c>
      <c r="V154" s="32" t="str">
        <f t="shared" si="20"/>
        <v>DQ</v>
      </c>
      <c r="W154" s="115" t="str">
        <f t="shared" si="21"/>
        <v>DQ</v>
      </c>
      <c r="X154" s="273" t="str">
        <f t="shared" si="30"/>
        <v>DQ</v>
      </c>
      <c r="Y154" s="274" t="str">
        <f t="shared" si="22"/>
        <v>DQ</v>
      </c>
      <c r="Z154" s="93" t="str">
        <f t="shared" si="23"/>
        <v>DQ</v>
      </c>
      <c r="AA154" s="132" t="str">
        <f t="shared" si="24"/>
        <v>DQ</v>
      </c>
      <c r="AB154" s="432" t="str">
        <f t="shared" si="28"/>
        <v/>
      </c>
      <c r="AC154" s="433" t="str">
        <f t="shared" si="29"/>
        <v/>
      </c>
      <c r="AD154" s="506" t="str">
        <f t="shared" si="25"/>
        <v/>
      </c>
      <c r="AE154" s="496">
        <f t="shared" si="27"/>
        <v>0</v>
      </c>
      <c r="AF154" s="132"/>
      <c r="AG154" s="290"/>
    </row>
    <row r="155" spans="1:33" ht="14.25" customHeight="1" thickBot="1" x14ac:dyDescent="0.35">
      <c r="A155" s="275">
        <v>129</v>
      </c>
      <c r="B155" s="656" t="str">
        <f>IF('Competitor List'!K134="Y",'Competitor List'!C134," ")</f>
        <v xml:space="preserve"> </v>
      </c>
      <c r="C155" s="673"/>
      <c r="D155" s="320" t="str">
        <f>IF('Competitor List'!I134="Y","Y","N")</f>
        <v>N</v>
      </c>
      <c r="E155" s="276">
        <f>'LIGHT GUN'!E155</f>
        <v>709</v>
      </c>
      <c r="F155" s="512" t="str">
        <f xml:space="preserve"> T('Competitor List'!G134)</f>
        <v/>
      </c>
      <c r="G155" s="232"/>
      <c r="H155" s="232"/>
      <c r="I155" s="233"/>
      <c r="J155" s="247"/>
      <c r="K155" s="247"/>
      <c r="L155" s="248"/>
      <c r="M155" s="232"/>
      <c r="N155" s="232"/>
      <c r="O155" s="233"/>
      <c r="P155" s="247"/>
      <c r="Q155" s="247"/>
      <c r="R155" s="248"/>
      <c r="S155" s="122" t="str">
        <f t="shared" si="18"/>
        <v>DQ</v>
      </c>
      <c r="T155" s="122" t="str">
        <f t="shared" si="19"/>
        <v>DQ</v>
      </c>
      <c r="U155" s="317">
        <f t="shared" si="26"/>
        <v>0</v>
      </c>
      <c r="V155" s="75" t="str">
        <f t="shared" si="20"/>
        <v>DQ</v>
      </c>
      <c r="W155" s="122" t="str">
        <f t="shared" si="21"/>
        <v>DQ</v>
      </c>
      <c r="X155" s="277" t="str">
        <f t="shared" ref="X155:X176" si="31">IF(AND(ISNUMBER(T155),ISNUMBER(W155)), SUM(T155,W155),"DQ")</f>
        <v>DQ</v>
      </c>
      <c r="Y155" s="278" t="str">
        <f t="shared" si="22"/>
        <v>DQ</v>
      </c>
      <c r="Z155" s="93" t="str">
        <f t="shared" si="23"/>
        <v>DQ</v>
      </c>
      <c r="AA155" s="132" t="str">
        <f t="shared" si="24"/>
        <v>DQ</v>
      </c>
      <c r="AB155" s="434" t="str">
        <f t="shared" si="28"/>
        <v/>
      </c>
      <c r="AC155" s="435" t="str">
        <f t="shared" si="29"/>
        <v/>
      </c>
      <c r="AD155" s="507" t="str">
        <f t="shared" si="25"/>
        <v/>
      </c>
      <c r="AE155" s="497">
        <f t="shared" si="27"/>
        <v>0</v>
      </c>
      <c r="AF155" s="132"/>
      <c r="AG155" s="290"/>
    </row>
    <row r="156" spans="1:33" ht="14.25" customHeight="1" x14ac:dyDescent="0.3">
      <c r="A156" s="267">
        <v>130</v>
      </c>
      <c r="B156" s="655" t="str">
        <f>IF('Competitor List'!K135="Y",'Competitor List'!C135," ")</f>
        <v xml:space="preserve"> </v>
      </c>
      <c r="C156" s="671"/>
      <c r="D156" s="315" t="str">
        <f>IF('Competitor List'!I135="Y","Y","N")</f>
        <v>N</v>
      </c>
      <c r="E156" s="268">
        <f>'LIGHT GUN'!E156</f>
        <v>710</v>
      </c>
      <c r="F156" s="510" t="str">
        <f xml:space="preserve"> T('Competitor List'!G135)</f>
        <v/>
      </c>
      <c r="G156" s="230"/>
      <c r="H156" s="230"/>
      <c r="I156" s="236"/>
      <c r="J156" s="250"/>
      <c r="K156" s="250"/>
      <c r="L156" s="251"/>
      <c r="M156" s="230"/>
      <c r="N156" s="230"/>
      <c r="O156" s="236"/>
      <c r="P156" s="250"/>
      <c r="Q156" s="250"/>
      <c r="R156" s="251"/>
      <c r="S156" s="118" t="str">
        <f t="shared" ref="S156:S176" si="32" xml:space="preserve"> IF(AND(SUM(G156,J156,M156,P156)&gt;0,ISNONTEXT(G156),ISNONTEXT(J156),ISNONTEXT(M156),ISNONTEXT(P156)),SUM(G156,J156,M156,P156),"DQ")</f>
        <v>DQ</v>
      </c>
      <c r="T156" s="118" t="str">
        <f t="shared" ref="T156:T176" si="33" xml:space="preserve"> IF(AND(ISNUMBER(Z156),NOT(D156="N")),RANK(Z156,$Z$27:$Z$176,0)+SUMPRODUCT(($Z$27:$Z$176=Z156)*($AA$27:$AA$176&lt;AA156))+SUMPRODUCT(($Z$27:$Z$176=Z156)*($AA$27:$AA$176=AA156)*($U$27:$U$176&gt;U156))+SUMPRODUCT(($Z$27:$Z$176=Z156)*($AA$27:$AA$176=AA156)*($U$27:$U$176=U156)*($AG$27:$AG$176&lt;AG156)),"DQ")</f>
        <v>DQ</v>
      </c>
      <c r="U156" s="316">
        <f t="shared" si="26"/>
        <v>0</v>
      </c>
      <c r="V156" s="87" t="str">
        <f t="shared" ref="V156:V176" si="34">IF(AND(SUM(I156,L156,O156,R156)&gt;0,ISNONTEXT(I156),ISNONTEXT(L156),ISNONTEXT(O156),ISNONTEXT(R156)),(I156+L156+O156+R156) / ((I156&lt;&gt;0)+(L156&lt;&gt;0)+(O156&lt;&gt;0)+(R156&lt;&gt;0)),"DQ")</f>
        <v>DQ</v>
      </c>
      <c r="W156" s="118" t="str">
        <f t="shared" ref="W156:W176" si="35" xml:space="preserve"> IF(AND(ISNUMBER(AA156),D156="Y"),RANK(AA156,$AA$27:$AA$176,1)+SUMPRODUCT(($AA$27:$AA$176=AA156)*($Z$27:$Z$176&gt;Z156))+SUMPRODUCT(($AA$27:$AA$176=AA156)*($Z$27:$Z$176=Z156)*($U$27:$U$176&gt;U156))+SUMPRODUCT(($AA$27:$AA$176=AA156)*($Z$27:$Z$176=Z156)*($U$27:$U$176=U156)*($AG$27:$AG$176&lt;AG156)),"DQ")</f>
        <v>DQ</v>
      </c>
      <c r="X156" s="269" t="str">
        <f t="shared" si="31"/>
        <v>DQ</v>
      </c>
      <c r="Y156" s="270" t="str">
        <f t="shared" ref="Y156:Y176" si="36" xml:space="preserve"> IF(AND(ISNUMBER(X156)),RANK(X156,$X$27:$X$176,1)+SUMPRODUCT(($X$27:$X$176=X156)*($AA$27:$AA$176&lt;AA156))+SUMPRODUCT(($X$27:$X$176=X156)*($AA$27:$AA$176=AA156)*($Z$27:$Z$176&gt;Z156)+SUMPRODUCT(($X$27:$X$176=X156)*($AA$27:$AA$176=AA156)*($Z$27:$Z$176=Z156)*($U$27:$U$176&gt;U156))),"DQ")</f>
        <v>DQ</v>
      </c>
      <c r="Z156" s="93" t="str">
        <f t="shared" ref="Z156:Z176" si="37" xml:space="preserve"> IF(AND(SUM(G156,J156,M156,P156)&gt;0,ISNONTEXT(G156),ISNONTEXT(J156),ISNONTEXT(M156),ISNONTEXT(P156),D156="Y"),SUM(G156,J156,M156,P156),"DQ")</f>
        <v>DQ</v>
      </c>
      <c r="AA156" s="132" t="str">
        <f t="shared" ref="AA156:AA176" si="38">IF(AND(D156="Y",SUM(I156,L156,O156,R156)&gt;0,ISNONTEXT(I156),ISNONTEXT(L156),ISNONTEXT(O156),ISNONTEXT(R156)),(I156+L156+O156+R156) / ((I156&lt;&gt;0)+(L156&lt;&gt;0)+(O156&lt;&gt;0)+(R156&lt;&gt;0)),"DQ")</f>
        <v>DQ</v>
      </c>
      <c r="AB156" s="430" t="str">
        <f t="shared" si="28"/>
        <v/>
      </c>
      <c r="AC156" s="431" t="str">
        <f t="shared" si="29"/>
        <v/>
      </c>
      <c r="AD156" s="505" t="str">
        <f t="shared" ref="AD156:AD176" si="39">IF(Y156=1,$AJ$37,IF(Y156=2,$AJ$38,IF(Y156=3,$AJ$39,IF(Y156=4,$AJ$40,IF(Y156=5,$AJ$41,IF(Y156=6,$AJ$42,IF(Y156=7,$AJ$43,IF(Y156=8,$AJ$44,IF(Y156=9,$AJ$45,IF(Y156=10,$AJ$46,""))))))))))</f>
        <v/>
      </c>
      <c r="AE156" s="495">
        <f t="shared" si="27"/>
        <v>0</v>
      </c>
      <c r="AF156" s="132"/>
      <c r="AG156" s="290"/>
    </row>
    <row r="157" spans="1:33" ht="14.25" customHeight="1" x14ac:dyDescent="0.3">
      <c r="A157" s="271">
        <v>131</v>
      </c>
      <c r="B157" s="653" t="str">
        <f>IF('Competitor List'!K136="Y",'Competitor List'!C136," ")</f>
        <v xml:space="preserve"> </v>
      </c>
      <c r="C157" s="672"/>
      <c r="D157" s="313" t="str">
        <f>IF('Competitor List'!I136="Y","Y","N")</f>
        <v>N</v>
      </c>
      <c r="E157" s="272">
        <f>'LIGHT GUN'!E157</f>
        <v>711</v>
      </c>
      <c r="F157" s="511" t="str">
        <f xml:space="preserve"> T('Competitor List'!G136)</f>
        <v/>
      </c>
      <c r="G157" s="43"/>
      <c r="H157" s="43"/>
      <c r="I157" s="44"/>
      <c r="J157" s="244"/>
      <c r="K157" s="244"/>
      <c r="L157" s="245"/>
      <c r="M157" s="43"/>
      <c r="N157" s="43"/>
      <c r="O157" s="44"/>
      <c r="P157" s="244"/>
      <c r="Q157" s="244"/>
      <c r="R157" s="245"/>
      <c r="S157" s="115" t="str">
        <f t="shared" si="32"/>
        <v>DQ</v>
      </c>
      <c r="T157" s="115" t="str">
        <f t="shared" si="33"/>
        <v>DQ</v>
      </c>
      <c r="U157" s="314">
        <f t="shared" si="26"/>
        <v>0</v>
      </c>
      <c r="V157" s="32" t="str">
        <f t="shared" si="34"/>
        <v>DQ</v>
      </c>
      <c r="W157" s="115" t="str">
        <f t="shared" si="35"/>
        <v>DQ</v>
      </c>
      <c r="X157" s="273" t="str">
        <f t="shared" si="31"/>
        <v>DQ</v>
      </c>
      <c r="Y157" s="274" t="str">
        <f t="shared" si="36"/>
        <v>DQ</v>
      </c>
      <c r="Z157" s="93" t="str">
        <f t="shared" si="37"/>
        <v>DQ</v>
      </c>
      <c r="AA157" s="132" t="str">
        <f t="shared" si="38"/>
        <v>DQ</v>
      </c>
      <c r="AB157" s="432" t="str">
        <f t="shared" si="28"/>
        <v/>
      </c>
      <c r="AC157" s="433" t="str">
        <f t="shared" si="29"/>
        <v/>
      </c>
      <c r="AD157" s="506" t="str">
        <f t="shared" si="39"/>
        <v/>
      </c>
      <c r="AE157" s="496">
        <f t="shared" si="27"/>
        <v>0</v>
      </c>
      <c r="AF157" s="132"/>
      <c r="AG157" s="290"/>
    </row>
    <row r="158" spans="1:33" ht="14.25" customHeight="1" thickBot="1" x14ac:dyDescent="0.35">
      <c r="A158" s="279">
        <v>132</v>
      </c>
      <c r="B158" s="656" t="str">
        <f>IF('Competitor List'!K137="Y",'Competitor List'!C137," ")</f>
        <v xml:space="preserve"> </v>
      </c>
      <c r="C158" s="673"/>
      <c r="D158" s="320" t="str">
        <f>IF('Competitor List'!I137="Y","Y","N")</f>
        <v>N</v>
      </c>
      <c r="E158" s="280">
        <f>'LIGHT GUN'!E158</f>
        <v>712</v>
      </c>
      <c r="F158" s="512" t="str">
        <f xml:space="preserve"> T('Competitor List'!G137)</f>
        <v/>
      </c>
      <c r="G158" s="231"/>
      <c r="H158" s="231"/>
      <c r="I158" s="237"/>
      <c r="J158" s="253"/>
      <c r="K158" s="253"/>
      <c r="L158" s="254"/>
      <c r="M158" s="231"/>
      <c r="N158" s="231"/>
      <c r="O158" s="237"/>
      <c r="P158" s="253"/>
      <c r="Q158" s="253"/>
      <c r="R158" s="254"/>
      <c r="S158" s="120" t="str">
        <f t="shared" si="32"/>
        <v>DQ</v>
      </c>
      <c r="T158" s="120" t="str">
        <f t="shared" si="33"/>
        <v>DQ</v>
      </c>
      <c r="U158" s="317">
        <f t="shared" ref="U158:U176" si="40">IF(AND(ISNONTEXT(H158),ISNONTEXT(K158),ISNONTEXT(N158),ISNONTEXT(Q158)),SUM(H158+K158+N158+Q158),0)</f>
        <v>0</v>
      </c>
      <c r="V158" s="71" t="str">
        <f t="shared" si="34"/>
        <v>DQ</v>
      </c>
      <c r="W158" s="120" t="str">
        <f t="shared" si="35"/>
        <v>DQ</v>
      </c>
      <c r="X158" s="281" t="str">
        <f t="shared" si="31"/>
        <v>DQ</v>
      </c>
      <c r="Y158" s="282" t="str">
        <f t="shared" si="36"/>
        <v>DQ</v>
      </c>
      <c r="Z158" s="93" t="str">
        <f t="shared" si="37"/>
        <v>DQ</v>
      </c>
      <c r="AA158" s="132" t="str">
        <f t="shared" si="38"/>
        <v>DQ</v>
      </c>
      <c r="AB158" s="434" t="str">
        <f t="shared" si="28"/>
        <v/>
      </c>
      <c r="AC158" s="435" t="str">
        <f t="shared" si="29"/>
        <v/>
      </c>
      <c r="AD158" s="507" t="str">
        <f t="shared" si="39"/>
        <v/>
      </c>
      <c r="AE158" s="497">
        <f t="shared" ref="AE158:AE176" si="41">SUM(AB158:AD158)</f>
        <v>0</v>
      </c>
      <c r="AF158" s="132"/>
      <c r="AG158" s="290"/>
    </row>
    <row r="159" spans="1:33" ht="14.25" customHeight="1" x14ac:dyDescent="0.3">
      <c r="A159" s="284">
        <v>133</v>
      </c>
      <c r="B159" s="655" t="str">
        <f>IF('Competitor List'!K138="Y",'Competitor List'!C138," ")</f>
        <v xml:space="preserve"> </v>
      </c>
      <c r="C159" s="671"/>
      <c r="D159" s="315" t="str">
        <f>IF('Competitor List'!I138="Y","Y","N")</f>
        <v>N</v>
      </c>
      <c r="E159" s="285">
        <f>'LIGHT GUN'!E159</f>
        <v>713</v>
      </c>
      <c r="F159" s="510" t="str">
        <f xml:space="preserve"> T('Competitor List'!G138)</f>
        <v/>
      </c>
      <c r="G159" s="234"/>
      <c r="H159" s="234"/>
      <c r="I159" s="235"/>
      <c r="J159" s="256"/>
      <c r="K159" s="256"/>
      <c r="L159" s="257"/>
      <c r="M159" s="234"/>
      <c r="N159" s="234"/>
      <c r="O159" s="235"/>
      <c r="P159" s="256"/>
      <c r="Q159" s="256"/>
      <c r="R159" s="257"/>
      <c r="S159" s="117" t="str">
        <f t="shared" si="32"/>
        <v>DQ</v>
      </c>
      <c r="T159" s="117" t="str">
        <f t="shared" si="33"/>
        <v>DQ</v>
      </c>
      <c r="U159" s="316">
        <f t="shared" si="40"/>
        <v>0</v>
      </c>
      <c r="V159" s="78" t="str">
        <f t="shared" si="34"/>
        <v>DQ</v>
      </c>
      <c r="W159" s="117" t="str">
        <f t="shared" si="35"/>
        <v>DQ</v>
      </c>
      <c r="X159" s="286" t="str">
        <f t="shared" si="31"/>
        <v>DQ</v>
      </c>
      <c r="Y159" s="287" t="str">
        <f t="shared" si="36"/>
        <v>DQ</v>
      </c>
      <c r="Z159" s="93" t="str">
        <f t="shared" si="37"/>
        <v>DQ</v>
      </c>
      <c r="AA159" s="132" t="str">
        <f t="shared" si="38"/>
        <v>DQ</v>
      </c>
      <c r="AB159" s="430" t="str">
        <f t="shared" ref="AB159:AB176" si="42">IF(T159=1,$AJ$37,IF(T159=2,$AJ$38,IF(T159=3,$AJ$39,IF(T159=4,$AJ$40,IF(T159=5,$AJ$41,IF(T159=6,$AJ$42,IF(T159=7,$AJ$43,IF(T159=8,$AJ$44,IF(T159=9,$AJ$45,IF(T159=10,$AJ$46,""))))))))))</f>
        <v/>
      </c>
      <c r="AC159" s="431" t="str">
        <f t="shared" ref="AC159:AC176" si="43">IF(W159=1,$AJ$37,IF(W159=2,$AJ$38,IF(W159=3,$AJ$39,IF(W159=4,$AJ$40,IF(W159=5,$AJ$41,IF(W159=6,$AJ$42,IF(W159=7,$AJ$43,IF(W159=8,$AJ$44,IF(W159=9,$AJ$45,IF(W159=10,$AJ$46,""))))))))))</f>
        <v/>
      </c>
      <c r="AD159" s="505" t="str">
        <f t="shared" si="39"/>
        <v/>
      </c>
      <c r="AE159" s="495">
        <f t="shared" si="41"/>
        <v>0</v>
      </c>
      <c r="AF159" s="132"/>
      <c r="AG159" s="290"/>
    </row>
    <row r="160" spans="1:33" ht="14.25" customHeight="1" x14ac:dyDescent="0.3">
      <c r="A160" s="271">
        <v>134</v>
      </c>
      <c r="B160" s="653" t="str">
        <f>IF('Competitor List'!K139="Y",'Competitor List'!C139," ")</f>
        <v xml:space="preserve"> </v>
      </c>
      <c r="C160" s="672"/>
      <c r="D160" s="313" t="str">
        <f>IF('Competitor List'!I139="Y","Y","N")</f>
        <v>N</v>
      </c>
      <c r="E160" s="272">
        <f>'LIGHT GUN'!E160</f>
        <v>714</v>
      </c>
      <c r="F160" s="511" t="str">
        <f xml:space="preserve"> T('Competitor List'!G139)</f>
        <v/>
      </c>
      <c r="G160" s="43"/>
      <c r="H160" s="43"/>
      <c r="I160" s="44"/>
      <c r="J160" s="244"/>
      <c r="K160" s="244"/>
      <c r="L160" s="245"/>
      <c r="M160" s="43"/>
      <c r="N160" s="43"/>
      <c r="O160" s="44"/>
      <c r="P160" s="244"/>
      <c r="Q160" s="244"/>
      <c r="R160" s="245"/>
      <c r="S160" s="115" t="str">
        <f t="shared" si="32"/>
        <v>DQ</v>
      </c>
      <c r="T160" s="115" t="str">
        <f t="shared" si="33"/>
        <v>DQ</v>
      </c>
      <c r="U160" s="314">
        <f t="shared" si="40"/>
        <v>0</v>
      </c>
      <c r="V160" s="32" t="str">
        <f t="shared" si="34"/>
        <v>DQ</v>
      </c>
      <c r="W160" s="115" t="str">
        <f t="shared" si="35"/>
        <v>DQ</v>
      </c>
      <c r="X160" s="273" t="str">
        <f t="shared" si="31"/>
        <v>DQ</v>
      </c>
      <c r="Y160" s="274" t="str">
        <f t="shared" si="36"/>
        <v>DQ</v>
      </c>
      <c r="Z160" s="93" t="str">
        <f t="shared" si="37"/>
        <v>DQ</v>
      </c>
      <c r="AA160" s="132" t="str">
        <f t="shared" si="38"/>
        <v>DQ</v>
      </c>
      <c r="AB160" s="432" t="str">
        <f t="shared" si="42"/>
        <v/>
      </c>
      <c r="AC160" s="433" t="str">
        <f t="shared" si="43"/>
        <v/>
      </c>
      <c r="AD160" s="506" t="str">
        <f t="shared" si="39"/>
        <v/>
      </c>
      <c r="AE160" s="496">
        <f t="shared" si="41"/>
        <v>0</v>
      </c>
      <c r="AF160" s="132"/>
      <c r="AG160" s="290"/>
    </row>
    <row r="161" spans="1:33" ht="14.25" customHeight="1" thickBot="1" x14ac:dyDescent="0.35">
      <c r="A161" s="275">
        <v>135</v>
      </c>
      <c r="B161" s="656" t="str">
        <f>IF('Competitor List'!K140="Y",'Competitor List'!C140," ")</f>
        <v xml:space="preserve"> </v>
      </c>
      <c r="C161" s="673"/>
      <c r="D161" s="320" t="str">
        <f>IF('Competitor List'!I140="Y","Y","N")</f>
        <v>N</v>
      </c>
      <c r="E161" s="276">
        <f>'LIGHT GUN'!E161</f>
        <v>715</v>
      </c>
      <c r="F161" s="512" t="str">
        <f xml:space="preserve"> T('Competitor List'!G140)</f>
        <v/>
      </c>
      <c r="G161" s="232"/>
      <c r="H161" s="232"/>
      <c r="I161" s="233"/>
      <c r="J161" s="247"/>
      <c r="K161" s="247"/>
      <c r="L161" s="248"/>
      <c r="M161" s="232"/>
      <c r="N161" s="232"/>
      <c r="O161" s="233"/>
      <c r="P161" s="247"/>
      <c r="Q161" s="247"/>
      <c r="R161" s="248"/>
      <c r="S161" s="122" t="str">
        <f t="shared" si="32"/>
        <v>DQ</v>
      </c>
      <c r="T161" s="122" t="str">
        <f t="shared" si="33"/>
        <v>DQ</v>
      </c>
      <c r="U161" s="317">
        <f t="shared" si="40"/>
        <v>0</v>
      </c>
      <c r="V161" s="75" t="str">
        <f t="shared" si="34"/>
        <v>DQ</v>
      </c>
      <c r="W161" s="122" t="str">
        <f t="shared" si="35"/>
        <v>DQ</v>
      </c>
      <c r="X161" s="277" t="str">
        <f t="shared" si="31"/>
        <v>DQ</v>
      </c>
      <c r="Y161" s="278" t="str">
        <f t="shared" si="36"/>
        <v>DQ</v>
      </c>
      <c r="Z161" s="93" t="str">
        <f t="shared" si="37"/>
        <v>DQ</v>
      </c>
      <c r="AA161" s="132" t="str">
        <f t="shared" si="38"/>
        <v>DQ</v>
      </c>
      <c r="AB161" s="434" t="str">
        <f t="shared" si="42"/>
        <v/>
      </c>
      <c r="AC161" s="435" t="str">
        <f t="shared" si="43"/>
        <v/>
      </c>
      <c r="AD161" s="507" t="str">
        <f t="shared" si="39"/>
        <v/>
      </c>
      <c r="AE161" s="497">
        <f t="shared" si="41"/>
        <v>0</v>
      </c>
      <c r="AF161" s="132"/>
      <c r="AG161" s="290"/>
    </row>
    <row r="162" spans="1:33" ht="14.25" customHeight="1" x14ac:dyDescent="0.3">
      <c r="A162" s="267">
        <v>136</v>
      </c>
      <c r="B162" s="655" t="str">
        <f>IF('Competitor List'!K141="Y",'Competitor List'!C141," ")</f>
        <v xml:space="preserve"> </v>
      </c>
      <c r="C162" s="671"/>
      <c r="D162" s="315" t="str">
        <f>IF('Competitor List'!I141="Y","Y","N")</f>
        <v>N</v>
      </c>
      <c r="E162" s="268">
        <f>'LIGHT GUN'!E162</f>
        <v>716</v>
      </c>
      <c r="F162" s="510" t="str">
        <f xml:space="preserve"> T('Competitor List'!G141)</f>
        <v/>
      </c>
      <c r="G162" s="230"/>
      <c r="H162" s="230"/>
      <c r="I162" s="236"/>
      <c r="J162" s="250"/>
      <c r="K162" s="250"/>
      <c r="L162" s="251"/>
      <c r="M162" s="230"/>
      <c r="N162" s="230"/>
      <c r="O162" s="236"/>
      <c r="P162" s="250"/>
      <c r="Q162" s="250"/>
      <c r="R162" s="251"/>
      <c r="S162" s="118" t="str">
        <f t="shared" si="32"/>
        <v>DQ</v>
      </c>
      <c r="T162" s="118" t="str">
        <f t="shared" si="33"/>
        <v>DQ</v>
      </c>
      <c r="U162" s="316">
        <f t="shared" si="40"/>
        <v>0</v>
      </c>
      <c r="V162" s="87" t="str">
        <f t="shared" si="34"/>
        <v>DQ</v>
      </c>
      <c r="W162" s="118" t="str">
        <f t="shared" si="35"/>
        <v>DQ</v>
      </c>
      <c r="X162" s="269" t="str">
        <f t="shared" si="31"/>
        <v>DQ</v>
      </c>
      <c r="Y162" s="270" t="str">
        <f t="shared" si="36"/>
        <v>DQ</v>
      </c>
      <c r="Z162" s="93" t="str">
        <f t="shared" si="37"/>
        <v>DQ</v>
      </c>
      <c r="AA162" s="132" t="str">
        <f t="shared" si="38"/>
        <v>DQ</v>
      </c>
      <c r="AB162" s="430" t="str">
        <f t="shared" si="42"/>
        <v/>
      </c>
      <c r="AC162" s="431" t="str">
        <f t="shared" si="43"/>
        <v/>
      </c>
      <c r="AD162" s="505" t="str">
        <f t="shared" si="39"/>
        <v/>
      </c>
      <c r="AE162" s="495">
        <f t="shared" si="41"/>
        <v>0</v>
      </c>
      <c r="AF162" s="132"/>
      <c r="AG162" s="290"/>
    </row>
    <row r="163" spans="1:33" ht="14.25" customHeight="1" x14ac:dyDescent="0.3">
      <c r="A163" s="271">
        <v>137</v>
      </c>
      <c r="B163" s="653" t="str">
        <f>IF('Competitor List'!K142="Y",'Competitor List'!C142," ")</f>
        <v xml:space="preserve"> </v>
      </c>
      <c r="C163" s="672"/>
      <c r="D163" s="313" t="str">
        <f>IF('Competitor List'!I142="Y","Y","N")</f>
        <v>N</v>
      </c>
      <c r="E163" s="272">
        <f>'LIGHT GUN'!E163</f>
        <v>717</v>
      </c>
      <c r="F163" s="511" t="str">
        <f xml:space="preserve"> T('Competitor List'!G142)</f>
        <v/>
      </c>
      <c r="G163" s="43"/>
      <c r="H163" s="43"/>
      <c r="I163" s="44"/>
      <c r="J163" s="244"/>
      <c r="K163" s="244"/>
      <c r="L163" s="245"/>
      <c r="M163" s="43"/>
      <c r="N163" s="43"/>
      <c r="O163" s="44"/>
      <c r="P163" s="244"/>
      <c r="Q163" s="244"/>
      <c r="R163" s="245"/>
      <c r="S163" s="115" t="str">
        <f t="shared" si="32"/>
        <v>DQ</v>
      </c>
      <c r="T163" s="115" t="str">
        <f t="shared" si="33"/>
        <v>DQ</v>
      </c>
      <c r="U163" s="314">
        <f t="shared" si="40"/>
        <v>0</v>
      </c>
      <c r="V163" s="32" t="str">
        <f t="shared" si="34"/>
        <v>DQ</v>
      </c>
      <c r="W163" s="115" t="str">
        <f t="shared" si="35"/>
        <v>DQ</v>
      </c>
      <c r="X163" s="273" t="str">
        <f t="shared" si="31"/>
        <v>DQ</v>
      </c>
      <c r="Y163" s="274" t="str">
        <f t="shared" si="36"/>
        <v>DQ</v>
      </c>
      <c r="Z163" s="93" t="str">
        <f t="shared" si="37"/>
        <v>DQ</v>
      </c>
      <c r="AA163" s="132" t="str">
        <f t="shared" si="38"/>
        <v>DQ</v>
      </c>
      <c r="AB163" s="432" t="str">
        <f t="shared" si="42"/>
        <v/>
      </c>
      <c r="AC163" s="433" t="str">
        <f t="shared" si="43"/>
        <v/>
      </c>
      <c r="AD163" s="506" t="str">
        <f t="shared" si="39"/>
        <v/>
      </c>
      <c r="AE163" s="496">
        <f t="shared" si="41"/>
        <v>0</v>
      </c>
      <c r="AF163" s="132"/>
      <c r="AG163" s="290"/>
    </row>
    <row r="164" spans="1:33" ht="14.25" customHeight="1" thickBot="1" x14ac:dyDescent="0.35">
      <c r="A164" s="279">
        <v>138</v>
      </c>
      <c r="B164" s="656" t="str">
        <f>IF('Competitor List'!K143="Y",'Competitor List'!C143," ")</f>
        <v xml:space="preserve"> </v>
      </c>
      <c r="C164" s="673"/>
      <c r="D164" s="320" t="str">
        <f>IF('Competitor List'!I143="Y","Y","N")</f>
        <v>N</v>
      </c>
      <c r="E164" s="280">
        <f>'LIGHT GUN'!E164</f>
        <v>718</v>
      </c>
      <c r="F164" s="512" t="str">
        <f xml:space="preserve"> T('Competitor List'!G143)</f>
        <v/>
      </c>
      <c r="G164" s="231"/>
      <c r="H164" s="231"/>
      <c r="I164" s="237"/>
      <c r="J164" s="253"/>
      <c r="K164" s="253"/>
      <c r="L164" s="254"/>
      <c r="M164" s="231"/>
      <c r="N164" s="231"/>
      <c r="O164" s="237"/>
      <c r="P164" s="253"/>
      <c r="Q164" s="253"/>
      <c r="R164" s="254"/>
      <c r="S164" s="120" t="str">
        <f t="shared" si="32"/>
        <v>DQ</v>
      </c>
      <c r="T164" s="120" t="str">
        <f t="shared" si="33"/>
        <v>DQ</v>
      </c>
      <c r="U164" s="317">
        <f t="shared" si="40"/>
        <v>0</v>
      </c>
      <c r="V164" s="71" t="str">
        <f t="shared" si="34"/>
        <v>DQ</v>
      </c>
      <c r="W164" s="120" t="str">
        <f t="shared" si="35"/>
        <v>DQ</v>
      </c>
      <c r="X164" s="281" t="str">
        <f t="shared" si="31"/>
        <v>DQ</v>
      </c>
      <c r="Y164" s="282" t="str">
        <f t="shared" si="36"/>
        <v>DQ</v>
      </c>
      <c r="Z164" s="93" t="str">
        <f t="shared" si="37"/>
        <v>DQ</v>
      </c>
      <c r="AA164" s="132" t="str">
        <f t="shared" si="38"/>
        <v>DQ</v>
      </c>
      <c r="AB164" s="434" t="str">
        <f t="shared" si="42"/>
        <v/>
      </c>
      <c r="AC164" s="435" t="str">
        <f t="shared" si="43"/>
        <v/>
      </c>
      <c r="AD164" s="507" t="str">
        <f t="shared" si="39"/>
        <v/>
      </c>
      <c r="AE164" s="497">
        <f t="shared" si="41"/>
        <v>0</v>
      </c>
      <c r="AF164" s="132"/>
      <c r="AG164" s="290"/>
    </row>
    <row r="165" spans="1:33" ht="14.25" customHeight="1" x14ac:dyDescent="0.3">
      <c r="A165" s="284">
        <v>139</v>
      </c>
      <c r="B165" s="655" t="str">
        <f>IF('Competitor List'!K144="Y",'Competitor List'!C144," ")</f>
        <v xml:space="preserve"> </v>
      </c>
      <c r="C165" s="671"/>
      <c r="D165" s="315" t="str">
        <f>IF('Competitor List'!I144="Y","Y","N")</f>
        <v>N</v>
      </c>
      <c r="E165" s="285">
        <f>'LIGHT GUN'!E165</f>
        <v>719</v>
      </c>
      <c r="F165" s="510" t="str">
        <f xml:space="preserve"> T('Competitor List'!G144)</f>
        <v/>
      </c>
      <c r="G165" s="234"/>
      <c r="H165" s="234"/>
      <c r="I165" s="235"/>
      <c r="J165" s="256"/>
      <c r="K165" s="256"/>
      <c r="L165" s="257"/>
      <c r="M165" s="234"/>
      <c r="N165" s="234"/>
      <c r="O165" s="235"/>
      <c r="P165" s="256"/>
      <c r="Q165" s="256"/>
      <c r="R165" s="257"/>
      <c r="S165" s="117" t="str">
        <f t="shared" si="32"/>
        <v>DQ</v>
      </c>
      <c r="T165" s="117" t="str">
        <f t="shared" si="33"/>
        <v>DQ</v>
      </c>
      <c r="U165" s="316">
        <f t="shared" si="40"/>
        <v>0</v>
      </c>
      <c r="V165" s="78" t="str">
        <f t="shared" si="34"/>
        <v>DQ</v>
      </c>
      <c r="W165" s="117" t="str">
        <f t="shared" si="35"/>
        <v>DQ</v>
      </c>
      <c r="X165" s="286" t="str">
        <f t="shared" si="31"/>
        <v>DQ</v>
      </c>
      <c r="Y165" s="287" t="str">
        <f t="shared" si="36"/>
        <v>DQ</v>
      </c>
      <c r="Z165" s="93" t="str">
        <f t="shared" si="37"/>
        <v>DQ</v>
      </c>
      <c r="AA165" s="132" t="str">
        <f t="shared" si="38"/>
        <v>DQ</v>
      </c>
      <c r="AB165" s="430" t="str">
        <f t="shared" si="42"/>
        <v/>
      </c>
      <c r="AC165" s="431" t="str">
        <f t="shared" si="43"/>
        <v/>
      </c>
      <c r="AD165" s="505" t="str">
        <f t="shared" si="39"/>
        <v/>
      </c>
      <c r="AE165" s="495">
        <f t="shared" si="41"/>
        <v>0</v>
      </c>
      <c r="AF165" s="132"/>
      <c r="AG165" s="290"/>
    </row>
    <row r="166" spans="1:33" ht="14.25" customHeight="1" x14ac:dyDescent="0.3">
      <c r="A166" s="271">
        <v>140</v>
      </c>
      <c r="B166" s="653" t="str">
        <f>IF('Competitor List'!K145="Y",'Competitor List'!C145," ")</f>
        <v xml:space="preserve"> </v>
      </c>
      <c r="C166" s="672"/>
      <c r="D166" s="313" t="str">
        <f>IF('Competitor List'!I145="Y","Y","N")</f>
        <v>N</v>
      </c>
      <c r="E166" s="272">
        <f>'LIGHT GUN'!E166</f>
        <v>720</v>
      </c>
      <c r="F166" s="511" t="str">
        <f xml:space="preserve"> T('Competitor List'!G145)</f>
        <v/>
      </c>
      <c r="G166" s="43"/>
      <c r="H166" s="43"/>
      <c r="I166" s="44"/>
      <c r="J166" s="244"/>
      <c r="K166" s="244"/>
      <c r="L166" s="245"/>
      <c r="M166" s="43"/>
      <c r="N166" s="43"/>
      <c r="O166" s="44"/>
      <c r="P166" s="244"/>
      <c r="Q166" s="244"/>
      <c r="R166" s="245"/>
      <c r="S166" s="115" t="str">
        <f t="shared" si="32"/>
        <v>DQ</v>
      </c>
      <c r="T166" s="115" t="str">
        <f t="shared" si="33"/>
        <v>DQ</v>
      </c>
      <c r="U166" s="314">
        <f t="shared" si="40"/>
        <v>0</v>
      </c>
      <c r="V166" s="32" t="str">
        <f t="shared" si="34"/>
        <v>DQ</v>
      </c>
      <c r="W166" s="115" t="str">
        <f t="shared" si="35"/>
        <v>DQ</v>
      </c>
      <c r="X166" s="273" t="str">
        <f t="shared" si="31"/>
        <v>DQ</v>
      </c>
      <c r="Y166" s="274" t="str">
        <f t="shared" si="36"/>
        <v>DQ</v>
      </c>
      <c r="Z166" s="93" t="str">
        <f t="shared" si="37"/>
        <v>DQ</v>
      </c>
      <c r="AA166" s="132" t="str">
        <f t="shared" si="38"/>
        <v>DQ</v>
      </c>
      <c r="AB166" s="432" t="str">
        <f t="shared" si="42"/>
        <v/>
      </c>
      <c r="AC166" s="433" t="str">
        <f t="shared" si="43"/>
        <v/>
      </c>
      <c r="AD166" s="506" t="str">
        <f t="shared" si="39"/>
        <v/>
      </c>
      <c r="AE166" s="496">
        <f t="shared" si="41"/>
        <v>0</v>
      </c>
      <c r="AF166" s="132"/>
      <c r="AG166" s="290"/>
    </row>
    <row r="167" spans="1:33" ht="14.25" customHeight="1" thickBot="1" x14ac:dyDescent="0.35">
      <c r="A167" s="275">
        <v>141</v>
      </c>
      <c r="B167" s="656" t="str">
        <f>IF('Competitor List'!K146="Y",'Competitor List'!C146," ")</f>
        <v xml:space="preserve"> </v>
      </c>
      <c r="C167" s="673"/>
      <c r="D167" s="320" t="str">
        <f>IF('Competitor List'!I146="Y","Y","N")</f>
        <v>N</v>
      </c>
      <c r="E167" s="276">
        <f>'LIGHT GUN'!E167</f>
        <v>801</v>
      </c>
      <c r="F167" s="512" t="str">
        <f xml:space="preserve"> T('Competitor List'!G146)</f>
        <v/>
      </c>
      <c r="G167" s="232"/>
      <c r="H167" s="232"/>
      <c r="I167" s="233"/>
      <c r="J167" s="247"/>
      <c r="K167" s="247"/>
      <c r="L167" s="248"/>
      <c r="M167" s="232"/>
      <c r="N167" s="232"/>
      <c r="O167" s="233"/>
      <c r="P167" s="247"/>
      <c r="Q167" s="247"/>
      <c r="R167" s="248"/>
      <c r="S167" s="122" t="str">
        <f t="shared" si="32"/>
        <v>DQ</v>
      </c>
      <c r="T167" s="122" t="str">
        <f t="shared" si="33"/>
        <v>DQ</v>
      </c>
      <c r="U167" s="317">
        <f t="shared" si="40"/>
        <v>0</v>
      </c>
      <c r="V167" s="75" t="str">
        <f t="shared" si="34"/>
        <v>DQ</v>
      </c>
      <c r="W167" s="122" t="str">
        <f t="shared" si="35"/>
        <v>DQ</v>
      </c>
      <c r="X167" s="277" t="str">
        <f t="shared" si="31"/>
        <v>DQ</v>
      </c>
      <c r="Y167" s="278" t="str">
        <f t="shared" si="36"/>
        <v>DQ</v>
      </c>
      <c r="Z167" s="93" t="str">
        <f t="shared" si="37"/>
        <v>DQ</v>
      </c>
      <c r="AA167" s="132" t="str">
        <f t="shared" si="38"/>
        <v>DQ</v>
      </c>
      <c r="AB167" s="434" t="str">
        <f t="shared" si="42"/>
        <v/>
      </c>
      <c r="AC167" s="435" t="str">
        <f t="shared" si="43"/>
        <v/>
      </c>
      <c r="AD167" s="507" t="str">
        <f t="shared" si="39"/>
        <v/>
      </c>
      <c r="AE167" s="497">
        <f t="shared" si="41"/>
        <v>0</v>
      </c>
      <c r="AF167" s="132"/>
      <c r="AG167" s="290"/>
    </row>
    <row r="168" spans="1:33" ht="14.25" customHeight="1" x14ac:dyDescent="0.3">
      <c r="A168" s="267">
        <v>142</v>
      </c>
      <c r="B168" s="655" t="str">
        <f>IF('Competitor List'!K147="Y",'Competitor List'!C147," ")</f>
        <v xml:space="preserve"> </v>
      </c>
      <c r="C168" s="671"/>
      <c r="D168" s="315" t="str">
        <f>IF('Competitor List'!I147="Y","Y","N")</f>
        <v>N</v>
      </c>
      <c r="E168" s="268">
        <f>'LIGHT GUN'!E168</f>
        <v>802</v>
      </c>
      <c r="F168" s="510" t="str">
        <f xml:space="preserve"> T('Competitor List'!G147)</f>
        <v/>
      </c>
      <c r="G168" s="230"/>
      <c r="H168" s="230"/>
      <c r="I168" s="236"/>
      <c r="J168" s="250"/>
      <c r="K168" s="250"/>
      <c r="L168" s="251"/>
      <c r="M168" s="230"/>
      <c r="N168" s="230"/>
      <c r="O168" s="236"/>
      <c r="P168" s="250"/>
      <c r="Q168" s="250"/>
      <c r="R168" s="251"/>
      <c r="S168" s="118" t="str">
        <f t="shared" si="32"/>
        <v>DQ</v>
      </c>
      <c r="T168" s="118" t="str">
        <f t="shared" si="33"/>
        <v>DQ</v>
      </c>
      <c r="U168" s="316">
        <f t="shared" si="40"/>
        <v>0</v>
      </c>
      <c r="V168" s="87" t="str">
        <f t="shared" si="34"/>
        <v>DQ</v>
      </c>
      <c r="W168" s="118" t="str">
        <f t="shared" si="35"/>
        <v>DQ</v>
      </c>
      <c r="X168" s="269" t="str">
        <f t="shared" si="31"/>
        <v>DQ</v>
      </c>
      <c r="Y168" s="270" t="str">
        <f t="shared" si="36"/>
        <v>DQ</v>
      </c>
      <c r="Z168" s="93" t="str">
        <f t="shared" si="37"/>
        <v>DQ</v>
      </c>
      <c r="AA168" s="132" t="str">
        <f t="shared" si="38"/>
        <v>DQ</v>
      </c>
      <c r="AB168" s="430" t="str">
        <f t="shared" si="42"/>
        <v/>
      </c>
      <c r="AC168" s="431" t="str">
        <f t="shared" si="43"/>
        <v/>
      </c>
      <c r="AD168" s="505" t="str">
        <f t="shared" si="39"/>
        <v/>
      </c>
      <c r="AE168" s="495">
        <f t="shared" si="41"/>
        <v>0</v>
      </c>
      <c r="AF168" s="132"/>
      <c r="AG168" s="290"/>
    </row>
    <row r="169" spans="1:33" ht="14.25" customHeight="1" x14ac:dyDescent="0.3">
      <c r="A169" s="271">
        <v>143</v>
      </c>
      <c r="B169" s="653" t="str">
        <f>IF('Competitor List'!K148="Y",'Competitor List'!C148," ")</f>
        <v xml:space="preserve"> </v>
      </c>
      <c r="C169" s="672"/>
      <c r="D169" s="313" t="str">
        <f>IF('Competitor List'!I148="Y","Y","N")</f>
        <v>N</v>
      </c>
      <c r="E169" s="272">
        <f>'LIGHT GUN'!E169</f>
        <v>803</v>
      </c>
      <c r="F169" s="511" t="str">
        <f xml:space="preserve"> T('Competitor List'!G148)</f>
        <v/>
      </c>
      <c r="G169" s="43"/>
      <c r="H169" s="43"/>
      <c r="I169" s="44"/>
      <c r="J169" s="244"/>
      <c r="K169" s="244"/>
      <c r="L169" s="245"/>
      <c r="M169" s="43"/>
      <c r="N169" s="43"/>
      <c r="O169" s="44"/>
      <c r="P169" s="244"/>
      <c r="Q169" s="244"/>
      <c r="R169" s="245"/>
      <c r="S169" s="115" t="str">
        <f t="shared" si="32"/>
        <v>DQ</v>
      </c>
      <c r="T169" s="115" t="str">
        <f t="shared" si="33"/>
        <v>DQ</v>
      </c>
      <c r="U169" s="314">
        <f t="shared" si="40"/>
        <v>0</v>
      </c>
      <c r="V169" s="32" t="str">
        <f t="shared" si="34"/>
        <v>DQ</v>
      </c>
      <c r="W169" s="115" t="str">
        <f t="shared" si="35"/>
        <v>DQ</v>
      </c>
      <c r="X169" s="273" t="str">
        <f t="shared" si="31"/>
        <v>DQ</v>
      </c>
      <c r="Y169" s="274" t="str">
        <f t="shared" si="36"/>
        <v>DQ</v>
      </c>
      <c r="Z169" s="93" t="str">
        <f t="shared" si="37"/>
        <v>DQ</v>
      </c>
      <c r="AA169" s="132" t="str">
        <f t="shared" si="38"/>
        <v>DQ</v>
      </c>
      <c r="AB169" s="432" t="str">
        <f t="shared" si="42"/>
        <v/>
      </c>
      <c r="AC169" s="433" t="str">
        <f t="shared" si="43"/>
        <v/>
      </c>
      <c r="AD169" s="506" t="str">
        <f t="shared" si="39"/>
        <v/>
      </c>
      <c r="AE169" s="496">
        <f t="shared" si="41"/>
        <v>0</v>
      </c>
      <c r="AF169" s="132"/>
      <c r="AG169" s="290"/>
    </row>
    <row r="170" spans="1:33" ht="14.25" customHeight="1" thickBot="1" x14ac:dyDescent="0.35">
      <c r="A170" s="279">
        <v>144</v>
      </c>
      <c r="B170" s="656" t="str">
        <f>IF('Competitor List'!K149="Y",'Competitor List'!C149," ")</f>
        <v xml:space="preserve"> </v>
      </c>
      <c r="C170" s="673"/>
      <c r="D170" s="320" t="str">
        <f>IF('Competitor List'!I149="Y","Y","N")</f>
        <v>N</v>
      </c>
      <c r="E170" s="280">
        <f>'LIGHT GUN'!E170</f>
        <v>804</v>
      </c>
      <c r="F170" s="512" t="str">
        <f xml:space="preserve"> T('Competitor List'!G149)</f>
        <v/>
      </c>
      <c r="G170" s="231"/>
      <c r="H170" s="231"/>
      <c r="I170" s="237"/>
      <c r="J170" s="253"/>
      <c r="K170" s="253"/>
      <c r="L170" s="254"/>
      <c r="M170" s="231"/>
      <c r="N170" s="231"/>
      <c r="O170" s="237"/>
      <c r="P170" s="253"/>
      <c r="Q170" s="253"/>
      <c r="R170" s="254"/>
      <c r="S170" s="120" t="str">
        <f t="shared" si="32"/>
        <v>DQ</v>
      </c>
      <c r="T170" s="120" t="str">
        <f t="shared" si="33"/>
        <v>DQ</v>
      </c>
      <c r="U170" s="317">
        <f t="shared" si="40"/>
        <v>0</v>
      </c>
      <c r="V170" s="71" t="str">
        <f t="shared" si="34"/>
        <v>DQ</v>
      </c>
      <c r="W170" s="120" t="str">
        <f t="shared" si="35"/>
        <v>DQ</v>
      </c>
      <c r="X170" s="281" t="str">
        <f t="shared" si="31"/>
        <v>DQ</v>
      </c>
      <c r="Y170" s="282" t="str">
        <f t="shared" si="36"/>
        <v>DQ</v>
      </c>
      <c r="Z170" s="93" t="str">
        <f t="shared" si="37"/>
        <v>DQ</v>
      </c>
      <c r="AA170" s="132" t="str">
        <f t="shared" si="38"/>
        <v>DQ</v>
      </c>
      <c r="AB170" s="434" t="str">
        <f t="shared" si="42"/>
        <v/>
      </c>
      <c r="AC170" s="435" t="str">
        <f t="shared" si="43"/>
        <v/>
      </c>
      <c r="AD170" s="507" t="str">
        <f t="shared" si="39"/>
        <v/>
      </c>
      <c r="AE170" s="497">
        <f t="shared" si="41"/>
        <v>0</v>
      </c>
      <c r="AF170" s="132"/>
      <c r="AG170" s="290"/>
    </row>
    <row r="171" spans="1:33" ht="14.25" customHeight="1" x14ac:dyDescent="0.3">
      <c r="A171" s="284">
        <v>145</v>
      </c>
      <c r="B171" s="655" t="str">
        <f>IF('Competitor List'!K150="Y",'Competitor List'!C150," ")</f>
        <v xml:space="preserve"> </v>
      </c>
      <c r="C171" s="671"/>
      <c r="D171" s="315" t="str">
        <f>IF('Competitor List'!I150="Y","Y","N")</f>
        <v>N</v>
      </c>
      <c r="E171" s="285">
        <f>'LIGHT GUN'!E171</f>
        <v>805</v>
      </c>
      <c r="F171" s="510" t="str">
        <f xml:space="preserve"> T('Competitor List'!G150)</f>
        <v/>
      </c>
      <c r="G171" s="234"/>
      <c r="H171" s="234"/>
      <c r="I171" s="235"/>
      <c r="J171" s="256"/>
      <c r="K171" s="256"/>
      <c r="L171" s="257"/>
      <c r="M171" s="234"/>
      <c r="N171" s="234"/>
      <c r="O171" s="235"/>
      <c r="P171" s="256"/>
      <c r="Q171" s="256"/>
      <c r="R171" s="257"/>
      <c r="S171" s="117" t="str">
        <f t="shared" si="32"/>
        <v>DQ</v>
      </c>
      <c r="T171" s="117" t="str">
        <f t="shared" si="33"/>
        <v>DQ</v>
      </c>
      <c r="U171" s="316">
        <f t="shared" si="40"/>
        <v>0</v>
      </c>
      <c r="V171" s="78" t="str">
        <f t="shared" si="34"/>
        <v>DQ</v>
      </c>
      <c r="W171" s="117" t="str">
        <f t="shared" si="35"/>
        <v>DQ</v>
      </c>
      <c r="X171" s="286" t="str">
        <f t="shared" si="31"/>
        <v>DQ</v>
      </c>
      <c r="Y171" s="287" t="str">
        <f t="shared" si="36"/>
        <v>DQ</v>
      </c>
      <c r="Z171" s="93" t="str">
        <f t="shared" si="37"/>
        <v>DQ</v>
      </c>
      <c r="AA171" s="132" t="str">
        <f t="shared" si="38"/>
        <v>DQ</v>
      </c>
      <c r="AB171" s="430" t="str">
        <f t="shared" si="42"/>
        <v/>
      </c>
      <c r="AC171" s="431" t="str">
        <f t="shared" si="43"/>
        <v/>
      </c>
      <c r="AD171" s="505" t="str">
        <f t="shared" si="39"/>
        <v/>
      </c>
      <c r="AE171" s="495">
        <f t="shared" si="41"/>
        <v>0</v>
      </c>
      <c r="AF171" s="132"/>
      <c r="AG171" s="290"/>
    </row>
    <row r="172" spans="1:33" ht="14.25" customHeight="1" x14ac:dyDescent="0.3">
      <c r="A172" s="271">
        <v>146</v>
      </c>
      <c r="B172" s="653" t="str">
        <f>IF('Competitor List'!K151="Y",'Competitor List'!C151," ")</f>
        <v xml:space="preserve"> </v>
      </c>
      <c r="C172" s="672"/>
      <c r="D172" s="313" t="str">
        <f>IF('Competitor List'!I151="Y","Y","N")</f>
        <v>N</v>
      </c>
      <c r="E172" s="272">
        <f>'LIGHT GUN'!E172</f>
        <v>806</v>
      </c>
      <c r="F172" s="511" t="str">
        <f xml:space="preserve"> T('Competitor List'!G151)</f>
        <v/>
      </c>
      <c r="G172" s="43"/>
      <c r="H172" s="43"/>
      <c r="I172" s="44"/>
      <c r="J172" s="244"/>
      <c r="K172" s="244"/>
      <c r="L172" s="245"/>
      <c r="M172" s="43"/>
      <c r="N172" s="43"/>
      <c r="O172" s="44"/>
      <c r="P172" s="244"/>
      <c r="Q172" s="244"/>
      <c r="R172" s="245"/>
      <c r="S172" s="115" t="str">
        <f t="shared" si="32"/>
        <v>DQ</v>
      </c>
      <c r="T172" s="115" t="str">
        <f t="shared" si="33"/>
        <v>DQ</v>
      </c>
      <c r="U172" s="314">
        <f t="shared" si="40"/>
        <v>0</v>
      </c>
      <c r="V172" s="32" t="str">
        <f t="shared" si="34"/>
        <v>DQ</v>
      </c>
      <c r="W172" s="115" t="str">
        <f t="shared" si="35"/>
        <v>DQ</v>
      </c>
      <c r="X172" s="273" t="str">
        <f t="shared" si="31"/>
        <v>DQ</v>
      </c>
      <c r="Y172" s="274" t="str">
        <f t="shared" si="36"/>
        <v>DQ</v>
      </c>
      <c r="Z172" s="93" t="str">
        <f t="shared" si="37"/>
        <v>DQ</v>
      </c>
      <c r="AA172" s="132" t="str">
        <f t="shared" si="38"/>
        <v>DQ</v>
      </c>
      <c r="AB172" s="432" t="str">
        <f t="shared" si="42"/>
        <v/>
      </c>
      <c r="AC172" s="433" t="str">
        <f t="shared" si="43"/>
        <v/>
      </c>
      <c r="AD172" s="506" t="str">
        <f t="shared" si="39"/>
        <v/>
      </c>
      <c r="AE172" s="496">
        <f t="shared" si="41"/>
        <v>0</v>
      </c>
      <c r="AF172" s="132"/>
      <c r="AG172" s="290"/>
    </row>
    <row r="173" spans="1:33" ht="14.25" customHeight="1" thickBot="1" x14ac:dyDescent="0.35">
      <c r="A173" s="275">
        <v>147</v>
      </c>
      <c r="B173" s="656" t="str">
        <f>IF('Competitor List'!K152="Y",'Competitor List'!C152," ")</f>
        <v xml:space="preserve"> </v>
      </c>
      <c r="C173" s="673"/>
      <c r="D173" s="320" t="str">
        <f>IF('Competitor List'!I152="Y","Y","N")</f>
        <v>N</v>
      </c>
      <c r="E173" s="276">
        <f>'LIGHT GUN'!E173</f>
        <v>807</v>
      </c>
      <c r="F173" s="512" t="str">
        <f xml:space="preserve"> T('Competitor List'!G152)</f>
        <v/>
      </c>
      <c r="G173" s="232"/>
      <c r="H173" s="232"/>
      <c r="I173" s="233"/>
      <c r="J173" s="247"/>
      <c r="K173" s="247"/>
      <c r="L173" s="248"/>
      <c r="M173" s="232"/>
      <c r="N173" s="232"/>
      <c r="O173" s="233"/>
      <c r="P173" s="247"/>
      <c r="Q173" s="247"/>
      <c r="R173" s="248"/>
      <c r="S173" s="122" t="str">
        <f t="shared" si="32"/>
        <v>DQ</v>
      </c>
      <c r="T173" s="122" t="str">
        <f t="shared" si="33"/>
        <v>DQ</v>
      </c>
      <c r="U173" s="317">
        <f t="shared" si="40"/>
        <v>0</v>
      </c>
      <c r="V173" s="75" t="str">
        <f t="shared" si="34"/>
        <v>DQ</v>
      </c>
      <c r="W173" s="122" t="str">
        <f t="shared" si="35"/>
        <v>DQ</v>
      </c>
      <c r="X173" s="277" t="str">
        <f t="shared" si="31"/>
        <v>DQ</v>
      </c>
      <c r="Y173" s="278" t="str">
        <f t="shared" si="36"/>
        <v>DQ</v>
      </c>
      <c r="Z173" s="93" t="str">
        <f t="shared" si="37"/>
        <v>DQ</v>
      </c>
      <c r="AA173" s="132" t="str">
        <f t="shared" si="38"/>
        <v>DQ</v>
      </c>
      <c r="AB173" s="434" t="str">
        <f t="shared" si="42"/>
        <v/>
      </c>
      <c r="AC173" s="435" t="str">
        <f t="shared" si="43"/>
        <v/>
      </c>
      <c r="AD173" s="507" t="str">
        <f t="shared" si="39"/>
        <v/>
      </c>
      <c r="AE173" s="497">
        <f t="shared" si="41"/>
        <v>0</v>
      </c>
      <c r="AF173" s="132"/>
      <c r="AG173" s="290"/>
    </row>
    <row r="174" spans="1:33" ht="14.25" customHeight="1" x14ac:dyDescent="0.3">
      <c r="A174" s="267">
        <v>148</v>
      </c>
      <c r="B174" s="655" t="str">
        <f>IF('Competitor List'!K153="Y",'Competitor List'!C153," ")</f>
        <v xml:space="preserve"> </v>
      </c>
      <c r="C174" s="671"/>
      <c r="D174" s="315" t="str">
        <f>IF('Competitor List'!I153="Y","Y","N")</f>
        <v>N</v>
      </c>
      <c r="E174" s="268">
        <f>'LIGHT GUN'!E174</f>
        <v>808</v>
      </c>
      <c r="F174" s="510" t="str">
        <f xml:space="preserve"> T('Competitor List'!G153)</f>
        <v/>
      </c>
      <c r="G174" s="230"/>
      <c r="H174" s="230"/>
      <c r="I174" s="236"/>
      <c r="J174" s="250"/>
      <c r="K174" s="250"/>
      <c r="L174" s="251"/>
      <c r="M174" s="230"/>
      <c r="N174" s="230"/>
      <c r="O174" s="236"/>
      <c r="P174" s="250"/>
      <c r="Q174" s="250"/>
      <c r="R174" s="251"/>
      <c r="S174" s="118" t="str">
        <f t="shared" si="32"/>
        <v>DQ</v>
      </c>
      <c r="T174" s="118" t="str">
        <f t="shared" si="33"/>
        <v>DQ</v>
      </c>
      <c r="U174" s="316">
        <f t="shared" si="40"/>
        <v>0</v>
      </c>
      <c r="V174" s="87" t="str">
        <f t="shared" si="34"/>
        <v>DQ</v>
      </c>
      <c r="W174" s="118" t="str">
        <f t="shared" si="35"/>
        <v>DQ</v>
      </c>
      <c r="X174" s="269" t="str">
        <f t="shared" si="31"/>
        <v>DQ</v>
      </c>
      <c r="Y174" s="270" t="str">
        <f t="shared" si="36"/>
        <v>DQ</v>
      </c>
      <c r="Z174" s="93" t="str">
        <f t="shared" si="37"/>
        <v>DQ</v>
      </c>
      <c r="AA174" s="132" t="str">
        <f t="shared" si="38"/>
        <v>DQ</v>
      </c>
      <c r="AB174" s="430" t="str">
        <f t="shared" si="42"/>
        <v/>
      </c>
      <c r="AC174" s="431" t="str">
        <f t="shared" si="43"/>
        <v/>
      </c>
      <c r="AD174" s="505" t="str">
        <f t="shared" si="39"/>
        <v/>
      </c>
      <c r="AE174" s="495">
        <f t="shared" si="41"/>
        <v>0</v>
      </c>
      <c r="AF174" s="132"/>
      <c r="AG174" s="290"/>
    </row>
    <row r="175" spans="1:33" ht="14.25" customHeight="1" x14ac:dyDescent="0.3">
      <c r="A175" s="271">
        <v>149</v>
      </c>
      <c r="B175" s="653" t="str">
        <f>IF('Competitor List'!K154="Y",'Competitor List'!C154," ")</f>
        <v xml:space="preserve"> </v>
      </c>
      <c r="C175" s="672"/>
      <c r="D175" s="313" t="str">
        <f>IF('Competitor List'!I154="Y","Y","N")</f>
        <v>N</v>
      </c>
      <c r="E175" s="272">
        <f>'LIGHT GUN'!E175</f>
        <v>809</v>
      </c>
      <c r="F175" s="511" t="str">
        <f xml:space="preserve"> T('Competitor List'!G154)</f>
        <v/>
      </c>
      <c r="G175" s="43"/>
      <c r="H175" s="43"/>
      <c r="I175" s="44"/>
      <c r="J175" s="244"/>
      <c r="K175" s="244"/>
      <c r="L175" s="245"/>
      <c r="M175" s="43"/>
      <c r="N175" s="43"/>
      <c r="O175" s="44"/>
      <c r="P175" s="244"/>
      <c r="Q175" s="244"/>
      <c r="R175" s="245"/>
      <c r="S175" s="115" t="str">
        <f t="shared" si="32"/>
        <v>DQ</v>
      </c>
      <c r="T175" s="115" t="str">
        <f t="shared" si="33"/>
        <v>DQ</v>
      </c>
      <c r="U175" s="314">
        <f t="shared" si="40"/>
        <v>0</v>
      </c>
      <c r="V175" s="32" t="str">
        <f t="shared" si="34"/>
        <v>DQ</v>
      </c>
      <c r="W175" s="115" t="str">
        <f t="shared" si="35"/>
        <v>DQ</v>
      </c>
      <c r="X175" s="273" t="str">
        <f t="shared" si="31"/>
        <v>DQ</v>
      </c>
      <c r="Y175" s="274" t="str">
        <f t="shared" si="36"/>
        <v>DQ</v>
      </c>
      <c r="Z175" s="93" t="str">
        <f t="shared" si="37"/>
        <v>DQ</v>
      </c>
      <c r="AA175" s="132" t="str">
        <f t="shared" si="38"/>
        <v>DQ</v>
      </c>
      <c r="AB175" s="432" t="str">
        <f t="shared" si="42"/>
        <v/>
      </c>
      <c r="AC175" s="433" t="str">
        <f t="shared" si="43"/>
        <v/>
      </c>
      <c r="AD175" s="506" t="str">
        <f t="shared" si="39"/>
        <v/>
      </c>
      <c r="AE175" s="496">
        <f t="shared" si="41"/>
        <v>0</v>
      </c>
      <c r="AF175" s="132"/>
      <c r="AG175" s="290"/>
    </row>
    <row r="176" spans="1:33" ht="14.25" customHeight="1" thickBot="1" x14ac:dyDescent="0.35">
      <c r="A176" s="279">
        <v>150</v>
      </c>
      <c r="B176" s="656" t="str">
        <f>IF('Competitor List'!K155="Y",'Competitor List'!C155," ")</f>
        <v xml:space="preserve"> </v>
      </c>
      <c r="C176" s="673"/>
      <c r="D176" s="448" t="str">
        <f>IF('Competitor List'!I155="Y","Y","N")</f>
        <v>N</v>
      </c>
      <c r="E176" s="280">
        <f>'LIGHT GUN'!E176</f>
        <v>810</v>
      </c>
      <c r="F176" s="513" t="str">
        <f xml:space="preserve"> T('Competitor List'!G155)</f>
        <v/>
      </c>
      <c r="G176" s="231"/>
      <c r="H176" s="231"/>
      <c r="I176" s="237"/>
      <c r="J176" s="253"/>
      <c r="K176" s="253"/>
      <c r="L176" s="254"/>
      <c r="M176" s="231"/>
      <c r="N176" s="231"/>
      <c r="O176" s="237"/>
      <c r="P176" s="253"/>
      <c r="Q176" s="253"/>
      <c r="R176" s="254"/>
      <c r="S176" s="120" t="str">
        <f t="shared" si="32"/>
        <v>DQ</v>
      </c>
      <c r="T176" s="120" t="str">
        <f t="shared" si="33"/>
        <v>DQ</v>
      </c>
      <c r="U176" s="317">
        <f t="shared" si="40"/>
        <v>0</v>
      </c>
      <c r="V176" s="71" t="str">
        <f t="shared" si="34"/>
        <v>DQ</v>
      </c>
      <c r="W176" s="120" t="str">
        <f t="shared" si="35"/>
        <v>DQ</v>
      </c>
      <c r="X176" s="281" t="str">
        <f t="shared" si="31"/>
        <v>DQ</v>
      </c>
      <c r="Y176" s="282" t="str">
        <f t="shared" si="36"/>
        <v>DQ</v>
      </c>
      <c r="Z176" s="93" t="str">
        <f t="shared" si="37"/>
        <v>DQ</v>
      </c>
      <c r="AA176" s="132" t="str">
        <f t="shared" si="38"/>
        <v>DQ</v>
      </c>
      <c r="AB176" s="434" t="str">
        <f t="shared" si="42"/>
        <v/>
      </c>
      <c r="AC176" s="435" t="str">
        <f t="shared" si="43"/>
        <v/>
      </c>
      <c r="AD176" s="507" t="str">
        <f t="shared" si="39"/>
        <v/>
      </c>
      <c r="AE176" s="497">
        <f t="shared" si="41"/>
        <v>0</v>
      </c>
      <c r="AF176" s="132"/>
      <c r="AG176" s="290"/>
    </row>
  </sheetData>
  <sheetProtection sheet="1" objects="1" scenarios="1"/>
  <mergeCells count="238">
    <mergeCell ref="AI35:AK35"/>
    <mergeCell ref="AB25:AE25"/>
    <mergeCell ref="T8:AC8"/>
    <mergeCell ref="U11:Y11"/>
    <mergeCell ref="U12:Y12"/>
    <mergeCell ref="U13:Y13"/>
    <mergeCell ref="U14:Y14"/>
    <mergeCell ref="U15:Y15"/>
    <mergeCell ref="U16:Y16"/>
    <mergeCell ref="U17:Y17"/>
    <mergeCell ref="U18:Y18"/>
    <mergeCell ref="U19:Y19"/>
    <mergeCell ref="AB9:AC9"/>
    <mergeCell ref="AB10:AC10"/>
    <mergeCell ref="AB11:AC11"/>
    <mergeCell ref="AB12:AC12"/>
    <mergeCell ref="AB13:AC13"/>
    <mergeCell ref="AB14:AC14"/>
    <mergeCell ref="AB15:AC15"/>
    <mergeCell ref="AB16:AC16"/>
    <mergeCell ref="AB17:AC17"/>
    <mergeCell ref="AB18:AC18"/>
    <mergeCell ref="AB19:AC19"/>
    <mergeCell ref="AB20:AC20"/>
    <mergeCell ref="B14:E14"/>
    <mergeCell ref="B15:E15"/>
    <mergeCell ref="U9:Y9"/>
    <mergeCell ref="U10:Y10"/>
    <mergeCell ref="AB21:AC21"/>
    <mergeCell ref="AB22:AC22"/>
    <mergeCell ref="AB23:AC23"/>
    <mergeCell ref="J21:O21"/>
    <mergeCell ref="P23:Q23"/>
    <mergeCell ref="P22:Q22"/>
    <mergeCell ref="P21:Q21"/>
    <mergeCell ref="I20:R20"/>
    <mergeCell ref="U22:X22"/>
    <mergeCell ref="U20:Y20"/>
    <mergeCell ref="U21:Y21"/>
    <mergeCell ref="T23:X23"/>
    <mergeCell ref="A6:Y6"/>
    <mergeCell ref="A8:F8"/>
    <mergeCell ref="J9:Q9"/>
    <mergeCell ref="J10:Q10"/>
    <mergeCell ref="J11:Q11"/>
    <mergeCell ref="J12:Q12"/>
    <mergeCell ref="J13:Q13"/>
    <mergeCell ref="B10:E10"/>
    <mergeCell ref="B11:E11"/>
    <mergeCell ref="B12:E12"/>
    <mergeCell ref="B13:E13"/>
    <mergeCell ref="B151:C151"/>
    <mergeCell ref="B152:C152"/>
    <mergeCell ref="B153:C153"/>
    <mergeCell ref="B154:C154"/>
    <mergeCell ref="B155:C155"/>
    <mergeCell ref="B146:C146"/>
    <mergeCell ref="B147:C147"/>
    <mergeCell ref="B148:C148"/>
    <mergeCell ref="B149:C149"/>
    <mergeCell ref="B150:C150"/>
    <mergeCell ref="B161:C161"/>
    <mergeCell ref="B162:C162"/>
    <mergeCell ref="B163:C163"/>
    <mergeCell ref="B164:C164"/>
    <mergeCell ref="B165:C165"/>
    <mergeCell ref="B156:C156"/>
    <mergeCell ref="B157:C157"/>
    <mergeCell ref="B158:C158"/>
    <mergeCell ref="B159:C159"/>
    <mergeCell ref="B160:C160"/>
    <mergeCell ref="B176:C176"/>
    <mergeCell ref="B171:C171"/>
    <mergeCell ref="B172:C172"/>
    <mergeCell ref="B173:C173"/>
    <mergeCell ref="B174:C174"/>
    <mergeCell ref="B175:C175"/>
    <mergeCell ref="B166:C166"/>
    <mergeCell ref="B167:C167"/>
    <mergeCell ref="B168:C168"/>
    <mergeCell ref="B169:C169"/>
    <mergeCell ref="B170:C170"/>
    <mergeCell ref="B143:C143"/>
    <mergeCell ref="B144:C144"/>
    <mergeCell ref="B145:C145"/>
    <mergeCell ref="B136:C136"/>
    <mergeCell ref="B137:C137"/>
    <mergeCell ref="B138:C138"/>
    <mergeCell ref="B139:C139"/>
    <mergeCell ref="B140:C140"/>
    <mergeCell ref="B131:C131"/>
    <mergeCell ref="B132:C132"/>
    <mergeCell ref="B133:C133"/>
    <mergeCell ref="B134:C134"/>
    <mergeCell ref="B135:C135"/>
    <mergeCell ref="B141:C141"/>
    <mergeCell ref="B142:C142"/>
    <mergeCell ref="B126:C126"/>
    <mergeCell ref="B127:C127"/>
    <mergeCell ref="B128:C128"/>
    <mergeCell ref="B129:C129"/>
    <mergeCell ref="B130:C130"/>
    <mergeCell ref="B121:C121"/>
    <mergeCell ref="B122:C122"/>
    <mergeCell ref="B123:C123"/>
    <mergeCell ref="B124:C124"/>
    <mergeCell ref="B125:C125"/>
    <mergeCell ref="B116:C116"/>
    <mergeCell ref="B117:C117"/>
    <mergeCell ref="B118:C118"/>
    <mergeCell ref="B119:C119"/>
    <mergeCell ref="B120:C120"/>
    <mergeCell ref="B111:C111"/>
    <mergeCell ref="B112:C112"/>
    <mergeCell ref="B113:C113"/>
    <mergeCell ref="B114:C114"/>
    <mergeCell ref="B115:C115"/>
    <mergeCell ref="B106:C106"/>
    <mergeCell ref="B107:C107"/>
    <mergeCell ref="B108:C108"/>
    <mergeCell ref="B109:C109"/>
    <mergeCell ref="B110:C110"/>
    <mergeCell ref="B101:C101"/>
    <mergeCell ref="B102:C102"/>
    <mergeCell ref="B103:C103"/>
    <mergeCell ref="B104:C104"/>
    <mergeCell ref="B105:C105"/>
    <mergeCell ref="B96:C96"/>
    <mergeCell ref="B97:C97"/>
    <mergeCell ref="B98:C98"/>
    <mergeCell ref="B99:C99"/>
    <mergeCell ref="B100:C100"/>
    <mergeCell ref="B91:C91"/>
    <mergeCell ref="B92:C92"/>
    <mergeCell ref="B93:C93"/>
    <mergeCell ref="B94:C94"/>
    <mergeCell ref="B95:C95"/>
    <mergeCell ref="B86:C86"/>
    <mergeCell ref="B87:C87"/>
    <mergeCell ref="B88:C88"/>
    <mergeCell ref="B89:C89"/>
    <mergeCell ref="B90:C90"/>
    <mergeCell ref="B81:C81"/>
    <mergeCell ref="B82:C82"/>
    <mergeCell ref="B83:C83"/>
    <mergeCell ref="B84:C84"/>
    <mergeCell ref="B85:C85"/>
    <mergeCell ref="B76:C76"/>
    <mergeCell ref="B77:C77"/>
    <mergeCell ref="B78:C78"/>
    <mergeCell ref="B79:C79"/>
    <mergeCell ref="B80:C80"/>
    <mergeCell ref="B71:C71"/>
    <mergeCell ref="B72:C72"/>
    <mergeCell ref="B73:C73"/>
    <mergeCell ref="B74:C74"/>
    <mergeCell ref="B75:C75"/>
    <mergeCell ref="B67:C67"/>
    <mergeCell ref="B68:C68"/>
    <mergeCell ref="B69:C69"/>
    <mergeCell ref="B70:C70"/>
    <mergeCell ref="B62:C62"/>
    <mergeCell ref="B63:C63"/>
    <mergeCell ref="B64:C64"/>
    <mergeCell ref="B65:C65"/>
    <mergeCell ref="B66:C66"/>
    <mergeCell ref="B57:C57"/>
    <mergeCell ref="B58:C58"/>
    <mergeCell ref="B59:C59"/>
    <mergeCell ref="B60:C60"/>
    <mergeCell ref="B61:C61"/>
    <mergeCell ref="B56:C56"/>
    <mergeCell ref="B47:C47"/>
    <mergeCell ref="B48:C48"/>
    <mergeCell ref="B49:C49"/>
    <mergeCell ref="B50:C50"/>
    <mergeCell ref="B51:C51"/>
    <mergeCell ref="B42:C42"/>
    <mergeCell ref="B43:C43"/>
    <mergeCell ref="B44:C44"/>
    <mergeCell ref="B45:C45"/>
    <mergeCell ref="B46:C46"/>
    <mergeCell ref="B52:C52"/>
    <mergeCell ref="B53:C53"/>
    <mergeCell ref="B54:C54"/>
    <mergeCell ref="B55:C55"/>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X25:X26"/>
    <mergeCell ref="B31:C31"/>
    <mergeCell ref="E25:E26"/>
    <mergeCell ref="F25:F26"/>
    <mergeCell ref="S25:S26"/>
    <mergeCell ref="T25:T26"/>
    <mergeCell ref="V25:V26"/>
    <mergeCell ref="W25:W26"/>
    <mergeCell ref="B26:C26"/>
    <mergeCell ref="G25:I25"/>
    <mergeCell ref="J25:L25"/>
    <mergeCell ref="M25:O25"/>
    <mergeCell ref="P25:R25"/>
    <mergeCell ref="U25:U26"/>
    <mergeCell ref="AG24:AG26"/>
    <mergeCell ref="A1:Y2"/>
    <mergeCell ref="A3:Y3"/>
    <mergeCell ref="A20:F20"/>
    <mergeCell ref="B21:D21"/>
    <mergeCell ref="B22:D22"/>
    <mergeCell ref="B23:D23"/>
    <mergeCell ref="B18:E18"/>
    <mergeCell ref="Y25:Y26"/>
    <mergeCell ref="J17:Q17"/>
    <mergeCell ref="J18:Q18"/>
    <mergeCell ref="J22:O22"/>
    <mergeCell ref="J23:O23"/>
    <mergeCell ref="B17:E17"/>
    <mergeCell ref="J14:Q14"/>
    <mergeCell ref="J15:Q15"/>
    <mergeCell ref="J16:Q16"/>
    <mergeCell ref="I8:R8"/>
    <mergeCell ref="B9:E9"/>
    <mergeCell ref="Z25:Z26"/>
    <mergeCell ref="AA25:AA26"/>
    <mergeCell ref="B16:E16"/>
    <mergeCell ref="A4:Y4"/>
    <mergeCell ref="A5:Y5"/>
  </mergeCells>
  <conditionalFormatting sqref="T27:T176">
    <cfRule type="top10" dxfId="802" priority="48" bottom="1" rank="5"/>
  </conditionalFormatting>
  <conditionalFormatting sqref="W27:W176">
    <cfRule type="top10" dxfId="801" priority="50" bottom="1" rank="5"/>
  </conditionalFormatting>
  <conditionalFormatting sqref="U27:U176">
    <cfRule type="cellIs" dxfId="800" priority="4" operator="equal">
      <formula>0</formula>
    </cfRule>
  </conditionalFormatting>
  <conditionalFormatting sqref="Y27:Y176">
    <cfRule type="top10" dxfId="799" priority="3" bottom="1" rank="5"/>
  </conditionalFormatting>
  <conditionalFormatting sqref="AJ38:AJ46">
    <cfRule type="cellIs" dxfId="798" priority="2" operator="equal">
      <formula>0</formula>
    </cfRule>
  </conditionalFormatting>
  <conditionalFormatting sqref="AB27:AE176">
    <cfRule type="cellIs" dxfId="797" priority="1" operator="equal">
      <formula>0</formula>
    </cfRule>
  </conditionalFormatting>
  <printOptions horizontalCentered="1" verticalCentered="1"/>
  <pageMargins left="0.45" right="0.25" top="0.5" bottom="0.45" header="0" footer="0.1"/>
  <pageSetup scale="8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theme="3" tint="-0.249977111117893"/>
    <pageSetUpPr fitToPage="1"/>
  </sheetPr>
  <dimension ref="A1:AP176"/>
  <sheetViews>
    <sheetView workbookViewId="0">
      <selection activeCell="S8" sqref="S8"/>
    </sheetView>
  </sheetViews>
  <sheetFormatPr defaultColWidth="9.1796875" defaultRowHeight="12" x14ac:dyDescent="0.3"/>
  <cols>
    <col min="1" max="1" width="5.1796875" style="10" customWidth="1"/>
    <col min="2" max="3" width="9.453125" style="18" customWidth="1"/>
    <col min="4" max="4" width="3.453125" style="10" customWidth="1"/>
    <col min="5" max="5" width="5.81640625" style="10" customWidth="1"/>
    <col min="6" max="6" width="6.453125" style="289" customWidth="1"/>
    <col min="7" max="7" width="5.1796875" style="10" customWidth="1"/>
    <col min="8" max="8" width="3.26953125" style="10" customWidth="1"/>
    <col min="9" max="9" width="5.7265625" style="10" customWidth="1"/>
    <col min="10" max="10" width="5.1796875" style="10" customWidth="1"/>
    <col min="11" max="11" width="3.26953125" style="10" customWidth="1"/>
    <col min="12" max="12" width="5.7265625" style="10" customWidth="1"/>
    <col min="13" max="13" width="5.1796875" style="10" customWidth="1"/>
    <col min="14" max="14" width="3.26953125" style="10" customWidth="1"/>
    <col min="15" max="15" width="5.7265625" style="10" customWidth="1"/>
    <col min="16" max="16" width="5.1796875" style="10" customWidth="1"/>
    <col min="17" max="17" width="3.26953125" style="10" customWidth="1"/>
    <col min="18" max="18" width="6.453125" style="10" customWidth="1"/>
    <col min="19" max="21" width="5.54296875" style="10" customWidth="1"/>
    <col min="22" max="22" width="6" style="10" customWidth="1"/>
    <col min="23" max="23" width="5.81640625" style="10" customWidth="1"/>
    <col min="24" max="24" width="6.453125" style="10" customWidth="1"/>
    <col min="25" max="25" width="7.26953125" style="10" customWidth="1"/>
    <col min="26" max="26" width="10.7265625" style="10" hidden="1" customWidth="1"/>
    <col min="27" max="27" width="10.7265625" style="132" hidden="1" customWidth="1"/>
    <col min="28" max="28" width="3.26953125" style="132" customWidth="1"/>
    <col min="29" max="29" width="8" style="132" customWidth="1"/>
    <col min="30" max="30" width="3.26953125" style="10" customWidth="1"/>
    <col min="31" max="31" width="6.81640625" style="10" customWidth="1"/>
    <col min="32" max="32" width="10.453125" style="10" customWidth="1"/>
    <col min="33" max="36" width="6.81640625" style="10" customWidth="1"/>
    <col min="37" max="39" width="9.1796875" style="10"/>
    <col min="40" max="40" width="6.26953125" style="10" customWidth="1"/>
    <col min="41" max="16384" width="9.1796875" style="10"/>
  </cols>
  <sheetData>
    <row r="1" spans="1:40" ht="14.25" customHeight="1" x14ac:dyDescent="0.35">
      <c r="A1" s="589" t="str">
        <f>'Competitor List'!B1</f>
        <v>IBS 600 YARD MATCH #1</v>
      </c>
      <c r="B1" s="640"/>
      <c r="C1" s="640"/>
      <c r="D1" s="640"/>
      <c r="E1" s="640"/>
      <c r="F1" s="640"/>
      <c r="G1" s="640"/>
      <c r="H1" s="640"/>
      <c r="I1" s="640"/>
      <c r="J1" s="640"/>
      <c r="K1" s="640"/>
      <c r="L1" s="640"/>
      <c r="M1" s="640"/>
      <c r="N1" s="640"/>
      <c r="O1" s="640"/>
      <c r="P1" s="640"/>
      <c r="Q1" s="640"/>
      <c r="R1" s="640"/>
      <c r="S1" s="640"/>
      <c r="T1" s="640"/>
      <c r="U1" s="640"/>
      <c r="V1" s="640"/>
      <c r="W1" s="640"/>
      <c r="X1" s="640"/>
      <c r="Y1" s="640"/>
      <c r="Z1" s="360"/>
      <c r="AA1" s="154"/>
      <c r="AB1" s="126"/>
      <c r="AC1" s="154"/>
      <c r="AE1" s="4" t="s">
        <v>0</v>
      </c>
      <c r="AF1" s="5"/>
      <c r="AG1" s="5"/>
      <c r="AH1" s="5"/>
      <c r="AI1" s="6"/>
      <c r="AJ1" s="6"/>
      <c r="AK1" s="6"/>
      <c r="AL1" s="6"/>
      <c r="AM1" s="6"/>
      <c r="AN1" s="6"/>
    </row>
    <row r="2" spans="1:40" ht="14.25" customHeight="1" x14ac:dyDescent="0.35">
      <c r="A2" s="641"/>
      <c r="B2" s="641"/>
      <c r="C2" s="641"/>
      <c r="D2" s="641"/>
      <c r="E2" s="641"/>
      <c r="F2" s="641"/>
      <c r="G2" s="641"/>
      <c r="H2" s="641"/>
      <c r="I2" s="641"/>
      <c r="J2" s="641"/>
      <c r="K2" s="641"/>
      <c r="L2" s="641"/>
      <c r="M2" s="641"/>
      <c r="N2" s="641"/>
      <c r="O2" s="641"/>
      <c r="P2" s="641"/>
      <c r="Q2" s="641"/>
      <c r="R2" s="641"/>
      <c r="S2" s="641"/>
      <c r="T2" s="641"/>
      <c r="U2" s="641"/>
      <c r="V2" s="641"/>
      <c r="W2" s="641"/>
      <c r="X2" s="641"/>
      <c r="Y2" s="641"/>
      <c r="Z2" s="361"/>
      <c r="AB2" s="127"/>
      <c r="AE2" s="7"/>
      <c r="AF2" s="7"/>
      <c r="AG2" s="7"/>
      <c r="AH2" s="7"/>
      <c r="AI2" s="6"/>
      <c r="AJ2" s="6"/>
      <c r="AK2" s="6"/>
      <c r="AL2" s="6"/>
      <c r="AM2" s="6"/>
      <c r="AN2" s="6"/>
    </row>
    <row r="3" spans="1:40" ht="14.25" customHeight="1" x14ac:dyDescent="0.35">
      <c r="A3" s="589" t="str">
        <f>'Competitor List'!B2</f>
        <v>Your range name, City State</v>
      </c>
      <c r="B3" s="643"/>
      <c r="C3" s="643"/>
      <c r="D3" s="643"/>
      <c r="E3" s="643"/>
      <c r="F3" s="643"/>
      <c r="G3" s="643"/>
      <c r="H3" s="643"/>
      <c r="I3" s="643"/>
      <c r="J3" s="643"/>
      <c r="K3" s="643"/>
      <c r="L3" s="643"/>
      <c r="M3" s="643"/>
      <c r="N3" s="643"/>
      <c r="O3" s="643"/>
      <c r="P3" s="643"/>
      <c r="Q3" s="643"/>
      <c r="R3" s="643"/>
      <c r="S3" s="643"/>
      <c r="T3" s="643"/>
      <c r="U3" s="643"/>
      <c r="V3" s="643"/>
      <c r="W3" s="643"/>
      <c r="X3" s="643"/>
      <c r="Y3" s="643"/>
      <c r="Z3" s="362"/>
      <c r="AA3" s="155"/>
      <c r="AB3" s="128"/>
      <c r="AC3" s="155"/>
      <c r="AE3" s="8" t="s">
        <v>33</v>
      </c>
      <c r="AF3" s="7"/>
      <c r="AG3" s="7"/>
      <c r="AH3" s="7"/>
      <c r="AI3" s="6"/>
      <c r="AJ3" s="6"/>
      <c r="AK3" s="6"/>
      <c r="AL3" s="6"/>
      <c r="AM3" s="6"/>
      <c r="AN3" s="6"/>
    </row>
    <row r="4" spans="1:40" ht="14.25" customHeight="1" x14ac:dyDescent="0.35">
      <c r="A4" s="593">
        <f>'Competitor List'!B3</f>
        <v>43499</v>
      </c>
      <c r="B4" s="642"/>
      <c r="C4" s="642"/>
      <c r="D4" s="642"/>
      <c r="E4" s="642"/>
      <c r="F4" s="642"/>
      <c r="G4" s="642"/>
      <c r="H4" s="642"/>
      <c r="I4" s="642"/>
      <c r="J4" s="642"/>
      <c r="K4" s="642"/>
      <c r="L4" s="642"/>
      <c r="M4" s="642"/>
      <c r="N4" s="642"/>
      <c r="O4" s="642"/>
      <c r="P4" s="642"/>
      <c r="Q4" s="642"/>
      <c r="R4" s="642"/>
      <c r="S4" s="642"/>
      <c r="T4" s="642"/>
      <c r="U4" s="642"/>
      <c r="V4" s="642"/>
      <c r="W4" s="642"/>
      <c r="X4" s="642"/>
      <c r="Y4" s="642"/>
      <c r="Z4" s="362"/>
      <c r="AA4" s="16"/>
      <c r="AB4" s="129"/>
      <c r="AC4" s="16"/>
      <c r="AE4" s="7"/>
      <c r="AF4" s="7"/>
      <c r="AG4" s="7"/>
      <c r="AH4" s="7"/>
      <c r="AI4" s="6"/>
      <c r="AJ4" s="6"/>
      <c r="AK4" s="6"/>
      <c r="AL4" s="39"/>
      <c r="AM4" s="6"/>
      <c r="AN4" s="6"/>
    </row>
    <row r="5" spans="1:40" ht="14.25" customHeight="1" x14ac:dyDescent="0.35">
      <c r="A5" s="589"/>
      <c r="B5" s="641"/>
      <c r="C5" s="641"/>
      <c r="D5" s="641"/>
      <c r="E5" s="641"/>
      <c r="F5" s="641"/>
      <c r="G5" s="641"/>
      <c r="H5" s="641"/>
      <c r="I5" s="641"/>
      <c r="J5" s="641"/>
      <c r="K5" s="641"/>
      <c r="L5" s="641"/>
      <c r="M5" s="641"/>
      <c r="N5" s="641"/>
      <c r="O5" s="641"/>
      <c r="P5" s="641"/>
      <c r="Q5" s="641"/>
      <c r="R5" s="641"/>
      <c r="S5" s="641"/>
      <c r="T5" s="641"/>
      <c r="U5" s="641"/>
      <c r="V5" s="641"/>
      <c r="W5" s="641"/>
      <c r="X5" s="641"/>
      <c r="Y5" s="641"/>
      <c r="Z5" s="361"/>
      <c r="AA5" s="56"/>
      <c r="AB5" s="130"/>
      <c r="AC5" s="56"/>
      <c r="AE5" s="8" t="s">
        <v>34</v>
      </c>
      <c r="AF5" s="8"/>
      <c r="AG5" s="8"/>
      <c r="AH5" s="8"/>
      <c r="AI5" s="6"/>
      <c r="AJ5" s="6"/>
      <c r="AK5" s="6"/>
      <c r="AL5" s="39"/>
      <c r="AM5" s="6"/>
      <c r="AN5" s="6"/>
    </row>
    <row r="6" spans="1:40" ht="14.25" customHeight="1" x14ac:dyDescent="0.35">
      <c r="A6" s="589" t="s">
        <v>336</v>
      </c>
      <c r="B6" s="641"/>
      <c r="C6" s="641"/>
      <c r="D6" s="641"/>
      <c r="E6" s="641"/>
      <c r="F6" s="641"/>
      <c r="G6" s="641"/>
      <c r="H6" s="641"/>
      <c r="I6" s="641"/>
      <c r="J6" s="641"/>
      <c r="K6" s="641"/>
      <c r="L6" s="641"/>
      <c r="M6" s="641"/>
      <c r="N6" s="641"/>
      <c r="O6" s="641"/>
      <c r="P6" s="641"/>
      <c r="Q6" s="641"/>
      <c r="R6" s="641"/>
      <c r="S6" s="641"/>
      <c r="T6" s="641"/>
      <c r="U6" s="641"/>
      <c r="V6" s="641"/>
      <c r="W6" s="641"/>
      <c r="X6" s="641"/>
      <c r="Y6" s="641"/>
      <c r="Z6" s="361"/>
      <c r="AA6" s="56"/>
      <c r="AB6" s="130"/>
      <c r="AC6" s="56"/>
      <c r="AE6" s="7"/>
      <c r="AF6" s="8"/>
      <c r="AG6" s="8"/>
      <c r="AH6" s="8"/>
      <c r="AI6" s="6"/>
      <c r="AJ6" s="6"/>
      <c r="AK6" s="6"/>
      <c r="AL6" s="39"/>
      <c r="AM6" s="6"/>
      <c r="AN6" s="6"/>
    </row>
    <row r="7" spans="1:40" ht="14.25" customHeight="1" thickBot="1" x14ac:dyDescent="0.4">
      <c r="A7" s="97"/>
      <c r="B7" s="97"/>
      <c r="C7" s="97"/>
      <c r="D7" s="93"/>
      <c r="E7" s="96"/>
      <c r="F7" s="96"/>
      <c r="G7" s="96"/>
      <c r="H7" s="96"/>
      <c r="I7" s="96"/>
      <c r="J7" s="96"/>
      <c r="K7" s="96"/>
      <c r="L7" s="96"/>
      <c r="M7" s="96"/>
      <c r="N7" s="96"/>
      <c r="O7" s="96"/>
      <c r="P7" s="96"/>
      <c r="Q7" s="96"/>
      <c r="R7" s="96"/>
      <c r="S7" s="96"/>
      <c r="T7" s="96"/>
      <c r="U7" s="96"/>
      <c r="V7" s="96"/>
      <c r="W7" s="96"/>
      <c r="X7" s="96"/>
      <c r="Y7" s="98"/>
      <c r="Z7" s="98"/>
      <c r="AA7" s="56"/>
      <c r="AB7" s="130"/>
      <c r="AC7" s="56"/>
      <c r="AE7" s="8" t="s">
        <v>35</v>
      </c>
      <c r="AF7" s="8"/>
      <c r="AG7" s="8"/>
      <c r="AH7" s="8"/>
      <c r="AI7" s="6"/>
      <c r="AJ7" s="6"/>
      <c r="AK7" s="6"/>
      <c r="AL7" s="39"/>
      <c r="AM7" s="6"/>
      <c r="AN7" s="6"/>
    </row>
    <row r="8" spans="1:40" ht="14.25" customHeight="1" x14ac:dyDescent="0.35">
      <c r="A8" s="647" t="s">
        <v>337</v>
      </c>
      <c r="B8" s="648"/>
      <c r="C8" s="648"/>
      <c r="D8" s="648"/>
      <c r="E8" s="648"/>
      <c r="F8" s="649"/>
      <c r="G8" s="55"/>
      <c r="H8" s="160"/>
      <c r="I8" s="647" t="s">
        <v>338</v>
      </c>
      <c r="J8" s="648"/>
      <c r="K8" s="648"/>
      <c r="L8" s="648"/>
      <c r="M8" s="648"/>
      <c r="N8" s="648"/>
      <c r="O8" s="648"/>
      <c r="P8" s="648"/>
      <c r="Q8" s="648"/>
      <c r="R8" s="649"/>
      <c r="S8" s="55"/>
      <c r="T8" s="679" t="s">
        <v>339</v>
      </c>
      <c r="U8" s="680"/>
      <c r="V8" s="680"/>
      <c r="W8" s="680"/>
      <c r="X8" s="680"/>
      <c r="Y8" s="681"/>
      <c r="Z8" s="258"/>
      <c r="AA8" s="56"/>
      <c r="AB8" s="130"/>
      <c r="AC8" s="56"/>
      <c r="AE8" s="7"/>
      <c r="AF8" s="8"/>
      <c r="AG8" s="8"/>
      <c r="AH8" s="8"/>
      <c r="AI8" s="6"/>
      <c r="AJ8" s="6"/>
      <c r="AK8" s="6"/>
      <c r="AL8" s="39"/>
      <c r="AM8" s="6"/>
      <c r="AN8" s="6"/>
    </row>
    <row r="9" spans="1:40" ht="14.25" customHeight="1" x14ac:dyDescent="0.35">
      <c r="A9" s="161" t="s">
        <v>12</v>
      </c>
      <c r="B9" s="693" t="e">
        <f>INDEX($B$27:$B$176,MATCH(1,$T$27:T$176,0))</f>
        <v>#N/A</v>
      </c>
      <c r="C9" s="694"/>
      <c r="D9" s="694"/>
      <c r="E9" s="695"/>
      <c r="F9" s="52" t="e">
        <f>INDEX($Z$27:$Z$176,MATCH(1,$T$27:T$176,0))</f>
        <v>#N/A</v>
      </c>
      <c r="G9" s="94"/>
      <c r="H9" s="259"/>
      <c r="I9" s="161" t="s">
        <v>12</v>
      </c>
      <c r="J9" s="693" t="e">
        <f>INDEX($B$27:$B$176,MATCH(1,$W$27:$W$176,0))</f>
        <v>#N/A</v>
      </c>
      <c r="K9" s="694"/>
      <c r="L9" s="694"/>
      <c r="M9" s="694"/>
      <c r="N9" s="694"/>
      <c r="O9" s="694"/>
      <c r="P9" s="694"/>
      <c r="Q9" s="695"/>
      <c r="R9" s="51" t="e">
        <f>INDEX($AA$27:$AA$176,MATCH(1,$W$27:$W$176,0))</f>
        <v>#N/A</v>
      </c>
      <c r="S9" s="55"/>
      <c r="T9" s="161" t="s">
        <v>12</v>
      </c>
      <c r="U9" s="696" t="e">
        <f>INDEX($B$27:$B$176,MATCH(1,$Y$27:$Y$176,0))</f>
        <v>#N/A</v>
      </c>
      <c r="V9" s="696"/>
      <c r="W9" s="696"/>
      <c r="X9" s="696"/>
      <c r="Y9" s="52" t="e">
        <f>INDEX($X$27:$X$176,MATCH(1,$Y$27:$Y$176,0))</f>
        <v>#N/A</v>
      </c>
      <c r="Z9" s="98"/>
      <c r="AA9" s="56"/>
      <c r="AB9" s="130"/>
      <c r="AC9" s="56"/>
      <c r="AE9" s="8" t="s">
        <v>36</v>
      </c>
      <c r="AF9" s="8"/>
      <c r="AG9" s="8"/>
      <c r="AH9" s="8"/>
      <c r="AI9" s="6"/>
      <c r="AJ9" s="6"/>
      <c r="AK9" s="6"/>
      <c r="AL9" s="39"/>
      <c r="AM9" s="6"/>
      <c r="AN9" s="6"/>
    </row>
    <row r="10" spans="1:40" ht="14.25" customHeight="1" x14ac:dyDescent="0.35">
      <c r="A10" s="161" t="s">
        <v>13</v>
      </c>
      <c r="B10" s="629" t="e">
        <f>INDEX($B$27:$B$176,MATCH(2,$T$27:T$176,0))</f>
        <v>#N/A</v>
      </c>
      <c r="C10" s="630"/>
      <c r="D10" s="630"/>
      <c r="E10" s="631"/>
      <c r="F10" s="52" t="e">
        <f>INDEX($Z$27:$Z$176,MATCH(2,$T$27:T$176,0))</f>
        <v>#N/A</v>
      </c>
      <c r="G10" s="94"/>
      <c r="H10" s="259"/>
      <c r="I10" s="161" t="s">
        <v>145</v>
      </c>
      <c r="J10" s="629" t="e">
        <f>INDEX($B$27:$B$176,MATCH(2,$W$27:$W$176,0))</f>
        <v>#N/A</v>
      </c>
      <c r="K10" s="630"/>
      <c r="L10" s="630"/>
      <c r="M10" s="630"/>
      <c r="N10" s="630"/>
      <c r="O10" s="630"/>
      <c r="P10" s="630"/>
      <c r="Q10" s="631"/>
      <c r="R10" s="51" t="e">
        <f>INDEX($AA$27:$AA$176,MATCH(2,$W$27:$W$176,0))</f>
        <v>#N/A</v>
      </c>
      <c r="S10" s="55"/>
      <c r="T10" s="161" t="s">
        <v>13</v>
      </c>
      <c r="U10" s="573" t="e">
        <f>INDEX($B$27:$B$176,MATCH(2,$Y$27:$Y$176,0))</f>
        <v>#N/A</v>
      </c>
      <c r="V10" s="573"/>
      <c r="W10" s="573"/>
      <c r="X10" s="573"/>
      <c r="Y10" s="52" t="e">
        <f>INDEX($X$27:$X$176,MATCH(2,$Y$27:$Y$176,0))</f>
        <v>#N/A</v>
      </c>
      <c r="Z10" s="98"/>
      <c r="AA10" s="56"/>
      <c r="AB10" s="130"/>
      <c r="AC10" s="56"/>
      <c r="AE10" s="7"/>
      <c r="AF10" s="7"/>
      <c r="AG10" s="7"/>
      <c r="AH10" s="7"/>
      <c r="AI10" s="6"/>
      <c r="AJ10" s="6"/>
      <c r="AK10" s="6"/>
      <c r="AL10" s="39"/>
      <c r="AM10" s="6"/>
      <c r="AN10" s="6"/>
    </row>
    <row r="11" spans="1:40" ht="14.25" customHeight="1" x14ac:dyDescent="0.35">
      <c r="A11" s="161" t="s">
        <v>14</v>
      </c>
      <c r="B11" s="629" t="e">
        <f>INDEX($B$27:$B$176,MATCH(3,$T$27:T$176,0))</f>
        <v>#N/A</v>
      </c>
      <c r="C11" s="630"/>
      <c r="D11" s="630"/>
      <c r="E11" s="631"/>
      <c r="F11" s="52" t="e">
        <f>INDEX($Z$27:$Z$176,MATCH(3,$T$27:T$176,0))</f>
        <v>#N/A</v>
      </c>
      <c r="G11" s="94"/>
      <c r="H11" s="259"/>
      <c r="I11" s="161" t="s">
        <v>146</v>
      </c>
      <c r="J11" s="629" t="e">
        <f>INDEX($B$27:$B$176,MATCH(3,$W$27:$W$176,0))</f>
        <v>#N/A</v>
      </c>
      <c r="K11" s="630"/>
      <c r="L11" s="630"/>
      <c r="M11" s="630"/>
      <c r="N11" s="630"/>
      <c r="O11" s="630"/>
      <c r="P11" s="630"/>
      <c r="Q11" s="631"/>
      <c r="R11" s="51" t="e">
        <f>INDEX($AA$27:$AA$176,MATCH(3,$W$27:$W$176,0))</f>
        <v>#N/A</v>
      </c>
      <c r="S11" s="55"/>
      <c r="T11" s="161" t="s">
        <v>14</v>
      </c>
      <c r="U11" s="573" t="e">
        <f>INDEX($B$27:$B$176,MATCH(3,$Y$27:$Y$176,0))</f>
        <v>#N/A</v>
      </c>
      <c r="V11" s="573"/>
      <c r="W11" s="573"/>
      <c r="X11" s="573"/>
      <c r="Y11" s="52" t="e">
        <f>INDEX($X$27:$X$176,MATCH(3,$Y$27:$Y$176,0))</f>
        <v>#N/A</v>
      </c>
      <c r="Z11" s="98"/>
      <c r="AA11" s="56"/>
      <c r="AB11" s="130"/>
      <c r="AC11" s="56"/>
      <c r="AE11" s="104" t="s">
        <v>102</v>
      </c>
      <c r="AF11" s="104"/>
      <c r="AG11" s="104"/>
      <c r="AH11" s="104"/>
      <c r="AI11" s="111"/>
      <c r="AJ11" s="111"/>
      <c r="AK11" s="111"/>
      <c r="AL11" s="112"/>
      <c r="AM11" s="6"/>
      <c r="AN11" s="6"/>
    </row>
    <row r="12" spans="1:40" ht="14.25" customHeight="1" x14ac:dyDescent="0.35">
      <c r="A12" s="161" t="s">
        <v>15</v>
      </c>
      <c r="B12" s="629" t="e">
        <f>INDEX($B$27:$B$176,MATCH(4,$T$27:T$176,0))</f>
        <v>#N/A</v>
      </c>
      <c r="C12" s="630"/>
      <c r="D12" s="630"/>
      <c r="E12" s="631"/>
      <c r="F12" s="52" t="e">
        <f>INDEX($Z$27:$Z$176,MATCH(4,$T$27:T$176,0))</f>
        <v>#N/A</v>
      </c>
      <c r="G12" s="94"/>
      <c r="H12" s="259"/>
      <c r="I12" s="161" t="s">
        <v>147</v>
      </c>
      <c r="J12" s="629" t="e">
        <f>INDEX($B$27:$B$176,MATCH(4,$W$27:$W$176,0))</f>
        <v>#N/A</v>
      </c>
      <c r="K12" s="630"/>
      <c r="L12" s="630"/>
      <c r="M12" s="630"/>
      <c r="N12" s="630"/>
      <c r="O12" s="630"/>
      <c r="P12" s="630"/>
      <c r="Q12" s="631"/>
      <c r="R12" s="51" t="e">
        <f>INDEX($AA$27:$AA$176,MATCH(4,$W$27:$W$176,0))</f>
        <v>#N/A</v>
      </c>
      <c r="S12" s="55"/>
      <c r="T12" s="161" t="s">
        <v>15</v>
      </c>
      <c r="U12" s="573" t="e">
        <f>INDEX($B$27:$B$176,MATCH(4,$Y$27:$Y$176,0))</f>
        <v>#N/A</v>
      </c>
      <c r="V12" s="573"/>
      <c r="W12" s="573"/>
      <c r="X12" s="573"/>
      <c r="Y12" s="52" t="e">
        <f>INDEX($X$27:$X$176,MATCH(4,$Y$27:$Y$176,0))</f>
        <v>#N/A</v>
      </c>
      <c r="Z12" s="98"/>
      <c r="AA12" s="56"/>
      <c r="AB12" s="130"/>
      <c r="AC12" s="56"/>
      <c r="AE12" s="8"/>
      <c r="AF12" s="7"/>
      <c r="AG12" s="7"/>
      <c r="AH12" s="7"/>
      <c r="AI12" s="6"/>
      <c r="AJ12" s="6"/>
      <c r="AK12" s="6"/>
      <c r="AL12" s="39"/>
      <c r="AM12" s="6"/>
      <c r="AN12" s="6"/>
    </row>
    <row r="13" spans="1:40" ht="14.25" customHeight="1" x14ac:dyDescent="0.35">
      <c r="A13" s="161" t="s">
        <v>16</v>
      </c>
      <c r="B13" s="629" t="e">
        <f>INDEX($B$27:$B$176,MATCH(5,$T$27:T$176,0))</f>
        <v>#N/A</v>
      </c>
      <c r="C13" s="630"/>
      <c r="D13" s="630"/>
      <c r="E13" s="631"/>
      <c r="F13" s="52" t="e">
        <f>INDEX($Z$27:$Z$176,MATCH(5,$T$27:T$176,0))</f>
        <v>#N/A</v>
      </c>
      <c r="G13" s="94"/>
      <c r="H13" s="259"/>
      <c r="I13" s="161" t="s">
        <v>138</v>
      </c>
      <c r="J13" s="629" t="e">
        <f>INDEX($B$27:$B$176,MATCH(5,$W$27:$W$176,0))</f>
        <v>#N/A</v>
      </c>
      <c r="K13" s="630"/>
      <c r="L13" s="630"/>
      <c r="M13" s="630"/>
      <c r="N13" s="630"/>
      <c r="O13" s="630"/>
      <c r="P13" s="630"/>
      <c r="Q13" s="631"/>
      <c r="R13" s="51" t="e">
        <f>INDEX($AA$27:$AA$176,MATCH(5,$W$27:$W$176,0))</f>
        <v>#N/A</v>
      </c>
      <c r="S13" s="55"/>
      <c r="T13" s="161" t="s">
        <v>16</v>
      </c>
      <c r="U13" s="573" t="e">
        <f>INDEX($B$27:$B$176,MATCH(5,$Y$27:$Y$176,0))</f>
        <v>#N/A</v>
      </c>
      <c r="V13" s="573"/>
      <c r="W13" s="573"/>
      <c r="X13" s="573"/>
      <c r="Y13" s="52" t="e">
        <f>INDEX($X$27:$X$176,MATCH(5,$Y$27:$Y$176,0))</f>
        <v>#N/A</v>
      </c>
      <c r="Z13" s="98"/>
      <c r="AA13" s="56"/>
      <c r="AB13" s="130"/>
      <c r="AC13" s="56"/>
      <c r="AE13" s="8" t="s">
        <v>126</v>
      </c>
      <c r="AF13" s="8"/>
      <c r="AG13" s="8"/>
      <c r="AH13" s="8"/>
      <c r="AI13" s="9"/>
      <c r="AJ13" s="6"/>
      <c r="AK13" s="6"/>
      <c r="AL13" s="39"/>
      <c r="AM13" s="6"/>
      <c r="AN13" s="6"/>
    </row>
    <row r="14" spans="1:40" ht="14.25" customHeight="1" x14ac:dyDescent="0.35">
      <c r="A14" s="161" t="s">
        <v>41</v>
      </c>
      <c r="B14" s="629" t="e">
        <f>INDEX($B$27:$B$176,MATCH(6,$T$27:T$176,0))</f>
        <v>#N/A</v>
      </c>
      <c r="C14" s="630"/>
      <c r="D14" s="630"/>
      <c r="E14" s="631"/>
      <c r="F14" s="52" t="e">
        <f>INDEX($Z$27:$Z$176,MATCH(6,$T$27:T$176,0))</f>
        <v>#N/A</v>
      </c>
      <c r="G14" s="55"/>
      <c r="H14" s="259"/>
      <c r="I14" s="161" t="s">
        <v>139</v>
      </c>
      <c r="J14" s="629" t="e">
        <f>INDEX($B$27:$B$176,MATCH(6,$W$27:$W$176,0))</f>
        <v>#N/A</v>
      </c>
      <c r="K14" s="630"/>
      <c r="L14" s="630"/>
      <c r="M14" s="630"/>
      <c r="N14" s="630"/>
      <c r="O14" s="630"/>
      <c r="P14" s="630"/>
      <c r="Q14" s="631"/>
      <c r="R14" s="51" t="e">
        <f>INDEX($AA$27:$AA$176,MATCH(6,$W$27:$W$176,0))</f>
        <v>#N/A</v>
      </c>
      <c r="S14" s="55"/>
      <c r="T14" s="161" t="s">
        <v>41</v>
      </c>
      <c r="U14" s="573" t="e">
        <f>INDEX($B$27:$B$176,MATCH(6,$Y$27:$Y$176,0))</f>
        <v>#N/A</v>
      </c>
      <c r="V14" s="573"/>
      <c r="W14" s="573"/>
      <c r="X14" s="573"/>
      <c r="Y14" s="52" t="e">
        <f>INDEX($X$27:$X$176,MATCH(6,$Y$27:$Y$176,0))</f>
        <v>#N/A</v>
      </c>
      <c r="Z14" s="98"/>
      <c r="AA14" s="56"/>
      <c r="AB14" s="130"/>
      <c r="AC14" s="56"/>
      <c r="AE14" s="8"/>
      <c r="AF14" s="8"/>
      <c r="AG14" s="8"/>
      <c r="AH14" s="8"/>
      <c r="AI14" s="9"/>
      <c r="AJ14" s="6"/>
      <c r="AK14" s="6"/>
      <c r="AL14" s="39"/>
      <c r="AM14" s="6"/>
      <c r="AN14" s="6"/>
    </row>
    <row r="15" spans="1:40" ht="14.25" customHeight="1" x14ac:dyDescent="0.35">
      <c r="A15" s="161" t="s">
        <v>42</v>
      </c>
      <c r="B15" s="629" t="e">
        <f>INDEX($B$27:$B$176,MATCH(7,$T$27:T$176,0))</f>
        <v>#N/A</v>
      </c>
      <c r="C15" s="630"/>
      <c r="D15" s="630"/>
      <c r="E15" s="631"/>
      <c r="F15" s="52" t="e">
        <f>INDEX($Z$27:$Z$176,MATCH(7,$T$27:T$176,0))</f>
        <v>#N/A</v>
      </c>
      <c r="G15" s="94"/>
      <c r="H15" s="259"/>
      <c r="I15" s="161" t="s">
        <v>140</v>
      </c>
      <c r="J15" s="629" t="e">
        <f>INDEX($B$27:$B$176,MATCH(7,$W$27:$W$176,0))</f>
        <v>#N/A</v>
      </c>
      <c r="K15" s="630"/>
      <c r="L15" s="630"/>
      <c r="M15" s="630"/>
      <c r="N15" s="630"/>
      <c r="O15" s="630"/>
      <c r="P15" s="630"/>
      <c r="Q15" s="631"/>
      <c r="R15" s="51" t="e">
        <f>INDEX($AA$27:$AA$176,MATCH(7,$W$27:$W$176,0))</f>
        <v>#N/A</v>
      </c>
      <c r="S15" s="55"/>
      <c r="T15" s="161" t="s">
        <v>42</v>
      </c>
      <c r="U15" s="573" t="e">
        <f>INDEX($B$27:$B$176,MATCH(7,$Y$27:$Y$176,0))</f>
        <v>#N/A</v>
      </c>
      <c r="V15" s="573"/>
      <c r="W15" s="573"/>
      <c r="X15" s="573"/>
      <c r="Y15" s="52" t="e">
        <f>INDEX($X$27:$X$176,MATCH(7,$Y$27:$Y$176,0))</f>
        <v>#N/A</v>
      </c>
      <c r="Z15" s="98"/>
      <c r="AA15" s="56"/>
      <c r="AB15" s="130"/>
      <c r="AC15" s="56"/>
      <c r="AE15" s="8" t="s">
        <v>284</v>
      </c>
      <c r="AF15" s="8"/>
      <c r="AG15" s="8"/>
      <c r="AH15" s="8"/>
      <c r="AI15" s="9"/>
      <c r="AJ15" s="6"/>
      <c r="AK15" s="6"/>
      <c r="AL15" s="39"/>
      <c r="AM15" s="6"/>
      <c r="AN15" s="6"/>
    </row>
    <row r="16" spans="1:40" ht="14.25" customHeight="1" x14ac:dyDescent="0.35">
      <c r="A16" s="161" t="s">
        <v>43</v>
      </c>
      <c r="B16" s="629" t="e">
        <f>INDEX($B$27:$B$176,MATCH(8,$T$27:T$176,0))</f>
        <v>#N/A</v>
      </c>
      <c r="C16" s="630"/>
      <c r="D16" s="630"/>
      <c r="E16" s="631"/>
      <c r="F16" s="52" t="e">
        <f>INDEX($Z$27:$Z$176,MATCH(8,$T$27:T$176,0))</f>
        <v>#N/A</v>
      </c>
      <c r="G16" s="94"/>
      <c r="H16" s="259"/>
      <c r="I16" s="161" t="s">
        <v>141</v>
      </c>
      <c r="J16" s="629" t="e">
        <f>INDEX($B$27:$B$176,MATCH(8,$W$27:$W$176,0))</f>
        <v>#N/A</v>
      </c>
      <c r="K16" s="630"/>
      <c r="L16" s="630"/>
      <c r="M16" s="630"/>
      <c r="N16" s="630"/>
      <c r="O16" s="630"/>
      <c r="P16" s="630"/>
      <c r="Q16" s="631"/>
      <c r="R16" s="51" t="e">
        <f>INDEX($AA$27:$AA$176,MATCH(8,$W$27:$W$176,0))</f>
        <v>#N/A</v>
      </c>
      <c r="S16" s="55"/>
      <c r="T16" s="161" t="s">
        <v>43</v>
      </c>
      <c r="U16" s="573" t="e">
        <f>INDEX($B$27:$B$176,MATCH(8,$Y$27:$Y$176,0))</f>
        <v>#N/A</v>
      </c>
      <c r="V16" s="573"/>
      <c r="W16" s="573"/>
      <c r="X16" s="573"/>
      <c r="Y16" s="52" t="e">
        <f>INDEX($X$27:$X$176,MATCH(8,$Y$27:$Y$176,0))</f>
        <v>#N/A</v>
      </c>
      <c r="Z16" s="98"/>
      <c r="AA16" s="56"/>
      <c r="AB16" s="130"/>
      <c r="AC16" s="56"/>
      <c r="AE16" s="8" t="s">
        <v>285</v>
      </c>
      <c r="AF16" s="8"/>
      <c r="AG16" s="8"/>
      <c r="AH16" s="8"/>
      <c r="AI16" s="9"/>
      <c r="AJ16" s="6"/>
      <c r="AK16" s="6"/>
      <c r="AL16" s="39"/>
      <c r="AM16" s="6"/>
      <c r="AN16" s="6"/>
    </row>
    <row r="17" spans="1:42" ht="14.25" customHeight="1" x14ac:dyDescent="0.35">
      <c r="A17" s="161" t="s">
        <v>44</v>
      </c>
      <c r="B17" s="629" t="e">
        <f>INDEX($B$27:$B$176,MATCH(9,$T$27:T$176,0))</f>
        <v>#N/A</v>
      </c>
      <c r="C17" s="630"/>
      <c r="D17" s="630"/>
      <c r="E17" s="631"/>
      <c r="F17" s="52" t="e">
        <f>INDEX($Z$27:$Z$176,MATCH(9,$T$27:T$176,0))</f>
        <v>#N/A</v>
      </c>
      <c r="G17" s="94"/>
      <c r="H17" s="259"/>
      <c r="I17" s="161" t="s">
        <v>142</v>
      </c>
      <c r="J17" s="629" t="e">
        <f>INDEX($B$27:$B$176,MATCH(9,$W$27:$W$176,0))</f>
        <v>#N/A</v>
      </c>
      <c r="K17" s="630"/>
      <c r="L17" s="630"/>
      <c r="M17" s="630"/>
      <c r="N17" s="630"/>
      <c r="O17" s="630"/>
      <c r="P17" s="630"/>
      <c r="Q17" s="631"/>
      <c r="R17" s="51" t="e">
        <f>INDEX($AA$27:$AA$176,MATCH(9,$W$27:$W$176,0))</f>
        <v>#N/A</v>
      </c>
      <c r="S17" s="55"/>
      <c r="T17" s="161" t="s">
        <v>44</v>
      </c>
      <c r="U17" s="573" t="e">
        <f>INDEX($B$27:$B$176,MATCH(9,$Y$27:$Y$176,0))</f>
        <v>#N/A</v>
      </c>
      <c r="V17" s="573"/>
      <c r="W17" s="573"/>
      <c r="X17" s="573"/>
      <c r="Y17" s="52" t="e">
        <f>INDEX($X$27:$X$176,MATCH(9,$Y$27:$Y$176,0))</f>
        <v>#N/A</v>
      </c>
      <c r="Z17" s="98"/>
      <c r="AA17" s="56"/>
      <c r="AB17" s="130"/>
      <c r="AC17" s="56"/>
      <c r="AE17" s="8" t="s">
        <v>262</v>
      </c>
      <c r="AF17" s="8"/>
      <c r="AG17" s="8"/>
      <c r="AH17" s="8"/>
      <c r="AI17" s="9"/>
      <c r="AJ17" s="6"/>
      <c r="AK17" s="6"/>
      <c r="AL17" s="39"/>
      <c r="AM17" s="6"/>
      <c r="AN17" s="6"/>
    </row>
    <row r="18" spans="1:42" ht="14.25" customHeight="1" thickBot="1" x14ac:dyDescent="0.4">
      <c r="A18" s="162" t="s">
        <v>45</v>
      </c>
      <c r="B18" s="632" t="e">
        <f>INDEX($B$27:$B$176,MATCH(10,$T$27:T$176,0))</f>
        <v>#N/A</v>
      </c>
      <c r="C18" s="634"/>
      <c r="D18" s="634"/>
      <c r="E18" s="633"/>
      <c r="F18" s="47" t="e">
        <f>INDEX($Z$27:$Z$176,MATCH(10,$T$27:T$176,0))</f>
        <v>#N/A</v>
      </c>
      <c r="G18" s="94"/>
      <c r="H18" s="259"/>
      <c r="I18" s="162" t="s">
        <v>143</v>
      </c>
      <c r="J18" s="632" t="e">
        <f>INDEX($B$27:$B$176,MATCH(10,$W$27:$W$176,0))</f>
        <v>#N/A</v>
      </c>
      <c r="K18" s="634"/>
      <c r="L18" s="634"/>
      <c r="M18" s="634"/>
      <c r="N18" s="634"/>
      <c r="O18" s="634"/>
      <c r="P18" s="634"/>
      <c r="Q18" s="633"/>
      <c r="R18" s="53" t="e">
        <f>INDEX($AA$27:$AA$176,MATCH(10,$W$27:$W$176,0))</f>
        <v>#N/A</v>
      </c>
      <c r="S18" s="55"/>
      <c r="T18" s="161" t="s">
        <v>45</v>
      </c>
      <c r="U18" s="573" t="e">
        <f>INDEX($B$27:$B$176,MATCH(10,$Y$27:$Y$176,0))</f>
        <v>#N/A</v>
      </c>
      <c r="V18" s="573"/>
      <c r="W18" s="573"/>
      <c r="X18" s="573"/>
      <c r="Y18" s="52" t="e">
        <f>INDEX($X$27:$X$176,MATCH(10,$Y$27:$Y$176,0))</f>
        <v>#N/A</v>
      </c>
      <c r="Z18" s="98"/>
      <c r="AA18" s="56"/>
      <c r="AB18" s="130"/>
      <c r="AC18" s="56"/>
      <c r="AE18" s="8"/>
      <c r="AF18" s="8"/>
      <c r="AG18" s="8"/>
      <c r="AH18" s="8"/>
      <c r="AI18" s="9"/>
      <c r="AJ18" s="6"/>
      <c r="AK18" s="6"/>
      <c r="AL18" s="39"/>
      <c r="AM18" s="6"/>
      <c r="AN18" s="6"/>
    </row>
    <row r="19" spans="1:42" ht="14.25" customHeight="1" thickBot="1" x14ac:dyDescent="0.4">
      <c r="A19" s="55"/>
      <c r="B19" s="55"/>
      <c r="C19" s="55"/>
      <c r="D19" s="55"/>
      <c r="E19" s="55"/>
      <c r="F19" s="94"/>
      <c r="G19" s="94"/>
      <c r="H19" s="94"/>
      <c r="I19" s="94"/>
      <c r="J19" s="55"/>
      <c r="K19" s="55"/>
      <c r="L19" s="55"/>
      <c r="M19" s="55"/>
      <c r="N19" s="55"/>
      <c r="O19" s="55"/>
      <c r="P19" s="55"/>
      <c r="Q19" s="55"/>
      <c r="R19" s="55"/>
      <c r="S19" s="55"/>
      <c r="T19" s="161" t="s">
        <v>250</v>
      </c>
      <c r="U19" s="573" t="e">
        <f>INDEX($B$27:$B$176,MATCH(11,$Y$27:$Y$176,0))</f>
        <v>#N/A</v>
      </c>
      <c r="V19" s="573"/>
      <c r="W19" s="573"/>
      <c r="X19" s="573"/>
      <c r="Y19" s="52" t="e">
        <f>INDEX($X$27:$X$176,MATCH(11,$Y$27:$Y$176,0))</f>
        <v>#N/A</v>
      </c>
      <c r="Z19" s="98"/>
      <c r="AA19" s="56"/>
      <c r="AB19" s="130"/>
      <c r="AC19" s="242"/>
      <c r="AD19" s="260"/>
      <c r="AE19" s="238" t="s">
        <v>286</v>
      </c>
      <c r="AF19" s="238"/>
      <c r="AG19" s="238"/>
      <c r="AH19" s="238"/>
      <c r="AI19" s="239"/>
      <c r="AJ19" s="240"/>
      <c r="AK19" s="240"/>
      <c r="AL19" s="241"/>
      <c r="AM19" s="240"/>
      <c r="AN19" s="240"/>
    </row>
    <row r="20" spans="1:42" ht="14.25" customHeight="1" x14ac:dyDescent="0.35">
      <c r="A20" s="638" t="s">
        <v>340</v>
      </c>
      <c r="B20" s="639"/>
      <c r="C20" s="639"/>
      <c r="D20" s="639"/>
      <c r="E20" s="639"/>
      <c r="F20" s="639"/>
      <c r="G20" s="88" t="s">
        <v>242</v>
      </c>
      <c r="H20" s="94"/>
      <c r="I20" s="635" t="s">
        <v>341</v>
      </c>
      <c r="J20" s="636"/>
      <c r="K20" s="636"/>
      <c r="L20" s="636"/>
      <c r="M20" s="636"/>
      <c r="N20" s="636"/>
      <c r="O20" s="636"/>
      <c r="P20" s="636"/>
      <c r="Q20" s="636"/>
      <c r="R20" s="637"/>
      <c r="S20" s="163"/>
      <c r="T20" s="161" t="s">
        <v>251</v>
      </c>
      <c r="U20" s="573" t="e">
        <f>INDEX($B$27:$B$176,MATCH(12,$Y$27:$Y$176,0))</f>
        <v>#N/A</v>
      </c>
      <c r="V20" s="573"/>
      <c r="W20" s="573"/>
      <c r="X20" s="573"/>
      <c r="Y20" s="52" t="e">
        <f>INDEX($X$27:$X$176,MATCH(12,$Y$27:$Y$176,0))</f>
        <v>#N/A</v>
      </c>
      <c r="Z20" s="98"/>
      <c r="AA20" s="56"/>
      <c r="AB20" s="130"/>
      <c r="AC20" s="242"/>
      <c r="AD20" s="260"/>
      <c r="AE20" s="238" t="s">
        <v>288</v>
      </c>
      <c r="AF20" s="238"/>
      <c r="AG20" s="238"/>
      <c r="AH20" s="238"/>
      <c r="AI20" s="239"/>
      <c r="AJ20" s="240"/>
      <c r="AK20" s="240"/>
      <c r="AL20" s="241"/>
      <c r="AM20" s="240"/>
      <c r="AN20" s="240"/>
    </row>
    <row r="21" spans="1:42" ht="14.25" customHeight="1" x14ac:dyDescent="0.35">
      <c r="A21" s="161" t="s">
        <v>12</v>
      </c>
      <c r="B21" s="573">
        <f>INDEX('single target'!U2:U606,MATCH(1,'single target'!AA2:AA606,0))</f>
        <v>0</v>
      </c>
      <c r="C21" s="574"/>
      <c r="D21" s="574"/>
      <c r="E21" s="363">
        <f>INDEX('single target'!V7:V606,MATCH(1,'single target'!AA7:AA606,0))</f>
        <v>0</v>
      </c>
      <c r="F21" s="228">
        <f>INDEX('single target'!X7:X606,MATCH(1,'single target'!AA7:AA606,0))</f>
        <v>0</v>
      </c>
      <c r="G21" s="165">
        <f>INDEX('single target'!W7:W606,MATCH(1,'single target'!AA7:AA606,0))</f>
        <v>0</v>
      </c>
      <c r="H21" s="94"/>
      <c r="I21" s="161" t="s">
        <v>12</v>
      </c>
      <c r="J21" s="629" t="e">
        <f>INDEX('single target'!U7:U606,MATCH(1,'single target'!AB7:AB606,0))</f>
        <v>#N/A</v>
      </c>
      <c r="K21" s="630"/>
      <c r="L21" s="630"/>
      <c r="M21" s="630"/>
      <c r="N21" s="630"/>
      <c r="O21" s="631"/>
      <c r="P21" s="629" t="e">
        <f>INDEX('single target'!V7:V606,MATCH(1,'single target'!AB7:AB606,0))</f>
        <v>#N/A</v>
      </c>
      <c r="Q21" s="631"/>
      <c r="R21" s="364" t="e">
        <f>INDEX('single target'!X7:X606,MATCH(1,'single target'!AB7:AB606,0))</f>
        <v>#N/A</v>
      </c>
      <c r="S21" s="164"/>
      <c r="T21" s="161" t="s">
        <v>252</v>
      </c>
      <c r="U21" s="573" t="e">
        <f>INDEX($B$27:$B$176,MATCH(13,$Y$27:$Y$176,0))</f>
        <v>#N/A</v>
      </c>
      <c r="V21" s="573"/>
      <c r="W21" s="573"/>
      <c r="X21" s="573"/>
      <c r="Y21" s="52" t="e">
        <f>INDEX($X$27:$X$176,MATCH(13,$Y$27:$Y$176,0))</f>
        <v>#N/A</v>
      </c>
      <c r="Z21" s="55"/>
      <c r="AA21" s="56"/>
      <c r="AB21" s="130"/>
      <c r="AC21" s="242"/>
      <c r="AE21" s="224"/>
      <c r="AF21" s="224"/>
      <c r="AG21" s="224"/>
      <c r="AH21" s="224"/>
      <c r="AI21" s="225"/>
      <c r="AJ21" s="226"/>
      <c r="AK21" s="226"/>
      <c r="AL21" s="227"/>
      <c r="AM21" s="226"/>
      <c r="AN21" s="226"/>
    </row>
    <row r="22" spans="1:42" ht="14.25" customHeight="1" x14ac:dyDescent="0.35">
      <c r="A22" s="161" t="s">
        <v>13</v>
      </c>
      <c r="B22" s="573">
        <f>INDEX('single target'!U2:U606,MATCH(2,'single target'!AA2:AA606,0))</f>
        <v>0</v>
      </c>
      <c r="C22" s="574"/>
      <c r="D22" s="574"/>
      <c r="E22" s="357">
        <f>INDEX('single target'!V7:V606,MATCH(2,'single target'!AA7:AA606,0))</f>
        <v>0</v>
      </c>
      <c r="F22" s="228">
        <f>INDEX('single target'!X7:X606,MATCH(2,'single target'!AA7:AA606,0))</f>
        <v>0</v>
      </c>
      <c r="G22" s="165">
        <f>INDEX('single target'!W7:W606,MATCH(2,'single target'!AA7:AA606,0))</f>
        <v>0</v>
      </c>
      <c r="H22" s="94"/>
      <c r="I22" s="161" t="s">
        <v>145</v>
      </c>
      <c r="J22" s="629" t="e">
        <f>INDEX('single target'!U7:U606,MATCH(2,'single target'!AB7:AB606,0))</f>
        <v>#N/A</v>
      </c>
      <c r="K22" s="630"/>
      <c r="L22" s="630"/>
      <c r="M22" s="630"/>
      <c r="N22" s="630"/>
      <c r="O22" s="631"/>
      <c r="P22" s="629" t="e">
        <f>INDEX('single target'!V7:V606,MATCH(2,'single target'!AB7:AB606,0))</f>
        <v>#N/A</v>
      </c>
      <c r="Q22" s="631"/>
      <c r="R22" s="359" t="e">
        <f>INDEX('single target'!X7:X606,MATCH(2,'single target'!AB7:AB606,0))</f>
        <v>#N/A</v>
      </c>
      <c r="S22" s="164"/>
      <c r="T22" s="161" t="s">
        <v>253</v>
      </c>
      <c r="U22" s="573" t="e">
        <f>INDEX($B$27:$B$176,MATCH(14,$Y$27:$Y$176,0))</f>
        <v>#N/A</v>
      </c>
      <c r="V22" s="573"/>
      <c r="W22" s="573"/>
      <c r="X22" s="573"/>
      <c r="Y22" s="52" t="e">
        <f>INDEX($X$27:$X$176,MATCH(14,$Y$27:$Y$176,0))</f>
        <v>#N/A</v>
      </c>
      <c r="Z22" s="55"/>
      <c r="AA22" s="56"/>
      <c r="AB22" s="130"/>
      <c r="AC22" s="242"/>
      <c r="AE22" s="366" t="s">
        <v>388</v>
      </c>
      <c r="AF22" s="366"/>
      <c r="AG22" s="366"/>
      <c r="AH22" s="366"/>
      <c r="AI22" s="367"/>
      <c r="AJ22" s="368"/>
      <c r="AK22" s="368"/>
      <c r="AL22" s="369"/>
      <c r="AM22" s="368"/>
      <c r="AN22" s="368"/>
      <c r="AO22" s="111"/>
      <c r="AP22" s="111"/>
    </row>
    <row r="23" spans="1:42" ht="14.25" customHeight="1" thickBot="1" x14ac:dyDescent="0.4">
      <c r="A23" s="162" t="s">
        <v>14</v>
      </c>
      <c r="B23" s="577">
        <f>INDEX('single target'!U2:U606,MATCH(3,'single target'!AA2:AA606,0))</f>
        <v>0</v>
      </c>
      <c r="C23" s="578"/>
      <c r="D23" s="578"/>
      <c r="E23" s="358">
        <f>INDEX('single target'!V7:V606,MATCH(3,'single target'!AA7:AA606,0))</f>
        <v>0</v>
      </c>
      <c r="F23" s="229">
        <f>INDEX('single target'!X7:X606,MATCH(3,'single target'!AA7:AA606,0))</f>
        <v>0</v>
      </c>
      <c r="G23" s="166">
        <f>INDEX('single target'!W7:W606,MATCH(3,'single target'!AA7:AA606,0))</f>
        <v>0</v>
      </c>
      <c r="H23" s="94"/>
      <c r="I23" s="162" t="s">
        <v>146</v>
      </c>
      <c r="J23" s="632" t="e">
        <f>INDEX('single target'!U7:U606,MATCH(3,'single target'!AB7:AB606,0))</f>
        <v>#N/A</v>
      </c>
      <c r="K23" s="634"/>
      <c r="L23" s="634"/>
      <c r="M23" s="634"/>
      <c r="N23" s="634"/>
      <c r="O23" s="633"/>
      <c r="P23" s="632" t="e">
        <f>INDEX('single target'!V7:V606,MATCH(3,'single target'!AB7:AB606,0))</f>
        <v>#N/A</v>
      </c>
      <c r="Q23" s="633"/>
      <c r="R23" s="365" t="e">
        <f>INDEX('single target'!X7:X606,MATCH(3,'single target'!AB7:AB606,0))</f>
        <v>#N/A</v>
      </c>
      <c r="S23" s="164"/>
      <c r="T23" s="162" t="s">
        <v>254</v>
      </c>
      <c r="U23" s="577" t="e">
        <f>INDEX($B$27:$B$176,MATCH(15,$Y$27:$Y$176,0))</f>
        <v>#N/A</v>
      </c>
      <c r="V23" s="577"/>
      <c r="W23" s="577"/>
      <c r="X23" s="577"/>
      <c r="Y23" s="47" t="e">
        <f>INDEX($X$27:$X$176,MATCH(15,$Y$27:$Y$176,0))</f>
        <v>#N/A</v>
      </c>
      <c r="Z23" s="55"/>
      <c r="AA23" s="56"/>
      <c r="AB23" s="130"/>
      <c r="AC23" s="242"/>
      <c r="AE23" s="366" t="s">
        <v>392</v>
      </c>
      <c r="AF23" s="366"/>
      <c r="AG23" s="366"/>
      <c r="AH23" s="366"/>
      <c r="AI23" s="367"/>
      <c r="AJ23" s="368"/>
      <c r="AK23" s="368"/>
      <c r="AL23" s="369"/>
      <c r="AM23" s="368"/>
      <c r="AN23" s="368"/>
      <c r="AO23" s="111"/>
      <c r="AP23" s="111"/>
    </row>
    <row r="24" spans="1:42" ht="14.25" customHeight="1" thickBot="1" x14ac:dyDescent="0.4">
      <c r="A24" s="170"/>
      <c r="B24" s="169"/>
      <c r="C24" s="169"/>
      <c r="D24" s="169"/>
      <c r="E24" s="169"/>
      <c r="F24" s="169"/>
      <c r="G24" s="169"/>
      <c r="H24" s="168"/>
      <c r="I24" s="168"/>
      <c r="J24" s="261"/>
      <c r="K24" s="261"/>
      <c r="L24" s="261"/>
      <c r="M24" s="262"/>
      <c r="N24" s="262"/>
      <c r="O24" s="262"/>
      <c r="P24" s="262"/>
      <c r="Q24" s="131"/>
      <c r="R24" s="131"/>
      <c r="S24" s="95"/>
      <c r="T24" s="131"/>
      <c r="U24" s="131"/>
      <c r="V24" s="262"/>
      <c r="W24" s="263"/>
      <c r="X24" s="263"/>
      <c r="Y24" s="131"/>
      <c r="Z24" s="131"/>
      <c r="AA24" s="56"/>
      <c r="AB24" s="130"/>
      <c r="AC24" s="665" t="s">
        <v>287</v>
      </c>
      <c r="AE24" s="366" t="s">
        <v>393</v>
      </c>
      <c r="AF24" s="366"/>
      <c r="AG24" s="366"/>
      <c r="AH24" s="366"/>
      <c r="AI24" s="367"/>
      <c r="AJ24" s="368"/>
      <c r="AK24" s="368"/>
      <c r="AL24" s="369"/>
      <c r="AM24" s="368"/>
      <c r="AN24" s="368"/>
      <c r="AO24" s="111"/>
      <c r="AP24" s="111"/>
    </row>
    <row r="25" spans="1:42" ht="14.25" customHeight="1" thickBot="1" x14ac:dyDescent="0.4">
      <c r="A25" s="93"/>
      <c r="B25" s="97"/>
      <c r="C25" s="97"/>
      <c r="D25" s="93"/>
      <c r="E25" s="615" t="s">
        <v>4</v>
      </c>
      <c r="F25" s="697" t="s">
        <v>5</v>
      </c>
      <c r="G25" s="628" t="s">
        <v>243</v>
      </c>
      <c r="H25" s="628"/>
      <c r="I25" s="628"/>
      <c r="J25" s="622" t="s">
        <v>246</v>
      </c>
      <c r="K25" s="622"/>
      <c r="L25" s="622"/>
      <c r="M25" s="628" t="s">
        <v>245</v>
      </c>
      <c r="N25" s="628"/>
      <c r="O25" s="628"/>
      <c r="P25" s="622" t="s">
        <v>244</v>
      </c>
      <c r="Q25" s="622"/>
      <c r="R25" s="622"/>
      <c r="S25" s="615" t="s">
        <v>6</v>
      </c>
      <c r="T25" s="625" t="s">
        <v>7</v>
      </c>
      <c r="U25" s="623" t="s">
        <v>249</v>
      </c>
      <c r="V25" s="626" t="s">
        <v>8</v>
      </c>
      <c r="W25" s="613" t="s">
        <v>9</v>
      </c>
      <c r="X25" s="627" t="s">
        <v>10</v>
      </c>
      <c r="Y25" s="613" t="s">
        <v>11</v>
      </c>
      <c r="Z25" s="616" t="s">
        <v>225</v>
      </c>
      <c r="AA25" s="616" t="s">
        <v>226</v>
      </c>
      <c r="AB25" s="143"/>
      <c r="AC25" s="665"/>
      <c r="AD25" s="136"/>
      <c r="AE25" s="366" t="s">
        <v>390</v>
      </c>
      <c r="AF25" s="366"/>
      <c r="AG25" s="366"/>
      <c r="AH25" s="366"/>
      <c r="AI25" s="367"/>
      <c r="AJ25" s="368"/>
      <c r="AK25" s="368"/>
      <c r="AL25" s="369"/>
      <c r="AM25" s="368"/>
      <c r="AN25" s="368"/>
      <c r="AO25" s="111"/>
      <c r="AP25" s="111"/>
    </row>
    <row r="26" spans="1:42" ht="14.25" customHeight="1" thickBot="1" x14ac:dyDescent="0.4">
      <c r="A26" s="93"/>
      <c r="B26" s="652" t="s">
        <v>137</v>
      </c>
      <c r="C26" s="652"/>
      <c r="D26" s="356" t="s">
        <v>217</v>
      </c>
      <c r="E26" s="615"/>
      <c r="F26" s="697"/>
      <c r="G26" s="356" t="s">
        <v>289</v>
      </c>
      <c r="H26" s="356" t="s">
        <v>242</v>
      </c>
      <c r="I26" s="356" t="s">
        <v>290</v>
      </c>
      <c r="J26" s="266" t="s">
        <v>289</v>
      </c>
      <c r="K26" s="266" t="s">
        <v>242</v>
      </c>
      <c r="L26" s="266" t="s">
        <v>290</v>
      </c>
      <c r="M26" s="356" t="s">
        <v>289</v>
      </c>
      <c r="N26" s="356" t="s">
        <v>242</v>
      </c>
      <c r="O26" s="356" t="s">
        <v>290</v>
      </c>
      <c r="P26" s="266" t="s">
        <v>289</v>
      </c>
      <c r="Q26" s="266" t="s">
        <v>242</v>
      </c>
      <c r="R26" s="266" t="s">
        <v>290</v>
      </c>
      <c r="S26" s="615"/>
      <c r="T26" s="625"/>
      <c r="U26" s="623"/>
      <c r="V26" s="626"/>
      <c r="W26" s="613"/>
      <c r="X26" s="627"/>
      <c r="Y26" s="613"/>
      <c r="Z26" s="616"/>
      <c r="AA26" s="616"/>
      <c r="AB26" s="143"/>
      <c r="AC26" s="665"/>
      <c r="AD26" s="136"/>
      <c r="AE26" s="366" t="s">
        <v>389</v>
      </c>
      <c r="AF26" s="366"/>
      <c r="AG26" s="366"/>
      <c r="AH26" s="366"/>
      <c r="AI26" s="367"/>
      <c r="AJ26" s="368"/>
      <c r="AK26" s="368"/>
      <c r="AL26" s="369"/>
      <c r="AM26" s="368"/>
      <c r="AN26" s="368"/>
      <c r="AO26" s="111"/>
      <c r="AP26" s="111"/>
    </row>
    <row r="27" spans="1:42" ht="14.25" customHeight="1" x14ac:dyDescent="0.35">
      <c r="A27" s="267">
        <v>1</v>
      </c>
      <c r="B27" s="698"/>
      <c r="C27" s="698"/>
      <c r="D27" s="230"/>
      <c r="E27" s="268">
        <f>'Competitor List'!O6</f>
        <v>101</v>
      </c>
      <c r="F27" s="374"/>
      <c r="G27" s="230"/>
      <c r="H27" s="230"/>
      <c r="I27" s="236"/>
      <c r="J27" s="249"/>
      <c r="K27" s="250"/>
      <c r="L27" s="251"/>
      <c r="M27" s="230"/>
      <c r="N27" s="230"/>
      <c r="O27" s="236"/>
      <c r="P27" s="250"/>
      <c r="Q27" s="250"/>
      <c r="R27" s="251"/>
      <c r="S27" s="118" t="str">
        <f xml:space="preserve"> IF(AND(SUM(G27,J27,M27,P27)&gt;0,ISNONTEXT(G27),ISNONTEXT(J27),ISNONTEXT(M27),ISNONTEXT(P27)),SUM(G27,J27,M27,P27),"DQ")</f>
        <v>DQ</v>
      </c>
      <c r="T27" s="118" t="str">
        <f xml:space="preserve"> IF(AND(ISNUMBER(Z27)),RANK(Z27,$Z$27:$Z$176,0)+SUMPRODUCT(($Z$27:$Z$176=Z27)*($AA$27:$AA$176&lt;AA27))+SUMPRODUCT(($Z$27:$Z$176=Z27)*($AA$27:$AA$176=AA27)*($U$27:$U$176&gt;U27))+SUMPRODUCT(($Z$27:$Z$176=Z27)*($AA$27:$AA$176=AA27)*($U$27:$U$176=U27)*($AC$27:$AC$176&lt;AC27)),"DQ")</f>
        <v>DQ</v>
      </c>
      <c r="U27" s="269">
        <f>H27+K27+N27+Q27</f>
        <v>0</v>
      </c>
      <c r="V27" s="87" t="str">
        <f>IF(AND(SUM(I27,L27,O27,R27)&gt;0,ISNONTEXT(I27),ISNONTEXT(L27),ISNONTEXT(O27),ISNONTEXT(R27)),(I27+L27+O27+R27) / ((I27&lt;&gt;0)+(L27&lt;&gt;0)+(O27&lt;&gt;0)+(R27&lt;&gt;0)),"DQ")</f>
        <v>DQ</v>
      </c>
      <c r="W27" s="118" t="str">
        <f xml:space="preserve"> IF(AND(ISNUMBER(AA27)),RANK(AA27,$AA$27:$AA$176,1)+SUMPRODUCT(($AA$27:$AA$176=AA27)*($Z$27:$Z$176&gt;Z27))+SUMPRODUCT(($AA$27:$AA$176=AA27)*($Z$27:$Z$176=Z27)*($U$27:$U$176&gt;U27))+SUMPRODUCT(($AA$27:$AA$176=AA27)*($Z$27:$Z$176=Z27)*($U$27:$U$176=U27)*($AC$27:$AC$176&lt;AC27)),"DQ")</f>
        <v>DQ</v>
      </c>
      <c r="X27" s="269" t="str">
        <f t="shared" ref="X27:X90" si="0">IF(AND(ISNUMBER(T27),ISNUMBER(W27)), SUM(T27,W27),"DQ")</f>
        <v>DQ</v>
      </c>
      <c r="Y27" s="270" t="str">
        <f xml:space="preserve"> IF(AND(ISNUMBER(X27)),RANK(X27,$X$27:$X$176,1)+SUMPRODUCT(($X$27:$X$176=X27)*($AA$27:$AA$176&lt;AA27))+SUMPRODUCT(($X$27:$X$176=X27)*($AA$27:$AA$176=AA27)*($Z$27:$Z$176&gt;Z27)+SUMPRODUCT(($X$27:$X$176=X27)*($AA$27:$AA$176=AA27)*($Z$27:$Z$176=Z27)*($U$27:$U$176&gt;U27))),"DQ")</f>
        <v>DQ</v>
      </c>
      <c r="Z27" s="93" t="str">
        <f xml:space="preserve"> IF(AND(SUM(G27,J27,M27,P27)&gt;0,ISNONTEXT(G27),ISNONTEXT(J27),ISNONTEXT(M27),ISNONTEXT(P27)),SUM(G27,J27,M27,P27),"DQ")</f>
        <v>DQ</v>
      </c>
      <c r="AA27" s="156" t="str">
        <f>IF(AND(SUM(I27,L27,O27,R27)&gt;0,ISNONTEXT(I27),ISNONTEXT(L27),ISNONTEXT(O27),ISNONTEXT(R27)),(I27+L27+O27+R27) / ((I27&lt;&gt;0)+(L27&lt;&gt;0)+(O27&lt;&gt;0)+(R27&lt;&gt;0)),"DQ")</f>
        <v>DQ</v>
      </c>
      <c r="AB27" s="133"/>
      <c r="AC27" s="290"/>
      <c r="AD27" s="136"/>
      <c r="AE27" s="224"/>
      <c r="AF27" s="224"/>
      <c r="AG27" s="224"/>
      <c r="AH27" s="224"/>
      <c r="AI27" s="226"/>
      <c r="AJ27" s="226"/>
      <c r="AK27" s="226"/>
      <c r="AL27" s="226"/>
      <c r="AM27" s="226"/>
      <c r="AN27" s="226"/>
    </row>
    <row r="28" spans="1:42" ht="14.25" customHeight="1" x14ac:dyDescent="0.35">
      <c r="A28" s="271">
        <v>2</v>
      </c>
      <c r="B28" s="699"/>
      <c r="C28" s="699"/>
      <c r="D28" s="43"/>
      <c r="E28" s="272">
        <f>'Competitor List'!O7</f>
        <v>102</v>
      </c>
      <c r="F28" s="375"/>
      <c r="G28" s="43"/>
      <c r="H28" s="43"/>
      <c r="I28" s="44"/>
      <c r="J28" s="243"/>
      <c r="K28" s="244"/>
      <c r="L28" s="245"/>
      <c r="M28" s="43"/>
      <c r="N28" s="43"/>
      <c r="O28" s="44"/>
      <c r="P28" s="244"/>
      <c r="Q28" s="244"/>
      <c r="R28" s="245"/>
      <c r="S28" s="115" t="str">
        <f t="shared" ref="S28:S91" si="1" xml:space="preserve"> IF(AND(SUM(G28,J28,M28,P28)&gt;0,ISNONTEXT(G28),ISNONTEXT(J28),ISNONTEXT(M28),ISNONTEXT(P28)),SUM(G28,J28,M28,P28),"DQ")</f>
        <v>DQ</v>
      </c>
      <c r="T28" s="115" t="str">
        <f xml:space="preserve"> IF(AND(ISNUMBER(Z28)),RANK(Z28,$Z$27:$Z$176,0)+SUMPRODUCT(($Z$27:$Z$176=Z28)*($AA$27:$AA$176&lt;AA28))+SUMPRODUCT(($Z$27:$Z$176=Z28)*($AA$27:$AA$176=AA28)*($U$27:$U$176&gt;U28))+SUMPRODUCT(($Z$27:$Z$176=Z28)*($AA$27:$AA$176=AA28)*($U$27:$U$176=U28)*($AC$27:$AC$176&lt;AC28)),"DQ")</f>
        <v>DQ</v>
      </c>
      <c r="U28" s="273">
        <f t="shared" ref="U28:U91" si="2">H28+K28+N28+Q28</f>
        <v>0</v>
      </c>
      <c r="V28" s="32" t="str">
        <f t="shared" ref="V28:V91" si="3">IF(AND(SUM(I28,L28,O28,R28)&gt;0,ISNONTEXT(I28),ISNONTEXT(L28),ISNONTEXT(O28),ISNONTEXT(R28)),(I28+L28+O28+R28) / ((I28&lt;&gt;0)+(L28&lt;&gt;0)+(O28&lt;&gt;0)+(R28&lt;&gt;0)),"DQ")</f>
        <v>DQ</v>
      </c>
      <c r="W28" s="115" t="str">
        <f xml:space="preserve"> IF(AND(ISNUMBER(AA28)),RANK(AA28,$AA$27:$AA$176,1)+SUMPRODUCT(($AA$27:$AA$176=AA28)*($Z$27:$Z$176&gt;Z28))+SUMPRODUCT(($AA$27:$AA$176=AA28)*($Z$27:$Z$176=Z28)*($U$27:$U$176&gt;U28))+SUMPRODUCT(($AA$27:$AA$176=AA28)*($Z$27:$Z$176=Z28)*($U$27:$U$176=U28)*($E$27:$E$176&lt;E28)),"DQ")</f>
        <v>DQ</v>
      </c>
      <c r="X28" s="273" t="str">
        <f t="shared" si="0"/>
        <v>DQ</v>
      </c>
      <c r="Y28" s="274" t="str">
        <f t="shared" ref="Y28:Y91" si="4" xml:space="preserve"> IF(AND(ISNUMBER(X28)),RANK(X28,$X$27:$X$176,1)+SUMPRODUCT(($X$27:$X$176=X28)*($AA$27:$AA$176&lt;AA28))+SUMPRODUCT(($X$27:$X$176=X28)*($AA$27:$AA$176=AA28)*($Z$27:$Z$176&gt;Z28)+SUMPRODUCT(($X$27:$X$176=X28)*($AA$27:$AA$176=AA28)*($Z$27:$Z$176=Z28)*($U$27:$U$176&gt;U28))),"DQ")</f>
        <v>DQ</v>
      </c>
      <c r="Z28" s="93" t="str">
        <f t="shared" ref="Z28:Z91" si="5" xml:space="preserve"> IF(AND(SUM(G28,J28,M28,P28)&gt;0,ISNONTEXT(G28),ISNONTEXT(J28),ISNONTEXT(M28),ISNONTEXT(P28)),SUM(G28,J28,M28,P28),"DQ")</f>
        <v>DQ</v>
      </c>
      <c r="AA28" s="156" t="str">
        <f t="shared" ref="AA28:AA91" si="6">IF(AND(SUM(I28,L28,O28,R28)&gt;0,ISNONTEXT(I28),ISNONTEXT(L28),ISNONTEXT(O28),ISNONTEXT(R28)),(I28+L28+O28+R28) / ((I28&lt;&gt;0)+(L28&lt;&gt;0)+(O28&lt;&gt;0)+(R28&lt;&gt;0)),"DQ")</f>
        <v>DQ</v>
      </c>
      <c r="AB28" s="133"/>
      <c r="AC28" s="290"/>
      <c r="AD28" s="136"/>
      <c r="AE28" s="8" t="s">
        <v>172</v>
      </c>
      <c r="AF28" s="264"/>
      <c r="AG28" s="6"/>
      <c r="AH28" s="6"/>
      <c r="AI28" s="6"/>
      <c r="AJ28" s="6"/>
      <c r="AK28" s="6"/>
      <c r="AL28" s="6"/>
      <c r="AM28" s="6"/>
      <c r="AN28" s="6"/>
    </row>
    <row r="29" spans="1:42" ht="14.25" customHeight="1" thickBot="1" x14ac:dyDescent="0.4">
      <c r="A29" s="275">
        <v>3</v>
      </c>
      <c r="B29" s="700"/>
      <c r="C29" s="700"/>
      <c r="D29" s="232"/>
      <c r="E29" s="276">
        <f>'Competitor List'!O8</f>
        <v>103</v>
      </c>
      <c r="F29" s="376"/>
      <c r="G29" s="232"/>
      <c r="H29" s="232"/>
      <c r="I29" s="233"/>
      <c r="J29" s="246"/>
      <c r="K29" s="247"/>
      <c r="L29" s="248"/>
      <c r="M29" s="232"/>
      <c r="N29" s="232"/>
      <c r="O29" s="233"/>
      <c r="P29" s="247"/>
      <c r="Q29" s="247"/>
      <c r="R29" s="248"/>
      <c r="S29" s="122" t="str">
        <f t="shared" si="1"/>
        <v>DQ</v>
      </c>
      <c r="T29" s="122" t="str">
        <f xml:space="preserve"> IF(AND(ISNUMBER(Z29)),RANK(Z29,$Z$27:$Z$176,0)+SUMPRODUCT(($Z$27:$Z$176=Z29)*($AA$27:$AA$176&lt;AA29))+SUMPRODUCT(($Z$27:$Z$176=Z29)*($AA$27:$AA$176=AA29)*($U$27:$U$176&gt;U29))+SUMPRODUCT(($Z$27:$Z$176=Z29)*($AA$27:$AA$176=AA29)*($U$27:$U$176=U29)*($AC$27:$AC$176&lt;AC29)),"DQ")</f>
        <v>DQ</v>
      </c>
      <c r="U29" s="277">
        <f t="shared" si="2"/>
        <v>0</v>
      </c>
      <c r="V29" s="75" t="str">
        <f t="shared" si="3"/>
        <v>DQ</v>
      </c>
      <c r="W29" s="122" t="str">
        <f xml:space="preserve"> IF(AND(ISNUMBER(AA29)),RANK(AA29,$AA$27:$AA$176,1)+SUMPRODUCT(($AA$27:$AA$176=AA29)*($Z$27:$Z$176&gt;Z29))+SUMPRODUCT(($AA$27:$AA$176=AA29)*($Z$27:$Z$176=Z29)*($U$27:$U$176&gt;U29))+SUMPRODUCT(($AA$27:$AA$176=AA29)*($Z$27:$Z$176=Z29)*($U$27:$U$176=U29)*($E$27:$E$176&lt;E29)),"DQ")</f>
        <v>DQ</v>
      </c>
      <c r="X29" s="277" t="str">
        <f t="shared" si="0"/>
        <v>DQ</v>
      </c>
      <c r="Y29" s="278" t="str">
        <f t="shared" si="4"/>
        <v>DQ</v>
      </c>
      <c r="Z29" s="93" t="str">
        <f t="shared" si="5"/>
        <v>DQ</v>
      </c>
      <c r="AA29" s="156" t="str">
        <f t="shared" si="6"/>
        <v>DQ</v>
      </c>
      <c r="AB29" s="133"/>
      <c r="AC29" s="290"/>
      <c r="AE29" s="8" t="s">
        <v>238</v>
      </c>
      <c r="AF29" s="264"/>
      <c r="AG29" s="6"/>
      <c r="AH29" s="6"/>
      <c r="AI29" s="6"/>
      <c r="AJ29" s="6"/>
      <c r="AK29" s="6"/>
      <c r="AL29" s="6"/>
      <c r="AM29" s="6"/>
      <c r="AN29" s="6"/>
    </row>
    <row r="30" spans="1:42" ht="14.25" customHeight="1" x14ac:dyDescent="0.35">
      <c r="A30" s="267">
        <v>4</v>
      </c>
      <c r="B30" s="698"/>
      <c r="C30" s="698"/>
      <c r="D30" s="230"/>
      <c r="E30" s="268">
        <f>'Competitor List'!O9</f>
        <v>104</v>
      </c>
      <c r="F30" s="374"/>
      <c r="G30" s="230"/>
      <c r="H30" s="230"/>
      <c r="I30" s="236"/>
      <c r="J30" s="249"/>
      <c r="K30" s="250"/>
      <c r="L30" s="251"/>
      <c r="M30" s="230"/>
      <c r="N30" s="230"/>
      <c r="O30" s="236"/>
      <c r="P30" s="250"/>
      <c r="Q30" s="250"/>
      <c r="R30" s="251"/>
      <c r="S30" s="118" t="str">
        <f t="shared" si="1"/>
        <v>DQ</v>
      </c>
      <c r="T30" s="118" t="str">
        <f t="shared" ref="T30:T93" si="7" xml:space="preserve"> IF(AND(ISNUMBER(Z30)),RANK(Z30,$Z$27:$Z$176,0)+SUMPRODUCT(($Z$27:$Z$176=Z30)*($AA$27:$AA$176&lt;AA30))+SUMPRODUCT(($Z$27:$Z$176=Z30)*($AA$27:$AA$176=AA30)*($U$27:$U$176&gt;U30))+SUMPRODUCT(($Z$27:$Z$176=Z30)*($AA$27:$AA$176=AA30)*($U$27:$U$176=U30)*($AC$27:$AC$176&lt;AC30)),"DQ")</f>
        <v>DQ</v>
      </c>
      <c r="U30" s="269">
        <f t="shared" si="2"/>
        <v>0</v>
      </c>
      <c r="V30" s="87" t="str">
        <f t="shared" si="3"/>
        <v>DQ</v>
      </c>
      <c r="W30" s="118" t="str">
        <f t="shared" ref="W30" si="8" xml:space="preserve"> IF(AND(ISNUMBER(AA30)),RANK(AA30,$AA$27:$AA$176,1)+SUMPRODUCT(($AA$27:$AA$176=AA30)*($Z$27:$Z$176&gt;Z30))+SUMPRODUCT(($AA$27:$AA$176=AA30)*($Z$27:$Z$176=Z30)*($U$27:$U$176&gt;U30))+SUMPRODUCT(($AA$27:$AA$176=AA30)*($Z$27:$Z$176=Z30)*($U$27:$U$176=U30)*($AC$27:$AC$176&lt;AC30)),"DQ")</f>
        <v>DQ</v>
      </c>
      <c r="X30" s="269" t="str">
        <f t="shared" si="0"/>
        <v>DQ</v>
      </c>
      <c r="Y30" s="270" t="str">
        <f t="shared" si="4"/>
        <v>DQ</v>
      </c>
      <c r="Z30" s="93" t="str">
        <f t="shared" si="5"/>
        <v>DQ</v>
      </c>
      <c r="AA30" s="156" t="str">
        <f t="shared" si="6"/>
        <v>DQ</v>
      </c>
      <c r="AB30" s="133"/>
      <c r="AC30" s="290"/>
      <c r="AE30" s="8" t="s">
        <v>237</v>
      </c>
      <c r="AF30" s="264"/>
      <c r="AG30" s="6"/>
      <c r="AH30" s="6"/>
      <c r="AI30" s="6"/>
      <c r="AJ30" s="6"/>
      <c r="AK30" s="6"/>
      <c r="AL30" s="6"/>
      <c r="AM30" s="6"/>
      <c r="AN30" s="6"/>
    </row>
    <row r="31" spans="1:42" ht="14.25" customHeight="1" x14ac:dyDescent="0.35">
      <c r="A31" s="271">
        <v>5</v>
      </c>
      <c r="B31" s="699"/>
      <c r="C31" s="699"/>
      <c r="D31" s="43"/>
      <c r="E31" s="272">
        <f>'Competitor List'!O10</f>
        <v>105</v>
      </c>
      <c r="F31" s="375"/>
      <c r="G31" s="43"/>
      <c r="H31" s="43"/>
      <c r="I31" s="44"/>
      <c r="J31" s="243"/>
      <c r="K31" s="244"/>
      <c r="L31" s="245"/>
      <c r="M31" s="43"/>
      <c r="N31" s="43"/>
      <c r="O31" s="44"/>
      <c r="P31" s="244"/>
      <c r="Q31" s="244"/>
      <c r="R31" s="245"/>
      <c r="S31" s="115" t="str">
        <f t="shared" si="1"/>
        <v>DQ</v>
      </c>
      <c r="T31" s="115" t="str">
        <f t="shared" si="7"/>
        <v>DQ</v>
      </c>
      <c r="U31" s="273">
        <f t="shared" si="2"/>
        <v>0</v>
      </c>
      <c r="V31" s="32" t="str">
        <f t="shared" si="3"/>
        <v>DQ</v>
      </c>
      <c r="W31" s="115" t="str">
        <f t="shared" ref="W31:W32" si="9" xml:space="preserve"> IF(AND(ISNUMBER(AA31)),RANK(AA31,$AA$27:$AA$176,1)+SUMPRODUCT(($AA$27:$AA$176=AA31)*($Z$27:$Z$176&gt;Z31))+SUMPRODUCT(($AA$27:$AA$176=AA31)*($Z$27:$Z$176=Z31)*($U$27:$U$176&gt;U31))+SUMPRODUCT(($AA$27:$AA$176=AA31)*($Z$27:$Z$176=Z31)*($U$27:$U$176=U31)*($E$27:$E$176&lt;E31)),"DQ")</f>
        <v>DQ</v>
      </c>
      <c r="X31" s="273" t="str">
        <f t="shared" si="0"/>
        <v>DQ</v>
      </c>
      <c r="Y31" s="274" t="str">
        <f t="shared" si="4"/>
        <v>DQ</v>
      </c>
      <c r="Z31" s="93" t="str">
        <f t="shared" si="5"/>
        <v>DQ</v>
      </c>
      <c r="AA31" s="156" t="str">
        <f t="shared" si="6"/>
        <v>DQ</v>
      </c>
      <c r="AB31" s="133"/>
      <c r="AC31" s="290"/>
      <c r="AE31" s="8" t="s">
        <v>176</v>
      </c>
      <c r="AF31" s="264"/>
      <c r="AG31" s="6"/>
      <c r="AH31" s="6"/>
      <c r="AI31" s="6"/>
      <c r="AJ31" s="6"/>
      <c r="AK31" s="6"/>
      <c r="AL31" s="6"/>
      <c r="AM31" s="6"/>
      <c r="AN31" s="6"/>
    </row>
    <row r="32" spans="1:42" ht="14.25" customHeight="1" thickBot="1" x14ac:dyDescent="0.4">
      <c r="A32" s="279">
        <v>6</v>
      </c>
      <c r="B32" s="701"/>
      <c r="C32" s="701"/>
      <c r="D32" s="231"/>
      <c r="E32" s="280">
        <f>'Competitor List'!O11</f>
        <v>106</v>
      </c>
      <c r="F32" s="377"/>
      <c r="G32" s="231"/>
      <c r="H32" s="231"/>
      <c r="I32" s="237"/>
      <c r="J32" s="252"/>
      <c r="K32" s="253"/>
      <c r="L32" s="254"/>
      <c r="M32" s="231"/>
      <c r="N32" s="231"/>
      <c r="O32" s="237"/>
      <c r="P32" s="253"/>
      <c r="Q32" s="253"/>
      <c r="R32" s="254"/>
      <c r="S32" s="120" t="str">
        <f t="shared" si="1"/>
        <v>DQ</v>
      </c>
      <c r="T32" s="122" t="str">
        <f t="shared" si="7"/>
        <v>DQ</v>
      </c>
      <c r="U32" s="281">
        <f t="shared" si="2"/>
        <v>0</v>
      </c>
      <c r="V32" s="71" t="str">
        <f t="shared" si="3"/>
        <v>DQ</v>
      </c>
      <c r="W32" s="122" t="str">
        <f t="shared" si="9"/>
        <v>DQ</v>
      </c>
      <c r="X32" s="281" t="str">
        <f t="shared" si="0"/>
        <v>DQ</v>
      </c>
      <c r="Y32" s="282" t="str">
        <f t="shared" si="4"/>
        <v>DQ</v>
      </c>
      <c r="Z32" s="93" t="str">
        <f t="shared" si="5"/>
        <v>DQ</v>
      </c>
      <c r="AA32" s="156" t="str">
        <f t="shared" si="6"/>
        <v>DQ</v>
      </c>
      <c r="AB32" s="133"/>
      <c r="AC32" s="290"/>
      <c r="AE32" s="8" t="s">
        <v>173</v>
      </c>
      <c r="AF32" s="264"/>
      <c r="AG32" s="6"/>
      <c r="AH32" s="6"/>
      <c r="AI32" s="6"/>
      <c r="AJ32" s="6"/>
      <c r="AK32" s="6"/>
      <c r="AL32" s="6"/>
      <c r="AM32" s="6"/>
      <c r="AN32" s="6"/>
    </row>
    <row r="33" spans="1:40" ht="14.25" customHeight="1" x14ac:dyDescent="0.35">
      <c r="A33" s="284">
        <v>7</v>
      </c>
      <c r="B33" s="702"/>
      <c r="C33" s="702"/>
      <c r="D33" s="234"/>
      <c r="E33" s="285">
        <f>'Competitor List'!O12</f>
        <v>107</v>
      </c>
      <c r="F33" s="378"/>
      <c r="G33" s="234"/>
      <c r="H33" s="234"/>
      <c r="I33" s="235"/>
      <c r="J33" s="255"/>
      <c r="K33" s="256"/>
      <c r="L33" s="257"/>
      <c r="M33" s="234"/>
      <c r="N33" s="234"/>
      <c r="O33" s="235"/>
      <c r="P33" s="256"/>
      <c r="Q33" s="256"/>
      <c r="R33" s="257"/>
      <c r="S33" s="117" t="str">
        <f t="shared" si="1"/>
        <v>DQ</v>
      </c>
      <c r="T33" s="118" t="str">
        <f t="shared" si="7"/>
        <v>DQ</v>
      </c>
      <c r="U33" s="286">
        <f t="shared" si="2"/>
        <v>0</v>
      </c>
      <c r="V33" s="78" t="str">
        <f t="shared" si="3"/>
        <v>DQ</v>
      </c>
      <c r="W33" s="118" t="str">
        <f t="shared" ref="W33" si="10" xml:space="preserve"> IF(AND(ISNUMBER(AA33)),RANK(AA33,$AA$27:$AA$176,1)+SUMPRODUCT(($AA$27:$AA$176=AA33)*($Z$27:$Z$176&gt;Z33))+SUMPRODUCT(($AA$27:$AA$176=AA33)*($Z$27:$Z$176=Z33)*($U$27:$U$176&gt;U33))+SUMPRODUCT(($AA$27:$AA$176=AA33)*($Z$27:$Z$176=Z33)*($U$27:$U$176=U33)*($AC$27:$AC$176&lt;AC33)),"DQ")</f>
        <v>DQ</v>
      </c>
      <c r="X33" s="286" t="str">
        <f t="shared" si="0"/>
        <v>DQ</v>
      </c>
      <c r="Y33" s="287" t="str">
        <f t="shared" si="4"/>
        <v>DQ</v>
      </c>
      <c r="Z33" s="93" t="str">
        <f t="shared" si="5"/>
        <v>DQ</v>
      </c>
      <c r="AA33" s="156" t="str">
        <f t="shared" si="6"/>
        <v>DQ</v>
      </c>
      <c r="AB33" s="133"/>
      <c r="AC33" s="290"/>
      <c r="AE33" s="8" t="s">
        <v>174</v>
      </c>
      <c r="AF33" s="264"/>
      <c r="AG33" s="6"/>
      <c r="AH33" s="6"/>
      <c r="AI33" s="6"/>
      <c r="AJ33" s="6"/>
      <c r="AK33" s="6"/>
      <c r="AL33" s="6"/>
      <c r="AM33" s="6"/>
      <c r="AN33" s="6"/>
    </row>
    <row r="34" spans="1:40" ht="14.25" customHeight="1" x14ac:dyDescent="0.35">
      <c r="A34" s="271">
        <v>8</v>
      </c>
      <c r="B34" s="699"/>
      <c r="C34" s="699"/>
      <c r="D34" s="43"/>
      <c r="E34" s="272">
        <f>'Competitor List'!O13</f>
        <v>108</v>
      </c>
      <c r="F34" s="375"/>
      <c r="G34" s="43"/>
      <c r="H34" s="43"/>
      <c r="I34" s="44"/>
      <c r="J34" s="243"/>
      <c r="K34" s="244"/>
      <c r="L34" s="245"/>
      <c r="M34" s="43"/>
      <c r="N34" s="43"/>
      <c r="O34" s="44"/>
      <c r="P34" s="244"/>
      <c r="Q34" s="244"/>
      <c r="R34" s="245"/>
      <c r="S34" s="115" t="str">
        <f t="shared" si="1"/>
        <v>DQ</v>
      </c>
      <c r="T34" s="115" t="str">
        <f t="shared" si="7"/>
        <v>DQ</v>
      </c>
      <c r="U34" s="273">
        <f t="shared" si="2"/>
        <v>0</v>
      </c>
      <c r="V34" s="32" t="str">
        <f t="shared" si="3"/>
        <v>DQ</v>
      </c>
      <c r="W34" s="115" t="str">
        <f t="shared" ref="W34:W35" si="11" xml:space="preserve"> IF(AND(ISNUMBER(AA34)),RANK(AA34,$AA$27:$AA$176,1)+SUMPRODUCT(($AA$27:$AA$176=AA34)*($Z$27:$Z$176&gt;Z34))+SUMPRODUCT(($AA$27:$AA$176=AA34)*($Z$27:$Z$176=Z34)*($U$27:$U$176&gt;U34))+SUMPRODUCT(($AA$27:$AA$176=AA34)*($Z$27:$Z$176=Z34)*($U$27:$U$176=U34)*($E$27:$E$176&lt;E34)),"DQ")</f>
        <v>DQ</v>
      </c>
      <c r="X34" s="273" t="str">
        <f t="shared" si="0"/>
        <v>DQ</v>
      </c>
      <c r="Y34" s="274" t="str">
        <f t="shared" si="4"/>
        <v>DQ</v>
      </c>
      <c r="Z34" s="93" t="str">
        <f t="shared" si="5"/>
        <v>DQ</v>
      </c>
      <c r="AA34" s="156" t="str">
        <f t="shared" si="6"/>
        <v>DQ</v>
      </c>
      <c r="AB34" s="133"/>
      <c r="AC34" s="290"/>
      <c r="AE34" s="8" t="s">
        <v>175</v>
      </c>
      <c r="AF34" s="264"/>
      <c r="AG34" s="6"/>
      <c r="AH34" s="6"/>
      <c r="AI34" s="6"/>
      <c r="AJ34" s="6"/>
      <c r="AK34" s="6"/>
      <c r="AL34" s="6"/>
      <c r="AM34" s="6"/>
      <c r="AN34" s="6"/>
    </row>
    <row r="35" spans="1:40" ht="14.25" customHeight="1" thickBot="1" x14ac:dyDescent="0.35">
      <c r="A35" s="275">
        <v>9</v>
      </c>
      <c r="B35" s="700"/>
      <c r="C35" s="700"/>
      <c r="D35" s="232"/>
      <c r="E35" s="276">
        <f>'Competitor List'!O14</f>
        <v>109</v>
      </c>
      <c r="F35" s="376"/>
      <c r="G35" s="232"/>
      <c r="H35" s="232"/>
      <c r="I35" s="233"/>
      <c r="J35" s="246"/>
      <c r="K35" s="247"/>
      <c r="L35" s="248"/>
      <c r="M35" s="232"/>
      <c r="N35" s="232"/>
      <c r="O35" s="233"/>
      <c r="P35" s="247"/>
      <c r="Q35" s="247"/>
      <c r="R35" s="248"/>
      <c r="S35" s="122" t="str">
        <f t="shared" si="1"/>
        <v>DQ</v>
      </c>
      <c r="T35" s="122" t="str">
        <f t="shared" si="7"/>
        <v>DQ</v>
      </c>
      <c r="U35" s="277">
        <f t="shared" si="2"/>
        <v>0</v>
      </c>
      <c r="V35" s="75" t="str">
        <f t="shared" si="3"/>
        <v>DQ</v>
      </c>
      <c r="W35" s="122" t="str">
        <f t="shared" si="11"/>
        <v>DQ</v>
      </c>
      <c r="X35" s="277" t="str">
        <f t="shared" si="0"/>
        <v>DQ</v>
      </c>
      <c r="Y35" s="278" t="str">
        <f t="shared" si="4"/>
        <v>DQ</v>
      </c>
      <c r="Z35" s="93" t="str">
        <f t="shared" si="5"/>
        <v>DQ</v>
      </c>
      <c r="AA35" s="156" t="str">
        <f t="shared" si="6"/>
        <v>DQ</v>
      </c>
      <c r="AB35" s="133"/>
      <c r="AC35" s="290"/>
      <c r="AE35" s="283" t="s">
        <v>263</v>
      </c>
      <c r="AF35" s="6"/>
      <c r="AG35" s="6"/>
      <c r="AH35" s="6"/>
      <c r="AI35" s="6"/>
      <c r="AJ35" s="6"/>
      <c r="AK35" s="6"/>
      <c r="AL35" s="6"/>
      <c r="AM35" s="6"/>
      <c r="AN35" s="6"/>
    </row>
    <row r="36" spans="1:40" ht="14.25" customHeight="1" x14ac:dyDescent="0.3">
      <c r="A36" s="267">
        <v>10</v>
      </c>
      <c r="B36" s="698"/>
      <c r="C36" s="698"/>
      <c r="D36" s="230"/>
      <c r="E36" s="268">
        <f>'Competitor List'!O15</f>
        <v>110</v>
      </c>
      <c r="F36" s="374"/>
      <c r="G36" s="230"/>
      <c r="H36" s="230"/>
      <c r="I36" s="236"/>
      <c r="J36" s="249"/>
      <c r="K36" s="250"/>
      <c r="L36" s="251"/>
      <c r="M36" s="230"/>
      <c r="N36" s="230"/>
      <c r="O36" s="236"/>
      <c r="P36" s="250"/>
      <c r="Q36" s="250"/>
      <c r="R36" s="251"/>
      <c r="S36" s="118" t="str">
        <f t="shared" si="1"/>
        <v>DQ</v>
      </c>
      <c r="T36" s="118" t="str">
        <f t="shared" si="7"/>
        <v>DQ</v>
      </c>
      <c r="U36" s="269">
        <f t="shared" si="2"/>
        <v>0</v>
      </c>
      <c r="V36" s="87" t="str">
        <f t="shared" si="3"/>
        <v>DQ</v>
      </c>
      <c r="W36" s="118" t="str">
        <f t="shared" ref="W36" si="12" xml:space="preserve"> IF(AND(ISNUMBER(AA36)),RANK(AA36,$AA$27:$AA$176,1)+SUMPRODUCT(($AA$27:$AA$176=AA36)*($Z$27:$Z$176&gt;Z36))+SUMPRODUCT(($AA$27:$AA$176=AA36)*($Z$27:$Z$176=Z36)*($U$27:$U$176&gt;U36))+SUMPRODUCT(($AA$27:$AA$176=AA36)*($Z$27:$Z$176=Z36)*($U$27:$U$176=U36)*($AC$27:$AC$176&lt;AC36)),"DQ")</f>
        <v>DQ</v>
      </c>
      <c r="X36" s="269" t="str">
        <f t="shared" si="0"/>
        <v>DQ</v>
      </c>
      <c r="Y36" s="270" t="str">
        <f t="shared" si="4"/>
        <v>DQ</v>
      </c>
      <c r="Z36" s="93" t="str">
        <f t="shared" si="5"/>
        <v>DQ</v>
      </c>
      <c r="AA36" s="156" t="str">
        <f t="shared" si="6"/>
        <v>DQ</v>
      </c>
      <c r="AB36" s="133"/>
      <c r="AC36" s="290"/>
      <c r="AE36" s="283" t="s">
        <v>283</v>
      </c>
      <c r="AF36" s="6"/>
      <c r="AG36" s="6"/>
      <c r="AH36" s="6"/>
      <c r="AI36" s="6"/>
      <c r="AJ36" s="6"/>
      <c r="AK36" s="6"/>
      <c r="AL36" s="6"/>
      <c r="AM36" s="6"/>
      <c r="AN36" s="6"/>
    </row>
    <row r="37" spans="1:40" ht="14.25" customHeight="1" x14ac:dyDescent="0.3">
      <c r="A37" s="271">
        <v>11</v>
      </c>
      <c r="B37" s="699"/>
      <c r="C37" s="699"/>
      <c r="D37" s="43"/>
      <c r="E37" s="272">
        <f>'Competitor List'!O16</f>
        <v>111</v>
      </c>
      <c r="F37" s="375"/>
      <c r="G37" s="43"/>
      <c r="H37" s="43"/>
      <c r="I37" s="44"/>
      <c r="J37" s="243"/>
      <c r="K37" s="244"/>
      <c r="L37" s="245"/>
      <c r="M37" s="43"/>
      <c r="N37" s="43"/>
      <c r="O37" s="44"/>
      <c r="P37" s="244"/>
      <c r="Q37" s="244"/>
      <c r="R37" s="245"/>
      <c r="S37" s="115" t="str">
        <f t="shared" si="1"/>
        <v>DQ</v>
      </c>
      <c r="T37" s="115" t="str">
        <f t="shared" si="7"/>
        <v>DQ</v>
      </c>
      <c r="U37" s="273">
        <f t="shared" si="2"/>
        <v>0</v>
      </c>
      <c r="V37" s="32" t="str">
        <f t="shared" si="3"/>
        <v>DQ</v>
      </c>
      <c r="W37" s="115" t="str">
        <f t="shared" ref="W37:W38" si="13" xml:space="preserve"> IF(AND(ISNUMBER(AA37)),RANK(AA37,$AA$27:$AA$176,1)+SUMPRODUCT(($AA$27:$AA$176=AA37)*($Z$27:$Z$176&gt;Z37))+SUMPRODUCT(($AA$27:$AA$176=AA37)*($Z$27:$Z$176=Z37)*($U$27:$U$176&gt;U37))+SUMPRODUCT(($AA$27:$AA$176=AA37)*($Z$27:$Z$176=Z37)*($U$27:$U$176=U37)*($E$27:$E$176&lt;E37)),"DQ")</f>
        <v>DQ</v>
      </c>
      <c r="X37" s="273" t="str">
        <f t="shared" si="0"/>
        <v>DQ</v>
      </c>
      <c r="Y37" s="274" t="str">
        <f t="shared" si="4"/>
        <v>DQ</v>
      </c>
      <c r="Z37" s="93" t="str">
        <f t="shared" si="5"/>
        <v>DQ</v>
      </c>
      <c r="AA37" s="156" t="str">
        <f t="shared" si="6"/>
        <v>DQ</v>
      </c>
      <c r="AB37" s="133"/>
      <c r="AC37" s="290"/>
      <c r="AE37" s="6"/>
      <c r="AF37" s="6"/>
      <c r="AG37" s="6"/>
      <c r="AH37" s="6"/>
      <c r="AI37" s="6"/>
      <c r="AJ37" s="6"/>
      <c r="AK37" s="6"/>
      <c r="AL37" s="6"/>
      <c r="AM37" s="6"/>
      <c r="AN37" s="6"/>
    </row>
    <row r="38" spans="1:40" ht="14.25" customHeight="1" thickBot="1" x14ac:dyDescent="0.4">
      <c r="A38" s="279">
        <v>12</v>
      </c>
      <c r="B38" s="701"/>
      <c r="C38" s="701"/>
      <c r="D38" s="231"/>
      <c r="E38" s="280">
        <f>'Competitor List'!O17</f>
        <v>112</v>
      </c>
      <c r="F38" s="377"/>
      <c r="G38" s="231"/>
      <c r="H38" s="231"/>
      <c r="I38" s="237"/>
      <c r="J38" s="252"/>
      <c r="K38" s="253"/>
      <c r="L38" s="254"/>
      <c r="M38" s="231"/>
      <c r="N38" s="231"/>
      <c r="O38" s="237"/>
      <c r="P38" s="253"/>
      <c r="Q38" s="253"/>
      <c r="R38" s="254"/>
      <c r="S38" s="120" t="str">
        <f t="shared" si="1"/>
        <v>DQ</v>
      </c>
      <c r="T38" s="122" t="str">
        <f t="shared" si="7"/>
        <v>DQ</v>
      </c>
      <c r="U38" s="281">
        <f t="shared" si="2"/>
        <v>0</v>
      </c>
      <c r="V38" s="71" t="str">
        <f t="shared" si="3"/>
        <v>DQ</v>
      </c>
      <c r="W38" s="122" t="str">
        <f t="shared" si="13"/>
        <v>DQ</v>
      </c>
      <c r="X38" s="281" t="str">
        <f t="shared" si="0"/>
        <v>DQ</v>
      </c>
      <c r="Y38" s="282" t="str">
        <f t="shared" si="4"/>
        <v>DQ</v>
      </c>
      <c r="Z38" s="93" t="str">
        <f t="shared" si="5"/>
        <v>DQ</v>
      </c>
      <c r="AA38" s="156" t="str">
        <f t="shared" si="6"/>
        <v>DQ</v>
      </c>
      <c r="AB38" s="133"/>
      <c r="AC38" s="290"/>
      <c r="AE38" s="291"/>
      <c r="AF38" s="291"/>
      <c r="AG38" s="291"/>
      <c r="AH38" s="291"/>
      <c r="AI38" s="291"/>
      <c r="AJ38" s="291"/>
      <c r="AK38" s="291"/>
      <c r="AL38" s="291"/>
      <c r="AM38" s="291"/>
      <c r="AN38" s="291"/>
    </row>
    <row r="39" spans="1:40" ht="14.25" customHeight="1" x14ac:dyDescent="0.35">
      <c r="A39" s="284">
        <v>13</v>
      </c>
      <c r="B39" s="702"/>
      <c r="C39" s="702"/>
      <c r="D39" s="234"/>
      <c r="E39" s="285">
        <f>'Competitor List'!O18</f>
        <v>113</v>
      </c>
      <c r="F39" s="378"/>
      <c r="G39" s="234"/>
      <c r="H39" s="234"/>
      <c r="I39" s="235"/>
      <c r="J39" s="255"/>
      <c r="K39" s="256"/>
      <c r="L39" s="257"/>
      <c r="M39" s="234"/>
      <c r="N39" s="234"/>
      <c r="O39" s="235"/>
      <c r="P39" s="256"/>
      <c r="Q39" s="256"/>
      <c r="R39" s="257"/>
      <c r="S39" s="117" t="str">
        <f t="shared" si="1"/>
        <v>DQ</v>
      </c>
      <c r="T39" s="118" t="str">
        <f t="shared" si="7"/>
        <v>DQ</v>
      </c>
      <c r="U39" s="286">
        <f t="shared" si="2"/>
        <v>0</v>
      </c>
      <c r="V39" s="78" t="str">
        <f t="shared" si="3"/>
        <v>DQ</v>
      </c>
      <c r="W39" s="118" t="str">
        <f t="shared" ref="W39" si="14" xml:space="preserve"> IF(AND(ISNUMBER(AA39)),RANK(AA39,$AA$27:$AA$176,1)+SUMPRODUCT(($AA$27:$AA$176=AA39)*($Z$27:$Z$176&gt;Z39))+SUMPRODUCT(($AA$27:$AA$176=AA39)*($Z$27:$Z$176=Z39)*($U$27:$U$176&gt;U39))+SUMPRODUCT(($AA$27:$AA$176=AA39)*($Z$27:$Z$176=Z39)*($U$27:$U$176=U39)*($AC$27:$AC$176&lt;AC39)),"DQ")</f>
        <v>DQ</v>
      </c>
      <c r="X39" s="286" t="str">
        <f t="shared" si="0"/>
        <v>DQ</v>
      </c>
      <c r="Y39" s="287" t="str">
        <f t="shared" si="4"/>
        <v>DQ</v>
      </c>
      <c r="Z39" s="93" t="str">
        <f t="shared" si="5"/>
        <v>DQ</v>
      </c>
      <c r="AA39" s="156" t="str">
        <f t="shared" si="6"/>
        <v>DQ</v>
      </c>
      <c r="AB39" s="133"/>
      <c r="AC39" s="290"/>
      <c r="AE39" s="291" t="s">
        <v>293</v>
      </c>
      <c r="AF39" s="291"/>
      <c r="AG39" s="291"/>
      <c r="AH39" s="291"/>
      <c r="AI39" s="291"/>
      <c r="AJ39" s="291"/>
      <c r="AK39" s="291"/>
      <c r="AL39" s="291"/>
      <c r="AM39" s="291"/>
      <c r="AN39" s="291"/>
    </row>
    <row r="40" spans="1:40" ht="14.25" customHeight="1" x14ac:dyDescent="0.35">
      <c r="A40" s="271">
        <v>14</v>
      </c>
      <c r="B40" s="699"/>
      <c r="C40" s="699"/>
      <c r="D40" s="43"/>
      <c r="E40" s="272">
        <f>'Competitor List'!O19</f>
        <v>114</v>
      </c>
      <c r="F40" s="375"/>
      <c r="G40" s="43"/>
      <c r="H40" s="43"/>
      <c r="I40" s="44"/>
      <c r="J40" s="243"/>
      <c r="K40" s="244"/>
      <c r="L40" s="245"/>
      <c r="M40" s="43"/>
      <c r="N40" s="43"/>
      <c r="O40" s="44"/>
      <c r="P40" s="244"/>
      <c r="Q40" s="244"/>
      <c r="R40" s="245"/>
      <c r="S40" s="115" t="str">
        <f t="shared" si="1"/>
        <v>DQ</v>
      </c>
      <c r="T40" s="115" t="str">
        <f t="shared" si="7"/>
        <v>DQ</v>
      </c>
      <c r="U40" s="273">
        <f t="shared" si="2"/>
        <v>0</v>
      </c>
      <c r="V40" s="32" t="str">
        <f t="shared" si="3"/>
        <v>DQ</v>
      </c>
      <c r="W40" s="115" t="str">
        <f t="shared" ref="W40:W41" si="15" xml:space="preserve"> IF(AND(ISNUMBER(AA40)),RANK(AA40,$AA$27:$AA$176,1)+SUMPRODUCT(($AA$27:$AA$176=AA40)*($Z$27:$Z$176&gt;Z40))+SUMPRODUCT(($AA$27:$AA$176=AA40)*($Z$27:$Z$176=Z40)*($U$27:$U$176&gt;U40))+SUMPRODUCT(($AA$27:$AA$176=AA40)*($Z$27:$Z$176=Z40)*($U$27:$U$176=U40)*($E$27:$E$176&lt;E40)),"DQ")</f>
        <v>DQ</v>
      </c>
      <c r="X40" s="273" t="str">
        <f t="shared" si="0"/>
        <v>DQ</v>
      </c>
      <c r="Y40" s="274" t="str">
        <f t="shared" si="4"/>
        <v>DQ</v>
      </c>
      <c r="Z40" s="93" t="str">
        <f t="shared" si="5"/>
        <v>DQ</v>
      </c>
      <c r="AA40" s="156" t="str">
        <f t="shared" si="6"/>
        <v>DQ</v>
      </c>
      <c r="AB40" s="133"/>
      <c r="AC40" s="290"/>
      <c r="AE40" s="291"/>
      <c r="AF40" s="291"/>
      <c r="AG40" s="291"/>
      <c r="AH40" s="291"/>
      <c r="AI40" s="291"/>
      <c r="AJ40" s="291"/>
      <c r="AK40" s="291"/>
      <c r="AL40" s="291"/>
      <c r="AM40" s="291"/>
      <c r="AN40" s="291"/>
    </row>
    <row r="41" spans="1:40" ht="14.25" customHeight="1" thickBot="1" x14ac:dyDescent="0.4">
      <c r="A41" s="275">
        <v>15</v>
      </c>
      <c r="B41" s="700"/>
      <c r="C41" s="700"/>
      <c r="D41" s="232"/>
      <c r="E41" s="276">
        <f>'Competitor List'!O20</f>
        <v>115</v>
      </c>
      <c r="F41" s="376"/>
      <c r="G41" s="232"/>
      <c r="H41" s="232"/>
      <c r="I41" s="233"/>
      <c r="J41" s="246"/>
      <c r="K41" s="247"/>
      <c r="L41" s="248"/>
      <c r="M41" s="232"/>
      <c r="N41" s="232"/>
      <c r="O41" s="233"/>
      <c r="P41" s="247"/>
      <c r="Q41" s="247"/>
      <c r="R41" s="248"/>
      <c r="S41" s="122" t="str">
        <f t="shared" si="1"/>
        <v>DQ</v>
      </c>
      <c r="T41" s="122" t="str">
        <f t="shared" si="7"/>
        <v>DQ</v>
      </c>
      <c r="U41" s="277">
        <f t="shared" si="2"/>
        <v>0</v>
      </c>
      <c r="V41" s="75" t="str">
        <f t="shared" si="3"/>
        <v>DQ</v>
      </c>
      <c r="W41" s="122" t="str">
        <f t="shared" si="15"/>
        <v>DQ</v>
      </c>
      <c r="X41" s="277" t="str">
        <f t="shared" si="0"/>
        <v>DQ</v>
      </c>
      <c r="Y41" s="278" t="str">
        <f t="shared" si="4"/>
        <v>DQ</v>
      </c>
      <c r="Z41" s="93" t="str">
        <f t="shared" si="5"/>
        <v>DQ</v>
      </c>
      <c r="AA41" s="156" t="str">
        <f t="shared" si="6"/>
        <v>DQ</v>
      </c>
      <c r="AB41" s="133"/>
      <c r="AC41" s="290"/>
      <c r="AE41" s="291"/>
      <c r="AF41" s="291"/>
      <c r="AG41" s="291"/>
      <c r="AH41" s="291"/>
      <c r="AI41" s="291"/>
      <c r="AJ41" s="291"/>
      <c r="AK41" s="291"/>
      <c r="AL41" s="291"/>
      <c r="AM41" s="291"/>
      <c r="AN41" s="291"/>
    </row>
    <row r="42" spans="1:40" ht="14.25" customHeight="1" x14ac:dyDescent="0.35">
      <c r="A42" s="267">
        <v>16</v>
      </c>
      <c r="B42" s="698"/>
      <c r="C42" s="698"/>
      <c r="D42" s="230"/>
      <c r="E42" s="268">
        <f>'Competitor List'!O21</f>
        <v>116</v>
      </c>
      <c r="F42" s="374"/>
      <c r="G42" s="230"/>
      <c r="H42" s="230"/>
      <c r="I42" s="236"/>
      <c r="J42" s="249"/>
      <c r="K42" s="250"/>
      <c r="L42" s="251"/>
      <c r="M42" s="230"/>
      <c r="N42" s="230"/>
      <c r="O42" s="236"/>
      <c r="P42" s="250"/>
      <c r="Q42" s="250"/>
      <c r="R42" s="251"/>
      <c r="S42" s="118" t="str">
        <f t="shared" si="1"/>
        <v>DQ</v>
      </c>
      <c r="T42" s="118" t="str">
        <f t="shared" si="7"/>
        <v>DQ</v>
      </c>
      <c r="U42" s="269">
        <f t="shared" si="2"/>
        <v>0</v>
      </c>
      <c r="V42" s="87" t="str">
        <f t="shared" si="3"/>
        <v>DQ</v>
      </c>
      <c r="W42" s="118" t="str">
        <f t="shared" ref="W42" si="16" xml:space="preserve"> IF(AND(ISNUMBER(AA42)),RANK(AA42,$AA$27:$AA$176,1)+SUMPRODUCT(($AA$27:$AA$176=AA42)*($Z$27:$Z$176&gt;Z42))+SUMPRODUCT(($AA$27:$AA$176=AA42)*($Z$27:$Z$176=Z42)*($U$27:$U$176&gt;U42))+SUMPRODUCT(($AA$27:$AA$176=AA42)*($Z$27:$Z$176=Z42)*($U$27:$U$176=U42)*($AC$27:$AC$176&lt;AC42)),"DQ")</f>
        <v>DQ</v>
      </c>
      <c r="X42" s="269" t="str">
        <f t="shared" si="0"/>
        <v>DQ</v>
      </c>
      <c r="Y42" s="270" t="str">
        <f t="shared" si="4"/>
        <v>DQ</v>
      </c>
      <c r="Z42" s="93" t="str">
        <f t="shared" si="5"/>
        <v>DQ</v>
      </c>
      <c r="AA42" s="156" t="str">
        <f t="shared" si="6"/>
        <v>DQ</v>
      </c>
      <c r="AB42" s="133"/>
      <c r="AC42" s="290"/>
      <c r="AE42" s="291"/>
      <c r="AF42" s="291"/>
      <c r="AG42" s="291"/>
      <c r="AH42" s="291"/>
      <c r="AI42" s="291"/>
      <c r="AJ42" s="291"/>
      <c r="AK42" s="291"/>
      <c r="AL42" s="291"/>
      <c r="AM42" s="291"/>
      <c r="AN42" s="291"/>
    </row>
    <row r="43" spans="1:40" ht="14.25" customHeight="1" x14ac:dyDescent="0.35">
      <c r="A43" s="271">
        <v>17</v>
      </c>
      <c r="B43" s="699"/>
      <c r="C43" s="699"/>
      <c r="D43" s="43"/>
      <c r="E43" s="272">
        <f>'Competitor List'!O22</f>
        <v>117</v>
      </c>
      <c r="F43" s="375"/>
      <c r="G43" s="43"/>
      <c r="H43" s="43"/>
      <c r="I43" s="44"/>
      <c r="J43" s="243"/>
      <c r="K43" s="244"/>
      <c r="L43" s="245"/>
      <c r="M43" s="43"/>
      <c r="N43" s="43"/>
      <c r="O43" s="44"/>
      <c r="P43" s="244"/>
      <c r="Q43" s="244"/>
      <c r="R43" s="245"/>
      <c r="S43" s="115" t="str">
        <f t="shared" si="1"/>
        <v>DQ</v>
      </c>
      <c r="T43" s="115" t="str">
        <f t="shared" si="7"/>
        <v>DQ</v>
      </c>
      <c r="U43" s="273">
        <f t="shared" si="2"/>
        <v>0</v>
      </c>
      <c r="V43" s="32" t="str">
        <f t="shared" si="3"/>
        <v>DQ</v>
      </c>
      <c r="W43" s="115" t="str">
        <f t="shared" ref="W43:W44" si="17" xml:space="preserve"> IF(AND(ISNUMBER(AA43)),RANK(AA43,$AA$27:$AA$176,1)+SUMPRODUCT(($AA$27:$AA$176=AA43)*($Z$27:$Z$176&gt;Z43))+SUMPRODUCT(($AA$27:$AA$176=AA43)*($Z$27:$Z$176=Z43)*($U$27:$U$176&gt;U43))+SUMPRODUCT(($AA$27:$AA$176=AA43)*($Z$27:$Z$176=Z43)*($U$27:$U$176=U43)*($E$27:$E$176&lt;E43)),"DQ")</f>
        <v>DQ</v>
      </c>
      <c r="X43" s="273" t="str">
        <f t="shared" si="0"/>
        <v>DQ</v>
      </c>
      <c r="Y43" s="274" t="str">
        <f t="shared" si="4"/>
        <v>DQ</v>
      </c>
      <c r="Z43" s="93" t="str">
        <f t="shared" si="5"/>
        <v>DQ</v>
      </c>
      <c r="AA43" s="156" t="str">
        <f t="shared" si="6"/>
        <v>DQ</v>
      </c>
      <c r="AB43" s="133"/>
      <c r="AC43" s="290"/>
      <c r="AE43" s="291"/>
      <c r="AF43" s="291"/>
      <c r="AG43" s="291"/>
      <c r="AH43" s="291"/>
      <c r="AI43" s="291"/>
      <c r="AJ43" s="291"/>
      <c r="AK43" s="291"/>
      <c r="AL43" s="291"/>
      <c r="AM43" s="291"/>
      <c r="AN43" s="291"/>
    </row>
    <row r="44" spans="1:40" ht="14.25" customHeight="1" thickBot="1" x14ac:dyDescent="0.4">
      <c r="A44" s="279">
        <v>18</v>
      </c>
      <c r="B44" s="701"/>
      <c r="C44" s="701"/>
      <c r="D44" s="231"/>
      <c r="E44" s="280">
        <f>'Competitor List'!O23</f>
        <v>118</v>
      </c>
      <c r="F44" s="377"/>
      <c r="G44" s="231"/>
      <c r="H44" s="231"/>
      <c r="I44" s="237"/>
      <c r="J44" s="252"/>
      <c r="K44" s="253"/>
      <c r="L44" s="254"/>
      <c r="M44" s="231"/>
      <c r="N44" s="231"/>
      <c r="O44" s="237"/>
      <c r="P44" s="253"/>
      <c r="Q44" s="253"/>
      <c r="R44" s="254"/>
      <c r="S44" s="120" t="str">
        <f t="shared" si="1"/>
        <v>DQ</v>
      </c>
      <c r="T44" s="122" t="str">
        <f t="shared" si="7"/>
        <v>DQ</v>
      </c>
      <c r="U44" s="281">
        <f t="shared" si="2"/>
        <v>0</v>
      </c>
      <c r="V44" s="71" t="str">
        <f t="shared" si="3"/>
        <v>DQ</v>
      </c>
      <c r="W44" s="122" t="str">
        <f t="shared" si="17"/>
        <v>DQ</v>
      </c>
      <c r="X44" s="281" t="str">
        <f t="shared" si="0"/>
        <v>DQ</v>
      </c>
      <c r="Y44" s="282" t="str">
        <f t="shared" si="4"/>
        <v>DQ</v>
      </c>
      <c r="Z44" s="93" t="str">
        <f t="shared" si="5"/>
        <v>DQ</v>
      </c>
      <c r="AA44" s="156" t="str">
        <f t="shared" si="6"/>
        <v>DQ</v>
      </c>
      <c r="AB44" s="133"/>
      <c r="AC44" s="290"/>
      <c r="AE44" s="291"/>
      <c r="AF44" s="291"/>
      <c r="AG44" s="291"/>
      <c r="AH44" s="291"/>
      <c r="AI44" s="291"/>
      <c r="AJ44" s="291"/>
      <c r="AK44" s="291"/>
      <c r="AL44" s="291"/>
      <c r="AM44" s="291"/>
      <c r="AN44" s="291"/>
    </row>
    <row r="45" spans="1:40" ht="14.25" customHeight="1" x14ac:dyDescent="0.35">
      <c r="A45" s="284">
        <v>19</v>
      </c>
      <c r="B45" s="702"/>
      <c r="C45" s="702"/>
      <c r="D45" s="234"/>
      <c r="E45" s="285">
        <f>'Competitor List'!O24</f>
        <v>119</v>
      </c>
      <c r="F45" s="378"/>
      <c r="G45" s="234"/>
      <c r="H45" s="234"/>
      <c r="I45" s="235"/>
      <c r="J45" s="255"/>
      <c r="K45" s="256"/>
      <c r="L45" s="257"/>
      <c r="M45" s="234"/>
      <c r="N45" s="234"/>
      <c r="O45" s="235"/>
      <c r="P45" s="256"/>
      <c r="Q45" s="256"/>
      <c r="R45" s="257"/>
      <c r="S45" s="117" t="str">
        <f t="shared" si="1"/>
        <v>DQ</v>
      </c>
      <c r="T45" s="118" t="str">
        <f t="shared" si="7"/>
        <v>DQ</v>
      </c>
      <c r="U45" s="286">
        <f t="shared" si="2"/>
        <v>0</v>
      </c>
      <c r="V45" s="78" t="str">
        <f t="shared" si="3"/>
        <v>DQ</v>
      </c>
      <c r="W45" s="118" t="str">
        <f t="shared" ref="W45" si="18" xml:space="preserve"> IF(AND(ISNUMBER(AA45)),RANK(AA45,$AA$27:$AA$176,1)+SUMPRODUCT(($AA$27:$AA$176=AA45)*($Z$27:$Z$176&gt;Z45))+SUMPRODUCT(($AA$27:$AA$176=AA45)*($Z$27:$Z$176=Z45)*($U$27:$U$176&gt;U45))+SUMPRODUCT(($AA$27:$AA$176=AA45)*($Z$27:$Z$176=Z45)*($U$27:$U$176=U45)*($AC$27:$AC$176&lt;AC45)),"DQ")</f>
        <v>DQ</v>
      </c>
      <c r="X45" s="286" t="str">
        <f t="shared" si="0"/>
        <v>DQ</v>
      </c>
      <c r="Y45" s="287" t="str">
        <f t="shared" si="4"/>
        <v>DQ</v>
      </c>
      <c r="Z45" s="93" t="str">
        <f t="shared" si="5"/>
        <v>DQ</v>
      </c>
      <c r="AA45" s="156" t="str">
        <f t="shared" si="6"/>
        <v>DQ</v>
      </c>
      <c r="AB45" s="133"/>
      <c r="AC45" s="290"/>
      <c r="AE45" s="291"/>
      <c r="AF45" s="291"/>
      <c r="AG45" s="291"/>
      <c r="AH45" s="291"/>
      <c r="AI45" s="291"/>
      <c r="AJ45" s="291"/>
      <c r="AK45" s="291"/>
      <c r="AL45" s="291"/>
      <c r="AM45" s="291"/>
      <c r="AN45" s="291"/>
    </row>
    <row r="46" spans="1:40" ht="14.25" customHeight="1" x14ac:dyDescent="0.35">
      <c r="A46" s="271">
        <v>20</v>
      </c>
      <c r="B46" s="699"/>
      <c r="C46" s="699"/>
      <c r="D46" s="43"/>
      <c r="E46" s="272">
        <f>'Competitor List'!O25</f>
        <v>120</v>
      </c>
      <c r="F46" s="375"/>
      <c r="G46" s="43"/>
      <c r="H46" s="43"/>
      <c r="I46" s="44"/>
      <c r="J46" s="243"/>
      <c r="K46" s="244"/>
      <c r="L46" s="245"/>
      <c r="M46" s="43"/>
      <c r="N46" s="43"/>
      <c r="O46" s="44"/>
      <c r="P46" s="244"/>
      <c r="Q46" s="244"/>
      <c r="R46" s="245"/>
      <c r="S46" s="115" t="str">
        <f t="shared" si="1"/>
        <v>DQ</v>
      </c>
      <c r="T46" s="115" t="str">
        <f t="shared" si="7"/>
        <v>DQ</v>
      </c>
      <c r="U46" s="273">
        <f t="shared" si="2"/>
        <v>0</v>
      </c>
      <c r="V46" s="32" t="str">
        <f t="shared" si="3"/>
        <v>DQ</v>
      </c>
      <c r="W46" s="115" t="str">
        <f t="shared" ref="W46:W47" si="19" xml:space="preserve"> IF(AND(ISNUMBER(AA46)),RANK(AA46,$AA$27:$AA$176,1)+SUMPRODUCT(($AA$27:$AA$176=AA46)*($Z$27:$Z$176&gt;Z46))+SUMPRODUCT(($AA$27:$AA$176=AA46)*($Z$27:$Z$176=Z46)*($U$27:$U$176&gt;U46))+SUMPRODUCT(($AA$27:$AA$176=AA46)*($Z$27:$Z$176=Z46)*($U$27:$U$176=U46)*($E$27:$E$176&lt;E46)),"DQ")</f>
        <v>DQ</v>
      </c>
      <c r="X46" s="273" t="str">
        <f t="shared" si="0"/>
        <v>DQ</v>
      </c>
      <c r="Y46" s="274" t="str">
        <f t="shared" si="4"/>
        <v>DQ</v>
      </c>
      <c r="Z46" s="93" t="str">
        <f t="shared" si="5"/>
        <v>DQ</v>
      </c>
      <c r="AA46" s="156" t="str">
        <f t="shared" si="6"/>
        <v>DQ</v>
      </c>
      <c r="AB46" s="133"/>
      <c r="AC46" s="290"/>
      <c r="AE46" s="291"/>
      <c r="AF46" s="291"/>
      <c r="AG46" s="291"/>
      <c r="AH46" s="291"/>
      <c r="AI46" s="291"/>
      <c r="AJ46" s="291"/>
      <c r="AK46" s="291"/>
      <c r="AL46" s="291"/>
      <c r="AM46" s="291"/>
      <c r="AN46" s="291"/>
    </row>
    <row r="47" spans="1:40" ht="14.25" customHeight="1" thickBot="1" x14ac:dyDescent="0.4">
      <c r="A47" s="275">
        <v>21</v>
      </c>
      <c r="B47" s="700"/>
      <c r="C47" s="700"/>
      <c r="D47" s="232"/>
      <c r="E47" s="276">
        <f>'Competitor List'!O26</f>
        <v>201</v>
      </c>
      <c r="F47" s="376"/>
      <c r="G47" s="232"/>
      <c r="H47" s="232"/>
      <c r="I47" s="233"/>
      <c r="J47" s="246"/>
      <c r="K47" s="247"/>
      <c r="L47" s="248"/>
      <c r="M47" s="232"/>
      <c r="N47" s="232"/>
      <c r="O47" s="233"/>
      <c r="P47" s="247"/>
      <c r="Q47" s="247"/>
      <c r="R47" s="248"/>
      <c r="S47" s="122" t="str">
        <f t="shared" si="1"/>
        <v>DQ</v>
      </c>
      <c r="T47" s="122" t="str">
        <f t="shared" si="7"/>
        <v>DQ</v>
      </c>
      <c r="U47" s="277">
        <f t="shared" si="2"/>
        <v>0</v>
      </c>
      <c r="V47" s="75" t="str">
        <f t="shared" si="3"/>
        <v>DQ</v>
      </c>
      <c r="W47" s="122" t="str">
        <f t="shared" si="19"/>
        <v>DQ</v>
      </c>
      <c r="X47" s="277" t="str">
        <f t="shared" si="0"/>
        <v>DQ</v>
      </c>
      <c r="Y47" s="278" t="str">
        <f t="shared" si="4"/>
        <v>DQ</v>
      </c>
      <c r="Z47" s="93" t="str">
        <f t="shared" si="5"/>
        <v>DQ</v>
      </c>
      <c r="AA47" s="156" t="str">
        <f t="shared" si="6"/>
        <v>DQ</v>
      </c>
      <c r="AB47" s="133"/>
      <c r="AC47" s="290"/>
      <c r="AE47" s="291"/>
      <c r="AF47" s="291"/>
      <c r="AG47" s="291"/>
      <c r="AH47" s="291"/>
      <c r="AI47" s="291"/>
      <c r="AJ47" s="291"/>
      <c r="AK47" s="291"/>
      <c r="AL47" s="291"/>
      <c r="AM47" s="291"/>
      <c r="AN47" s="291"/>
    </row>
    <row r="48" spans="1:40" ht="14.25" customHeight="1" x14ac:dyDescent="0.35">
      <c r="A48" s="267">
        <v>22</v>
      </c>
      <c r="B48" s="698"/>
      <c r="C48" s="698"/>
      <c r="D48" s="230"/>
      <c r="E48" s="268">
        <f>'Competitor List'!O27</f>
        <v>202</v>
      </c>
      <c r="F48" s="374"/>
      <c r="G48" s="230"/>
      <c r="H48" s="230"/>
      <c r="I48" s="236"/>
      <c r="J48" s="249"/>
      <c r="K48" s="250"/>
      <c r="L48" s="251"/>
      <c r="M48" s="230"/>
      <c r="N48" s="230"/>
      <c r="O48" s="236"/>
      <c r="P48" s="250"/>
      <c r="Q48" s="250"/>
      <c r="R48" s="251"/>
      <c r="S48" s="118" t="str">
        <f t="shared" si="1"/>
        <v>DQ</v>
      </c>
      <c r="T48" s="118" t="str">
        <f t="shared" si="7"/>
        <v>DQ</v>
      </c>
      <c r="U48" s="269">
        <f t="shared" si="2"/>
        <v>0</v>
      </c>
      <c r="V48" s="87" t="str">
        <f t="shared" si="3"/>
        <v>DQ</v>
      </c>
      <c r="W48" s="118" t="str">
        <f t="shared" ref="W48" si="20" xml:space="preserve"> IF(AND(ISNUMBER(AA48)),RANK(AA48,$AA$27:$AA$176,1)+SUMPRODUCT(($AA$27:$AA$176=AA48)*($Z$27:$Z$176&gt;Z48))+SUMPRODUCT(($AA$27:$AA$176=AA48)*($Z$27:$Z$176=Z48)*($U$27:$U$176&gt;U48))+SUMPRODUCT(($AA$27:$AA$176=AA48)*($Z$27:$Z$176=Z48)*($U$27:$U$176=U48)*($AC$27:$AC$176&lt;AC48)),"DQ")</f>
        <v>DQ</v>
      </c>
      <c r="X48" s="269" t="str">
        <f t="shared" si="0"/>
        <v>DQ</v>
      </c>
      <c r="Y48" s="270" t="str">
        <f t="shared" si="4"/>
        <v>DQ</v>
      </c>
      <c r="Z48" s="93" t="str">
        <f t="shared" si="5"/>
        <v>DQ</v>
      </c>
      <c r="AA48" s="156" t="str">
        <f t="shared" si="6"/>
        <v>DQ</v>
      </c>
      <c r="AB48" s="133"/>
      <c r="AC48" s="290"/>
      <c r="AE48" s="291"/>
      <c r="AF48" s="291"/>
      <c r="AG48" s="291"/>
      <c r="AH48" s="291"/>
      <c r="AI48" s="291"/>
      <c r="AJ48" s="291"/>
      <c r="AK48" s="291"/>
      <c r="AL48" s="291"/>
      <c r="AM48" s="291"/>
      <c r="AN48" s="291"/>
    </row>
    <row r="49" spans="1:40" ht="14.25" customHeight="1" x14ac:dyDescent="0.35">
      <c r="A49" s="271">
        <v>23</v>
      </c>
      <c r="B49" s="699"/>
      <c r="C49" s="699"/>
      <c r="D49" s="43"/>
      <c r="E49" s="272">
        <f>'Competitor List'!O28</f>
        <v>203</v>
      </c>
      <c r="F49" s="375"/>
      <c r="G49" s="43"/>
      <c r="H49" s="43"/>
      <c r="I49" s="44"/>
      <c r="J49" s="243"/>
      <c r="K49" s="244"/>
      <c r="L49" s="245"/>
      <c r="M49" s="43"/>
      <c r="N49" s="43"/>
      <c r="O49" s="44"/>
      <c r="P49" s="244"/>
      <c r="Q49" s="244"/>
      <c r="R49" s="245"/>
      <c r="S49" s="115" t="str">
        <f t="shared" si="1"/>
        <v>DQ</v>
      </c>
      <c r="T49" s="115" t="str">
        <f t="shared" si="7"/>
        <v>DQ</v>
      </c>
      <c r="U49" s="273">
        <f t="shared" si="2"/>
        <v>0</v>
      </c>
      <c r="V49" s="32" t="str">
        <f t="shared" si="3"/>
        <v>DQ</v>
      </c>
      <c r="W49" s="115" t="str">
        <f t="shared" ref="W49:W50" si="21" xml:space="preserve"> IF(AND(ISNUMBER(AA49)),RANK(AA49,$AA$27:$AA$176,1)+SUMPRODUCT(($AA$27:$AA$176=AA49)*($Z$27:$Z$176&gt;Z49))+SUMPRODUCT(($AA$27:$AA$176=AA49)*($Z$27:$Z$176=Z49)*($U$27:$U$176&gt;U49))+SUMPRODUCT(($AA$27:$AA$176=AA49)*($Z$27:$Z$176=Z49)*($U$27:$U$176=U49)*($E$27:$E$176&lt;E49)),"DQ")</f>
        <v>DQ</v>
      </c>
      <c r="X49" s="273" t="str">
        <f t="shared" si="0"/>
        <v>DQ</v>
      </c>
      <c r="Y49" s="274" t="str">
        <f t="shared" si="4"/>
        <v>DQ</v>
      </c>
      <c r="Z49" s="93" t="str">
        <f t="shared" si="5"/>
        <v>DQ</v>
      </c>
      <c r="AA49" s="156" t="str">
        <f t="shared" si="6"/>
        <v>DQ</v>
      </c>
      <c r="AB49" s="133"/>
      <c r="AC49" s="290"/>
      <c r="AE49" s="291"/>
      <c r="AF49" s="291"/>
      <c r="AG49" s="291"/>
      <c r="AH49" s="291"/>
      <c r="AI49" s="291"/>
      <c r="AJ49" s="291"/>
      <c r="AK49" s="291"/>
      <c r="AL49" s="291"/>
      <c r="AM49" s="291"/>
      <c r="AN49" s="291"/>
    </row>
    <row r="50" spans="1:40" ht="14.25" customHeight="1" thickBot="1" x14ac:dyDescent="0.4">
      <c r="A50" s="279">
        <v>24</v>
      </c>
      <c r="B50" s="701"/>
      <c r="C50" s="701"/>
      <c r="D50" s="231"/>
      <c r="E50" s="280">
        <f>'Competitor List'!O29</f>
        <v>204</v>
      </c>
      <c r="F50" s="377"/>
      <c r="G50" s="231"/>
      <c r="H50" s="231"/>
      <c r="I50" s="237"/>
      <c r="J50" s="252"/>
      <c r="K50" s="253"/>
      <c r="L50" s="254"/>
      <c r="M50" s="231"/>
      <c r="N50" s="231"/>
      <c r="O50" s="237"/>
      <c r="P50" s="253"/>
      <c r="Q50" s="253"/>
      <c r="R50" s="254"/>
      <c r="S50" s="120" t="str">
        <f t="shared" si="1"/>
        <v>DQ</v>
      </c>
      <c r="T50" s="122" t="str">
        <f t="shared" si="7"/>
        <v>DQ</v>
      </c>
      <c r="U50" s="281">
        <f t="shared" si="2"/>
        <v>0</v>
      </c>
      <c r="V50" s="71" t="str">
        <f t="shared" si="3"/>
        <v>DQ</v>
      </c>
      <c r="W50" s="122" t="str">
        <f t="shared" si="21"/>
        <v>DQ</v>
      </c>
      <c r="X50" s="281" t="str">
        <f t="shared" si="0"/>
        <v>DQ</v>
      </c>
      <c r="Y50" s="282" t="str">
        <f t="shared" si="4"/>
        <v>DQ</v>
      </c>
      <c r="Z50" s="93" t="str">
        <f t="shared" si="5"/>
        <v>DQ</v>
      </c>
      <c r="AA50" s="156" t="str">
        <f t="shared" si="6"/>
        <v>DQ</v>
      </c>
      <c r="AB50" s="133"/>
      <c r="AC50" s="290"/>
      <c r="AE50" s="291"/>
      <c r="AF50" s="291"/>
      <c r="AG50" s="291"/>
      <c r="AH50" s="291"/>
      <c r="AI50" s="291"/>
      <c r="AJ50" s="291"/>
      <c r="AK50" s="291"/>
      <c r="AL50" s="291"/>
      <c r="AM50" s="291"/>
      <c r="AN50" s="291"/>
    </row>
    <row r="51" spans="1:40" ht="14.25" customHeight="1" x14ac:dyDescent="0.35">
      <c r="A51" s="284">
        <v>25</v>
      </c>
      <c r="B51" s="702"/>
      <c r="C51" s="702"/>
      <c r="D51" s="234"/>
      <c r="E51" s="285">
        <f>'Competitor List'!O30</f>
        <v>205</v>
      </c>
      <c r="F51" s="378"/>
      <c r="G51" s="234"/>
      <c r="H51" s="234"/>
      <c r="I51" s="235"/>
      <c r="J51" s="255"/>
      <c r="K51" s="256"/>
      <c r="L51" s="257"/>
      <c r="M51" s="234"/>
      <c r="N51" s="234"/>
      <c r="O51" s="235"/>
      <c r="P51" s="256"/>
      <c r="Q51" s="256"/>
      <c r="R51" s="257"/>
      <c r="S51" s="117" t="str">
        <f t="shared" si="1"/>
        <v>DQ</v>
      </c>
      <c r="T51" s="118" t="str">
        <f t="shared" si="7"/>
        <v>DQ</v>
      </c>
      <c r="U51" s="286">
        <f t="shared" si="2"/>
        <v>0</v>
      </c>
      <c r="V51" s="78" t="str">
        <f t="shared" si="3"/>
        <v>DQ</v>
      </c>
      <c r="W51" s="118" t="str">
        <f t="shared" ref="W51" si="22" xml:space="preserve"> IF(AND(ISNUMBER(AA51)),RANK(AA51,$AA$27:$AA$176,1)+SUMPRODUCT(($AA$27:$AA$176=AA51)*($Z$27:$Z$176&gt;Z51))+SUMPRODUCT(($AA$27:$AA$176=AA51)*($Z$27:$Z$176=Z51)*($U$27:$U$176&gt;U51))+SUMPRODUCT(($AA$27:$AA$176=AA51)*($Z$27:$Z$176=Z51)*($U$27:$U$176=U51)*($AC$27:$AC$176&lt;AC51)),"DQ")</f>
        <v>DQ</v>
      </c>
      <c r="X51" s="286" t="str">
        <f t="shared" si="0"/>
        <v>DQ</v>
      </c>
      <c r="Y51" s="287" t="str">
        <f t="shared" si="4"/>
        <v>DQ</v>
      </c>
      <c r="Z51" s="93" t="str">
        <f t="shared" si="5"/>
        <v>DQ</v>
      </c>
      <c r="AA51" s="156" t="str">
        <f t="shared" si="6"/>
        <v>DQ</v>
      </c>
      <c r="AB51" s="133"/>
      <c r="AC51" s="290"/>
      <c r="AE51" s="291"/>
      <c r="AF51" s="291"/>
      <c r="AG51" s="291"/>
      <c r="AH51" s="291"/>
      <c r="AI51" s="291"/>
      <c r="AJ51" s="291"/>
      <c r="AK51" s="291"/>
      <c r="AL51" s="291"/>
      <c r="AM51" s="291"/>
      <c r="AN51" s="291"/>
    </row>
    <row r="52" spans="1:40" ht="14.25" customHeight="1" x14ac:dyDescent="0.35">
      <c r="A52" s="271">
        <v>26</v>
      </c>
      <c r="B52" s="699"/>
      <c r="C52" s="699"/>
      <c r="D52" s="43"/>
      <c r="E52" s="272">
        <f>'Competitor List'!O31</f>
        <v>206</v>
      </c>
      <c r="F52" s="375"/>
      <c r="G52" s="43"/>
      <c r="H52" s="43"/>
      <c r="I52" s="44"/>
      <c r="J52" s="243"/>
      <c r="K52" s="244"/>
      <c r="L52" s="245"/>
      <c r="M52" s="43"/>
      <c r="N52" s="43"/>
      <c r="O52" s="44"/>
      <c r="P52" s="244"/>
      <c r="Q52" s="244"/>
      <c r="R52" s="245"/>
      <c r="S52" s="115" t="str">
        <f t="shared" si="1"/>
        <v>DQ</v>
      </c>
      <c r="T52" s="115" t="str">
        <f t="shared" si="7"/>
        <v>DQ</v>
      </c>
      <c r="U52" s="273">
        <f t="shared" si="2"/>
        <v>0</v>
      </c>
      <c r="V52" s="32" t="str">
        <f t="shared" si="3"/>
        <v>DQ</v>
      </c>
      <c r="W52" s="115" t="str">
        <f t="shared" ref="W52:W53" si="23" xml:space="preserve"> IF(AND(ISNUMBER(AA52)),RANK(AA52,$AA$27:$AA$176,1)+SUMPRODUCT(($AA$27:$AA$176=AA52)*($Z$27:$Z$176&gt;Z52))+SUMPRODUCT(($AA$27:$AA$176=AA52)*($Z$27:$Z$176=Z52)*($U$27:$U$176&gt;U52))+SUMPRODUCT(($AA$27:$AA$176=AA52)*($Z$27:$Z$176=Z52)*($U$27:$U$176=U52)*($E$27:$E$176&lt;E52)),"DQ")</f>
        <v>DQ</v>
      </c>
      <c r="X52" s="273" t="str">
        <f t="shared" si="0"/>
        <v>DQ</v>
      </c>
      <c r="Y52" s="274" t="str">
        <f t="shared" si="4"/>
        <v>DQ</v>
      </c>
      <c r="Z52" s="93" t="str">
        <f t="shared" si="5"/>
        <v>DQ</v>
      </c>
      <c r="AA52" s="156" t="str">
        <f t="shared" si="6"/>
        <v>DQ</v>
      </c>
      <c r="AB52" s="133"/>
      <c r="AC52" s="290"/>
      <c r="AE52" s="291"/>
      <c r="AF52" s="291"/>
      <c r="AG52" s="291"/>
      <c r="AH52" s="291"/>
      <c r="AI52" s="291"/>
      <c r="AJ52" s="291"/>
      <c r="AK52" s="291"/>
      <c r="AL52" s="291"/>
      <c r="AM52" s="291"/>
      <c r="AN52" s="291"/>
    </row>
    <row r="53" spans="1:40" ht="14.25" customHeight="1" thickBot="1" x14ac:dyDescent="0.4">
      <c r="A53" s="275">
        <v>27</v>
      </c>
      <c r="B53" s="700"/>
      <c r="C53" s="700"/>
      <c r="D53" s="232"/>
      <c r="E53" s="276">
        <f>'Competitor List'!O32</f>
        <v>207</v>
      </c>
      <c r="F53" s="376"/>
      <c r="G53" s="232"/>
      <c r="H53" s="232"/>
      <c r="I53" s="233"/>
      <c r="J53" s="246"/>
      <c r="K53" s="247"/>
      <c r="L53" s="248"/>
      <c r="M53" s="232"/>
      <c r="N53" s="232"/>
      <c r="O53" s="233"/>
      <c r="P53" s="247"/>
      <c r="Q53" s="247"/>
      <c r="R53" s="248"/>
      <c r="S53" s="122" t="str">
        <f t="shared" si="1"/>
        <v>DQ</v>
      </c>
      <c r="T53" s="122" t="str">
        <f t="shared" si="7"/>
        <v>DQ</v>
      </c>
      <c r="U53" s="277">
        <f t="shared" si="2"/>
        <v>0</v>
      </c>
      <c r="V53" s="75" t="str">
        <f t="shared" si="3"/>
        <v>DQ</v>
      </c>
      <c r="W53" s="122" t="str">
        <f t="shared" si="23"/>
        <v>DQ</v>
      </c>
      <c r="X53" s="277" t="str">
        <f t="shared" si="0"/>
        <v>DQ</v>
      </c>
      <c r="Y53" s="278" t="str">
        <f t="shared" si="4"/>
        <v>DQ</v>
      </c>
      <c r="Z53" s="93" t="str">
        <f t="shared" si="5"/>
        <v>DQ</v>
      </c>
      <c r="AA53" s="156" t="str">
        <f t="shared" si="6"/>
        <v>DQ</v>
      </c>
      <c r="AB53" s="133"/>
      <c r="AC53" s="290"/>
      <c r="AE53" s="291"/>
      <c r="AF53" s="291"/>
      <c r="AG53" s="291"/>
      <c r="AH53" s="291"/>
      <c r="AI53" s="291"/>
      <c r="AJ53" s="291"/>
      <c r="AK53" s="291"/>
      <c r="AL53" s="291"/>
      <c r="AM53" s="291"/>
      <c r="AN53" s="291"/>
    </row>
    <row r="54" spans="1:40" ht="14.25" customHeight="1" x14ac:dyDescent="0.35">
      <c r="A54" s="267">
        <v>28</v>
      </c>
      <c r="B54" s="698"/>
      <c r="C54" s="698"/>
      <c r="D54" s="230"/>
      <c r="E54" s="268">
        <f>'Competitor List'!O33</f>
        <v>208</v>
      </c>
      <c r="F54" s="374"/>
      <c r="G54" s="230"/>
      <c r="H54" s="230"/>
      <c r="I54" s="236"/>
      <c r="J54" s="249"/>
      <c r="K54" s="250"/>
      <c r="L54" s="251"/>
      <c r="M54" s="230"/>
      <c r="N54" s="230"/>
      <c r="O54" s="236"/>
      <c r="P54" s="250"/>
      <c r="Q54" s="250"/>
      <c r="R54" s="251"/>
      <c r="S54" s="118" t="str">
        <f t="shared" si="1"/>
        <v>DQ</v>
      </c>
      <c r="T54" s="118" t="str">
        <f t="shared" si="7"/>
        <v>DQ</v>
      </c>
      <c r="U54" s="269">
        <f t="shared" si="2"/>
        <v>0</v>
      </c>
      <c r="V54" s="87" t="str">
        <f t="shared" si="3"/>
        <v>DQ</v>
      </c>
      <c r="W54" s="118" t="str">
        <f t="shared" ref="W54" si="24" xml:space="preserve"> IF(AND(ISNUMBER(AA54)),RANK(AA54,$AA$27:$AA$176,1)+SUMPRODUCT(($AA$27:$AA$176=AA54)*($Z$27:$Z$176&gt;Z54))+SUMPRODUCT(($AA$27:$AA$176=AA54)*($Z$27:$Z$176=Z54)*($U$27:$U$176&gt;U54))+SUMPRODUCT(($AA$27:$AA$176=AA54)*($Z$27:$Z$176=Z54)*($U$27:$U$176=U54)*($AC$27:$AC$176&lt;AC54)),"DQ")</f>
        <v>DQ</v>
      </c>
      <c r="X54" s="269" t="str">
        <f t="shared" si="0"/>
        <v>DQ</v>
      </c>
      <c r="Y54" s="270" t="str">
        <f t="shared" si="4"/>
        <v>DQ</v>
      </c>
      <c r="Z54" s="93" t="str">
        <f t="shared" si="5"/>
        <v>DQ</v>
      </c>
      <c r="AA54" s="156" t="str">
        <f t="shared" si="6"/>
        <v>DQ</v>
      </c>
      <c r="AB54" s="133"/>
      <c r="AC54" s="290"/>
      <c r="AE54" s="291"/>
      <c r="AF54" s="291"/>
      <c r="AG54" s="291"/>
      <c r="AH54" s="291"/>
      <c r="AI54" s="291"/>
      <c r="AJ54" s="291"/>
      <c r="AK54" s="291"/>
      <c r="AL54" s="291"/>
      <c r="AM54" s="291"/>
      <c r="AN54" s="291"/>
    </row>
    <row r="55" spans="1:40" ht="14.25" customHeight="1" x14ac:dyDescent="0.35">
      <c r="A55" s="271">
        <v>29</v>
      </c>
      <c r="B55" s="699"/>
      <c r="C55" s="699"/>
      <c r="D55" s="43"/>
      <c r="E55" s="272">
        <f>'Competitor List'!O34</f>
        <v>209</v>
      </c>
      <c r="F55" s="375"/>
      <c r="G55" s="43"/>
      <c r="H55" s="43"/>
      <c r="I55" s="44"/>
      <c r="J55" s="243"/>
      <c r="K55" s="244"/>
      <c r="L55" s="245"/>
      <c r="M55" s="43"/>
      <c r="N55" s="43"/>
      <c r="O55" s="44"/>
      <c r="P55" s="244"/>
      <c r="Q55" s="244"/>
      <c r="R55" s="245"/>
      <c r="S55" s="115" t="str">
        <f t="shared" si="1"/>
        <v>DQ</v>
      </c>
      <c r="T55" s="115" t="str">
        <f t="shared" si="7"/>
        <v>DQ</v>
      </c>
      <c r="U55" s="273">
        <f t="shared" si="2"/>
        <v>0</v>
      </c>
      <c r="V55" s="32" t="str">
        <f t="shared" si="3"/>
        <v>DQ</v>
      </c>
      <c r="W55" s="115" t="str">
        <f t="shared" ref="W55:W56" si="25" xml:space="preserve"> IF(AND(ISNUMBER(AA55)),RANK(AA55,$AA$27:$AA$176,1)+SUMPRODUCT(($AA$27:$AA$176=AA55)*($Z$27:$Z$176&gt;Z55))+SUMPRODUCT(($AA$27:$AA$176=AA55)*($Z$27:$Z$176=Z55)*($U$27:$U$176&gt;U55))+SUMPRODUCT(($AA$27:$AA$176=AA55)*($Z$27:$Z$176=Z55)*($U$27:$U$176=U55)*($E$27:$E$176&lt;E55)),"DQ")</f>
        <v>DQ</v>
      </c>
      <c r="X55" s="273" t="str">
        <f t="shared" si="0"/>
        <v>DQ</v>
      </c>
      <c r="Y55" s="274" t="str">
        <f t="shared" si="4"/>
        <v>DQ</v>
      </c>
      <c r="Z55" s="93" t="str">
        <f t="shared" si="5"/>
        <v>DQ</v>
      </c>
      <c r="AA55" s="156" t="str">
        <f t="shared" si="6"/>
        <v>DQ</v>
      </c>
      <c r="AB55" s="133"/>
      <c r="AC55" s="290"/>
      <c r="AE55" s="291"/>
      <c r="AF55" s="291"/>
      <c r="AG55" s="291"/>
      <c r="AH55" s="291"/>
      <c r="AI55" s="291"/>
      <c r="AJ55" s="291"/>
      <c r="AK55" s="291"/>
      <c r="AL55" s="291"/>
      <c r="AM55" s="291"/>
      <c r="AN55" s="291"/>
    </row>
    <row r="56" spans="1:40" ht="14.25" customHeight="1" thickBot="1" x14ac:dyDescent="0.4">
      <c r="A56" s="279">
        <v>30</v>
      </c>
      <c r="B56" s="701"/>
      <c r="C56" s="701"/>
      <c r="D56" s="231"/>
      <c r="E56" s="280">
        <f>'Competitor List'!O35</f>
        <v>210</v>
      </c>
      <c r="F56" s="377"/>
      <c r="G56" s="231"/>
      <c r="H56" s="231"/>
      <c r="I56" s="237"/>
      <c r="J56" s="252"/>
      <c r="K56" s="253"/>
      <c r="L56" s="254"/>
      <c r="M56" s="231"/>
      <c r="N56" s="231"/>
      <c r="O56" s="237"/>
      <c r="P56" s="253"/>
      <c r="Q56" s="253"/>
      <c r="R56" s="254"/>
      <c r="S56" s="120" t="str">
        <f t="shared" si="1"/>
        <v>DQ</v>
      </c>
      <c r="T56" s="122" t="str">
        <f t="shared" si="7"/>
        <v>DQ</v>
      </c>
      <c r="U56" s="281">
        <f t="shared" si="2"/>
        <v>0</v>
      </c>
      <c r="V56" s="71" t="str">
        <f t="shared" si="3"/>
        <v>DQ</v>
      </c>
      <c r="W56" s="122" t="str">
        <f t="shared" si="25"/>
        <v>DQ</v>
      </c>
      <c r="X56" s="281" t="str">
        <f t="shared" si="0"/>
        <v>DQ</v>
      </c>
      <c r="Y56" s="282" t="str">
        <f t="shared" si="4"/>
        <v>DQ</v>
      </c>
      <c r="Z56" s="93" t="str">
        <f t="shared" si="5"/>
        <v>DQ</v>
      </c>
      <c r="AA56" s="156" t="str">
        <f t="shared" si="6"/>
        <v>DQ</v>
      </c>
      <c r="AB56" s="133"/>
      <c r="AC56" s="290"/>
      <c r="AE56" s="291"/>
      <c r="AF56" s="291"/>
      <c r="AG56" s="291"/>
      <c r="AH56" s="291"/>
      <c r="AI56" s="291"/>
      <c r="AJ56" s="291"/>
      <c r="AK56" s="291"/>
      <c r="AL56" s="291"/>
      <c r="AM56" s="291"/>
      <c r="AN56" s="291"/>
    </row>
    <row r="57" spans="1:40" ht="14.25" customHeight="1" x14ac:dyDescent="0.35">
      <c r="A57" s="284">
        <v>31</v>
      </c>
      <c r="B57" s="702"/>
      <c r="C57" s="702"/>
      <c r="D57" s="234"/>
      <c r="E57" s="285">
        <f>'Competitor List'!O36</f>
        <v>211</v>
      </c>
      <c r="F57" s="378"/>
      <c r="G57" s="234"/>
      <c r="H57" s="234"/>
      <c r="I57" s="235"/>
      <c r="J57" s="255"/>
      <c r="K57" s="256"/>
      <c r="L57" s="257"/>
      <c r="M57" s="234"/>
      <c r="N57" s="234"/>
      <c r="O57" s="235"/>
      <c r="P57" s="256"/>
      <c r="Q57" s="256"/>
      <c r="R57" s="257"/>
      <c r="S57" s="117" t="str">
        <f t="shared" si="1"/>
        <v>DQ</v>
      </c>
      <c r="T57" s="118" t="str">
        <f t="shared" si="7"/>
        <v>DQ</v>
      </c>
      <c r="U57" s="286">
        <f t="shared" si="2"/>
        <v>0</v>
      </c>
      <c r="V57" s="78" t="str">
        <f t="shared" si="3"/>
        <v>DQ</v>
      </c>
      <c r="W57" s="118" t="str">
        <f t="shared" ref="W57" si="26" xml:space="preserve"> IF(AND(ISNUMBER(AA57)),RANK(AA57,$AA$27:$AA$176,1)+SUMPRODUCT(($AA$27:$AA$176=AA57)*($Z$27:$Z$176&gt;Z57))+SUMPRODUCT(($AA$27:$AA$176=AA57)*($Z$27:$Z$176=Z57)*($U$27:$U$176&gt;U57))+SUMPRODUCT(($AA$27:$AA$176=AA57)*($Z$27:$Z$176=Z57)*($U$27:$U$176=U57)*($AC$27:$AC$176&lt;AC57)),"DQ")</f>
        <v>DQ</v>
      </c>
      <c r="X57" s="286" t="str">
        <f t="shared" si="0"/>
        <v>DQ</v>
      </c>
      <c r="Y57" s="287" t="str">
        <f t="shared" si="4"/>
        <v>DQ</v>
      </c>
      <c r="Z57" s="93" t="str">
        <f t="shared" si="5"/>
        <v>DQ</v>
      </c>
      <c r="AA57" s="156" t="str">
        <f t="shared" si="6"/>
        <v>DQ</v>
      </c>
      <c r="AB57" s="133"/>
      <c r="AC57" s="290"/>
      <c r="AE57" s="291"/>
      <c r="AF57" s="291"/>
      <c r="AG57" s="291"/>
      <c r="AH57" s="291"/>
      <c r="AI57" s="291"/>
      <c r="AJ57" s="291"/>
      <c r="AK57" s="291"/>
      <c r="AL57" s="291"/>
      <c r="AM57" s="291"/>
      <c r="AN57" s="291"/>
    </row>
    <row r="58" spans="1:40" ht="14.25" customHeight="1" x14ac:dyDescent="0.35">
      <c r="A58" s="271">
        <v>32</v>
      </c>
      <c r="B58" s="699"/>
      <c r="C58" s="699"/>
      <c r="D58" s="43"/>
      <c r="E58" s="272">
        <f>'Competitor List'!O37</f>
        <v>212</v>
      </c>
      <c r="F58" s="375"/>
      <c r="G58" s="43"/>
      <c r="H58" s="43"/>
      <c r="I58" s="44"/>
      <c r="J58" s="243"/>
      <c r="K58" s="244"/>
      <c r="L58" s="245"/>
      <c r="M58" s="43"/>
      <c r="N58" s="43"/>
      <c r="O58" s="44"/>
      <c r="P58" s="244"/>
      <c r="Q58" s="244"/>
      <c r="R58" s="245"/>
      <c r="S58" s="115" t="str">
        <f t="shared" si="1"/>
        <v>DQ</v>
      </c>
      <c r="T58" s="115" t="str">
        <f t="shared" si="7"/>
        <v>DQ</v>
      </c>
      <c r="U58" s="273">
        <f t="shared" si="2"/>
        <v>0</v>
      </c>
      <c r="V58" s="32" t="str">
        <f t="shared" si="3"/>
        <v>DQ</v>
      </c>
      <c r="W58" s="115" t="str">
        <f t="shared" ref="W58:W59" si="27" xml:space="preserve"> IF(AND(ISNUMBER(AA58)),RANK(AA58,$AA$27:$AA$176,1)+SUMPRODUCT(($AA$27:$AA$176=AA58)*($Z$27:$Z$176&gt;Z58))+SUMPRODUCT(($AA$27:$AA$176=AA58)*($Z$27:$Z$176=Z58)*($U$27:$U$176&gt;U58))+SUMPRODUCT(($AA$27:$AA$176=AA58)*($Z$27:$Z$176=Z58)*($U$27:$U$176=U58)*($E$27:$E$176&lt;E58)),"DQ")</f>
        <v>DQ</v>
      </c>
      <c r="X58" s="273" t="str">
        <f t="shared" si="0"/>
        <v>DQ</v>
      </c>
      <c r="Y58" s="274" t="str">
        <f t="shared" si="4"/>
        <v>DQ</v>
      </c>
      <c r="Z58" s="93" t="str">
        <f t="shared" si="5"/>
        <v>DQ</v>
      </c>
      <c r="AA58" s="156" t="str">
        <f t="shared" si="6"/>
        <v>DQ</v>
      </c>
      <c r="AB58" s="133"/>
      <c r="AC58" s="290"/>
      <c r="AE58" s="291"/>
      <c r="AF58" s="291"/>
      <c r="AG58" s="291"/>
      <c r="AH58" s="291"/>
      <c r="AI58" s="291"/>
      <c r="AJ58" s="291"/>
      <c r="AK58" s="291"/>
      <c r="AL58" s="291"/>
      <c r="AM58" s="291"/>
      <c r="AN58" s="291"/>
    </row>
    <row r="59" spans="1:40" ht="14.25" customHeight="1" thickBot="1" x14ac:dyDescent="0.4">
      <c r="A59" s="275">
        <v>33</v>
      </c>
      <c r="B59" s="700"/>
      <c r="C59" s="700"/>
      <c r="D59" s="232"/>
      <c r="E59" s="276">
        <f>'Competitor List'!O38</f>
        <v>213</v>
      </c>
      <c r="F59" s="376"/>
      <c r="G59" s="232"/>
      <c r="H59" s="232"/>
      <c r="I59" s="233"/>
      <c r="J59" s="246"/>
      <c r="K59" s="247"/>
      <c r="L59" s="248"/>
      <c r="M59" s="232"/>
      <c r="N59" s="232"/>
      <c r="O59" s="233"/>
      <c r="P59" s="247"/>
      <c r="Q59" s="247"/>
      <c r="R59" s="248"/>
      <c r="S59" s="122" t="str">
        <f t="shared" si="1"/>
        <v>DQ</v>
      </c>
      <c r="T59" s="122" t="str">
        <f t="shared" si="7"/>
        <v>DQ</v>
      </c>
      <c r="U59" s="277">
        <f t="shared" si="2"/>
        <v>0</v>
      </c>
      <c r="V59" s="75" t="str">
        <f t="shared" si="3"/>
        <v>DQ</v>
      </c>
      <c r="W59" s="122" t="str">
        <f t="shared" si="27"/>
        <v>DQ</v>
      </c>
      <c r="X59" s="277" t="str">
        <f t="shared" si="0"/>
        <v>DQ</v>
      </c>
      <c r="Y59" s="278" t="str">
        <f t="shared" si="4"/>
        <v>DQ</v>
      </c>
      <c r="Z59" s="93" t="str">
        <f t="shared" si="5"/>
        <v>DQ</v>
      </c>
      <c r="AA59" s="156" t="str">
        <f t="shared" si="6"/>
        <v>DQ</v>
      </c>
      <c r="AB59" s="133"/>
      <c r="AC59" s="290"/>
      <c r="AE59" s="291"/>
      <c r="AF59" s="291"/>
      <c r="AG59" s="291"/>
      <c r="AH59" s="291"/>
      <c r="AI59" s="291"/>
      <c r="AJ59" s="291"/>
      <c r="AK59" s="291"/>
      <c r="AL59" s="291"/>
      <c r="AM59" s="291"/>
      <c r="AN59" s="291"/>
    </row>
    <row r="60" spans="1:40" ht="14.25" customHeight="1" x14ac:dyDescent="0.35">
      <c r="A60" s="267">
        <v>34</v>
      </c>
      <c r="B60" s="698"/>
      <c r="C60" s="698"/>
      <c r="D60" s="230"/>
      <c r="E60" s="268">
        <f>'Competitor List'!O39</f>
        <v>214</v>
      </c>
      <c r="F60" s="374"/>
      <c r="G60" s="230"/>
      <c r="H60" s="230"/>
      <c r="I60" s="236"/>
      <c r="J60" s="249"/>
      <c r="K60" s="250"/>
      <c r="L60" s="251"/>
      <c r="M60" s="230"/>
      <c r="N60" s="230"/>
      <c r="O60" s="236"/>
      <c r="P60" s="250"/>
      <c r="Q60" s="250"/>
      <c r="R60" s="251"/>
      <c r="S60" s="118" t="str">
        <f t="shared" si="1"/>
        <v>DQ</v>
      </c>
      <c r="T60" s="118" t="str">
        <f t="shared" si="7"/>
        <v>DQ</v>
      </c>
      <c r="U60" s="269">
        <f t="shared" si="2"/>
        <v>0</v>
      </c>
      <c r="V60" s="87" t="str">
        <f t="shared" si="3"/>
        <v>DQ</v>
      </c>
      <c r="W60" s="118" t="str">
        <f t="shared" ref="W60" si="28" xml:space="preserve"> IF(AND(ISNUMBER(AA60)),RANK(AA60,$AA$27:$AA$176,1)+SUMPRODUCT(($AA$27:$AA$176=AA60)*($Z$27:$Z$176&gt;Z60))+SUMPRODUCT(($AA$27:$AA$176=AA60)*($Z$27:$Z$176=Z60)*($U$27:$U$176&gt;U60))+SUMPRODUCT(($AA$27:$AA$176=AA60)*($Z$27:$Z$176=Z60)*($U$27:$U$176=U60)*($AC$27:$AC$176&lt;AC60)),"DQ")</f>
        <v>DQ</v>
      </c>
      <c r="X60" s="269" t="str">
        <f t="shared" si="0"/>
        <v>DQ</v>
      </c>
      <c r="Y60" s="270" t="str">
        <f t="shared" si="4"/>
        <v>DQ</v>
      </c>
      <c r="Z60" s="93" t="str">
        <f t="shared" si="5"/>
        <v>DQ</v>
      </c>
      <c r="AA60" s="156" t="str">
        <f t="shared" si="6"/>
        <v>DQ</v>
      </c>
      <c r="AB60" s="133"/>
      <c r="AC60" s="290"/>
      <c r="AE60" s="291"/>
      <c r="AF60" s="291"/>
      <c r="AG60" s="291"/>
      <c r="AH60" s="291"/>
      <c r="AI60" s="291"/>
      <c r="AJ60" s="291"/>
      <c r="AK60" s="291"/>
      <c r="AL60" s="291"/>
      <c r="AM60" s="291"/>
      <c r="AN60" s="291"/>
    </row>
    <row r="61" spans="1:40" ht="14.25" customHeight="1" x14ac:dyDescent="0.35">
      <c r="A61" s="271">
        <v>35</v>
      </c>
      <c r="B61" s="699"/>
      <c r="C61" s="699"/>
      <c r="D61" s="43"/>
      <c r="E61" s="272">
        <f>'Competitor List'!O40</f>
        <v>215</v>
      </c>
      <c r="F61" s="375"/>
      <c r="G61" s="43"/>
      <c r="H61" s="43"/>
      <c r="I61" s="44"/>
      <c r="J61" s="243"/>
      <c r="K61" s="244"/>
      <c r="L61" s="245"/>
      <c r="M61" s="43"/>
      <c r="N61" s="43"/>
      <c r="O61" s="44"/>
      <c r="P61" s="244"/>
      <c r="Q61" s="244"/>
      <c r="R61" s="245"/>
      <c r="S61" s="115" t="str">
        <f t="shared" si="1"/>
        <v>DQ</v>
      </c>
      <c r="T61" s="115" t="str">
        <f t="shared" si="7"/>
        <v>DQ</v>
      </c>
      <c r="U61" s="273">
        <f t="shared" si="2"/>
        <v>0</v>
      </c>
      <c r="V61" s="32" t="str">
        <f t="shared" si="3"/>
        <v>DQ</v>
      </c>
      <c r="W61" s="115" t="str">
        <f t="shared" ref="W61:W62" si="29" xml:space="preserve"> IF(AND(ISNUMBER(AA61)),RANK(AA61,$AA$27:$AA$176,1)+SUMPRODUCT(($AA$27:$AA$176=AA61)*($Z$27:$Z$176&gt;Z61))+SUMPRODUCT(($AA$27:$AA$176=AA61)*($Z$27:$Z$176=Z61)*($U$27:$U$176&gt;U61))+SUMPRODUCT(($AA$27:$AA$176=AA61)*($Z$27:$Z$176=Z61)*($U$27:$U$176=U61)*($E$27:$E$176&lt;E61)),"DQ")</f>
        <v>DQ</v>
      </c>
      <c r="X61" s="273" t="str">
        <f t="shared" si="0"/>
        <v>DQ</v>
      </c>
      <c r="Y61" s="274" t="str">
        <f t="shared" si="4"/>
        <v>DQ</v>
      </c>
      <c r="Z61" s="93" t="str">
        <f t="shared" si="5"/>
        <v>DQ</v>
      </c>
      <c r="AA61" s="156" t="str">
        <f t="shared" si="6"/>
        <v>DQ</v>
      </c>
      <c r="AB61" s="133"/>
      <c r="AC61" s="290"/>
      <c r="AE61" s="291"/>
      <c r="AF61" s="291"/>
      <c r="AG61" s="291"/>
      <c r="AH61" s="291"/>
      <c r="AI61" s="291"/>
      <c r="AJ61" s="291"/>
      <c r="AK61" s="291"/>
      <c r="AL61" s="291"/>
      <c r="AM61" s="291"/>
      <c r="AN61" s="291"/>
    </row>
    <row r="62" spans="1:40" ht="14.25" customHeight="1" thickBot="1" x14ac:dyDescent="0.4">
      <c r="A62" s="279">
        <v>36</v>
      </c>
      <c r="B62" s="701"/>
      <c r="C62" s="701"/>
      <c r="D62" s="231"/>
      <c r="E62" s="280">
        <f>'Competitor List'!O41</f>
        <v>216</v>
      </c>
      <c r="F62" s="377"/>
      <c r="G62" s="231"/>
      <c r="H62" s="231"/>
      <c r="I62" s="237"/>
      <c r="J62" s="252"/>
      <c r="K62" s="253"/>
      <c r="L62" s="254"/>
      <c r="M62" s="231"/>
      <c r="N62" s="231"/>
      <c r="O62" s="237"/>
      <c r="P62" s="253"/>
      <c r="Q62" s="253"/>
      <c r="R62" s="254"/>
      <c r="S62" s="120" t="str">
        <f t="shared" si="1"/>
        <v>DQ</v>
      </c>
      <c r="T62" s="122" t="str">
        <f t="shared" si="7"/>
        <v>DQ</v>
      </c>
      <c r="U62" s="281">
        <f t="shared" si="2"/>
        <v>0</v>
      </c>
      <c r="V62" s="71" t="str">
        <f t="shared" si="3"/>
        <v>DQ</v>
      </c>
      <c r="W62" s="122" t="str">
        <f t="shared" si="29"/>
        <v>DQ</v>
      </c>
      <c r="X62" s="281" t="str">
        <f t="shared" si="0"/>
        <v>DQ</v>
      </c>
      <c r="Y62" s="282" t="str">
        <f t="shared" si="4"/>
        <v>DQ</v>
      </c>
      <c r="Z62" s="93" t="str">
        <f t="shared" si="5"/>
        <v>DQ</v>
      </c>
      <c r="AA62" s="156" t="str">
        <f t="shared" si="6"/>
        <v>DQ</v>
      </c>
      <c r="AB62" s="133"/>
      <c r="AC62" s="290"/>
      <c r="AE62" s="291"/>
      <c r="AF62" s="291"/>
      <c r="AG62" s="291"/>
      <c r="AH62" s="291"/>
      <c r="AI62" s="291"/>
      <c r="AJ62" s="291"/>
      <c r="AK62" s="291"/>
      <c r="AL62" s="291"/>
      <c r="AM62" s="291"/>
      <c r="AN62" s="291"/>
    </row>
    <row r="63" spans="1:40" ht="14.25" customHeight="1" x14ac:dyDescent="0.3">
      <c r="A63" s="284">
        <v>37</v>
      </c>
      <c r="B63" s="702"/>
      <c r="C63" s="702"/>
      <c r="D63" s="234"/>
      <c r="E63" s="285">
        <f>'Competitor List'!O42</f>
        <v>217</v>
      </c>
      <c r="F63" s="378"/>
      <c r="G63" s="234"/>
      <c r="H63" s="234"/>
      <c r="I63" s="235"/>
      <c r="J63" s="255"/>
      <c r="K63" s="256"/>
      <c r="L63" s="257"/>
      <c r="M63" s="234"/>
      <c r="N63" s="234"/>
      <c r="O63" s="235"/>
      <c r="P63" s="256"/>
      <c r="Q63" s="256"/>
      <c r="R63" s="257"/>
      <c r="S63" s="117" t="str">
        <f t="shared" si="1"/>
        <v>DQ</v>
      </c>
      <c r="T63" s="118" t="str">
        <f t="shared" si="7"/>
        <v>DQ</v>
      </c>
      <c r="U63" s="286">
        <f t="shared" si="2"/>
        <v>0</v>
      </c>
      <c r="V63" s="78" t="str">
        <f t="shared" si="3"/>
        <v>DQ</v>
      </c>
      <c r="W63" s="118" t="str">
        <f t="shared" ref="W63" si="30" xml:space="preserve"> IF(AND(ISNUMBER(AA63)),RANK(AA63,$AA$27:$AA$176,1)+SUMPRODUCT(($AA$27:$AA$176=AA63)*($Z$27:$Z$176&gt;Z63))+SUMPRODUCT(($AA$27:$AA$176=AA63)*($Z$27:$Z$176=Z63)*($U$27:$U$176&gt;U63))+SUMPRODUCT(($AA$27:$AA$176=AA63)*($Z$27:$Z$176=Z63)*($U$27:$U$176=U63)*($AC$27:$AC$176&lt;AC63)),"DQ")</f>
        <v>DQ</v>
      </c>
      <c r="X63" s="286" t="str">
        <f t="shared" si="0"/>
        <v>DQ</v>
      </c>
      <c r="Y63" s="287" t="str">
        <f t="shared" si="4"/>
        <v>DQ</v>
      </c>
      <c r="Z63" s="93" t="str">
        <f t="shared" si="5"/>
        <v>DQ</v>
      </c>
      <c r="AA63" s="156" t="str">
        <f t="shared" si="6"/>
        <v>DQ</v>
      </c>
      <c r="AB63" s="133"/>
      <c r="AC63" s="290"/>
    </row>
    <row r="64" spans="1:40" ht="14.25" customHeight="1" x14ac:dyDescent="0.3">
      <c r="A64" s="271">
        <v>38</v>
      </c>
      <c r="B64" s="699"/>
      <c r="C64" s="699"/>
      <c r="D64" s="43"/>
      <c r="E64" s="272">
        <f>'Competitor List'!O43</f>
        <v>218</v>
      </c>
      <c r="F64" s="375"/>
      <c r="G64" s="43"/>
      <c r="H64" s="43"/>
      <c r="I64" s="44"/>
      <c r="J64" s="243"/>
      <c r="K64" s="244"/>
      <c r="L64" s="245"/>
      <c r="M64" s="43"/>
      <c r="N64" s="43"/>
      <c r="O64" s="44"/>
      <c r="P64" s="244"/>
      <c r="Q64" s="244"/>
      <c r="R64" s="245"/>
      <c r="S64" s="115" t="str">
        <f t="shared" si="1"/>
        <v>DQ</v>
      </c>
      <c r="T64" s="115" t="str">
        <f t="shared" si="7"/>
        <v>DQ</v>
      </c>
      <c r="U64" s="273">
        <f t="shared" si="2"/>
        <v>0</v>
      </c>
      <c r="V64" s="32" t="str">
        <f t="shared" si="3"/>
        <v>DQ</v>
      </c>
      <c r="W64" s="115" t="str">
        <f t="shared" ref="W64:W65" si="31" xml:space="preserve"> IF(AND(ISNUMBER(AA64)),RANK(AA64,$AA$27:$AA$176,1)+SUMPRODUCT(($AA$27:$AA$176=AA64)*($Z$27:$Z$176&gt;Z64))+SUMPRODUCT(($AA$27:$AA$176=AA64)*($Z$27:$Z$176=Z64)*($U$27:$U$176&gt;U64))+SUMPRODUCT(($AA$27:$AA$176=AA64)*($Z$27:$Z$176=Z64)*($U$27:$U$176=U64)*($E$27:$E$176&lt;E64)),"DQ")</f>
        <v>DQ</v>
      </c>
      <c r="X64" s="273" t="str">
        <f t="shared" si="0"/>
        <v>DQ</v>
      </c>
      <c r="Y64" s="274" t="str">
        <f t="shared" si="4"/>
        <v>DQ</v>
      </c>
      <c r="Z64" s="93" t="str">
        <f t="shared" si="5"/>
        <v>DQ</v>
      </c>
      <c r="AA64" s="156" t="str">
        <f t="shared" si="6"/>
        <v>DQ</v>
      </c>
      <c r="AB64" s="133"/>
      <c r="AC64" s="290"/>
    </row>
    <row r="65" spans="1:29" ht="14.25" customHeight="1" thickBot="1" x14ac:dyDescent="0.35">
      <c r="A65" s="275">
        <v>39</v>
      </c>
      <c r="B65" s="700"/>
      <c r="C65" s="700"/>
      <c r="D65" s="232"/>
      <c r="E65" s="276">
        <f>'Competitor List'!O44</f>
        <v>219</v>
      </c>
      <c r="F65" s="376"/>
      <c r="G65" s="232"/>
      <c r="H65" s="232"/>
      <c r="I65" s="233"/>
      <c r="J65" s="246"/>
      <c r="K65" s="247"/>
      <c r="L65" s="248"/>
      <c r="M65" s="232"/>
      <c r="N65" s="232"/>
      <c r="O65" s="233"/>
      <c r="P65" s="247"/>
      <c r="Q65" s="247"/>
      <c r="R65" s="248"/>
      <c r="S65" s="122" t="str">
        <f t="shared" si="1"/>
        <v>DQ</v>
      </c>
      <c r="T65" s="122" t="str">
        <f t="shared" si="7"/>
        <v>DQ</v>
      </c>
      <c r="U65" s="277">
        <f t="shared" si="2"/>
        <v>0</v>
      </c>
      <c r="V65" s="75" t="str">
        <f t="shared" si="3"/>
        <v>DQ</v>
      </c>
      <c r="W65" s="122" t="str">
        <f t="shared" si="31"/>
        <v>DQ</v>
      </c>
      <c r="X65" s="277" t="str">
        <f t="shared" si="0"/>
        <v>DQ</v>
      </c>
      <c r="Y65" s="278" t="str">
        <f t="shared" si="4"/>
        <v>DQ</v>
      </c>
      <c r="Z65" s="93" t="str">
        <f t="shared" si="5"/>
        <v>DQ</v>
      </c>
      <c r="AA65" s="156" t="str">
        <f t="shared" si="6"/>
        <v>DQ</v>
      </c>
      <c r="AB65" s="133"/>
      <c r="AC65" s="290"/>
    </row>
    <row r="66" spans="1:29" ht="14.25" customHeight="1" x14ac:dyDescent="0.3">
      <c r="A66" s="267">
        <v>40</v>
      </c>
      <c r="B66" s="698"/>
      <c r="C66" s="698"/>
      <c r="D66" s="230"/>
      <c r="E66" s="268">
        <f>'Competitor List'!O45</f>
        <v>220</v>
      </c>
      <c r="F66" s="374"/>
      <c r="G66" s="230"/>
      <c r="H66" s="230"/>
      <c r="I66" s="236"/>
      <c r="J66" s="249"/>
      <c r="K66" s="250"/>
      <c r="L66" s="251"/>
      <c r="M66" s="230"/>
      <c r="N66" s="230"/>
      <c r="O66" s="236"/>
      <c r="P66" s="250"/>
      <c r="Q66" s="250"/>
      <c r="R66" s="251"/>
      <c r="S66" s="118" t="str">
        <f t="shared" si="1"/>
        <v>DQ</v>
      </c>
      <c r="T66" s="118" t="str">
        <f t="shared" si="7"/>
        <v>DQ</v>
      </c>
      <c r="U66" s="269">
        <f t="shared" si="2"/>
        <v>0</v>
      </c>
      <c r="V66" s="87" t="str">
        <f t="shared" si="3"/>
        <v>DQ</v>
      </c>
      <c r="W66" s="118" t="str">
        <f t="shared" ref="W66" si="32" xml:space="preserve"> IF(AND(ISNUMBER(AA66)),RANK(AA66,$AA$27:$AA$176,1)+SUMPRODUCT(($AA$27:$AA$176=AA66)*($Z$27:$Z$176&gt;Z66))+SUMPRODUCT(($AA$27:$AA$176=AA66)*($Z$27:$Z$176=Z66)*($U$27:$U$176&gt;U66))+SUMPRODUCT(($AA$27:$AA$176=AA66)*($Z$27:$Z$176=Z66)*($U$27:$U$176=U66)*($AC$27:$AC$176&lt;AC66)),"DQ")</f>
        <v>DQ</v>
      </c>
      <c r="X66" s="269" t="str">
        <f t="shared" si="0"/>
        <v>DQ</v>
      </c>
      <c r="Y66" s="270" t="str">
        <f t="shared" si="4"/>
        <v>DQ</v>
      </c>
      <c r="Z66" s="93" t="str">
        <f t="shared" si="5"/>
        <v>DQ</v>
      </c>
      <c r="AA66" s="156" t="str">
        <f t="shared" si="6"/>
        <v>DQ</v>
      </c>
      <c r="AB66" s="133"/>
      <c r="AC66" s="290"/>
    </row>
    <row r="67" spans="1:29" ht="14.25" customHeight="1" x14ac:dyDescent="0.3">
      <c r="A67" s="271">
        <v>41</v>
      </c>
      <c r="B67" s="699"/>
      <c r="C67" s="699"/>
      <c r="D67" s="43"/>
      <c r="E67" s="272">
        <f>'Competitor List'!O46</f>
        <v>301</v>
      </c>
      <c r="F67" s="375"/>
      <c r="G67" s="43"/>
      <c r="H67" s="43"/>
      <c r="I67" s="44"/>
      <c r="J67" s="243"/>
      <c r="K67" s="244"/>
      <c r="L67" s="245"/>
      <c r="M67" s="43"/>
      <c r="N67" s="43"/>
      <c r="O67" s="44"/>
      <c r="P67" s="244"/>
      <c r="Q67" s="244"/>
      <c r="R67" s="245"/>
      <c r="S67" s="115" t="str">
        <f t="shared" si="1"/>
        <v>DQ</v>
      </c>
      <c r="T67" s="115" t="str">
        <f t="shared" si="7"/>
        <v>DQ</v>
      </c>
      <c r="U67" s="273">
        <f t="shared" si="2"/>
        <v>0</v>
      </c>
      <c r="V67" s="32" t="str">
        <f t="shared" si="3"/>
        <v>DQ</v>
      </c>
      <c r="W67" s="115" t="str">
        <f t="shared" ref="W67:W68" si="33" xml:space="preserve"> IF(AND(ISNUMBER(AA67)),RANK(AA67,$AA$27:$AA$176,1)+SUMPRODUCT(($AA$27:$AA$176=AA67)*($Z$27:$Z$176&gt;Z67))+SUMPRODUCT(($AA$27:$AA$176=AA67)*($Z$27:$Z$176=Z67)*($U$27:$U$176&gt;U67))+SUMPRODUCT(($AA$27:$AA$176=AA67)*($Z$27:$Z$176=Z67)*($U$27:$U$176=U67)*($E$27:$E$176&lt;E67)),"DQ")</f>
        <v>DQ</v>
      </c>
      <c r="X67" s="273" t="str">
        <f t="shared" si="0"/>
        <v>DQ</v>
      </c>
      <c r="Y67" s="274" t="str">
        <f t="shared" si="4"/>
        <v>DQ</v>
      </c>
      <c r="Z67" s="93" t="str">
        <f t="shared" si="5"/>
        <v>DQ</v>
      </c>
      <c r="AA67" s="156" t="str">
        <f t="shared" si="6"/>
        <v>DQ</v>
      </c>
      <c r="AB67" s="133"/>
      <c r="AC67" s="290"/>
    </row>
    <row r="68" spans="1:29" ht="14.25" customHeight="1" thickBot="1" x14ac:dyDescent="0.35">
      <c r="A68" s="279">
        <v>42</v>
      </c>
      <c r="B68" s="701"/>
      <c r="C68" s="701"/>
      <c r="D68" s="231"/>
      <c r="E68" s="280">
        <f>'Competitor List'!O47</f>
        <v>302</v>
      </c>
      <c r="F68" s="377"/>
      <c r="G68" s="231"/>
      <c r="H68" s="231"/>
      <c r="I68" s="237"/>
      <c r="J68" s="252"/>
      <c r="K68" s="253"/>
      <c r="L68" s="254"/>
      <c r="M68" s="231"/>
      <c r="N68" s="231"/>
      <c r="O68" s="237"/>
      <c r="P68" s="253"/>
      <c r="Q68" s="253"/>
      <c r="R68" s="254"/>
      <c r="S68" s="120" t="str">
        <f t="shared" si="1"/>
        <v>DQ</v>
      </c>
      <c r="T68" s="122" t="str">
        <f t="shared" si="7"/>
        <v>DQ</v>
      </c>
      <c r="U68" s="281">
        <f t="shared" si="2"/>
        <v>0</v>
      </c>
      <c r="V68" s="71" t="str">
        <f t="shared" si="3"/>
        <v>DQ</v>
      </c>
      <c r="W68" s="122" t="str">
        <f t="shared" si="33"/>
        <v>DQ</v>
      </c>
      <c r="X68" s="281" t="str">
        <f t="shared" si="0"/>
        <v>DQ</v>
      </c>
      <c r="Y68" s="282" t="str">
        <f t="shared" si="4"/>
        <v>DQ</v>
      </c>
      <c r="Z68" s="93" t="str">
        <f t="shared" si="5"/>
        <v>DQ</v>
      </c>
      <c r="AA68" s="156" t="str">
        <f t="shared" si="6"/>
        <v>DQ</v>
      </c>
      <c r="AB68" s="133"/>
      <c r="AC68" s="290"/>
    </row>
    <row r="69" spans="1:29" ht="14.25" customHeight="1" x14ac:dyDescent="0.3">
      <c r="A69" s="284">
        <v>43</v>
      </c>
      <c r="B69" s="702"/>
      <c r="C69" s="702"/>
      <c r="D69" s="234"/>
      <c r="E69" s="285">
        <f>'Competitor List'!O48</f>
        <v>303</v>
      </c>
      <c r="F69" s="378"/>
      <c r="G69" s="234"/>
      <c r="H69" s="234"/>
      <c r="I69" s="235"/>
      <c r="J69" s="255"/>
      <c r="K69" s="256"/>
      <c r="L69" s="257"/>
      <c r="M69" s="234"/>
      <c r="N69" s="234"/>
      <c r="O69" s="235"/>
      <c r="P69" s="256"/>
      <c r="Q69" s="256"/>
      <c r="R69" s="257"/>
      <c r="S69" s="117" t="str">
        <f t="shared" si="1"/>
        <v>DQ</v>
      </c>
      <c r="T69" s="118" t="str">
        <f t="shared" si="7"/>
        <v>DQ</v>
      </c>
      <c r="U69" s="286">
        <f t="shared" si="2"/>
        <v>0</v>
      </c>
      <c r="V69" s="78" t="str">
        <f t="shared" si="3"/>
        <v>DQ</v>
      </c>
      <c r="W69" s="118" t="str">
        <f t="shared" ref="W69" si="34" xml:space="preserve"> IF(AND(ISNUMBER(AA69)),RANK(AA69,$AA$27:$AA$176,1)+SUMPRODUCT(($AA$27:$AA$176=AA69)*($Z$27:$Z$176&gt;Z69))+SUMPRODUCT(($AA$27:$AA$176=AA69)*($Z$27:$Z$176=Z69)*($U$27:$U$176&gt;U69))+SUMPRODUCT(($AA$27:$AA$176=AA69)*($Z$27:$Z$176=Z69)*($U$27:$U$176=U69)*($AC$27:$AC$176&lt;AC69)),"DQ")</f>
        <v>DQ</v>
      </c>
      <c r="X69" s="286" t="str">
        <f t="shared" si="0"/>
        <v>DQ</v>
      </c>
      <c r="Y69" s="287" t="str">
        <f t="shared" si="4"/>
        <v>DQ</v>
      </c>
      <c r="Z69" s="93" t="str">
        <f t="shared" si="5"/>
        <v>DQ</v>
      </c>
      <c r="AA69" s="156" t="str">
        <f t="shared" si="6"/>
        <v>DQ</v>
      </c>
      <c r="AB69" s="133"/>
      <c r="AC69" s="290"/>
    </row>
    <row r="70" spans="1:29" ht="14.25" customHeight="1" x14ac:dyDescent="0.3">
      <c r="A70" s="271">
        <v>44</v>
      </c>
      <c r="B70" s="699"/>
      <c r="C70" s="699"/>
      <c r="D70" s="43"/>
      <c r="E70" s="272">
        <f>'Competitor List'!O49</f>
        <v>304</v>
      </c>
      <c r="F70" s="375"/>
      <c r="G70" s="43"/>
      <c r="H70" s="43"/>
      <c r="I70" s="44"/>
      <c r="J70" s="243"/>
      <c r="K70" s="244"/>
      <c r="L70" s="245"/>
      <c r="M70" s="43"/>
      <c r="N70" s="43"/>
      <c r="O70" s="44"/>
      <c r="P70" s="244"/>
      <c r="Q70" s="244"/>
      <c r="R70" s="245"/>
      <c r="S70" s="115" t="str">
        <f t="shared" si="1"/>
        <v>DQ</v>
      </c>
      <c r="T70" s="115" t="str">
        <f t="shared" si="7"/>
        <v>DQ</v>
      </c>
      <c r="U70" s="273">
        <f t="shared" si="2"/>
        <v>0</v>
      </c>
      <c r="V70" s="32" t="str">
        <f t="shared" si="3"/>
        <v>DQ</v>
      </c>
      <c r="W70" s="115" t="str">
        <f t="shared" ref="W70:W71" si="35" xml:space="preserve"> IF(AND(ISNUMBER(AA70)),RANK(AA70,$AA$27:$AA$176,1)+SUMPRODUCT(($AA$27:$AA$176=AA70)*($Z$27:$Z$176&gt;Z70))+SUMPRODUCT(($AA$27:$AA$176=AA70)*($Z$27:$Z$176=Z70)*($U$27:$U$176&gt;U70))+SUMPRODUCT(($AA$27:$AA$176=AA70)*($Z$27:$Z$176=Z70)*($U$27:$U$176=U70)*($E$27:$E$176&lt;E70)),"DQ")</f>
        <v>DQ</v>
      </c>
      <c r="X70" s="273" t="str">
        <f t="shared" si="0"/>
        <v>DQ</v>
      </c>
      <c r="Y70" s="274" t="str">
        <f t="shared" si="4"/>
        <v>DQ</v>
      </c>
      <c r="Z70" s="93" t="str">
        <f t="shared" si="5"/>
        <v>DQ</v>
      </c>
      <c r="AA70" s="156" t="str">
        <f t="shared" si="6"/>
        <v>DQ</v>
      </c>
      <c r="AB70" s="133"/>
      <c r="AC70" s="290"/>
    </row>
    <row r="71" spans="1:29" ht="14.25" customHeight="1" thickBot="1" x14ac:dyDescent="0.35">
      <c r="A71" s="275">
        <v>45</v>
      </c>
      <c r="B71" s="700"/>
      <c r="C71" s="700"/>
      <c r="D71" s="232"/>
      <c r="E71" s="276">
        <f>'Competitor List'!O50</f>
        <v>305</v>
      </c>
      <c r="F71" s="376"/>
      <c r="G71" s="232"/>
      <c r="H71" s="232"/>
      <c r="I71" s="233"/>
      <c r="J71" s="246"/>
      <c r="K71" s="247"/>
      <c r="L71" s="248"/>
      <c r="M71" s="232"/>
      <c r="N71" s="232"/>
      <c r="O71" s="233"/>
      <c r="P71" s="247"/>
      <c r="Q71" s="247"/>
      <c r="R71" s="248"/>
      <c r="S71" s="122" t="str">
        <f t="shared" si="1"/>
        <v>DQ</v>
      </c>
      <c r="T71" s="122" t="str">
        <f t="shared" si="7"/>
        <v>DQ</v>
      </c>
      <c r="U71" s="277">
        <f t="shared" si="2"/>
        <v>0</v>
      </c>
      <c r="V71" s="75" t="str">
        <f t="shared" si="3"/>
        <v>DQ</v>
      </c>
      <c r="W71" s="122" t="str">
        <f t="shared" si="35"/>
        <v>DQ</v>
      </c>
      <c r="X71" s="277" t="str">
        <f t="shared" si="0"/>
        <v>DQ</v>
      </c>
      <c r="Y71" s="278" t="str">
        <f t="shared" si="4"/>
        <v>DQ</v>
      </c>
      <c r="Z71" s="93" t="str">
        <f t="shared" si="5"/>
        <v>DQ</v>
      </c>
      <c r="AA71" s="156" t="str">
        <f t="shared" si="6"/>
        <v>DQ</v>
      </c>
      <c r="AB71" s="133"/>
      <c r="AC71" s="290"/>
    </row>
    <row r="72" spans="1:29" ht="14.25" customHeight="1" x14ac:dyDescent="0.3">
      <c r="A72" s="267">
        <v>46</v>
      </c>
      <c r="B72" s="698"/>
      <c r="C72" s="698"/>
      <c r="D72" s="230"/>
      <c r="E72" s="268">
        <f>'Competitor List'!O51</f>
        <v>306</v>
      </c>
      <c r="F72" s="374"/>
      <c r="G72" s="230"/>
      <c r="H72" s="230"/>
      <c r="I72" s="236"/>
      <c r="J72" s="249"/>
      <c r="K72" s="250"/>
      <c r="L72" s="251"/>
      <c r="M72" s="230"/>
      <c r="N72" s="230"/>
      <c r="O72" s="236"/>
      <c r="P72" s="250"/>
      <c r="Q72" s="250"/>
      <c r="R72" s="251"/>
      <c r="S72" s="118" t="str">
        <f t="shared" si="1"/>
        <v>DQ</v>
      </c>
      <c r="T72" s="118" t="str">
        <f t="shared" si="7"/>
        <v>DQ</v>
      </c>
      <c r="U72" s="269">
        <f t="shared" si="2"/>
        <v>0</v>
      </c>
      <c r="V72" s="87" t="str">
        <f t="shared" si="3"/>
        <v>DQ</v>
      </c>
      <c r="W72" s="118" t="str">
        <f t="shared" ref="W72" si="36" xml:space="preserve"> IF(AND(ISNUMBER(AA72)),RANK(AA72,$AA$27:$AA$176,1)+SUMPRODUCT(($AA$27:$AA$176=AA72)*($Z$27:$Z$176&gt;Z72))+SUMPRODUCT(($AA$27:$AA$176=AA72)*($Z$27:$Z$176=Z72)*($U$27:$U$176&gt;U72))+SUMPRODUCT(($AA$27:$AA$176=AA72)*($Z$27:$Z$176=Z72)*($U$27:$U$176=U72)*($AC$27:$AC$176&lt;AC72)),"DQ")</f>
        <v>DQ</v>
      </c>
      <c r="X72" s="269" t="str">
        <f t="shared" si="0"/>
        <v>DQ</v>
      </c>
      <c r="Y72" s="270" t="str">
        <f t="shared" si="4"/>
        <v>DQ</v>
      </c>
      <c r="Z72" s="93" t="str">
        <f t="shared" si="5"/>
        <v>DQ</v>
      </c>
      <c r="AA72" s="156" t="str">
        <f t="shared" si="6"/>
        <v>DQ</v>
      </c>
      <c r="AB72" s="133"/>
      <c r="AC72" s="290"/>
    </row>
    <row r="73" spans="1:29" ht="14.25" customHeight="1" x14ac:dyDescent="0.3">
      <c r="A73" s="271">
        <v>47</v>
      </c>
      <c r="B73" s="699"/>
      <c r="C73" s="699"/>
      <c r="D73" s="43"/>
      <c r="E73" s="272">
        <f>'Competitor List'!O52</f>
        <v>307</v>
      </c>
      <c r="F73" s="375"/>
      <c r="G73" s="43"/>
      <c r="H73" s="43"/>
      <c r="I73" s="44"/>
      <c r="J73" s="243"/>
      <c r="K73" s="244"/>
      <c r="L73" s="245"/>
      <c r="M73" s="43"/>
      <c r="N73" s="43"/>
      <c r="O73" s="44"/>
      <c r="P73" s="244"/>
      <c r="Q73" s="244"/>
      <c r="R73" s="245"/>
      <c r="S73" s="115" t="str">
        <f t="shared" si="1"/>
        <v>DQ</v>
      </c>
      <c r="T73" s="115" t="str">
        <f t="shared" si="7"/>
        <v>DQ</v>
      </c>
      <c r="U73" s="273">
        <f t="shared" si="2"/>
        <v>0</v>
      </c>
      <c r="V73" s="32" t="str">
        <f t="shared" si="3"/>
        <v>DQ</v>
      </c>
      <c r="W73" s="115" t="str">
        <f t="shared" ref="W73:W74" si="37" xml:space="preserve"> IF(AND(ISNUMBER(AA73)),RANK(AA73,$AA$27:$AA$176,1)+SUMPRODUCT(($AA$27:$AA$176=AA73)*($Z$27:$Z$176&gt;Z73))+SUMPRODUCT(($AA$27:$AA$176=AA73)*($Z$27:$Z$176=Z73)*($U$27:$U$176&gt;U73))+SUMPRODUCT(($AA$27:$AA$176=AA73)*($Z$27:$Z$176=Z73)*($U$27:$U$176=U73)*($E$27:$E$176&lt;E73)),"DQ")</f>
        <v>DQ</v>
      </c>
      <c r="X73" s="273" t="str">
        <f t="shared" si="0"/>
        <v>DQ</v>
      </c>
      <c r="Y73" s="274" t="str">
        <f t="shared" si="4"/>
        <v>DQ</v>
      </c>
      <c r="Z73" s="93" t="str">
        <f t="shared" si="5"/>
        <v>DQ</v>
      </c>
      <c r="AA73" s="156" t="str">
        <f t="shared" si="6"/>
        <v>DQ</v>
      </c>
      <c r="AB73" s="133"/>
      <c r="AC73" s="290"/>
    </row>
    <row r="74" spans="1:29" ht="14.25" customHeight="1" thickBot="1" x14ac:dyDescent="0.35">
      <c r="A74" s="279">
        <v>48</v>
      </c>
      <c r="B74" s="701"/>
      <c r="C74" s="701"/>
      <c r="D74" s="231"/>
      <c r="E74" s="280">
        <f>'Competitor List'!O53</f>
        <v>308</v>
      </c>
      <c r="F74" s="377"/>
      <c r="G74" s="231"/>
      <c r="H74" s="231"/>
      <c r="I74" s="237"/>
      <c r="J74" s="252"/>
      <c r="K74" s="253"/>
      <c r="L74" s="254"/>
      <c r="M74" s="231"/>
      <c r="N74" s="231"/>
      <c r="O74" s="237"/>
      <c r="P74" s="253"/>
      <c r="Q74" s="253"/>
      <c r="R74" s="254"/>
      <c r="S74" s="120" t="str">
        <f t="shared" si="1"/>
        <v>DQ</v>
      </c>
      <c r="T74" s="122" t="str">
        <f t="shared" si="7"/>
        <v>DQ</v>
      </c>
      <c r="U74" s="281">
        <f t="shared" si="2"/>
        <v>0</v>
      </c>
      <c r="V74" s="71" t="str">
        <f t="shared" si="3"/>
        <v>DQ</v>
      </c>
      <c r="W74" s="122" t="str">
        <f t="shared" si="37"/>
        <v>DQ</v>
      </c>
      <c r="X74" s="281" t="str">
        <f t="shared" si="0"/>
        <v>DQ</v>
      </c>
      <c r="Y74" s="282" t="str">
        <f t="shared" si="4"/>
        <v>DQ</v>
      </c>
      <c r="Z74" s="93" t="str">
        <f t="shared" si="5"/>
        <v>DQ</v>
      </c>
      <c r="AA74" s="156" t="str">
        <f t="shared" si="6"/>
        <v>DQ</v>
      </c>
      <c r="AB74" s="133"/>
      <c r="AC74" s="290"/>
    </row>
    <row r="75" spans="1:29" ht="14.25" customHeight="1" x14ac:dyDescent="0.3">
      <c r="A75" s="284">
        <v>49</v>
      </c>
      <c r="B75" s="702"/>
      <c r="C75" s="702"/>
      <c r="D75" s="234"/>
      <c r="E75" s="285">
        <f>'Competitor List'!O54</f>
        <v>309</v>
      </c>
      <c r="F75" s="378"/>
      <c r="G75" s="234"/>
      <c r="H75" s="234"/>
      <c r="I75" s="235"/>
      <c r="J75" s="255"/>
      <c r="K75" s="256"/>
      <c r="L75" s="257"/>
      <c r="M75" s="234"/>
      <c r="N75" s="234"/>
      <c r="O75" s="235"/>
      <c r="P75" s="256"/>
      <c r="Q75" s="256"/>
      <c r="R75" s="257"/>
      <c r="S75" s="117" t="str">
        <f t="shared" si="1"/>
        <v>DQ</v>
      </c>
      <c r="T75" s="118" t="str">
        <f t="shared" si="7"/>
        <v>DQ</v>
      </c>
      <c r="U75" s="286">
        <f t="shared" si="2"/>
        <v>0</v>
      </c>
      <c r="V75" s="78" t="str">
        <f t="shared" si="3"/>
        <v>DQ</v>
      </c>
      <c r="W75" s="118" t="str">
        <f t="shared" ref="W75" si="38" xml:space="preserve"> IF(AND(ISNUMBER(AA75)),RANK(AA75,$AA$27:$AA$176,1)+SUMPRODUCT(($AA$27:$AA$176=AA75)*($Z$27:$Z$176&gt;Z75))+SUMPRODUCT(($AA$27:$AA$176=AA75)*($Z$27:$Z$176=Z75)*($U$27:$U$176&gt;U75))+SUMPRODUCT(($AA$27:$AA$176=AA75)*($Z$27:$Z$176=Z75)*($U$27:$U$176=U75)*($AC$27:$AC$176&lt;AC75)),"DQ")</f>
        <v>DQ</v>
      </c>
      <c r="X75" s="286" t="str">
        <f t="shared" si="0"/>
        <v>DQ</v>
      </c>
      <c r="Y75" s="287" t="str">
        <f t="shared" si="4"/>
        <v>DQ</v>
      </c>
      <c r="Z75" s="93" t="str">
        <f t="shared" si="5"/>
        <v>DQ</v>
      </c>
      <c r="AA75" s="156" t="str">
        <f t="shared" si="6"/>
        <v>DQ</v>
      </c>
      <c r="AB75" s="133"/>
      <c r="AC75" s="290"/>
    </row>
    <row r="76" spans="1:29" ht="14.25" customHeight="1" x14ac:dyDescent="0.3">
      <c r="A76" s="271">
        <v>50</v>
      </c>
      <c r="B76" s="699"/>
      <c r="C76" s="699"/>
      <c r="D76" s="43"/>
      <c r="E76" s="272">
        <f>'Competitor List'!O55</f>
        <v>310</v>
      </c>
      <c r="F76" s="375"/>
      <c r="G76" s="43"/>
      <c r="H76" s="43"/>
      <c r="I76" s="44"/>
      <c r="J76" s="243"/>
      <c r="K76" s="244"/>
      <c r="L76" s="245"/>
      <c r="M76" s="43"/>
      <c r="N76" s="43"/>
      <c r="O76" s="44"/>
      <c r="P76" s="244"/>
      <c r="Q76" s="244"/>
      <c r="R76" s="245"/>
      <c r="S76" s="115" t="str">
        <f t="shared" si="1"/>
        <v>DQ</v>
      </c>
      <c r="T76" s="115" t="str">
        <f t="shared" si="7"/>
        <v>DQ</v>
      </c>
      <c r="U76" s="273">
        <f t="shared" si="2"/>
        <v>0</v>
      </c>
      <c r="V76" s="32" t="str">
        <f t="shared" si="3"/>
        <v>DQ</v>
      </c>
      <c r="W76" s="115" t="str">
        <f t="shared" ref="W76:W77" si="39" xml:space="preserve"> IF(AND(ISNUMBER(AA76)),RANK(AA76,$AA$27:$AA$176,1)+SUMPRODUCT(($AA$27:$AA$176=AA76)*($Z$27:$Z$176&gt;Z76))+SUMPRODUCT(($AA$27:$AA$176=AA76)*($Z$27:$Z$176=Z76)*($U$27:$U$176&gt;U76))+SUMPRODUCT(($AA$27:$AA$176=AA76)*($Z$27:$Z$176=Z76)*($U$27:$U$176=U76)*($E$27:$E$176&lt;E76)),"DQ")</f>
        <v>DQ</v>
      </c>
      <c r="X76" s="273" t="str">
        <f t="shared" si="0"/>
        <v>DQ</v>
      </c>
      <c r="Y76" s="274" t="str">
        <f t="shared" si="4"/>
        <v>DQ</v>
      </c>
      <c r="Z76" s="93" t="str">
        <f t="shared" si="5"/>
        <v>DQ</v>
      </c>
      <c r="AA76" s="156" t="str">
        <f t="shared" si="6"/>
        <v>DQ</v>
      </c>
      <c r="AB76" s="133"/>
      <c r="AC76" s="290"/>
    </row>
    <row r="77" spans="1:29" ht="14.25" customHeight="1" thickBot="1" x14ac:dyDescent="0.35">
      <c r="A77" s="275">
        <v>51</v>
      </c>
      <c r="B77" s="700"/>
      <c r="C77" s="700"/>
      <c r="D77" s="232"/>
      <c r="E77" s="276">
        <f>'Competitor List'!O56</f>
        <v>311</v>
      </c>
      <c r="F77" s="376"/>
      <c r="G77" s="232"/>
      <c r="H77" s="232"/>
      <c r="I77" s="233"/>
      <c r="J77" s="246"/>
      <c r="K77" s="247"/>
      <c r="L77" s="248"/>
      <c r="M77" s="232"/>
      <c r="N77" s="232"/>
      <c r="O77" s="233"/>
      <c r="P77" s="247"/>
      <c r="Q77" s="247"/>
      <c r="R77" s="248"/>
      <c r="S77" s="122" t="str">
        <f t="shared" si="1"/>
        <v>DQ</v>
      </c>
      <c r="T77" s="122" t="str">
        <f t="shared" si="7"/>
        <v>DQ</v>
      </c>
      <c r="U77" s="277">
        <f t="shared" si="2"/>
        <v>0</v>
      </c>
      <c r="V77" s="75" t="str">
        <f t="shared" si="3"/>
        <v>DQ</v>
      </c>
      <c r="W77" s="122" t="str">
        <f t="shared" si="39"/>
        <v>DQ</v>
      </c>
      <c r="X77" s="277" t="str">
        <f t="shared" si="0"/>
        <v>DQ</v>
      </c>
      <c r="Y77" s="278" t="str">
        <f t="shared" si="4"/>
        <v>DQ</v>
      </c>
      <c r="Z77" s="93" t="str">
        <f t="shared" si="5"/>
        <v>DQ</v>
      </c>
      <c r="AA77" s="156" t="str">
        <f t="shared" si="6"/>
        <v>DQ</v>
      </c>
      <c r="AB77" s="133"/>
      <c r="AC77" s="290"/>
    </row>
    <row r="78" spans="1:29" ht="14.25" customHeight="1" x14ac:dyDescent="0.3">
      <c r="A78" s="267">
        <v>52</v>
      </c>
      <c r="B78" s="698"/>
      <c r="C78" s="698"/>
      <c r="D78" s="230"/>
      <c r="E78" s="268">
        <f>'Competitor List'!O57</f>
        <v>312</v>
      </c>
      <c r="F78" s="374"/>
      <c r="G78" s="230"/>
      <c r="H78" s="230"/>
      <c r="I78" s="236"/>
      <c r="J78" s="249"/>
      <c r="K78" s="250"/>
      <c r="L78" s="251"/>
      <c r="M78" s="230"/>
      <c r="N78" s="230"/>
      <c r="O78" s="236"/>
      <c r="P78" s="250"/>
      <c r="Q78" s="250"/>
      <c r="R78" s="251"/>
      <c r="S78" s="118" t="str">
        <f t="shared" si="1"/>
        <v>DQ</v>
      </c>
      <c r="T78" s="118" t="str">
        <f t="shared" si="7"/>
        <v>DQ</v>
      </c>
      <c r="U78" s="269">
        <f t="shared" si="2"/>
        <v>0</v>
      </c>
      <c r="V78" s="87" t="str">
        <f t="shared" si="3"/>
        <v>DQ</v>
      </c>
      <c r="W78" s="118" t="str">
        <f t="shared" ref="W78" si="40" xml:space="preserve"> IF(AND(ISNUMBER(AA78)),RANK(AA78,$AA$27:$AA$176,1)+SUMPRODUCT(($AA$27:$AA$176=AA78)*($Z$27:$Z$176&gt;Z78))+SUMPRODUCT(($AA$27:$AA$176=AA78)*($Z$27:$Z$176=Z78)*($U$27:$U$176&gt;U78))+SUMPRODUCT(($AA$27:$AA$176=AA78)*($Z$27:$Z$176=Z78)*($U$27:$U$176=U78)*($AC$27:$AC$176&lt;AC78)),"DQ")</f>
        <v>DQ</v>
      </c>
      <c r="X78" s="269" t="str">
        <f t="shared" si="0"/>
        <v>DQ</v>
      </c>
      <c r="Y78" s="270" t="str">
        <f t="shared" si="4"/>
        <v>DQ</v>
      </c>
      <c r="Z78" s="93" t="str">
        <f t="shared" si="5"/>
        <v>DQ</v>
      </c>
      <c r="AA78" s="156" t="str">
        <f t="shared" si="6"/>
        <v>DQ</v>
      </c>
      <c r="AB78" s="133"/>
      <c r="AC78" s="290"/>
    </row>
    <row r="79" spans="1:29" ht="14.25" customHeight="1" x14ac:dyDescent="0.3">
      <c r="A79" s="271">
        <v>53</v>
      </c>
      <c r="B79" s="699"/>
      <c r="C79" s="699"/>
      <c r="D79" s="43"/>
      <c r="E79" s="272">
        <f>'Competitor List'!O58</f>
        <v>313</v>
      </c>
      <c r="F79" s="375"/>
      <c r="G79" s="43"/>
      <c r="H79" s="43"/>
      <c r="I79" s="44"/>
      <c r="J79" s="243"/>
      <c r="K79" s="244"/>
      <c r="L79" s="245"/>
      <c r="M79" s="43"/>
      <c r="N79" s="43"/>
      <c r="O79" s="44"/>
      <c r="P79" s="244"/>
      <c r="Q79" s="244"/>
      <c r="R79" s="245"/>
      <c r="S79" s="115" t="str">
        <f t="shared" si="1"/>
        <v>DQ</v>
      </c>
      <c r="T79" s="115" t="str">
        <f t="shared" si="7"/>
        <v>DQ</v>
      </c>
      <c r="U79" s="273">
        <f t="shared" si="2"/>
        <v>0</v>
      </c>
      <c r="V79" s="32" t="str">
        <f t="shared" si="3"/>
        <v>DQ</v>
      </c>
      <c r="W79" s="115" t="str">
        <f t="shared" ref="W79:W80" si="41" xml:space="preserve"> IF(AND(ISNUMBER(AA79)),RANK(AA79,$AA$27:$AA$176,1)+SUMPRODUCT(($AA$27:$AA$176=AA79)*($Z$27:$Z$176&gt;Z79))+SUMPRODUCT(($AA$27:$AA$176=AA79)*($Z$27:$Z$176=Z79)*($U$27:$U$176&gt;U79))+SUMPRODUCT(($AA$27:$AA$176=AA79)*($Z$27:$Z$176=Z79)*($U$27:$U$176=U79)*($E$27:$E$176&lt;E79)),"DQ")</f>
        <v>DQ</v>
      </c>
      <c r="X79" s="273" t="str">
        <f t="shared" si="0"/>
        <v>DQ</v>
      </c>
      <c r="Y79" s="274" t="str">
        <f t="shared" si="4"/>
        <v>DQ</v>
      </c>
      <c r="Z79" s="93" t="str">
        <f t="shared" si="5"/>
        <v>DQ</v>
      </c>
      <c r="AA79" s="156" t="str">
        <f t="shared" si="6"/>
        <v>DQ</v>
      </c>
      <c r="AB79" s="133"/>
      <c r="AC79" s="290"/>
    </row>
    <row r="80" spans="1:29" ht="14.25" customHeight="1" thickBot="1" x14ac:dyDescent="0.35">
      <c r="A80" s="279">
        <v>54</v>
      </c>
      <c r="B80" s="701"/>
      <c r="C80" s="701"/>
      <c r="D80" s="231"/>
      <c r="E80" s="280">
        <f>'Competitor List'!O59</f>
        <v>314</v>
      </c>
      <c r="F80" s="377"/>
      <c r="G80" s="231"/>
      <c r="H80" s="231"/>
      <c r="I80" s="237"/>
      <c r="J80" s="252"/>
      <c r="K80" s="253"/>
      <c r="L80" s="254"/>
      <c r="M80" s="231"/>
      <c r="N80" s="231"/>
      <c r="O80" s="237"/>
      <c r="P80" s="253"/>
      <c r="Q80" s="253"/>
      <c r="R80" s="254"/>
      <c r="S80" s="120" t="str">
        <f t="shared" si="1"/>
        <v>DQ</v>
      </c>
      <c r="T80" s="122" t="str">
        <f t="shared" si="7"/>
        <v>DQ</v>
      </c>
      <c r="U80" s="281">
        <f t="shared" si="2"/>
        <v>0</v>
      </c>
      <c r="V80" s="71" t="str">
        <f t="shared" si="3"/>
        <v>DQ</v>
      </c>
      <c r="W80" s="122" t="str">
        <f t="shared" si="41"/>
        <v>DQ</v>
      </c>
      <c r="X80" s="281" t="str">
        <f t="shared" si="0"/>
        <v>DQ</v>
      </c>
      <c r="Y80" s="282" t="str">
        <f t="shared" si="4"/>
        <v>DQ</v>
      </c>
      <c r="Z80" s="93" t="str">
        <f t="shared" si="5"/>
        <v>DQ</v>
      </c>
      <c r="AA80" s="156" t="str">
        <f t="shared" si="6"/>
        <v>DQ</v>
      </c>
      <c r="AB80" s="133"/>
      <c r="AC80" s="290"/>
    </row>
    <row r="81" spans="1:29" ht="14.25" customHeight="1" x14ac:dyDescent="0.3">
      <c r="A81" s="284">
        <v>55</v>
      </c>
      <c r="B81" s="702"/>
      <c r="C81" s="702"/>
      <c r="D81" s="234"/>
      <c r="E81" s="285">
        <f>'Competitor List'!O60</f>
        <v>315</v>
      </c>
      <c r="F81" s="378"/>
      <c r="G81" s="234"/>
      <c r="H81" s="234"/>
      <c r="I81" s="235"/>
      <c r="J81" s="255"/>
      <c r="K81" s="256"/>
      <c r="L81" s="257"/>
      <c r="M81" s="234"/>
      <c r="N81" s="234"/>
      <c r="O81" s="235"/>
      <c r="P81" s="256"/>
      <c r="Q81" s="256"/>
      <c r="R81" s="257"/>
      <c r="S81" s="117" t="str">
        <f t="shared" si="1"/>
        <v>DQ</v>
      </c>
      <c r="T81" s="118" t="str">
        <f t="shared" si="7"/>
        <v>DQ</v>
      </c>
      <c r="U81" s="286">
        <f t="shared" si="2"/>
        <v>0</v>
      </c>
      <c r="V81" s="78" t="str">
        <f t="shared" si="3"/>
        <v>DQ</v>
      </c>
      <c r="W81" s="118" t="str">
        <f t="shared" ref="W81" si="42" xml:space="preserve"> IF(AND(ISNUMBER(AA81)),RANK(AA81,$AA$27:$AA$176,1)+SUMPRODUCT(($AA$27:$AA$176=AA81)*($Z$27:$Z$176&gt;Z81))+SUMPRODUCT(($AA$27:$AA$176=AA81)*($Z$27:$Z$176=Z81)*($U$27:$U$176&gt;U81))+SUMPRODUCT(($AA$27:$AA$176=AA81)*($Z$27:$Z$176=Z81)*($U$27:$U$176=U81)*($AC$27:$AC$176&lt;AC81)),"DQ")</f>
        <v>DQ</v>
      </c>
      <c r="X81" s="286" t="str">
        <f t="shared" si="0"/>
        <v>DQ</v>
      </c>
      <c r="Y81" s="287" t="str">
        <f t="shared" si="4"/>
        <v>DQ</v>
      </c>
      <c r="Z81" s="93" t="str">
        <f t="shared" si="5"/>
        <v>DQ</v>
      </c>
      <c r="AA81" s="156" t="str">
        <f t="shared" si="6"/>
        <v>DQ</v>
      </c>
      <c r="AB81" s="133"/>
      <c r="AC81" s="290"/>
    </row>
    <row r="82" spans="1:29" ht="14.25" customHeight="1" x14ac:dyDescent="0.3">
      <c r="A82" s="271">
        <v>56</v>
      </c>
      <c r="B82" s="699"/>
      <c r="C82" s="699"/>
      <c r="D82" s="43"/>
      <c r="E82" s="272">
        <f>'Competitor List'!O61</f>
        <v>316</v>
      </c>
      <c r="F82" s="375"/>
      <c r="G82" s="43"/>
      <c r="H82" s="43"/>
      <c r="I82" s="44"/>
      <c r="J82" s="243"/>
      <c r="K82" s="244"/>
      <c r="L82" s="245"/>
      <c r="M82" s="43"/>
      <c r="N82" s="43"/>
      <c r="O82" s="44"/>
      <c r="P82" s="244"/>
      <c r="Q82" s="244"/>
      <c r="R82" s="245"/>
      <c r="S82" s="115" t="str">
        <f t="shared" si="1"/>
        <v>DQ</v>
      </c>
      <c r="T82" s="115" t="str">
        <f t="shared" si="7"/>
        <v>DQ</v>
      </c>
      <c r="U82" s="273">
        <f t="shared" si="2"/>
        <v>0</v>
      </c>
      <c r="V82" s="32" t="str">
        <f t="shared" si="3"/>
        <v>DQ</v>
      </c>
      <c r="W82" s="115" t="str">
        <f t="shared" ref="W82:W83" si="43" xml:space="preserve"> IF(AND(ISNUMBER(AA82)),RANK(AA82,$AA$27:$AA$176,1)+SUMPRODUCT(($AA$27:$AA$176=AA82)*($Z$27:$Z$176&gt;Z82))+SUMPRODUCT(($AA$27:$AA$176=AA82)*($Z$27:$Z$176=Z82)*($U$27:$U$176&gt;U82))+SUMPRODUCT(($AA$27:$AA$176=AA82)*($Z$27:$Z$176=Z82)*($U$27:$U$176=U82)*($E$27:$E$176&lt;E82)),"DQ")</f>
        <v>DQ</v>
      </c>
      <c r="X82" s="273" t="str">
        <f t="shared" si="0"/>
        <v>DQ</v>
      </c>
      <c r="Y82" s="274" t="str">
        <f t="shared" si="4"/>
        <v>DQ</v>
      </c>
      <c r="Z82" s="93" t="str">
        <f t="shared" si="5"/>
        <v>DQ</v>
      </c>
      <c r="AA82" s="156" t="str">
        <f t="shared" si="6"/>
        <v>DQ</v>
      </c>
      <c r="AB82" s="133"/>
      <c r="AC82" s="290"/>
    </row>
    <row r="83" spans="1:29" ht="14.25" customHeight="1" thickBot="1" x14ac:dyDescent="0.35">
      <c r="A83" s="275">
        <v>57</v>
      </c>
      <c r="B83" s="700"/>
      <c r="C83" s="700"/>
      <c r="D83" s="232"/>
      <c r="E83" s="276">
        <f>'Competitor List'!O62</f>
        <v>317</v>
      </c>
      <c r="F83" s="376"/>
      <c r="G83" s="232"/>
      <c r="H83" s="232"/>
      <c r="I83" s="233"/>
      <c r="J83" s="246"/>
      <c r="K83" s="247"/>
      <c r="L83" s="248"/>
      <c r="M83" s="232"/>
      <c r="N83" s="232"/>
      <c r="O83" s="233"/>
      <c r="P83" s="247"/>
      <c r="Q83" s="247"/>
      <c r="R83" s="248"/>
      <c r="S83" s="122" t="str">
        <f t="shared" si="1"/>
        <v>DQ</v>
      </c>
      <c r="T83" s="122" t="str">
        <f t="shared" si="7"/>
        <v>DQ</v>
      </c>
      <c r="U83" s="277">
        <f t="shared" si="2"/>
        <v>0</v>
      </c>
      <c r="V83" s="75" t="str">
        <f t="shared" si="3"/>
        <v>DQ</v>
      </c>
      <c r="W83" s="122" t="str">
        <f t="shared" si="43"/>
        <v>DQ</v>
      </c>
      <c r="X83" s="277" t="str">
        <f t="shared" si="0"/>
        <v>DQ</v>
      </c>
      <c r="Y83" s="278" t="str">
        <f t="shared" si="4"/>
        <v>DQ</v>
      </c>
      <c r="Z83" s="93" t="str">
        <f t="shared" si="5"/>
        <v>DQ</v>
      </c>
      <c r="AA83" s="156" t="str">
        <f t="shared" si="6"/>
        <v>DQ</v>
      </c>
      <c r="AB83" s="133"/>
      <c r="AC83" s="290"/>
    </row>
    <row r="84" spans="1:29" ht="14.25" customHeight="1" x14ac:dyDescent="0.3">
      <c r="A84" s="267">
        <v>58</v>
      </c>
      <c r="B84" s="698"/>
      <c r="C84" s="698"/>
      <c r="D84" s="230"/>
      <c r="E84" s="268">
        <f>'Competitor List'!O63</f>
        <v>318</v>
      </c>
      <c r="F84" s="374"/>
      <c r="G84" s="230"/>
      <c r="H84" s="230"/>
      <c r="I84" s="236"/>
      <c r="J84" s="249"/>
      <c r="K84" s="250"/>
      <c r="L84" s="251"/>
      <c r="M84" s="230"/>
      <c r="N84" s="230"/>
      <c r="O84" s="236"/>
      <c r="P84" s="250"/>
      <c r="Q84" s="250"/>
      <c r="R84" s="251"/>
      <c r="S84" s="118" t="str">
        <f t="shared" si="1"/>
        <v>DQ</v>
      </c>
      <c r="T84" s="118" t="str">
        <f t="shared" si="7"/>
        <v>DQ</v>
      </c>
      <c r="U84" s="269">
        <f t="shared" si="2"/>
        <v>0</v>
      </c>
      <c r="V84" s="87" t="str">
        <f t="shared" si="3"/>
        <v>DQ</v>
      </c>
      <c r="W84" s="118" t="str">
        <f t="shared" ref="W84" si="44" xml:space="preserve"> IF(AND(ISNUMBER(AA84)),RANK(AA84,$AA$27:$AA$176,1)+SUMPRODUCT(($AA$27:$AA$176=AA84)*($Z$27:$Z$176&gt;Z84))+SUMPRODUCT(($AA$27:$AA$176=AA84)*($Z$27:$Z$176=Z84)*($U$27:$U$176&gt;U84))+SUMPRODUCT(($AA$27:$AA$176=AA84)*($Z$27:$Z$176=Z84)*($U$27:$U$176=U84)*($AC$27:$AC$176&lt;AC84)),"DQ")</f>
        <v>DQ</v>
      </c>
      <c r="X84" s="269" t="str">
        <f t="shared" si="0"/>
        <v>DQ</v>
      </c>
      <c r="Y84" s="270" t="str">
        <f t="shared" si="4"/>
        <v>DQ</v>
      </c>
      <c r="Z84" s="93" t="str">
        <f t="shared" si="5"/>
        <v>DQ</v>
      </c>
      <c r="AA84" s="156" t="str">
        <f t="shared" si="6"/>
        <v>DQ</v>
      </c>
      <c r="AB84" s="133"/>
      <c r="AC84" s="290"/>
    </row>
    <row r="85" spans="1:29" ht="14.25" customHeight="1" x14ac:dyDescent="0.3">
      <c r="A85" s="271">
        <v>59</v>
      </c>
      <c r="B85" s="699"/>
      <c r="C85" s="699"/>
      <c r="D85" s="43"/>
      <c r="E85" s="272">
        <f>'Competitor List'!O64</f>
        <v>319</v>
      </c>
      <c r="F85" s="375"/>
      <c r="G85" s="43"/>
      <c r="H85" s="43"/>
      <c r="I85" s="44"/>
      <c r="J85" s="243"/>
      <c r="K85" s="244"/>
      <c r="L85" s="245"/>
      <c r="M85" s="43"/>
      <c r="N85" s="43"/>
      <c r="O85" s="44"/>
      <c r="P85" s="244"/>
      <c r="Q85" s="244"/>
      <c r="R85" s="245"/>
      <c r="S85" s="115" t="str">
        <f t="shared" si="1"/>
        <v>DQ</v>
      </c>
      <c r="T85" s="115" t="str">
        <f t="shared" si="7"/>
        <v>DQ</v>
      </c>
      <c r="U85" s="273">
        <f t="shared" si="2"/>
        <v>0</v>
      </c>
      <c r="V85" s="32" t="str">
        <f t="shared" si="3"/>
        <v>DQ</v>
      </c>
      <c r="W85" s="115" t="str">
        <f t="shared" ref="W85:W86" si="45" xml:space="preserve"> IF(AND(ISNUMBER(AA85)),RANK(AA85,$AA$27:$AA$176,1)+SUMPRODUCT(($AA$27:$AA$176=AA85)*($Z$27:$Z$176&gt;Z85))+SUMPRODUCT(($AA$27:$AA$176=AA85)*($Z$27:$Z$176=Z85)*($U$27:$U$176&gt;U85))+SUMPRODUCT(($AA$27:$AA$176=AA85)*($Z$27:$Z$176=Z85)*($U$27:$U$176=U85)*($E$27:$E$176&lt;E85)),"DQ")</f>
        <v>DQ</v>
      </c>
      <c r="X85" s="273" t="str">
        <f t="shared" si="0"/>
        <v>DQ</v>
      </c>
      <c r="Y85" s="274" t="str">
        <f t="shared" si="4"/>
        <v>DQ</v>
      </c>
      <c r="Z85" s="93" t="str">
        <f t="shared" si="5"/>
        <v>DQ</v>
      </c>
      <c r="AA85" s="156" t="str">
        <f t="shared" si="6"/>
        <v>DQ</v>
      </c>
      <c r="AB85" s="133"/>
      <c r="AC85" s="290"/>
    </row>
    <row r="86" spans="1:29" ht="14.25" customHeight="1" thickBot="1" x14ac:dyDescent="0.35">
      <c r="A86" s="279">
        <v>60</v>
      </c>
      <c r="B86" s="701"/>
      <c r="C86" s="701"/>
      <c r="D86" s="231"/>
      <c r="E86" s="280">
        <f>'Competitor List'!O65</f>
        <v>320</v>
      </c>
      <c r="F86" s="377"/>
      <c r="G86" s="231"/>
      <c r="H86" s="231"/>
      <c r="I86" s="237"/>
      <c r="J86" s="252"/>
      <c r="K86" s="253"/>
      <c r="L86" s="254"/>
      <c r="M86" s="231"/>
      <c r="N86" s="231"/>
      <c r="O86" s="237"/>
      <c r="P86" s="253"/>
      <c r="Q86" s="253"/>
      <c r="R86" s="254"/>
      <c r="S86" s="120" t="str">
        <f t="shared" si="1"/>
        <v>DQ</v>
      </c>
      <c r="T86" s="122" t="str">
        <f t="shared" si="7"/>
        <v>DQ</v>
      </c>
      <c r="U86" s="281">
        <f t="shared" si="2"/>
        <v>0</v>
      </c>
      <c r="V86" s="71" t="str">
        <f t="shared" si="3"/>
        <v>DQ</v>
      </c>
      <c r="W86" s="122" t="str">
        <f t="shared" si="45"/>
        <v>DQ</v>
      </c>
      <c r="X86" s="281" t="str">
        <f t="shared" si="0"/>
        <v>DQ</v>
      </c>
      <c r="Y86" s="282" t="str">
        <f t="shared" si="4"/>
        <v>DQ</v>
      </c>
      <c r="Z86" s="93" t="str">
        <f t="shared" si="5"/>
        <v>DQ</v>
      </c>
      <c r="AA86" s="156" t="str">
        <f t="shared" si="6"/>
        <v>DQ</v>
      </c>
      <c r="AB86" s="133"/>
      <c r="AC86" s="290"/>
    </row>
    <row r="87" spans="1:29" ht="14.25" customHeight="1" x14ac:dyDescent="0.3">
      <c r="A87" s="284">
        <v>61</v>
      </c>
      <c r="B87" s="702"/>
      <c r="C87" s="702"/>
      <c r="D87" s="234"/>
      <c r="E87" s="285">
        <f>'Competitor List'!O66</f>
        <v>401</v>
      </c>
      <c r="F87" s="378"/>
      <c r="G87" s="234"/>
      <c r="H87" s="234"/>
      <c r="I87" s="235"/>
      <c r="J87" s="255"/>
      <c r="K87" s="256"/>
      <c r="L87" s="257"/>
      <c r="M87" s="234"/>
      <c r="N87" s="234"/>
      <c r="O87" s="235"/>
      <c r="P87" s="256"/>
      <c r="Q87" s="256"/>
      <c r="R87" s="257"/>
      <c r="S87" s="117" t="str">
        <f t="shared" si="1"/>
        <v>DQ</v>
      </c>
      <c r="T87" s="118" t="str">
        <f t="shared" si="7"/>
        <v>DQ</v>
      </c>
      <c r="U87" s="286">
        <f t="shared" si="2"/>
        <v>0</v>
      </c>
      <c r="V87" s="78" t="str">
        <f t="shared" si="3"/>
        <v>DQ</v>
      </c>
      <c r="W87" s="118" t="str">
        <f t="shared" ref="W87" si="46" xml:space="preserve"> IF(AND(ISNUMBER(AA87)),RANK(AA87,$AA$27:$AA$176,1)+SUMPRODUCT(($AA$27:$AA$176=AA87)*($Z$27:$Z$176&gt;Z87))+SUMPRODUCT(($AA$27:$AA$176=AA87)*($Z$27:$Z$176=Z87)*($U$27:$U$176&gt;U87))+SUMPRODUCT(($AA$27:$AA$176=AA87)*($Z$27:$Z$176=Z87)*($U$27:$U$176=U87)*($AC$27:$AC$176&lt;AC87)),"DQ")</f>
        <v>DQ</v>
      </c>
      <c r="X87" s="286" t="str">
        <f t="shared" si="0"/>
        <v>DQ</v>
      </c>
      <c r="Y87" s="287" t="str">
        <f t="shared" si="4"/>
        <v>DQ</v>
      </c>
      <c r="Z87" s="93" t="str">
        <f t="shared" si="5"/>
        <v>DQ</v>
      </c>
      <c r="AA87" s="156" t="str">
        <f t="shared" si="6"/>
        <v>DQ</v>
      </c>
      <c r="AB87" s="133"/>
      <c r="AC87" s="290"/>
    </row>
    <row r="88" spans="1:29" ht="14.25" customHeight="1" x14ac:dyDescent="0.3">
      <c r="A88" s="271">
        <v>62</v>
      </c>
      <c r="B88" s="699"/>
      <c r="C88" s="699"/>
      <c r="D88" s="43"/>
      <c r="E88" s="272">
        <f>'Competitor List'!O67</f>
        <v>402</v>
      </c>
      <c r="F88" s="375"/>
      <c r="G88" s="43"/>
      <c r="H88" s="43"/>
      <c r="I88" s="44"/>
      <c r="J88" s="243"/>
      <c r="K88" s="244"/>
      <c r="L88" s="245"/>
      <c r="M88" s="43"/>
      <c r="N88" s="43"/>
      <c r="O88" s="44"/>
      <c r="P88" s="244"/>
      <c r="Q88" s="244"/>
      <c r="R88" s="245"/>
      <c r="S88" s="115" t="str">
        <f t="shared" si="1"/>
        <v>DQ</v>
      </c>
      <c r="T88" s="115" t="str">
        <f t="shared" si="7"/>
        <v>DQ</v>
      </c>
      <c r="U88" s="273">
        <f t="shared" si="2"/>
        <v>0</v>
      </c>
      <c r="V88" s="32" t="str">
        <f t="shared" si="3"/>
        <v>DQ</v>
      </c>
      <c r="W88" s="115" t="str">
        <f t="shared" ref="W88:W89" si="47" xml:space="preserve"> IF(AND(ISNUMBER(AA88)),RANK(AA88,$AA$27:$AA$176,1)+SUMPRODUCT(($AA$27:$AA$176=AA88)*($Z$27:$Z$176&gt;Z88))+SUMPRODUCT(($AA$27:$AA$176=AA88)*($Z$27:$Z$176=Z88)*($U$27:$U$176&gt;U88))+SUMPRODUCT(($AA$27:$AA$176=AA88)*($Z$27:$Z$176=Z88)*($U$27:$U$176=U88)*($E$27:$E$176&lt;E88)),"DQ")</f>
        <v>DQ</v>
      </c>
      <c r="X88" s="273" t="str">
        <f t="shared" si="0"/>
        <v>DQ</v>
      </c>
      <c r="Y88" s="274" t="str">
        <f t="shared" si="4"/>
        <v>DQ</v>
      </c>
      <c r="Z88" s="93" t="str">
        <f t="shared" si="5"/>
        <v>DQ</v>
      </c>
      <c r="AA88" s="156" t="str">
        <f t="shared" si="6"/>
        <v>DQ</v>
      </c>
      <c r="AB88" s="133"/>
      <c r="AC88" s="290"/>
    </row>
    <row r="89" spans="1:29" ht="14.25" customHeight="1" thickBot="1" x14ac:dyDescent="0.35">
      <c r="A89" s="275">
        <v>63</v>
      </c>
      <c r="B89" s="700"/>
      <c r="C89" s="700"/>
      <c r="D89" s="232"/>
      <c r="E89" s="276">
        <f>'Competitor List'!O68</f>
        <v>403</v>
      </c>
      <c r="F89" s="376"/>
      <c r="G89" s="232"/>
      <c r="H89" s="232"/>
      <c r="I89" s="233"/>
      <c r="J89" s="246"/>
      <c r="K89" s="247"/>
      <c r="L89" s="248"/>
      <c r="M89" s="232"/>
      <c r="N89" s="232"/>
      <c r="O89" s="233"/>
      <c r="P89" s="247"/>
      <c r="Q89" s="247"/>
      <c r="R89" s="248"/>
      <c r="S89" s="122" t="str">
        <f t="shared" si="1"/>
        <v>DQ</v>
      </c>
      <c r="T89" s="122" t="str">
        <f t="shared" si="7"/>
        <v>DQ</v>
      </c>
      <c r="U89" s="277">
        <f t="shared" si="2"/>
        <v>0</v>
      </c>
      <c r="V89" s="75" t="str">
        <f t="shared" si="3"/>
        <v>DQ</v>
      </c>
      <c r="W89" s="122" t="str">
        <f t="shared" si="47"/>
        <v>DQ</v>
      </c>
      <c r="X89" s="277" t="str">
        <f t="shared" si="0"/>
        <v>DQ</v>
      </c>
      <c r="Y89" s="278" t="str">
        <f t="shared" si="4"/>
        <v>DQ</v>
      </c>
      <c r="Z89" s="93" t="str">
        <f t="shared" si="5"/>
        <v>DQ</v>
      </c>
      <c r="AA89" s="156" t="str">
        <f t="shared" si="6"/>
        <v>DQ</v>
      </c>
      <c r="AB89" s="133"/>
      <c r="AC89" s="290"/>
    </row>
    <row r="90" spans="1:29" ht="14.25" customHeight="1" x14ac:dyDescent="0.3">
      <c r="A90" s="267">
        <v>64</v>
      </c>
      <c r="B90" s="698"/>
      <c r="C90" s="698"/>
      <c r="D90" s="230"/>
      <c r="E90" s="268">
        <f>'Competitor List'!O69</f>
        <v>404</v>
      </c>
      <c r="F90" s="374"/>
      <c r="G90" s="230"/>
      <c r="H90" s="230"/>
      <c r="I90" s="236"/>
      <c r="J90" s="249"/>
      <c r="K90" s="250"/>
      <c r="L90" s="251"/>
      <c r="M90" s="230"/>
      <c r="N90" s="230"/>
      <c r="O90" s="236"/>
      <c r="P90" s="250"/>
      <c r="Q90" s="250"/>
      <c r="R90" s="251"/>
      <c r="S90" s="118" t="str">
        <f t="shared" si="1"/>
        <v>DQ</v>
      </c>
      <c r="T90" s="118" t="str">
        <f t="shared" si="7"/>
        <v>DQ</v>
      </c>
      <c r="U90" s="269">
        <f t="shared" si="2"/>
        <v>0</v>
      </c>
      <c r="V90" s="87" t="str">
        <f t="shared" si="3"/>
        <v>DQ</v>
      </c>
      <c r="W90" s="118" t="str">
        <f t="shared" ref="W90" si="48" xml:space="preserve"> IF(AND(ISNUMBER(AA90)),RANK(AA90,$AA$27:$AA$176,1)+SUMPRODUCT(($AA$27:$AA$176=AA90)*($Z$27:$Z$176&gt;Z90))+SUMPRODUCT(($AA$27:$AA$176=AA90)*($Z$27:$Z$176=Z90)*($U$27:$U$176&gt;U90))+SUMPRODUCT(($AA$27:$AA$176=AA90)*($Z$27:$Z$176=Z90)*($U$27:$U$176=U90)*($AC$27:$AC$176&lt;AC90)),"DQ")</f>
        <v>DQ</v>
      </c>
      <c r="X90" s="269" t="str">
        <f t="shared" si="0"/>
        <v>DQ</v>
      </c>
      <c r="Y90" s="270" t="str">
        <f t="shared" si="4"/>
        <v>DQ</v>
      </c>
      <c r="Z90" s="93" t="str">
        <f t="shared" si="5"/>
        <v>DQ</v>
      </c>
      <c r="AA90" s="156" t="str">
        <f t="shared" si="6"/>
        <v>DQ</v>
      </c>
      <c r="AB90" s="133"/>
      <c r="AC90" s="290"/>
    </row>
    <row r="91" spans="1:29" ht="14.25" customHeight="1" x14ac:dyDescent="0.3">
      <c r="A91" s="271">
        <v>65</v>
      </c>
      <c r="B91" s="699"/>
      <c r="C91" s="699"/>
      <c r="D91" s="43"/>
      <c r="E91" s="272">
        <f>'Competitor List'!O70</f>
        <v>405</v>
      </c>
      <c r="F91" s="375"/>
      <c r="G91" s="43"/>
      <c r="H91" s="43"/>
      <c r="I91" s="44"/>
      <c r="J91" s="243"/>
      <c r="K91" s="244"/>
      <c r="L91" s="245"/>
      <c r="M91" s="43"/>
      <c r="N91" s="43"/>
      <c r="O91" s="44"/>
      <c r="P91" s="244"/>
      <c r="Q91" s="244"/>
      <c r="R91" s="245"/>
      <c r="S91" s="115" t="str">
        <f t="shared" si="1"/>
        <v>DQ</v>
      </c>
      <c r="T91" s="115" t="str">
        <f t="shared" si="7"/>
        <v>DQ</v>
      </c>
      <c r="U91" s="273">
        <f t="shared" si="2"/>
        <v>0</v>
      </c>
      <c r="V91" s="32" t="str">
        <f t="shared" si="3"/>
        <v>DQ</v>
      </c>
      <c r="W91" s="115" t="str">
        <f t="shared" ref="W91:W92" si="49" xml:space="preserve"> IF(AND(ISNUMBER(AA91)),RANK(AA91,$AA$27:$AA$176,1)+SUMPRODUCT(($AA$27:$AA$176=AA91)*($Z$27:$Z$176&gt;Z91))+SUMPRODUCT(($AA$27:$AA$176=AA91)*($Z$27:$Z$176=Z91)*($U$27:$U$176&gt;U91))+SUMPRODUCT(($AA$27:$AA$176=AA91)*($Z$27:$Z$176=Z91)*($U$27:$U$176=U91)*($E$27:$E$176&lt;E91)),"DQ")</f>
        <v>DQ</v>
      </c>
      <c r="X91" s="273" t="str">
        <f t="shared" ref="X91:X154" si="50">IF(AND(ISNUMBER(T91),ISNUMBER(W91)), SUM(T91,W91),"DQ")</f>
        <v>DQ</v>
      </c>
      <c r="Y91" s="274" t="str">
        <f t="shared" si="4"/>
        <v>DQ</v>
      </c>
      <c r="Z91" s="93" t="str">
        <f t="shared" si="5"/>
        <v>DQ</v>
      </c>
      <c r="AA91" s="156" t="str">
        <f t="shared" si="6"/>
        <v>DQ</v>
      </c>
      <c r="AB91" s="133"/>
      <c r="AC91" s="290"/>
    </row>
    <row r="92" spans="1:29" ht="14.25" customHeight="1" thickBot="1" x14ac:dyDescent="0.35">
      <c r="A92" s="279">
        <v>66</v>
      </c>
      <c r="B92" s="701"/>
      <c r="C92" s="701"/>
      <c r="D92" s="231"/>
      <c r="E92" s="280">
        <f>'Competitor List'!O71</f>
        <v>406</v>
      </c>
      <c r="F92" s="377"/>
      <c r="G92" s="231"/>
      <c r="H92" s="231"/>
      <c r="I92" s="237"/>
      <c r="J92" s="252"/>
      <c r="K92" s="253"/>
      <c r="L92" s="254"/>
      <c r="M92" s="231"/>
      <c r="N92" s="231"/>
      <c r="O92" s="237"/>
      <c r="P92" s="253"/>
      <c r="Q92" s="253"/>
      <c r="R92" s="254"/>
      <c r="S92" s="120" t="str">
        <f t="shared" ref="S92:S155" si="51" xml:space="preserve"> IF(AND(SUM(G92,J92,M92,P92)&gt;0,ISNONTEXT(G92),ISNONTEXT(J92),ISNONTEXT(M92),ISNONTEXT(P92)),SUM(G92,J92,M92,P92),"DQ")</f>
        <v>DQ</v>
      </c>
      <c r="T92" s="122" t="str">
        <f t="shared" si="7"/>
        <v>DQ</v>
      </c>
      <c r="U92" s="281">
        <f t="shared" ref="U92:U155" si="52">H92+K92+N92+Q92</f>
        <v>0</v>
      </c>
      <c r="V92" s="71" t="str">
        <f t="shared" ref="V92:V155" si="53">IF(AND(SUM(I92,L92,O92,R92)&gt;0,ISNONTEXT(I92),ISNONTEXT(L92),ISNONTEXT(O92),ISNONTEXT(R92)),(I92+L92+O92+R92) / ((I92&lt;&gt;0)+(L92&lt;&gt;0)+(O92&lt;&gt;0)+(R92&lt;&gt;0)),"DQ")</f>
        <v>DQ</v>
      </c>
      <c r="W92" s="122" t="str">
        <f t="shared" si="49"/>
        <v>DQ</v>
      </c>
      <c r="X92" s="281" t="str">
        <f t="shared" si="50"/>
        <v>DQ</v>
      </c>
      <c r="Y92" s="282" t="str">
        <f t="shared" ref="Y92:Y155" si="54" xml:space="preserve"> IF(AND(ISNUMBER(X92)),RANK(X92,$X$27:$X$176,1)+SUMPRODUCT(($X$27:$X$176=X92)*($AA$27:$AA$176&lt;AA92))+SUMPRODUCT(($X$27:$X$176=X92)*($AA$27:$AA$176=AA92)*($Z$27:$Z$176&gt;Z92)+SUMPRODUCT(($X$27:$X$176=X92)*($AA$27:$AA$176=AA92)*($Z$27:$Z$176=Z92)*($U$27:$U$176&gt;U92))),"DQ")</f>
        <v>DQ</v>
      </c>
      <c r="Z92" s="93" t="str">
        <f t="shared" ref="Z92:Z155" si="55" xml:space="preserve"> IF(AND(SUM(G92,J92,M92,P92)&gt;0,ISNONTEXT(G92),ISNONTEXT(J92),ISNONTEXT(M92),ISNONTEXT(P92)),SUM(G92,J92,M92,P92),"DQ")</f>
        <v>DQ</v>
      </c>
      <c r="AA92" s="156" t="str">
        <f t="shared" ref="AA92:AA155" si="56">IF(AND(SUM(I92,L92,O92,R92)&gt;0,ISNONTEXT(I92),ISNONTEXT(L92),ISNONTEXT(O92),ISNONTEXT(R92)),(I92+L92+O92+R92) / ((I92&lt;&gt;0)+(L92&lt;&gt;0)+(O92&lt;&gt;0)+(R92&lt;&gt;0)),"DQ")</f>
        <v>DQ</v>
      </c>
      <c r="AB92" s="133"/>
      <c r="AC92" s="290"/>
    </row>
    <row r="93" spans="1:29" ht="14.25" customHeight="1" x14ac:dyDescent="0.3">
      <c r="A93" s="284">
        <v>67</v>
      </c>
      <c r="B93" s="702"/>
      <c r="C93" s="702"/>
      <c r="D93" s="234"/>
      <c r="E93" s="285">
        <f>'Competitor List'!O72</f>
        <v>407</v>
      </c>
      <c r="F93" s="378"/>
      <c r="G93" s="234"/>
      <c r="H93" s="234"/>
      <c r="I93" s="235"/>
      <c r="J93" s="255"/>
      <c r="K93" s="256"/>
      <c r="L93" s="257"/>
      <c r="M93" s="234"/>
      <c r="N93" s="234"/>
      <c r="O93" s="235"/>
      <c r="P93" s="256"/>
      <c r="Q93" s="256"/>
      <c r="R93" s="257"/>
      <c r="S93" s="117" t="str">
        <f t="shared" si="51"/>
        <v>DQ</v>
      </c>
      <c r="T93" s="118" t="str">
        <f t="shared" si="7"/>
        <v>DQ</v>
      </c>
      <c r="U93" s="286">
        <f t="shared" si="52"/>
        <v>0</v>
      </c>
      <c r="V93" s="78" t="str">
        <f t="shared" si="53"/>
        <v>DQ</v>
      </c>
      <c r="W93" s="118" t="str">
        <f t="shared" ref="W93" si="57" xml:space="preserve"> IF(AND(ISNUMBER(AA93)),RANK(AA93,$AA$27:$AA$176,1)+SUMPRODUCT(($AA$27:$AA$176=AA93)*($Z$27:$Z$176&gt;Z93))+SUMPRODUCT(($AA$27:$AA$176=AA93)*($Z$27:$Z$176=Z93)*($U$27:$U$176&gt;U93))+SUMPRODUCT(($AA$27:$AA$176=AA93)*($Z$27:$Z$176=Z93)*($U$27:$U$176=U93)*($AC$27:$AC$176&lt;AC93)),"DQ")</f>
        <v>DQ</v>
      </c>
      <c r="X93" s="286" t="str">
        <f t="shared" si="50"/>
        <v>DQ</v>
      </c>
      <c r="Y93" s="287" t="str">
        <f t="shared" si="54"/>
        <v>DQ</v>
      </c>
      <c r="Z93" s="93" t="str">
        <f t="shared" si="55"/>
        <v>DQ</v>
      </c>
      <c r="AA93" s="156" t="str">
        <f t="shared" si="56"/>
        <v>DQ</v>
      </c>
      <c r="AB93" s="133"/>
      <c r="AC93" s="290"/>
    </row>
    <row r="94" spans="1:29" ht="14.25" customHeight="1" x14ac:dyDescent="0.3">
      <c r="A94" s="271">
        <v>68</v>
      </c>
      <c r="B94" s="699"/>
      <c r="C94" s="699"/>
      <c r="D94" s="43"/>
      <c r="E94" s="272">
        <f>'Competitor List'!O73</f>
        <v>408</v>
      </c>
      <c r="F94" s="375"/>
      <c r="G94" s="43"/>
      <c r="H94" s="43"/>
      <c r="I94" s="44"/>
      <c r="J94" s="243"/>
      <c r="K94" s="244"/>
      <c r="L94" s="245"/>
      <c r="M94" s="43"/>
      <c r="N94" s="43"/>
      <c r="O94" s="44"/>
      <c r="P94" s="244"/>
      <c r="Q94" s="244"/>
      <c r="R94" s="245"/>
      <c r="S94" s="115" t="str">
        <f t="shared" si="51"/>
        <v>DQ</v>
      </c>
      <c r="T94" s="115" t="str">
        <f t="shared" ref="T94:T157" si="58" xml:space="preserve"> IF(AND(ISNUMBER(Z94)),RANK(Z94,$Z$27:$Z$176,0)+SUMPRODUCT(($Z$27:$Z$176=Z94)*($AA$27:$AA$176&lt;AA94))+SUMPRODUCT(($Z$27:$Z$176=Z94)*($AA$27:$AA$176=AA94)*($U$27:$U$176&gt;U94))+SUMPRODUCT(($Z$27:$Z$176=Z94)*($AA$27:$AA$176=AA94)*($U$27:$U$176=U94)*($AC$27:$AC$176&lt;AC94)),"DQ")</f>
        <v>DQ</v>
      </c>
      <c r="U94" s="273">
        <f t="shared" si="52"/>
        <v>0</v>
      </c>
      <c r="V94" s="32" t="str">
        <f t="shared" si="53"/>
        <v>DQ</v>
      </c>
      <c r="W94" s="115" t="str">
        <f t="shared" ref="W94:W95" si="59" xml:space="preserve"> IF(AND(ISNUMBER(AA94)),RANK(AA94,$AA$27:$AA$176,1)+SUMPRODUCT(($AA$27:$AA$176=AA94)*($Z$27:$Z$176&gt;Z94))+SUMPRODUCT(($AA$27:$AA$176=AA94)*($Z$27:$Z$176=Z94)*($U$27:$U$176&gt;U94))+SUMPRODUCT(($AA$27:$AA$176=AA94)*($Z$27:$Z$176=Z94)*($U$27:$U$176=U94)*($E$27:$E$176&lt;E94)),"DQ")</f>
        <v>DQ</v>
      </c>
      <c r="X94" s="273" t="str">
        <f t="shared" si="50"/>
        <v>DQ</v>
      </c>
      <c r="Y94" s="274" t="str">
        <f t="shared" si="54"/>
        <v>DQ</v>
      </c>
      <c r="Z94" s="93" t="str">
        <f t="shared" si="55"/>
        <v>DQ</v>
      </c>
      <c r="AA94" s="156" t="str">
        <f t="shared" si="56"/>
        <v>DQ</v>
      </c>
      <c r="AB94" s="133"/>
      <c r="AC94" s="290"/>
    </row>
    <row r="95" spans="1:29" ht="14.25" customHeight="1" thickBot="1" x14ac:dyDescent="0.35">
      <c r="A95" s="275">
        <v>69</v>
      </c>
      <c r="B95" s="700"/>
      <c r="C95" s="700"/>
      <c r="D95" s="232"/>
      <c r="E95" s="276">
        <f>'Competitor List'!O74</f>
        <v>409</v>
      </c>
      <c r="F95" s="376"/>
      <c r="G95" s="232"/>
      <c r="H95" s="232"/>
      <c r="I95" s="233"/>
      <c r="J95" s="246"/>
      <c r="K95" s="247"/>
      <c r="L95" s="248"/>
      <c r="M95" s="232"/>
      <c r="N95" s="232"/>
      <c r="O95" s="233"/>
      <c r="P95" s="247"/>
      <c r="Q95" s="247"/>
      <c r="R95" s="248"/>
      <c r="S95" s="122" t="str">
        <f t="shared" si="51"/>
        <v>DQ</v>
      </c>
      <c r="T95" s="122" t="str">
        <f t="shared" si="58"/>
        <v>DQ</v>
      </c>
      <c r="U95" s="277">
        <f t="shared" si="52"/>
        <v>0</v>
      </c>
      <c r="V95" s="75" t="str">
        <f t="shared" si="53"/>
        <v>DQ</v>
      </c>
      <c r="W95" s="122" t="str">
        <f t="shared" si="59"/>
        <v>DQ</v>
      </c>
      <c r="X95" s="277" t="str">
        <f t="shared" si="50"/>
        <v>DQ</v>
      </c>
      <c r="Y95" s="278" t="str">
        <f t="shared" si="54"/>
        <v>DQ</v>
      </c>
      <c r="Z95" s="93" t="str">
        <f t="shared" si="55"/>
        <v>DQ</v>
      </c>
      <c r="AA95" s="156" t="str">
        <f t="shared" si="56"/>
        <v>DQ</v>
      </c>
      <c r="AB95" s="133"/>
      <c r="AC95" s="290"/>
    </row>
    <row r="96" spans="1:29" ht="14.25" customHeight="1" x14ac:dyDescent="0.3">
      <c r="A96" s="267">
        <v>70</v>
      </c>
      <c r="B96" s="698"/>
      <c r="C96" s="698"/>
      <c r="D96" s="230"/>
      <c r="E96" s="268">
        <f>'Competitor List'!O75</f>
        <v>410</v>
      </c>
      <c r="F96" s="374"/>
      <c r="G96" s="230"/>
      <c r="H96" s="230"/>
      <c r="I96" s="236"/>
      <c r="J96" s="249"/>
      <c r="K96" s="250"/>
      <c r="L96" s="251"/>
      <c r="M96" s="230"/>
      <c r="N96" s="230"/>
      <c r="O96" s="236"/>
      <c r="P96" s="250"/>
      <c r="Q96" s="250"/>
      <c r="R96" s="251"/>
      <c r="S96" s="118" t="str">
        <f t="shared" si="51"/>
        <v>DQ</v>
      </c>
      <c r="T96" s="118" t="str">
        <f t="shared" si="58"/>
        <v>DQ</v>
      </c>
      <c r="U96" s="269">
        <f t="shared" si="52"/>
        <v>0</v>
      </c>
      <c r="V96" s="87" t="str">
        <f t="shared" si="53"/>
        <v>DQ</v>
      </c>
      <c r="W96" s="118" t="str">
        <f t="shared" ref="W96" si="60" xml:space="preserve"> IF(AND(ISNUMBER(AA96)),RANK(AA96,$AA$27:$AA$176,1)+SUMPRODUCT(($AA$27:$AA$176=AA96)*($Z$27:$Z$176&gt;Z96))+SUMPRODUCT(($AA$27:$AA$176=AA96)*($Z$27:$Z$176=Z96)*($U$27:$U$176&gt;U96))+SUMPRODUCT(($AA$27:$AA$176=AA96)*($Z$27:$Z$176=Z96)*($U$27:$U$176=U96)*($AC$27:$AC$176&lt;AC96)),"DQ")</f>
        <v>DQ</v>
      </c>
      <c r="X96" s="269" t="str">
        <f t="shared" si="50"/>
        <v>DQ</v>
      </c>
      <c r="Y96" s="270" t="str">
        <f t="shared" si="54"/>
        <v>DQ</v>
      </c>
      <c r="Z96" s="93" t="str">
        <f t="shared" si="55"/>
        <v>DQ</v>
      </c>
      <c r="AA96" s="156" t="str">
        <f t="shared" si="56"/>
        <v>DQ</v>
      </c>
      <c r="AB96" s="133"/>
      <c r="AC96" s="290"/>
    </row>
    <row r="97" spans="1:31" ht="14.25" customHeight="1" x14ac:dyDescent="0.3">
      <c r="A97" s="271">
        <v>71</v>
      </c>
      <c r="B97" s="699"/>
      <c r="C97" s="699"/>
      <c r="D97" s="43"/>
      <c r="E97" s="272">
        <f>'Competitor List'!O76</f>
        <v>411</v>
      </c>
      <c r="F97" s="375"/>
      <c r="G97" s="43"/>
      <c r="H97" s="43"/>
      <c r="I97" s="44"/>
      <c r="J97" s="243"/>
      <c r="K97" s="244"/>
      <c r="L97" s="245"/>
      <c r="M97" s="43"/>
      <c r="N97" s="43"/>
      <c r="O97" s="44"/>
      <c r="P97" s="244"/>
      <c r="Q97" s="244"/>
      <c r="R97" s="245"/>
      <c r="S97" s="115" t="str">
        <f t="shared" si="51"/>
        <v>DQ</v>
      </c>
      <c r="T97" s="115" t="str">
        <f t="shared" si="58"/>
        <v>DQ</v>
      </c>
      <c r="U97" s="273">
        <f t="shared" si="52"/>
        <v>0</v>
      </c>
      <c r="V97" s="32" t="str">
        <f t="shared" si="53"/>
        <v>DQ</v>
      </c>
      <c r="W97" s="115" t="str">
        <f t="shared" ref="W97:W98" si="61" xml:space="preserve"> IF(AND(ISNUMBER(AA97)),RANK(AA97,$AA$27:$AA$176,1)+SUMPRODUCT(($AA$27:$AA$176=AA97)*($Z$27:$Z$176&gt;Z97))+SUMPRODUCT(($AA$27:$AA$176=AA97)*($Z$27:$Z$176=Z97)*($U$27:$U$176&gt;U97))+SUMPRODUCT(($AA$27:$AA$176=AA97)*($Z$27:$Z$176=Z97)*($U$27:$U$176=U97)*($E$27:$E$176&lt;E97)),"DQ")</f>
        <v>DQ</v>
      </c>
      <c r="X97" s="273" t="str">
        <f t="shared" si="50"/>
        <v>DQ</v>
      </c>
      <c r="Y97" s="274" t="str">
        <f t="shared" si="54"/>
        <v>DQ</v>
      </c>
      <c r="Z97" s="93" t="str">
        <f t="shared" si="55"/>
        <v>DQ</v>
      </c>
      <c r="AA97" s="156" t="str">
        <f t="shared" si="56"/>
        <v>DQ</v>
      </c>
      <c r="AB97" s="133"/>
      <c r="AC97" s="290"/>
    </row>
    <row r="98" spans="1:31" ht="14.25" customHeight="1" thickBot="1" x14ac:dyDescent="0.35">
      <c r="A98" s="279">
        <v>72</v>
      </c>
      <c r="B98" s="701"/>
      <c r="C98" s="701"/>
      <c r="D98" s="231"/>
      <c r="E98" s="280">
        <f>'Competitor List'!O77</f>
        <v>412</v>
      </c>
      <c r="F98" s="377"/>
      <c r="G98" s="231"/>
      <c r="H98" s="231"/>
      <c r="I98" s="237"/>
      <c r="J98" s="252"/>
      <c r="K98" s="253"/>
      <c r="L98" s="254"/>
      <c r="M98" s="231"/>
      <c r="N98" s="231"/>
      <c r="O98" s="237"/>
      <c r="P98" s="253"/>
      <c r="Q98" s="253"/>
      <c r="R98" s="254"/>
      <c r="S98" s="120" t="str">
        <f t="shared" si="51"/>
        <v>DQ</v>
      </c>
      <c r="T98" s="122" t="str">
        <f t="shared" si="58"/>
        <v>DQ</v>
      </c>
      <c r="U98" s="281">
        <f t="shared" si="52"/>
        <v>0</v>
      </c>
      <c r="V98" s="71" t="str">
        <f t="shared" si="53"/>
        <v>DQ</v>
      </c>
      <c r="W98" s="122" t="str">
        <f t="shared" si="61"/>
        <v>DQ</v>
      </c>
      <c r="X98" s="281" t="str">
        <f t="shared" si="50"/>
        <v>DQ</v>
      </c>
      <c r="Y98" s="282" t="str">
        <f t="shared" si="54"/>
        <v>DQ</v>
      </c>
      <c r="Z98" s="93" t="str">
        <f t="shared" si="55"/>
        <v>DQ</v>
      </c>
      <c r="AA98" s="156" t="str">
        <f t="shared" si="56"/>
        <v>DQ</v>
      </c>
      <c r="AB98" s="133"/>
      <c r="AC98" s="290"/>
    </row>
    <row r="99" spans="1:31" ht="14.25" customHeight="1" x14ac:dyDescent="0.3">
      <c r="A99" s="284">
        <v>73</v>
      </c>
      <c r="B99" s="702"/>
      <c r="C99" s="702"/>
      <c r="D99" s="234"/>
      <c r="E99" s="285">
        <f>'Competitor List'!O78</f>
        <v>413</v>
      </c>
      <c r="F99" s="378"/>
      <c r="G99" s="234"/>
      <c r="H99" s="234"/>
      <c r="I99" s="235"/>
      <c r="J99" s="255"/>
      <c r="K99" s="256"/>
      <c r="L99" s="257"/>
      <c r="M99" s="234"/>
      <c r="N99" s="234"/>
      <c r="O99" s="235"/>
      <c r="P99" s="256"/>
      <c r="Q99" s="256"/>
      <c r="R99" s="257"/>
      <c r="S99" s="117" t="str">
        <f t="shared" si="51"/>
        <v>DQ</v>
      </c>
      <c r="T99" s="118" t="str">
        <f t="shared" si="58"/>
        <v>DQ</v>
      </c>
      <c r="U99" s="286">
        <f t="shared" si="52"/>
        <v>0</v>
      </c>
      <c r="V99" s="78" t="str">
        <f t="shared" si="53"/>
        <v>DQ</v>
      </c>
      <c r="W99" s="118" t="str">
        <f t="shared" ref="W99" si="62" xml:space="preserve"> IF(AND(ISNUMBER(AA99)),RANK(AA99,$AA$27:$AA$176,1)+SUMPRODUCT(($AA$27:$AA$176=AA99)*($Z$27:$Z$176&gt;Z99))+SUMPRODUCT(($AA$27:$AA$176=AA99)*($Z$27:$Z$176=Z99)*($U$27:$U$176&gt;U99))+SUMPRODUCT(($AA$27:$AA$176=AA99)*($Z$27:$Z$176=Z99)*($U$27:$U$176=U99)*($AC$27:$AC$176&lt;AC99)),"DQ")</f>
        <v>DQ</v>
      </c>
      <c r="X99" s="286" t="str">
        <f t="shared" si="50"/>
        <v>DQ</v>
      </c>
      <c r="Y99" s="287" t="str">
        <f t="shared" si="54"/>
        <v>DQ</v>
      </c>
      <c r="Z99" s="93" t="str">
        <f t="shared" si="55"/>
        <v>DQ</v>
      </c>
      <c r="AA99" s="156" t="str">
        <f t="shared" si="56"/>
        <v>DQ</v>
      </c>
      <c r="AB99" s="133"/>
      <c r="AC99" s="290"/>
    </row>
    <row r="100" spans="1:31" ht="14.25" customHeight="1" x14ac:dyDescent="0.3">
      <c r="A100" s="271">
        <v>74</v>
      </c>
      <c r="B100" s="699"/>
      <c r="C100" s="699"/>
      <c r="D100" s="43"/>
      <c r="E100" s="272">
        <f>'Competitor List'!O79</f>
        <v>414</v>
      </c>
      <c r="F100" s="375"/>
      <c r="G100" s="43"/>
      <c r="H100" s="43"/>
      <c r="I100" s="44"/>
      <c r="J100" s="243"/>
      <c r="K100" s="244"/>
      <c r="L100" s="245"/>
      <c r="M100" s="43"/>
      <c r="N100" s="43"/>
      <c r="O100" s="44"/>
      <c r="P100" s="244"/>
      <c r="Q100" s="244"/>
      <c r="R100" s="245"/>
      <c r="S100" s="115" t="str">
        <f t="shared" si="51"/>
        <v>DQ</v>
      </c>
      <c r="T100" s="115" t="str">
        <f t="shared" si="58"/>
        <v>DQ</v>
      </c>
      <c r="U100" s="273">
        <f t="shared" si="52"/>
        <v>0</v>
      </c>
      <c r="V100" s="32" t="str">
        <f t="shared" si="53"/>
        <v>DQ</v>
      </c>
      <c r="W100" s="115" t="str">
        <f t="shared" ref="W100:W101" si="63" xml:space="preserve"> IF(AND(ISNUMBER(AA100)),RANK(AA100,$AA$27:$AA$176,1)+SUMPRODUCT(($AA$27:$AA$176=AA100)*($Z$27:$Z$176&gt;Z100))+SUMPRODUCT(($AA$27:$AA$176=AA100)*($Z$27:$Z$176=Z100)*($U$27:$U$176&gt;U100))+SUMPRODUCT(($AA$27:$AA$176=AA100)*($Z$27:$Z$176=Z100)*($U$27:$U$176=U100)*($E$27:$E$176&lt;E100)),"DQ")</f>
        <v>DQ</v>
      </c>
      <c r="X100" s="273" t="str">
        <f t="shared" si="50"/>
        <v>DQ</v>
      </c>
      <c r="Y100" s="274" t="str">
        <f t="shared" si="54"/>
        <v>DQ</v>
      </c>
      <c r="Z100" s="93" t="str">
        <f t="shared" si="55"/>
        <v>DQ</v>
      </c>
      <c r="AA100" s="156" t="str">
        <f t="shared" si="56"/>
        <v>DQ</v>
      </c>
      <c r="AB100" s="133"/>
      <c r="AC100" s="290"/>
    </row>
    <row r="101" spans="1:31" ht="14.25" customHeight="1" thickBot="1" x14ac:dyDescent="0.35">
      <c r="A101" s="275">
        <v>75</v>
      </c>
      <c r="B101" s="700"/>
      <c r="C101" s="700"/>
      <c r="D101" s="232"/>
      <c r="E101" s="276">
        <f>'Competitor List'!O80</f>
        <v>415</v>
      </c>
      <c r="F101" s="376"/>
      <c r="G101" s="232"/>
      <c r="H101" s="232"/>
      <c r="I101" s="233"/>
      <c r="J101" s="246"/>
      <c r="K101" s="247"/>
      <c r="L101" s="248"/>
      <c r="M101" s="232"/>
      <c r="N101" s="232"/>
      <c r="O101" s="233"/>
      <c r="P101" s="247"/>
      <c r="Q101" s="247"/>
      <c r="R101" s="248"/>
      <c r="S101" s="122" t="str">
        <f t="shared" si="51"/>
        <v>DQ</v>
      </c>
      <c r="T101" s="122" t="str">
        <f t="shared" si="58"/>
        <v>DQ</v>
      </c>
      <c r="U101" s="277">
        <f t="shared" si="52"/>
        <v>0</v>
      </c>
      <c r="V101" s="75" t="str">
        <f t="shared" si="53"/>
        <v>DQ</v>
      </c>
      <c r="W101" s="122" t="str">
        <f t="shared" si="63"/>
        <v>DQ</v>
      </c>
      <c r="X101" s="277" t="str">
        <f t="shared" si="50"/>
        <v>DQ</v>
      </c>
      <c r="Y101" s="278" t="str">
        <f t="shared" si="54"/>
        <v>DQ</v>
      </c>
      <c r="Z101" s="93" t="str">
        <f t="shared" si="55"/>
        <v>DQ</v>
      </c>
      <c r="AA101" s="156" t="str">
        <f t="shared" si="56"/>
        <v>DQ</v>
      </c>
      <c r="AB101" s="133"/>
      <c r="AC101" s="290"/>
    </row>
    <row r="102" spans="1:31" ht="14.25" customHeight="1" x14ac:dyDescent="0.3">
      <c r="A102" s="267">
        <v>76</v>
      </c>
      <c r="B102" s="698"/>
      <c r="C102" s="698"/>
      <c r="D102" s="230"/>
      <c r="E102" s="268">
        <f>'Competitor List'!O81</f>
        <v>416</v>
      </c>
      <c r="F102" s="374"/>
      <c r="G102" s="230"/>
      <c r="H102" s="230"/>
      <c r="I102" s="236"/>
      <c r="J102" s="249"/>
      <c r="K102" s="250"/>
      <c r="L102" s="251"/>
      <c r="M102" s="230"/>
      <c r="N102" s="230"/>
      <c r="O102" s="236"/>
      <c r="P102" s="250"/>
      <c r="Q102" s="250"/>
      <c r="R102" s="251"/>
      <c r="S102" s="118" t="str">
        <f t="shared" si="51"/>
        <v>DQ</v>
      </c>
      <c r="T102" s="118" t="str">
        <f t="shared" si="58"/>
        <v>DQ</v>
      </c>
      <c r="U102" s="269">
        <f t="shared" si="52"/>
        <v>0</v>
      </c>
      <c r="V102" s="87" t="str">
        <f t="shared" si="53"/>
        <v>DQ</v>
      </c>
      <c r="W102" s="118" t="str">
        <f t="shared" ref="W102" si="64" xml:space="preserve"> IF(AND(ISNUMBER(AA102)),RANK(AA102,$AA$27:$AA$176,1)+SUMPRODUCT(($AA$27:$AA$176=AA102)*($Z$27:$Z$176&gt;Z102))+SUMPRODUCT(($AA$27:$AA$176=AA102)*($Z$27:$Z$176=Z102)*($U$27:$U$176&gt;U102))+SUMPRODUCT(($AA$27:$AA$176=AA102)*($Z$27:$Z$176=Z102)*($U$27:$U$176=U102)*($AC$27:$AC$176&lt;AC102)),"DQ")</f>
        <v>DQ</v>
      </c>
      <c r="X102" s="269" t="str">
        <f t="shared" si="50"/>
        <v>DQ</v>
      </c>
      <c r="Y102" s="270" t="str">
        <f t="shared" si="54"/>
        <v>DQ</v>
      </c>
      <c r="Z102" s="93" t="str">
        <f t="shared" si="55"/>
        <v>DQ</v>
      </c>
      <c r="AA102" s="156" t="str">
        <f t="shared" si="56"/>
        <v>DQ</v>
      </c>
      <c r="AB102" s="133"/>
      <c r="AC102" s="290"/>
    </row>
    <row r="103" spans="1:31" ht="14.25" customHeight="1" x14ac:dyDescent="0.3">
      <c r="A103" s="271">
        <v>77</v>
      </c>
      <c r="B103" s="699"/>
      <c r="C103" s="699"/>
      <c r="D103" s="43"/>
      <c r="E103" s="272">
        <f>'Competitor List'!O82</f>
        <v>417</v>
      </c>
      <c r="F103" s="375"/>
      <c r="G103" s="43"/>
      <c r="H103" s="43"/>
      <c r="I103" s="44"/>
      <c r="J103" s="243"/>
      <c r="K103" s="244"/>
      <c r="L103" s="245"/>
      <c r="M103" s="43"/>
      <c r="N103" s="43"/>
      <c r="O103" s="44"/>
      <c r="P103" s="244"/>
      <c r="Q103" s="244"/>
      <c r="R103" s="245"/>
      <c r="S103" s="115" t="str">
        <f t="shared" si="51"/>
        <v>DQ</v>
      </c>
      <c r="T103" s="115" t="str">
        <f t="shared" si="58"/>
        <v>DQ</v>
      </c>
      <c r="U103" s="273">
        <f t="shared" si="52"/>
        <v>0</v>
      </c>
      <c r="V103" s="32" t="str">
        <f t="shared" si="53"/>
        <v>DQ</v>
      </c>
      <c r="W103" s="115" t="str">
        <f t="shared" ref="W103:W104" si="65" xml:space="preserve"> IF(AND(ISNUMBER(AA103)),RANK(AA103,$AA$27:$AA$176,1)+SUMPRODUCT(($AA$27:$AA$176=AA103)*($Z$27:$Z$176&gt;Z103))+SUMPRODUCT(($AA$27:$AA$176=AA103)*($Z$27:$Z$176=Z103)*($U$27:$U$176&gt;U103))+SUMPRODUCT(($AA$27:$AA$176=AA103)*($Z$27:$Z$176=Z103)*($U$27:$U$176=U103)*($E$27:$E$176&lt;E103)),"DQ")</f>
        <v>DQ</v>
      </c>
      <c r="X103" s="273" t="str">
        <f t="shared" si="50"/>
        <v>DQ</v>
      </c>
      <c r="Y103" s="274" t="str">
        <f t="shared" si="54"/>
        <v>DQ</v>
      </c>
      <c r="Z103" s="93" t="str">
        <f t="shared" si="55"/>
        <v>DQ</v>
      </c>
      <c r="AA103" s="156" t="str">
        <f t="shared" si="56"/>
        <v>DQ</v>
      </c>
      <c r="AB103" s="133"/>
      <c r="AC103" s="290"/>
    </row>
    <row r="104" spans="1:31" ht="14.25" customHeight="1" thickBot="1" x14ac:dyDescent="0.35">
      <c r="A104" s="279">
        <v>78</v>
      </c>
      <c r="B104" s="701"/>
      <c r="C104" s="701"/>
      <c r="D104" s="231"/>
      <c r="E104" s="280">
        <f>'Competitor List'!O83</f>
        <v>418</v>
      </c>
      <c r="F104" s="377"/>
      <c r="G104" s="231"/>
      <c r="H104" s="231"/>
      <c r="I104" s="237"/>
      <c r="J104" s="252"/>
      <c r="K104" s="253"/>
      <c r="L104" s="254"/>
      <c r="M104" s="231"/>
      <c r="N104" s="231"/>
      <c r="O104" s="237"/>
      <c r="P104" s="253"/>
      <c r="Q104" s="253"/>
      <c r="R104" s="254"/>
      <c r="S104" s="120" t="str">
        <f t="shared" si="51"/>
        <v>DQ</v>
      </c>
      <c r="T104" s="122" t="str">
        <f t="shared" si="58"/>
        <v>DQ</v>
      </c>
      <c r="U104" s="281">
        <f t="shared" si="52"/>
        <v>0</v>
      </c>
      <c r="V104" s="71" t="str">
        <f t="shared" si="53"/>
        <v>DQ</v>
      </c>
      <c r="W104" s="122" t="str">
        <f t="shared" si="65"/>
        <v>DQ</v>
      </c>
      <c r="X104" s="281" t="str">
        <f t="shared" si="50"/>
        <v>DQ</v>
      </c>
      <c r="Y104" s="282" t="str">
        <f t="shared" si="54"/>
        <v>DQ</v>
      </c>
      <c r="Z104" s="93" t="str">
        <f t="shared" si="55"/>
        <v>DQ</v>
      </c>
      <c r="AA104" s="156" t="str">
        <f t="shared" si="56"/>
        <v>DQ</v>
      </c>
      <c r="AB104" s="133"/>
      <c r="AC104" s="290"/>
    </row>
    <row r="105" spans="1:31" ht="14.25" customHeight="1" x14ac:dyDescent="0.3">
      <c r="A105" s="284">
        <v>79</v>
      </c>
      <c r="B105" s="702"/>
      <c r="C105" s="702"/>
      <c r="D105" s="234"/>
      <c r="E105" s="285">
        <f>'Competitor List'!O84</f>
        <v>419</v>
      </c>
      <c r="F105" s="378"/>
      <c r="G105" s="234"/>
      <c r="H105" s="234"/>
      <c r="I105" s="235"/>
      <c r="J105" s="255"/>
      <c r="K105" s="256"/>
      <c r="L105" s="257"/>
      <c r="M105" s="234"/>
      <c r="N105" s="234"/>
      <c r="O105" s="235"/>
      <c r="P105" s="256"/>
      <c r="Q105" s="256"/>
      <c r="R105" s="257"/>
      <c r="S105" s="117" t="str">
        <f t="shared" si="51"/>
        <v>DQ</v>
      </c>
      <c r="T105" s="118" t="str">
        <f t="shared" si="58"/>
        <v>DQ</v>
      </c>
      <c r="U105" s="286">
        <f t="shared" si="52"/>
        <v>0</v>
      </c>
      <c r="V105" s="78" t="str">
        <f t="shared" si="53"/>
        <v>DQ</v>
      </c>
      <c r="W105" s="118" t="str">
        <f t="shared" ref="W105" si="66" xml:space="preserve"> IF(AND(ISNUMBER(AA105)),RANK(AA105,$AA$27:$AA$176,1)+SUMPRODUCT(($AA$27:$AA$176=AA105)*($Z$27:$Z$176&gt;Z105))+SUMPRODUCT(($AA$27:$AA$176=AA105)*($Z$27:$Z$176=Z105)*($U$27:$U$176&gt;U105))+SUMPRODUCT(($AA$27:$AA$176=AA105)*($Z$27:$Z$176=Z105)*($U$27:$U$176=U105)*($AC$27:$AC$176&lt;AC105)),"DQ")</f>
        <v>DQ</v>
      </c>
      <c r="X105" s="286" t="str">
        <f t="shared" si="50"/>
        <v>DQ</v>
      </c>
      <c r="Y105" s="287" t="str">
        <f t="shared" si="54"/>
        <v>DQ</v>
      </c>
      <c r="Z105" s="93" t="str">
        <f t="shared" si="55"/>
        <v>DQ</v>
      </c>
      <c r="AA105" s="156" t="str">
        <f t="shared" si="56"/>
        <v>DQ</v>
      </c>
      <c r="AB105" s="133"/>
      <c r="AC105" s="290"/>
    </row>
    <row r="106" spans="1:31" ht="14.25" customHeight="1" x14ac:dyDescent="0.3">
      <c r="A106" s="271">
        <v>80</v>
      </c>
      <c r="B106" s="699"/>
      <c r="C106" s="699"/>
      <c r="D106" s="43"/>
      <c r="E106" s="272">
        <f>'Competitor List'!O85</f>
        <v>420</v>
      </c>
      <c r="F106" s="375"/>
      <c r="G106" s="43"/>
      <c r="H106" s="43"/>
      <c r="I106" s="44"/>
      <c r="J106" s="243"/>
      <c r="K106" s="244"/>
      <c r="L106" s="245"/>
      <c r="M106" s="43"/>
      <c r="N106" s="43"/>
      <c r="O106" s="44"/>
      <c r="P106" s="244"/>
      <c r="Q106" s="244"/>
      <c r="R106" s="245"/>
      <c r="S106" s="115" t="str">
        <f t="shared" si="51"/>
        <v>DQ</v>
      </c>
      <c r="T106" s="115" t="str">
        <f t="shared" si="58"/>
        <v>DQ</v>
      </c>
      <c r="U106" s="273">
        <f t="shared" si="52"/>
        <v>0</v>
      </c>
      <c r="V106" s="32" t="str">
        <f t="shared" si="53"/>
        <v>DQ</v>
      </c>
      <c r="W106" s="115" t="str">
        <f t="shared" ref="W106:W107" si="67" xml:space="preserve"> IF(AND(ISNUMBER(AA106)),RANK(AA106,$AA$27:$AA$176,1)+SUMPRODUCT(($AA$27:$AA$176=AA106)*($Z$27:$Z$176&gt;Z106))+SUMPRODUCT(($AA$27:$AA$176=AA106)*($Z$27:$Z$176=Z106)*($U$27:$U$176&gt;U106))+SUMPRODUCT(($AA$27:$AA$176=AA106)*($Z$27:$Z$176=Z106)*($U$27:$U$176=U106)*($E$27:$E$176&lt;E106)),"DQ")</f>
        <v>DQ</v>
      </c>
      <c r="X106" s="273" t="str">
        <f t="shared" si="50"/>
        <v>DQ</v>
      </c>
      <c r="Y106" s="274" t="str">
        <f t="shared" si="54"/>
        <v>DQ</v>
      </c>
      <c r="Z106" s="93" t="str">
        <f t="shared" si="55"/>
        <v>DQ</v>
      </c>
      <c r="AA106" s="156" t="str">
        <f t="shared" si="56"/>
        <v>DQ</v>
      </c>
      <c r="AB106" s="133"/>
      <c r="AC106" s="290"/>
    </row>
    <row r="107" spans="1:31" ht="14.25" customHeight="1" thickBot="1" x14ac:dyDescent="0.35">
      <c r="A107" s="275">
        <v>81</v>
      </c>
      <c r="B107" s="700"/>
      <c r="C107" s="700"/>
      <c r="D107" s="232"/>
      <c r="E107" s="276">
        <f>'Competitor List'!O86</f>
        <v>501</v>
      </c>
      <c r="F107" s="376"/>
      <c r="G107" s="232"/>
      <c r="H107" s="232"/>
      <c r="I107" s="233"/>
      <c r="J107" s="246"/>
      <c r="K107" s="247"/>
      <c r="L107" s="248"/>
      <c r="M107" s="232"/>
      <c r="N107" s="232"/>
      <c r="O107" s="233"/>
      <c r="P107" s="247"/>
      <c r="Q107" s="247"/>
      <c r="R107" s="248"/>
      <c r="S107" s="122" t="str">
        <f t="shared" si="51"/>
        <v>DQ</v>
      </c>
      <c r="T107" s="122" t="str">
        <f t="shared" si="58"/>
        <v>DQ</v>
      </c>
      <c r="U107" s="277">
        <f t="shared" si="52"/>
        <v>0</v>
      </c>
      <c r="V107" s="75" t="str">
        <f t="shared" si="53"/>
        <v>DQ</v>
      </c>
      <c r="W107" s="122" t="str">
        <f t="shared" si="67"/>
        <v>DQ</v>
      </c>
      <c r="X107" s="277" t="str">
        <f t="shared" si="50"/>
        <v>DQ</v>
      </c>
      <c r="Y107" s="278" t="str">
        <f t="shared" si="54"/>
        <v>DQ</v>
      </c>
      <c r="Z107" s="93" t="str">
        <f t="shared" si="55"/>
        <v>DQ</v>
      </c>
      <c r="AA107" s="156" t="str">
        <f t="shared" si="56"/>
        <v>DQ</v>
      </c>
      <c r="AB107" s="133"/>
      <c r="AC107" s="290"/>
    </row>
    <row r="108" spans="1:31" ht="14.25" customHeight="1" x14ac:dyDescent="0.3">
      <c r="A108" s="267">
        <v>82</v>
      </c>
      <c r="B108" s="698"/>
      <c r="C108" s="698"/>
      <c r="D108" s="230"/>
      <c r="E108" s="268">
        <f>'Competitor List'!O87</f>
        <v>502</v>
      </c>
      <c r="F108" s="374"/>
      <c r="G108" s="230"/>
      <c r="H108" s="230"/>
      <c r="I108" s="236"/>
      <c r="J108" s="249"/>
      <c r="K108" s="250"/>
      <c r="L108" s="251"/>
      <c r="M108" s="230"/>
      <c r="N108" s="230"/>
      <c r="O108" s="236"/>
      <c r="P108" s="250"/>
      <c r="Q108" s="250"/>
      <c r="R108" s="251"/>
      <c r="S108" s="118" t="str">
        <f t="shared" si="51"/>
        <v>DQ</v>
      </c>
      <c r="T108" s="118" t="str">
        <f t="shared" si="58"/>
        <v>DQ</v>
      </c>
      <c r="U108" s="269">
        <f t="shared" si="52"/>
        <v>0</v>
      </c>
      <c r="V108" s="87" t="str">
        <f t="shared" si="53"/>
        <v>DQ</v>
      </c>
      <c r="W108" s="118" t="str">
        <f t="shared" ref="W108" si="68" xml:space="preserve"> IF(AND(ISNUMBER(AA108)),RANK(AA108,$AA$27:$AA$176,1)+SUMPRODUCT(($AA$27:$AA$176=AA108)*($Z$27:$Z$176&gt;Z108))+SUMPRODUCT(($AA$27:$AA$176=AA108)*($Z$27:$Z$176=Z108)*($U$27:$U$176&gt;U108))+SUMPRODUCT(($AA$27:$AA$176=AA108)*($Z$27:$Z$176=Z108)*($U$27:$U$176=U108)*($AC$27:$AC$176&lt;AC108)),"DQ")</f>
        <v>DQ</v>
      </c>
      <c r="X108" s="269" t="str">
        <f t="shared" si="50"/>
        <v>DQ</v>
      </c>
      <c r="Y108" s="270" t="str">
        <f t="shared" si="54"/>
        <v>DQ</v>
      </c>
      <c r="Z108" s="93" t="str">
        <f t="shared" si="55"/>
        <v>DQ</v>
      </c>
      <c r="AA108" s="156" t="str">
        <f t="shared" si="56"/>
        <v>DQ</v>
      </c>
      <c r="AB108" s="133"/>
      <c r="AC108" s="290"/>
    </row>
    <row r="109" spans="1:31" ht="14.25" customHeight="1" x14ac:dyDescent="0.3">
      <c r="A109" s="271">
        <v>83</v>
      </c>
      <c r="B109" s="699"/>
      <c r="C109" s="699"/>
      <c r="D109" s="43"/>
      <c r="E109" s="272">
        <f>'Competitor List'!O88</f>
        <v>503</v>
      </c>
      <c r="F109" s="375"/>
      <c r="G109" s="43"/>
      <c r="H109" s="43"/>
      <c r="I109" s="44"/>
      <c r="J109" s="243"/>
      <c r="K109" s="244"/>
      <c r="L109" s="245"/>
      <c r="M109" s="43"/>
      <c r="N109" s="43"/>
      <c r="O109" s="44"/>
      <c r="P109" s="244"/>
      <c r="Q109" s="244"/>
      <c r="R109" s="245"/>
      <c r="S109" s="115" t="str">
        <f t="shared" si="51"/>
        <v>DQ</v>
      </c>
      <c r="T109" s="115" t="str">
        <f t="shared" si="58"/>
        <v>DQ</v>
      </c>
      <c r="U109" s="273">
        <f t="shared" si="52"/>
        <v>0</v>
      </c>
      <c r="V109" s="32" t="str">
        <f t="shared" si="53"/>
        <v>DQ</v>
      </c>
      <c r="W109" s="115" t="str">
        <f t="shared" ref="W109:W110" si="69" xml:space="preserve"> IF(AND(ISNUMBER(AA109)),RANK(AA109,$AA$27:$AA$176,1)+SUMPRODUCT(($AA$27:$AA$176=AA109)*($Z$27:$Z$176&gt;Z109))+SUMPRODUCT(($AA$27:$AA$176=AA109)*($Z$27:$Z$176=Z109)*($U$27:$U$176&gt;U109))+SUMPRODUCT(($AA$27:$AA$176=AA109)*($Z$27:$Z$176=Z109)*($U$27:$U$176=U109)*($E$27:$E$176&lt;E109)),"DQ")</f>
        <v>DQ</v>
      </c>
      <c r="X109" s="273" t="str">
        <f t="shared" si="50"/>
        <v>DQ</v>
      </c>
      <c r="Y109" s="274" t="str">
        <f t="shared" si="54"/>
        <v>DQ</v>
      </c>
      <c r="Z109" s="93" t="str">
        <f t="shared" si="55"/>
        <v>DQ</v>
      </c>
      <c r="AA109" s="156" t="str">
        <f t="shared" si="56"/>
        <v>DQ</v>
      </c>
      <c r="AB109" s="133"/>
      <c r="AC109" s="290"/>
      <c r="AE109" s="18"/>
    </row>
    <row r="110" spans="1:31" ht="14.25" customHeight="1" thickBot="1" x14ac:dyDescent="0.35">
      <c r="A110" s="279">
        <v>84</v>
      </c>
      <c r="B110" s="701"/>
      <c r="C110" s="701"/>
      <c r="D110" s="231"/>
      <c r="E110" s="280">
        <f>'Competitor List'!O89</f>
        <v>504</v>
      </c>
      <c r="F110" s="377"/>
      <c r="G110" s="231"/>
      <c r="H110" s="231"/>
      <c r="I110" s="237"/>
      <c r="J110" s="252"/>
      <c r="K110" s="253"/>
      <c r="L110" s="254"/>
      <c r="M110" s="231"/>
      <c r="N110" s="231"/>
      <c r="O110" s="237"/>
      <c r="P110" s="253"/>
      <c r="Q110" s="253"/>
      <c r="R110" s="254"/>
      <c r="S110" s="120" t="str">
        <f t="shared" si="51"/>
        <v>DQ</v>
      </c>
      <c r="T110" s="122" t="str">
        <f t="shared" si="58"/>
        <v>DQ</v>
      </c>
      <c r="U110" s="281">
        <f t="shared" si="52"/>
        <v>0</v>
      </c>
      <c r="V110" s="71" t="str">
        <f t="shared" si="53"/>
        <v>DQ</v>
      </c>
      <c r="W110" s="122" t="str">
        <f t="shared" si="69"/>
        <v>DQ</v>
      </c>
      <c r="X110" s="281" t="str">
        <f t="shared" si="50"/>
        <v>DQ</v>
      </c>
      <c r="Y110" s="282" t="str">
        <f t="shared" si="54"/>
        <v>DQ</v>
      </c>
      <c r="Z110" s="93" t="str">
        <f t="shared" si="55"/>
        <v>DQ</v>
      </c>
      <c r="AA110" s="156" t="str">
        <f t="shared" si="56"/>
        <v>DQ</v>
      </c>
      <c r="AB110" s="133"/>
      <c r="AC110" s="290"/>
    </row>
    <row r="111" spans="1:31" ht="14.25" customHeight="1" x14ac:dyDescent="0.3">
      <c r="A111" s="284">
        <v>85</v>
      </c>
      <c r="B111" s="702"/>
      <c r="C111" s="702"/>
      <c r="D111" s="234"/>
      <c r="E111" s="285">
        <f>'Competitor List'!O90</f>
        <v>505</v>
      </c>
      <c r="F111" s="378"/>
      <c r="G111" s="234"/>
      <c r="H111" s="234"/>
      <c r="I111" s="235"/>
      <c r="J111" s="255"/>
      <c r="K111" s="256"/>
      <c r="L111" s="257"/>
      <c r="M111" s="234"/>
      <c r="N111" s="234"/>
      <c r="O111" s="235"/>
      <c r="P111" s="256"/>
      <c r="Q111" s="256"/>
      <c r="R111" s="257"/>
      <c r="S111" s="117" t="str">
        <f t="shared" si="51"/>
        <v>DQ</v>
      </c>
      <c r="T111" s="118" t="str">
        <f t="shared" si="58"/>
        <v>DQ</v>
      </c>
      <c r="U111" s="286">
        <f t="shared" si="52"/>
        <v>0</v>
      </c>
      <c r="V111" s="78" t="str">
        <f t="shared" si="53"/>
        <v>DQ</v>
      </c>
      <c r="W111" s="118" t="str">
        <f t="shared" ref="W111" si="70" xml:space="preserve"> IF(AND(ISNUMBER(AA111)),RANK(AA111,$AA$27:$AA$176,1)+SUMPRODUCT(($AA$27:$AA$176=AA111)*($Z$27:$Z$176&gt;Z111))+SUMPRODUCT(($AA$27:$AA$176=AA111)*($Z$27:$Z$176=Z111)*($U$27:$U$176&gt;U111))+SUMPRODUCT(($AA$27:$AA$176=AA111)*($Z$27:$Z$176=Z111)*($U$27:$U$176=U111)*($AC$27:$AC$176&lt;AC111)),"DQ")</f>
        <v>DQ</v>
      </c>
      <c r="X111" s="286" t="str">
        <f t="shared" si="50"/>
        <v>DQ</v>
      </c>
      <c r="Y111" s="287" t="str">
        <f t="shared" si="54"/>
        <v>DQ</v>
      </c>
      <c r="Z111" s="93" t="str">
        <f t="shared" si="55"/>
        <v>DQ</v>
      </c>
      <c r="AA111" s="156" t="str">
        <f t="shared" si="56"/>
        <v>DQ</v>
      </c>
      <c r="AB111" s="133"/>
      <c r="AC111" s="290"/>
    </row>
    <row r="112" spans="1:31" ht="14.25" customHeight="1" x14ac:dyDescent="0.3">
      <c r="A112" s="271">
        <v>86</v>
      </c>
      <c r="B112" s="699"/>
      <c r="C112" s="699"/>
      <c r="D112" s="43"/>
      <c r="E112" s="272">
        <f>'Competitor List'!O91</f>
        <v>506</v>
      </c>
      <c r="F112" s="375"/>
      <c r="G112" s="43"/>
      <c r="H112" s="43"/>
      <c r="I112" s="44"/>
      <c r="J112" s="243"/>
      <c r="K112" s="244"/>
      <c r="L112" s="245"/>
      <c r="M112" s="43"/>
      <c r="N112" s="43"/>
      <c r="O112" s="44"/>
      <c r="P112" s="244"/>
      <c r="Q112" s="244"/>
      <c r="R112" s="245"/>
      <c r="S112" s="115" t="str">
        <f t="shared" si="51"/>
        <v>DQ</v>
      </c>
      <c r="T112" s="115" t="str">
        <f t="shared" si="58"/>
        <v>DQ</v>
      </c>
      <c r="U112" s="273">
        <f t="shared" si="52"/>
        <v>0</v>
      </c>
      <c r="V112" s="32" t="str">
        <f t="shared" si="53"/>
        <v>DQ</v>
      </c>
      <c r="W112" s="115" t="str">
        <f t="shared" ref="W112:W113" si="71" xml:space="preserve"> IF(AND(ISNUMBER(AA112)),RANK(AA112,$AA$27:$AA$176,1)+SUMPRODUCT(($AA$27:$AA$176=AA112)*($Z$27:$Z$176&gt;Z112))+SUMPRODUCT(($AA$27:$AA$176=AA112)*($Z$27:$Z$176=Z112)*($U$27:$U$176&gt;U112))+SUMPRODUCT(($AA$27:$AA$176=AA112)*($Z$27:$Z$176=Z112)*($U$27:$U$176=U112)*($E$27:$E$176&lt;E112)),"DQ")</f>
        <v>DQ</v>
      </c>
      <c r="X112" s="273" t="str">
        <f t="shared" si="50"/>
        <v>DQ</v>
      </c>
      <c r="Y112" s="274" t="str">
        <f t="shared" si="54"/>
        <v>DQ</v>
      </c>
      <c r="Z112" s="93" t="str">
        <f t="shared" si="55"/>
        <v>DQ</v>
      </c>
      <c r="AA112" s="156" t="str">
        <f t="shared" si="56"/>
        <v>DQ</v>
      </c>
      <c r="AB112" s="133"/>
      <c r="AC112" s="290"/>
    </row>
    <row r="113" spans="1:31" ht="14.25" customHeight="1" thickBot="1" x14ac:dyDescent="0.35">
      <c r="A113" s="275">
        <v>87</v>
      </c>
      <c r="B113" s="700"/>
      <c r="C113" s="700"/>
      <c r="D113" s="232"/>
      <c r="E113" s="276">
        <f>'Competitor List'!O92</f>
        <v>507</v>
      </c>
      <c r="F113" s="376"/>
      <c r="G113" s="232"/>
      <c r="H113" s="232"/>
      <c r="I113" s="233"/>
      <c r="J113" s="246"/>
      <c r="K113" s="247"/>
      <c r="L113" s="248"/>
      <c r="M113" s="232"/>
      <c r="N113" s="232"/>
      <c r="O113" s="233"/>
      <c r="P113" s="247"/>
      <c r="Q113" s="247"/>
      <c r="R113" s="248"/>
      <c r="S113" s="122" t="str">
        <f t="shared" si="51"/>
        <v>DQ</v>
      </c>
      <c r="T113" s="122" t="str">
        <f t="shared" si="58"/>
        <v>DQ</v>
      </c>
      <c r="U113" s="277">
        <f t="shared" si="52"/>
        <v>0</v>
      </c>
      <c r="V113" s="75" t="str">
        <f t="shared" si="53"/>
        <v>DQ</v>
      </c>
      <c r="W113" s="122" t="str">
        <f t="shared" si="71"/>
        <v>DQ</v>
      </c>
      <c r="X113" s="277" t="str">
        <f t="shared" si="50"/>
        <v>DQ</v>
      </c>
      <c r="Y113" s="278" t="str">
        <f t="shared" si="54"/>
        <v>DQ</v>
      </c>
      <c r="Z113" s="93" t="str">
        <f t="shared" si="55"/>
        <v>DQ</v>
      </c>
      <c r="AA113" s="156" t="str">
        <f t="shared" si="56"/>
        <v>DQ</v>
      </c>
      <c r="AB113" s="133"/>
      <c r="AC113" s="290"/>
    </row>
    <row r="114" spans="1:31" ht="14.25" customHeight="1" x14ac:dyDescent="0.3">
      <c r="A114" s="267">
        <v>88</v>
      </c>
      <c r="B114" s="698"/>
      <c r="C114" s="698"/>
      <c r="D114" s="230"/>
      <c r="E114" s="268">
        <f>'Competitor List'!O93</f>
        <v>508</v>
      </c>
      <c r="F114" s="374"/>
      <c r="G114" s="230"/>
      <c r="H114" s="230"/>
      <c r="I114" s="236"/>
      <c r="J114" s="249"/>
      <c r="K114" s="250"/>
      <c r="L114" s="251"/>
      <c r="M114" s="230"/>
      <c r="N114" s="230"/>
      <c r="O114" s="236"/>
      <c r="P114" s="250"/>
      <c r="Q114" s="250"/>
      <c r="R114" s="251"/>
      <c r="S114" s="118" t="str">
        <f t="shared" si="51"/>
        <v>DQ</v>
      </c>
      <c r="T114" s="118" t="str">
        <f t="shared" si="58"/>
        <v>DQ</v>
      </c>
      <c r="U114" s="269">
        <f t="shared" si="52"/>
        <v>0</v>
      </c>
      <c r="V114" s="87" t="str">
        <f t="shared" si="53"/>
        <v>DQ</v>
      </c>
      <c r="W114" s="118" t="str">
        <f t="shared" ref="W114" si="72" xml:space="preserve"> IF(AND(ISNUMBER(AA114)),RANK(AA114,$AA$27:$AA$176,1)+SUMPRODUCT(($AA$27:$AA$176=AA114)*($Z$27:$Z$176&gt;Z114))+SUMPRODUCT(($AA$27:$AA$176=AA114)*($Z$27:$Z$176=Z114)*($U$27:$U$176&gt;U114))+SUMPRODUCT(($AA$27:$AA$176=AA114)*($Z$27:$Z$176=Z114)*($U$27:$U$176=U114)*($AC$27:$AC$176&lt;AC114)),"DQ")</f>
        <v>DQ</v>
      </c>
      <c r="X114" s="269" t="str">
        <f t="shared" si="50"/>
        <v>DQ</v>
      </c>
      <c r="Y114" s="270" t="str">
        <f t="shared" si="54"/>
        <v>DQ</v>
      </c>
      <c r="Z114" s="93" t="str">
        <f t="shared" si="55"/>
        <v>DQ</v>
      </c>
      <c r="AA114" s="156" t="str">
        <f t="shared" si="56"/>
        <v>DQ</v>
      </c>
      <c r="AB114" s="133"/>
      <c r="AC114" s="290"/>
    </row>
    <row r="115" spans="1:31" ht="14.25" customHeight="1" x14ac:dyDescent="0.3">
      <c r="A115" s="271">
        <v>89</v>
      </c>
      <c r="B115" s="699"/>
      <c r="C115" s="699"/>
      <c r="D115" s="43"/>
      <c r="E115" s="272">
        <f>'Competitor List'!O94</f>
        <v>509</v>
      </c>
      <c r="F115" s="375"/>
      <c r="G115" s="43"/>
      <c r="H115" s="43"/>
      <c r="I115" s="44"/>
      <c r="J115" s="243"/>
      <c r="K115" s="244"/>
      <c r="L115" s="245"/>
      <c r="M115" s="43"/>
      <c r="N115" s="43"/>
      <c r="O115" s="44"/>
      <c r="P115" s="244"/>
      <c r="Q115" s="244"/>
      <c r="R115" s="245"/>
      <c r="S115" s="115" t="str">
        <f t="shared" si="51"/>
        <v>DQ</v>
      </c>
      <c r="T115" s="115" t="str">
        <f t="shared" si="58"/>
        <v>DQ</v>
      </c>
      <c r="U115" s="273">
        <f t="shared" si="52"/>
        <v>0</v>
      </c>
      <c r="V115" s="32" t="str">
        <f t="shared" si="53"/>
        <v>DQ</v>
      </c>
      <c r="W115" s="115" t="str">
        <f t="shared" ref="W115:W116" si="73" xml:space="preserve"> IF(AND(ISNUMBER(AA115)),RANK(AA115,$AA$27:$AA$176,1)+SUMPRODUCT(($AA$27:$AA$176=AA115)*($Z$27:$Z$176&gt;Z115))+SUMPRODUCT(($AA$27:$AA$176=AA115)*($Z$27:$Z$176=Z115)*($U$27:$U$176&gt;U115))+SUMPRODUCT(($AA$27:$AA$176=AA115)*($Z$27:$Z$176=Z115)*($U$27:$U$176=U115)*($E$27:$E$176&lt;E115)),"DQ")</f>
        <v>DQ</v>
      </c>
      <c r="X115" s="273" t="str">
        <f t="shared" si="50"/>
        <v>DQ</v>
      </c>
      <c r="Y115" s="274" t="str">
        <f t="shared" si="54"/>
        <v>DQ</v>
      </c>
      <c r="Z115" s="93" t="str">
        <f t="shared" si="55"/>
        <v>DQ</v>
      </c>
      <c r="AA115" s="156" t="str">
        <f t="shared" si="56"/>
        <v>DQ</v>
      </c>
      <c r="AB115" s="133"/>
      <c r="AC115" s="290"/>
    </row>
    <row r="116" spans="1:31" ht="14.25" customHeight="1" thickBot="1" x14ac:dyDescent="0.35">
      <c r="A116" s="279">
        <v>90</v>
      </c>
      <c r="B116" s="701"/>
      <c r="C116" s="701"/>
      <c r="D116" s="231"/>
      <c r="E116" s="280">
        <f>'Competitor List'!O95</f>
        <v>510</v>
      </c>
      <c r="F116" s="377"/>
      <c r="G116" s="231"/>
      <c r="H116" s="231"/>
      <c r="I116" s="237"/>
      <c r="J116" s="252"/>
      <c r="K116" s="253"/>
      <c r="L116" s="254"/>
      <c r="M116" s="231"/>
      <c r="N116" s="231"/>
      <c r="O116" s="237"/>
      <c r="P116" s="253"/>
      <c r="Q116" s="253"/>
      <c r="R116" s="254"/>
      <c r="S116" s="120" t="str">
        <f t="shared" si="51"/>
        <v>DQ</v>
      </c>
      <c r="T116" s="122" t="str">
        <f t="shared" si="58"/>
        <v>DQ</v>
      </c>
      <c r="U116" s="281">
        <f t="shared" si="52"/>
        <v>0</v>
      </c>
      <c r="V116" s="71" t="str">
        <f t="shared" si="53"/>
        <v>DQ</v>
      </c>
      <c r="W116" s="122" t="str">
        <f t="shared" si="73"/>
        <v>DQ</v>
      </c>
      <c r="X116" s="281" t="str">
        <f t="shared" si="50"/>
        <v>DQ</v>
      </c>
      <c r="Y116" s="282" t="str">
        <f t="shared" si="54"/>
        <v>DQ</v>
      </c>
      <c r="Z116" s="93" t="str">
        <f t="shared" si="55"/>
        <v>DQ</v>
      </c>
      <c r="AA116" s="156" t="str">
        <f t="shared" si="56"/>
        <v>DQ</v>
      </c>
      <c r="AB116" s="133"/>
      <c r="AC116" s="290"/>
    </row>
    <row r="117" spans="1:31" ht="14.25" customHeight="1" x14ac:dyDescent="0.3">
      <c r="A117" s="284">
        <v>91</v>
      </c>
      <c r="B117" s="702"/>
      <c r="C117" s="702"/>
      <c r="D117" s="234"/>
      <c r="E117" s="285">
        <f>'Competitor List'!O96</f>
        <v>511</v>
      </c>
      <c r="F117" s="378"/>
      <c r="G117" s="234"/>
      <c r="H117" s="234"/>
      <c r="I117" s="235"/>
      <c r="J117" s="255"/>
      <c r="K117" s="256"/>
      <c r="L117" s="257"/>
      <c r="M117" s="234"/>
      <c r="N117" s="234"/>
      <c r="O117" s="235"/>
      <c r="P117" s="256"/>
      <c r="Q117" s="256"/>
      <c r="R117" s="257"/>
      <c r="S117" s="117" t="str">
        <f t="shared" si="51"/>
        <v>DQ</v>
      </c>
      <c r="T117" s="118" t="str">
        <f t="shared" si="58"/>
        <v>DQ</v>
      </c>
      <c r="U117" s="286">
        <f t="shared" si="52"/>
        <v>0</v>
      </c>
      <c r="V117" s="78" t="str">
        <f t="shared" si="53"/>
        <v>DQ</v>
      </c>
      <c r="W117" s="118" t="str">
        <f t="shared" ref="W117" si="74" xml:space="preserve"> IF(AND(ISNUMBER(AA117)),RANK(AA117,$AA$27:$AA$176,1)+SUMPRODUCT(($AA$27:$AA$176=AA117)*($Z$27:$Z$176&gt;Z117))+SUMPRODUCT(($AA$27:$AA$176=AA117)*($Z$27:$Z$176=Z117)*($U$27:$U$176&gt;U117))+SUMPRODUCT(($AA$27:$AA$176=AA117)*($Z$27:$Z$176=Z117)*($U$27:$U$176=U117)*($AC$27:$AC$176&lt;AC117)),"DQ")</f>
        <v>DQ</v>
      </c>
      <c r="X117" s="286" t="str">
        <f t="shared" si="50"/>
        <v>DQ</v>
      </c>
      <c r="Y117" s="287" t="str">
        <f t="shared" si="54"/>
        <v>DQ</v>
      </c>
      <c r="Z117" s="93" t="str">
        <f t="shared" si="55"/>
        <v>DQ</v>
      </c>
      <c r="AA117" s="156" t="str">
        <f t="shared" si="56"/>
        <v>DQ</v>
      </c>
      <c r="AB117" s="133"/>
      <c r="AC117" s="290"/>
    </row>
    <row r="118" spans="1:31" ht="14.25" customHeight="1" x14ac:dyDescent="0.3">
      <c r="A118" s="271">
        <v>92</v>
      </c>
      <c r="B118" s="699"/>
      <c r="C118" s="699"/>
      <c r="D118" s="43"/>
      <c r="E118" s="272">
        <f>'Competitor List'!O97</f>
        <v>512</v>
      </c>
      <c r="F118" s="375"/>
      <c r="G118" s="43"/>
      <c r="H118" s="43"/>
      <c r="I118" s="44"/>
      <c r="J118" s="243"/>
      <c r="K118" s="244"/>
      <c r="L118" s="245"/>
      <c r="M118" s="43"/>
      <c r="N118" s="43"/>
      <c r="O118" s="44"/>
      <c r="P118" s="244"/>
      <c r="Q118" s="244"/>
      <c r="R118" s="245"/>
      <c r="S118" s="115" t="str">
        <f t="shared" si="51"/>
        <v>DQ</v>
      </c>
      <c r="T118" s="115" t="str">
        <f t="shared" si="58"/>
        <v>DQ</v>
      </c>
      <c r="U118" s="273">
        <f t="shared" si="52"/>
        <v>0</v>
      </c>
      <c r="V118" s="32" t="str">
        <f t="shared" si="53"/>
        <v>DQ</v>
      </c>
      <c r="W118" s="115" t="str">
        <f t="shared" ref="W118:W119" si="75" xml:space="preserve"> IF(AND(ISNUMBER(AA118)),RANK(AA118,$AA$27:$AA$176,1)+SUMPRODUCT(($AA$27:$AA$176=AA118)*($Z$27:$Z$176&gt;Z118))+SUMPRODUCT(($AA$27:$AA$176=AA118)*($Z$27:$Z$176=Z118)*($U$27:$U$176&gt;U118))+SUMPRODUCT(($AA$27:$AA$176=AA118)*($Z$27:$Z$176=Z118)*($U$27:$U$176=U118)*($E$27:$E$176&lt;E118)),"DQ")</f>
        <v>DQ</v>
      </c>
      <c r="X118" s="273" t="str">
        <f t="shared" si="50"/>
        <v>DQ</v>
      </c>
      <c r="Y118" s="274" t="str">
        <f t="shared" si="54"/>
        <v>DQ</v>
      </c>
      <c r="Z118" s="93" t="str">
        <f t="shared" si="55"/>
        <v>DQ</v>
      </c>
      <c r="AA118" s="156" t="str">
        <f t="shared" si="56"/>
        <v>DQ</v>
      </c>
      <c r="AB118" s="133"/>
      <c r="AC118" s="290"/>
    </row>
    <row r="119" spans="1:31" ht="14.25" customHeight="1" thickBot="1" x14ac:dyDescent="0.35">
      <c r="A119" s="275">
        <v>93</v>
      </c>
      <c r="B119" s="700"/>
      <c r="C119" s="700"/>
      <c r="D119" s="232"/>
      <c r="E119" s="276">
        <f>'Competitor List'!O98</f>
        <v>513</v>
      </c>
      <c r="F119" s="376"/>
      <c r="G119" s="232"/>
      <c r="H119" s="232"/>
      <c r="I119" s="233"/>
      <c r="J119" s="246"/>
      <c r="K119" s="247"/>
      <c r="L119" s="248"/>
      <c r="M119" s="232"/>
      <c r="N119" s="232"/>
      <c r="O119" s="233"/>
      <c r="P119" s="247"/>
      <c r="Q119" s="247"/>
      <c r="R119" s="248"/>
      <c r="S119" s="122" t="str">
        <f t="shared" si="51"/>
        <v>DQ</v>
      </c>
      <c r="T119" s="122" t="str">
        <f t="shared" si="58"/>
        <v>DQ</v>
      </c>
      <c r="U119" s="277">
        <f t="shared" si="52"/>
        <v>0</v>
      </c>
      <c r="V119" s="75" t="str">
        <f t="shared" si="53"/>
        <v>DQ</v>
      </c>
      <c r="W119" s="122" t="str">
        <f t="shared" si="75"/>
        <v>DQ</v>
      </c>
      <c r="X119" s="277" t="str">
        <f t="shared" si="50"/>
        <v>DQ</v>
      </c>
      <c r="Y119" s="278" t="str">
        <f t="shared" si="54"/>
        <v>DQ</v>
      </c>
      <c r="Z119" s="93" t="str">
        <f t="shared" si="55"/>
        <v>DQ</v>
      </c>
      <c r="AA119" s="156" t="str">
        <f t="shared" si="56"/>
        <v>DQ</v>
      </c>
      <c r="AB119" s="133"/>
      <c r="AC119" s="290"/>
      <c r="AE119" s="18"/>
    </row>
    <row r="120" spans="1:31" ht="14.25" customHeight="1" x14ac:dyDescent="0.3">
      <c r="A120" s="267">
        <v>94</v>
      </c>
      <c r="B120" s="698"/>
      <c r="C120" s="698"/>
      <c r="D120" s="230"/>
      <c r="E120" s="268">
        <f>'Competitor List'!O99</f>
        <v>514</v>
      </c>
      <c r="F120" s="374"/>
      <c r="G120" s="230"/>
      <c r="H120" s="230"/>
      <c r="I120" s="236"/>
      <c r="J120" s="249"/>
      <c r="K120" s="250"/>
      <c r="L120" s="251"/>
      <c r="M120" s="230"/>
      <c r="N120" s="230"/>
      <c r="O120" s="236"/>
      <c r="P120" s="250"/>
      <c r="Q120" s="250"/>
      <c r="R120" s="251"/>
      <c r="S120" s="118" t="str">
        <f t="shared" si="51"/>
        <v>DQ</v>
      </c>
      <c r="T120" s="118" t="str">
        <f t="shared" si="58"/>
        <v>DQ</v>
      </c>
      <c r="U120" s="269">
        <f t="shared" si="52"/>
        <v>0</v>
      </c>
      <c r="V120" s="87" t="str">
        <f t="shared" si="53"/>
        <v>DQ</v>
      </c>
      <c r="W120" s="118" t="str">
        <f t="shared" ref="W120" si="76" xml:space="preserve"> IF(AND(ISNUMBER(AA120)),RANK(AA120,$AA$27:$AA$176,1)+SUMPRODUCT(($AA$27:$AA$176=AA120)*($Z$27:$Z$176&gt;Z120))+SUMPRODUCT(($AA$27:$AA$176=AA120)*($Z$27:$Z$176=Z120)*($U$27:$U$176&gt;U120))+SUMPRODUCT(($AA$27:$AA$176=AA120)*($Z$27:$Z$176=Z120)*($U$27:$U$176=U120)*($AC$27:$AC$176&lt;AC120)),"DQ")</f>
        <v>DQ</v>
      </c>
      <c r="X120" s="269" t="str">
        <f t="shared" si="50"/>
        <v>DQ</v>
      </c>
      <c r="Y120" s="270" t="str">
        <f t="shared" si="54"/>
        <v>DQ</v>
      </c>
      <c r="Z120" s="93" t="str">
        <f t="shared" si="55"/>
        <v>DQ</v>
      </c>
      <c r="AA120" s="156" t="str">
        <f t="shared" si="56"/>
        <v>DQ</v>
      </c>
      <c r="AB120" s="133"/>
      <c r="AC120" s="290"/>
    </row>
    <row r="121" spans="1:31" ht="14.25" customHeight="1" x14ac:dyDescent="0.3">
      <c r="A121" s="271">
        <v>95</v>
      </c>
      <c r="B121" s="699"/>
      <c r="C121" s="699"/>
      <c r="D121" s="43"/>
      <c r="E121" s="272">
        <f>'Competitor List'!O100</f>
        <v>515</v>
      </c>
      <c r="F121" s="375"/>
      <c r="G121" s="43"/>
      <c r="H121" s="43"/>
      <c r="I121" s="44"/>
      <c r="J121" s="243"/>
      <c r="K121" s="244"/>
      <c r="L121" s="245"/>
      <c r="M121" s="43"/>
      <c r="N121" s="43"/>
      <c r="O121" s="44"/>
      <c r="P121" s="244"/>
      <c r="Q121" s="244"/>
      <c r="R121" s="245"/>
      <c r="S121" s="115" t="str">
        <f t="shared" si="51"/>
        <v>DQ</v>
      </c>
      <c r="T121" s="115" t="str">
        <f t="shared" si="58"/>
        <v>DQ</v>
      </c>
      <c r="U121" s="273">
        <f t="shared" si="52"/>
        <v>0</v>
      </c>
      <c r="V121" s="32" t="str">
        <f t="shared" si="53"/>
        <v>DQ</v>
      </c>
      <c r="W121" s="115" t="str">
        <f t="shared" ref="W121:W122" si="77" xml:space="preserve"> IF(AND(ISNUMBER(AA121)),RANK(AA121,$AA$27:$AA$176,1)+SUMPRODUCT(($AA$27:$AA$176=AA121)*($Z$27:$Z$176&gt;Z121))+SUMPRODUCT(($AA$27:$AA$176=AA121)*($Z$27:$Z$176=Z121)*($U$27:$U$176&gt;U121))+SUMPRODUCT(($AA$27:$AA$176=AA121)*($Z$27:$Z$176=Z121)*($U$27:$U$176=U121)*($E$27:$E$176&lt;E121)),"DQ")</f>
        <v>DQ</v>
      </c>
      <c r="X121" s="273" t="str">
        <f t="shared" si="50"/>
        <v>DQ</v>
      </c>
      <c r="Y121" s="274" t="str">
        <f t="shared" si="54"/>
        <v>DQ</v>
      </c>
      <c r="Z121" s="93" t="str">
        <f t="shared" si="55"/>
        <v>DQ</v>
      </c>
      <c r="AA121" s="156" t="str">
        <f t="shared" si="56"/>
        <v>DQ</v>
      </c>
      <c r="AB121" s="133"/>
      <c r="AC121" s="290"/>
    </row>
    <row r="122" spans="1:31" ht="14.25" customHeight="1" thickBot="1" x14ac:dyDescent="0.35">
      <c r="A122" s="279">
        <v>96</v>
      </c>
      <c r="B122" s="701"/>
      <c r="C122" s="701"/>
      <c r="D122" s="231"/>
      <c r="E122" s="280">
        <f>'Competitor List'!O101</f>
        <v>516</v>
      </c>
      <c r="F122" s="377"/>
      <c r="G122" s="231"/>
      <c r="H122" s="231"/>
      <c r="I122" s="237"/>
      <c r="J122" s="252"/>
      <c r="K122" s="253"/>
      <c r="L122" s="254"/>
      <c r="M122" s="231"/>
      <c r="N122" s="231"/>
      <c r="O122" s="237"/>
      <c r="P122" s="253"/>
      <c r="Q122" s="253"/>
      <c r="R122" s="254"/>
      <c r="S122" s="120" t="str">
        <f t="shared" si="51"/>
        <v>DQ</v>
      </c>
      <c r="T122" s="122" t="str">
        <f t="shared" si="58"/>
        <v>DQ</v>
      </c>
      <c r="U122" s="281">
        <f t="shared" si="52"/>
        <v>0</v>
      </c>
      <c r="V122" s="71" t="str">
        <f t="shared" si="53"/>
        <v>DQ</v>
      </c>
      <c r="W122" s="122" t="str">
        <f t="shared" si="77"/>
        <v>DQ</v>
      </c>
      <c r="X122" s="281" t="str">
        <f t="shared" si="50"/>
        <v>DQ</v>
      </c>
      <c r="Y122" s="282" t="str">
        <f t="shared" si="54"/>
        <v>DQ</v>
      </c>
      <c r="Z122" s="93" t="str">
        <f t="shared" si="55"/>
        <v>DQ</v>
      </c>
      <c r="AA122" s="156" t="str">
        <f t="shared" si="56"/>
        <v>DQ</v>
      </c>
      <c r="AB122" s="133"/>
      <c r="AC122" s="290"/>
    </row>
    <row r="123" spans="1:31" ht="14.25" customHeight="1" x14ac:dyDescent="0.3">
      <c r="A123" s="284">
        <v>97</v>
      </c>
      <c r="B123" s="702"/>
      <c r="C123" s="702"/>
      <c r="D123" s="234"/>
      <c r="E123" s="285">
        <f>'Competitor List'!O102</f>
        <v>517</v>
      </c>
      <c r="F123" s="378"/>
      <c r="G123" s="234"/>
      <c r="H123" s="234"/>
      <c r="I123" s="235"/>
      <c r="J123" s="255"/>
      <c r="K123" s="256"/>
      <c r="L123" s="257"/>
      <c r="M123" s="234"/>
      <c r="N123" s="234"/>
      <c r="O123" s="235"/>
      <c r="P123" s="256"/>
      <c r="Q123" s="256"/>
      <c r="R123" s="257"/>
      <c r="S123" s="117" t="str">
        <f t="shared" si="51"/>
        <v>DQ</v>
      </c>
      <c r="T123" s="118" t="str">
        <f t="shared" si="58"/>
        <v>DQ</v>
      </c>
      <c r="U123" s="286">
        <f t="shared" si="52"/>
        <v>0</v>
      </c>
      <c r="V123" s="78" t="str">
        <f t="shared" si="53"/>
        <v>DQ</v>
      </c>
      <c r="W123" s="118" t="str">
        <f t="shared" ref="W123" si="78" xml:space="preserve"> IF(AND(ISNUMBER(AA123)),RANK(AA123,$AA$27:$AA$176,1)+SUMPRODUCT(($AA$27:$AA$176=AA123)*($Z$27:$Z$176&gt;Z123))+SUMPRODUCT(($AA$27:$AA$176=AA123)*($Z$27:$Z$176=Z123)*($U$27:$U$176&gt;U123))+SUMPRODUCT(($AA$27:$AA$176=AA123)*($Z$27:$Z$176=Z123)*($U$27:$U$176=U123)*($AC$27:$AC$176&lt;AC123)),"DQ")</f>
        <v>DQ</v>
      </c>
      <c r="X123" s="286" t="str">
        <f t="shared" si="50"/>
        <v>DQ</v>
      </c>
      <c r="Y123" s="287" t="str">
        <f t="shared" si="54"/>
        <v>DQ</v>
      </c>
      <c r="Z123" s="93" t="str">
        <f t="shared" si="55"/>
        <v>DQ</v>
      </c>
      <c r="AA123" s="156" t="str">
        <f t="shared" si="56"/>
        <v>DQ</v>
      </c>
      <c r="AB123" s="133"/>
      <c r="AC123" s="290"/>
    </row>
    <row r="124" spans="1:31" ht="14.25" customHeight="1" x14ac:dyDescent="0.3">
      <c r="A124" s="271">
        <v>98</v>
      </c>
      <c r="B124" s="699"/>
      <c r="C124" s="699"/>
      <c r="D124" s="43"/>
      <c r="E124" s="272">
        <f>'Competitor List'!O103</f>
        <v>518</v>
      </c>
      <c r="F124" s="375"/>
      <c r="G124" s="43"/>
      <c r="H124" s="43"/>
      <c r="I124" s="44"/>
      <c r="J124" s="243"/>
      <c r="K124" s="244"/>
      <c r="L124" s="245"/>
      <c r="M124" s="43"/>
      <c r="N124" s="43"/>
      <c r="O124" s="44"/>
      <c r="P124" s="244"/>
      <c r="Q124" s="244"/>
      <c r="R124" s="245"/>
      <c r="S124" s="115" t="str">
        <f t="shared" si="51"/>
        <v>DQ</v>
      </c>
      <c r="T124" s="115" t="str">
        <f t="shared" si="58"/>
        <v>DQ</v>
      </c>
      <c r="U124" s="273">
        <f t="shared" si="52"/>
        <v>0</v>
      </c>
      <c r="V124" s="32" t="str">
        <f t="shared" si="53"/>
        <v>DQ</v>
      </c>
      <c r="W124" s="115" t="str">
        <f t="shared" ref="W124:W125" si="79" xml:space="preserve"> IF(AND(ISNUMBER(AA124)),RANK(AA124,$AA$27:$AA$176,1)+SUMPRODUCT(($AA$27:$AA$176=AA124)*($Z$27:$Z$176&gt;Z124))+SUMPRODUCT(($AA$27:$AA$176=AA124)*($Z$27:$Z$176=Z124)*($U$27:$U$176&gt;U124))+SUMPRODUCT(($AA$27:$AA$176=AA124)*($Z$27:$Z$176=Z124)*($U$27:$U$176=U124)*($E$27:$E$176&lt;E124)),"DQ")</f>
        <v>DQ</v>
      </c>
      <c r="X124" s="273" t="str">
        <f t="shared" si="50"/>
        <v>DQ</v>
      </c>
      <c r="Y124" s="274" t="str">
        <f t="shared" si="54"/>
        <v>DQ</v>
      </c>
      <c r="Z124" s="93" t="str">
        <f t="shared" si="55"/>
        <v>DQ</v>
      </c>
      <c r="AA124" s="156" t="str">
        <f t="shared" si="56"/>
        <v>DQ</v>
      </c>
      <c r="AB124" s="133"/>
      <c r="AC124" s="290"/>
    </row>
    <row r="125" spans="1:31" ht="14.25" customHeight="1" thickBot="1" x14ac:dyDescent="0.35">
      <c r="A125" s="275">
        <v>99</v>
      </c>
      <c r="B125" s="700"/>
      <c r="C125" s="700"/>
      <c r="D125" s="232"/>
      <c r="E125" s="276">
        <f>'Competitor List'!O104</f>
        <v>519</v>
      </c>
      <c r="F125" s="376"/>
      <c r="G125" s="232"/>
      <c r="H125" s="232"/>
      <c r="I125" s="233"/>
      <c r="J125" s="246"/>
      <c r="K125" s="247"/>
      <c r="L125" s="248"/>
      <c r="M125" s="232"/>
      <c r="N125" s="232"/>
      <c r="O125" s="233"/>
      <c r="P125" s="247"/>
      <c r="Q125" s="247"/>
      <c r="R125" s="248"/>
      <c r="S125" s="122" t="str">
        <f t="shared" si="51"/>
        <v>DQ</v>
      </c>
      <c r="T125" s="122" t="str">
        <f t="shared" si="58"/>
        <v>DQ</v>
      </c>
      <c r="U125" s="277">
        <f t="shared" si="52"/>
        <v>0</v>
      </c>
      <c r="V125" s="75" t="str">
        <f t="shared" si="53"/>
        <v>DQ</v>
      </c>
      <c r="W125" s="122" t="str">
        <f t="shared" si="79"/>
        <v>DQ</v>
      </c>
      <c r="X125" s="277" t="str">
        <f t="shared" si="50"/>
        <v>DQ</v>
      </c>
      <c r="Y125" s="278" t="str">
        <f t="shared" si="54"/>
        <v>DQ</v>
      </c>
      <c r="Z125" s="93" t="str">
        <f t="shared" si="55"/>
        <v>DQ</v>
      </c>
      <c r="AA125" s="156" t="str">
        <f t="shared" si="56"/>
        <v>DQ</v>
      </c>
      <c r="AB125" s="133"/>
      <c r="AC125" s="290"/>
    </row>
    <row r="126" spans="1:31" ht="14.25" customHeight="1" x14ac:dyDescent="0.3">
      <c r="A126" s="267">
        <v>100</v>
      </c>
      <c r="B126" s="698"/>
      <c r="C126" s="698"/>
      <c r="D126" s="230"/>
      <c r="E126" s="268">
        <f>'Competitor List'!O105</f>
        <v>520</v>
      </c>
      <c r="F126" s="374"/>
      <c r="G126" s="230"/>
      <c r="H126" s="230"/>
      <c r="I126" s="236"/>
      <c r="J126" s="249"/>
      <c r="K126" s="250"/>
      <c r="L126" s="251"/>
      <c r="M126" s="230"/>
      <c r="N126" s="230"/>
      <c r="O126" s="236"/>
      <c r="P126" s="250"/>
      <c r="Q126" s="250"/>
      <c r="R126" s="251"/>
      <c r="S126" s="118" t="str">
        <f t="shared" si="51"/>
        <v>DQ</v>
      </c>
      <c r="T126" s="118" t="str">
        <f t="shared" si="58"/>
        <v>DQ</v>
      </c>
      <c r="U126" s="269">
        <f t="shared" si="52"/>
        <v>0</v>
      </c>
      <c r="V126" s="87" t="str">
        <f t="shared" si="53"/>
        <v>DQ</v>
      </c>
      <c r="W126" s="118" t="str">
        <f t="shared" ref="W126" si="80" xml:space="preserve"> IF(AND(ISNUMBER(AA126)),RANK(AA126,$AA$27:$AA$176,1)+SUMPRODUCT(($AA$27:$AA$176=AA126)*($Z$27:$Z$176&gt;Z126))+SUMPRODUCT(($AA$27:$AA$176=AA126)*($Z$27:$Z$176=Z126)*($U$27:$U$176&gt;U126))+SUMPRODUCT(($AA$27:$AA$176=AA126)*($Z$27:$Z$176=Z126)*($U$27:$U$176=U126)*($AC$27:$AC$176&lt;AC126)),"DQ")</f>
        <v>DQ</v>
      </c>
      <c r="X126" s="269" t="str">
        <f t="shared" si="50"/>
        <v>DQ</v>
      </c>
      <c r="Y126" s="270" t="str">
        <f t="shared" si="54"/>
        <v>DQ</v>
      </c>
      <c r="Z126" s="93" t="str">
        <f t="shared" si="55"/>
        <v>DQ</v>
      </c>
      <c r="AA126" s="156" t="str">
        <f t="shared" si="56"/>
        <v>DQ</v>
      </c>
      <c r="AB126" s="133"/>
      <c r="AC126" s="290"/>
    </row>
    <row r="127" spans="1:31" ht="14.25" customHeight="1" x14ac:dyDescent="0.3">
      <c r="A127" s="271">
        <v>101</v>
      </c>
      <c r="B127" s="699"/>
      <c r="C127" s="699"/>
      <c r="D127" s="43"/>
      <c r="E127" s="272">
        <f>'Competitor List'!O106</f>
        <v>601</v>
      </c>
      <c r="F127" s="375"/>
      <c r="G127" s="43"/>
      <c r="H127" s="43"/>
      <c r="I127" s="44"/>
      <c r="J127" s="243"/>
      <c r="K127" s="244"/>
      <c r="L127" s="245"/>
      <c r="M127" s="43"/>
      <c r="N127" s="43"/>
      <c r="O127" s="44"/>
      <c r="P127" s="244"/>
      <c r="Q127" s="244"/>
      <c r="R127" s="245"/>
      <c r="S127" s="115" t="str">
        <f t="shared" si="51"/>
        <v>DQ</v>
      </c>
      <c r="T127" s="115" t="str">
        <f t="shared" si="58"/>
        <v>DQ</v>
      </c>
      <c r="U127" s="273">
        <f t="shared" si="52"/>
        <v>0</v>
      </c>
      <c r="V127" s="32" t="str">
        <f t="shared" si="53"/>
        <v>DQ</v>
      </c>
      <c r="W127" s="115" t="str">
        <f t="shared" ref="W127:W128" si="81" xml:space="preserve"> IF(AND(ISNUMBER(AA127)),RANK(AA127,$AA$27:$AA$176,1)+SUMPRODUCT(($AA$27:$AA$176=AA127)*($Z$27:$Z$176&gt;Z127))+SUMPRODUCT(($AA$27:$AA$176=AA127)*($Z$27:$Z$176=Z127)*($U$27:$U$176&gt;U127))+SUMPRODUCT(($AA$27:$AA$176=AA127)*($Z$27:$Z$176=Z127)*($U$27:$U$176=U127)*($E$27:$E$176&lt;E127)),"DQ")</f>
        <v>DQ</v>
      </c>
      <c r="X127" s="273" t="str">
        <f t="shared" si="50"/>
        <v>DQ</v>
      </c>
      <c r="Y127" s="274" t="str">
        <f t="shared" si="54"/>
        <v>DQ</v>
      </c>
      <c r="Z127" s="93" t="str">
        <f t="shared" si="55"/>
        <v>DQ</v>
      </c>
      <c r="AA127" s="156" t="str">
        <f t="shared" si="56"/>
        <v>DQ</v>
      </c>
      <c r="AB127" s="133"/>
      <c r="AC127" s="290"/>
    </row>
    <row r="128" spans="1:31" ht="14.25" customHeight="1" thickBot="1" x14ac:dyDescent="0.35">
      <c r="A128" s="279">
        <v>102</v>
      </c>
      <c r="B128" s="701"/>
      <c r="C128" s="701"/>
      <c r="D128" s="231"/>
      <c r="E128" s="280">
        <f>'Competitor List'!O107</f>
        <v>602</v>
      </c>
      <c r="F128" s="377"/>
      <c r="G128" s="231"/>
      <c r="H128" s="231"/>
      <c r="I128" s="237"/>
      <c r="J128" s="252"/>
      <c r="K128" s="253"/>
      <c r="L128" s="254"/>
      <c r="M128" s="231"/>
      <c r="N128" s="231"/>
      <c r="O128" s="237"/>
      <c r="P128" s="253"/>
      <c r="Q128" s="253"/>
      <c r="R128" s="254"/>
      <c r="S128" s="120" t="str">
        <f t="shared" si="51"/>
        <v>DQ</v>
      </c>
      <c r="T128" s="122" t="str">
        <f t="shared" si="58"/>
        <v>DQ</v>
      </c>
      <c r="U128" s="281">
        <f t="shared" si="52"/>
        <v>0</v>
      </c>
      <c r="V128" s="71" t="str">
        <f t="shared" si="53"/>
        <v>DQ</v>
      </c>
      <c r="W128" s="122" t="str">
        <f t="shared" si="81"/>
        <v>DQ</v>
      </c>
      <c r="X128" s="281" t="str">
        <f t="shared" si="50"/>
        <v>DQ</v>
      </c>
      <c r="Y128" s="282" t="str">
        <f t="shared" si="54"/>
        <v>DQ</v>
      </c>
      <c r="Z128" s="93" t="str">
        <f t="shared" si="55"/>
        <v>DQ</v>
      </c>
      <c r="AA128" s="156" t="str">
        <f t="shared" si="56"/>
        <v>DQ</v>
      </c>
      <c r="AB128" s="133"/>
      <c r="AC128" s="290"/>
    </row>
    <row r="129" spans="1:42" ht="14.25" customHeight="1" x14ac:dyDescent="0.3">
      <c r="A129" s="284">
        <v>103</v>
      </c>
      <c r="B129" s="702"/>
      <c r="C129" s="702"/>
      <c r="D129" s="234"/>
      <c r="E129" s="285">
        <f>'Competitor List'!O108</f>
        <v>603</v>
      </c>
      <c r="F129" s="378"/>
      <c r="G129" s="234"/>
      <c r="H129" s="234"/>
      <c r="I129" s="235"/>
      <c r="J129" s="255"/>
      <c r="K129" s="256"/>
      <c r="L129" s="257"/>
      <c r="M129" s="234"/>
      <c r="N129" s="234"/>
      <c r="O129" s="235"/>
      <c r="P129" s="256"/>
      <c r="Q129" s="256"/>
      <c r="R129" s="257"/>
      <c r="S129" s="117" t="str">
        <f t="shared" si="51"/>
        <v>DQ</v>
      </c>
      <c r="T129" s="118" t="str">
        <f t="shared" si="58"/>
        <v>DQ</v>
      </c>
      <c r="U129" s="286">
        <f t="shared" si="52"/>
        <v>0</v>
      </c>
      <c r="V129" s="78" t="str">
        <f t="shared" si="53"/>
        <v>DQ</v>
      </c>
      <c r="W129" s="118" t="str">
        <f t="shared" ref="W129" si="82" xml:space="preserve"> IF(AND(ISNUMBER(AA129)),RANK(AA129,$AA$27:$AA$176,1)+SUMPRODUCT(($AA$27:$AA$176=AA129)*($Z$27:$Z$176&gt;Z129))+SUMPRODUCT(($AA$27:$AA$176=AA129)*($Z$27:$Z$176=Z129)*($U$27:$U$176&gt;U129))+SUMPRODUCT(($AA$27:$AA$176=AA129)*($Z$27:$Z$176=Z129)*($U$27:$U$176=U129)*($AC$27:$AC$176&lt;AC129)),"DQ")</f>
        <v>DQ</v>
      </c>
      <c r="X129" s="286" t="str">
        <f t="shared" si="50"/>
        <v>DQ</v>
      </c>
      <c r="Y129" s="287" t="str">
        <f t="shared" si="54"/>
        <v>DQ</v>
      </c>
      <c r="Z129" s="93" t="str">
        <f t="shared" si="55"/>
        <v>DQ</v>
      </c>
      <c r="AA129" s="156" t="str">
        <f t="shared" si="56"/>
        <v>DQ</v>
      </c>
      <c r="AB129" s="133"/>
      <c r="AC129" s="290"/>
    </row>
    <row r="130" spans="1:42" ht="14.25" customHeight="1" x14ac:dyDescent="0.3">
      <c r="A130" s="271">
        <v>104</v>
      </c>
      <c r="B130" s="699"/>
      <c r="C130" s="699"/>
      <c r="D130" s="43"/>
      <c r="E130" s="272">
        <f>'Competitor List'!O109</f>
        <v>604</v>
      </c>
      <c r="F130" s="375"/>
      <c r="G130" s="43"/>
      <c r="H130" s="43"/>
      <c r="I130" s="44"/>
      <c r="J130" s="243"/>
      <c r="K130" s="244"/>
      <c r="L130" s="245"/>
      <c r="M130" s="43"/>
      <c r="N130" s="43"/>
      <c r="O130" s="44"/>
      <c r="P130" s="244"/>
      <c r="Q130" s="244"/>
      <c r="R130" s="245"/>
      <c r="S130" s="115" t="str">
        <f t="shared" si="51"/>
        <v>DQ</v>
      </c>
      <c r="T130" s="115" t="str">
        <f t="shared" si="58"/>
        <v>DQ</v>
      </c>
      <c r="U130" s="273">
        <f t="shared" si="52"/>
        <v>0</v>
      </c>
      <c r="V130" s="32" t="str">
        <f t="shared" si="53"/>
        <v>DQ</v>
      </c>
      <c r="W130" s="115" t="str">
        <f t="shared" ref="W130:W131" si="83" xml:space="preserve"> IF(AND(ISNUMBER(AA130)),RANK(AA130,$AA$27:$AA$176,1)+SUMPRODUCT(($AA$27:$AA$176=AA130)*($Z$27:$Z$176&gt;Z130))+SUMPRODUCT(($AA$27:$AA$176=AA130)*($Z$27:$Z$176=Z130)*($U$27:$U$176&gt;U130))+SUMPRODUCT(($AA$27:$AA$176=AA130)*($Z$27:$Z$176=Z130)*($U$27:$U$176=U130)*($E$27:$E$176&lt;E130)),"DQ")</f>
        <v>DQ</v>
      </c>
      <c r="X130" s="273" t="str">
        <f t="shared" si="50"/>
        <v>DQ</v>
      </c>
      <c r="Y130" s="274" t="str">
        <f t="shared" si="54"/>
        <v>DQ</v>
      </c>
      <c r="Z130" s="93" t="str">
        <f t="shared" si="55"/>
        <v>DQ</v>
      </c>
      <c r="AA130" s="156" t="str">
        <f t="shared" si="56"/>
        <v>DQ</v>
      </c>
      <c r="AB130" s="133"/>
      <c r="AC130" s="290"/>
    </row>
    <row r="131" spans="1:42" ht="14.25" customHeight="1" thickBot="1" x14ac:dyDescent="0.35">
      <c r="A131" s="275">
        <v>105</v>
      </c>
      <c r="B131" s="700"/>
      <c r="C131" s="700"/>
      <c r="D131" s="232"/>
      <c r="E131" s="276">
        <f>'Competitor List'!O110</f>
        <v>605</v>
      </c>
      <c r="F131" s="376"/>
      <c r="G131" s="232"/>
      <c r="H131" s="232"/>
      <c r="I131" s="233"/>
      <c r="J131" s="246"/>
      <c r="K131" s="247"/>
      <c r="L131" s="248"/>
      <c r="M131" s="232"/>
      <c r="N131" s="232"/>
      <c r="O131" s="233"/>
      <c r="P131" s="247"/>
      <c r="Q131" s="247"/>
      <c r="R131" s="248"/>
      <c r="S131" s="122" t="str">
        <f t="shared" si="51"/>
        <v>DQ</v>
      </c>
      <c r="T131" s="122" t="str">
        <f t="shared" si="58"/>
        <v>DQ</v>
      </c>
      <c r="U131" s="277">
        <f t="shared" si="52"/>
        <v>0</v>
      </c>
      <c r="V131" s="75" t="str">
        <f t="shared" si="53"/>
        <v>DQ</v>
      </c>
      <c r="W131" s="122" t="str">
        <f t="shared" si="83"/>
        <v>DQ</v>
      </c>
      <c r="X131" s="277" t="str">
        <f t="shared" si="50"/>
        <v>DQ</v>
      </c>
      <c r="Y131" s="278" t="str">
        <f t="shared" si="54"/>
        <v>DQ</v>
      </c>
      <c r="Z131" s="93" t="str">
        <f t="shared" si="55"/>
        <v>DQ</v>
      </c>
      <c r="AA131" s="156" t="str">
        <f t="shared" si="56"/>
        <v>DQ</v>
      </c>
      <c r="AB131" s="133"/>
      <c r="AC131" s="290"/>
    </row>
    <row r="132" spans="1:42" ht="14.25" customHeight="1" x14ac:dyDescent="0.3">
      <c r="A132" s="267">
        <v>106</v>
      </c>
      <c r="B132" s="698"/>
      <c r="C132" s="698"/>
      <c r="D132" s="230"/>
      <c r="E132" s="268">
        <f>'Competitor List'!O111</f>
        <v>606</v>
      </c>
      <c r="F132" s="374"/>
      <c r="G132" s="230"/>
      <c r="H132" s="230"/>
      <c r="I132" s="236"/>
      <c r="J132" s="249"/>
      <c r="K132" s="250"/>
      <c r="L132" s="251"/>
      <c r="M132" s="230"/>
      <c r="N132" s="230"/>
      <c r="O132" s="236"/>
      <c r="P132" s="250"/>
      <c r="Q132" s="250"/>
      <c r="R132" s="251"/>
      <c r="S132" s="118" t="str">
        <f t="shared" si="51"/>
        <v>DQ</v>
      </c>
      <c r="T132" s="118" t="str">
        <f t="shared" si="58"/>
        <v>DQ</v>
      </c>
      <c r="U132" s="269">
        <f t="shared" si="52"/>
        <v>0</v>
      </c>
      <c r="V132" s="87" t="str">
        <f t="shared" si="53"/>
        <v>DQ</v>
      </c>
      <c r="W132" s="118" t="str">
        <f t="shared" ref="W132" si="84" xml:space="preserve"> IF(AND(ISNUMBER(AA132)),RANK(AA132,$AA$27:$AA$176,1)+SUMPRODUCT(($AA$27:$AA$176=AA132)*($Z$27:$Z$176&gt;Z132))+SUMPRODUCT(($AA$27:$AA$176=AA132)*($Z$27:$Z$176=Z132)*($U$27:$U$176&gt;U132))+SUMPRODUCT(($AA$27:$AA$176=AA132)*($Z$27:$Z$176=Z132)*($U$27:$U$176=U132)*($AC$27:$AC$176&lt;AC132)),"DQ")</f>
        <v>DQ</v>
      </c>
      <c r="X132" s="269" t="str">
        <f t="shared" si="50"/>
        <v>DQ</v>
      </c>
      <c r="Y132" s="270" t="str">
        <f t="shared" si="54"/>
        <v>DQ</v>
      </c>
      <c r="Z132" s="93" t="str">
        <f t="shared" si="55"/>
        <v>DQ</v>
      </c>
      <c r="AA132" s="156" t="str">
        <f t="shared" si="56"/>
        <v>DQ</v>
      </c>
      <c r="AB132" s="133"/>
      <c r="AC132" s="290"/>
    </row>
    <row r="133" spans="1:42" ht="14.25" customHeight="1" x14ac:dyDescent="0.3">
      <c r="A133" s="271">
        <v>107</v>
      </c>
      <c r="B133" s="699"/>
      <c r="C133" s="699"/>
      <c r="D133" s="43"/>
      <c r="E133" s="272">
        <f>'Competitor List'!O112</f>
        <v>607</v>
      </c>
      <c r="F133" s="375"/>
      <c r="G133" s="43"/>
      <c r="H133" s="43"/>
      <c r="I133" s="44"/>
      <c r="J133" s="243"/>
      <c r="K133" s="244"/>
      <c r="L133" s="245"/>
      <c r="M133" s="43"/>
      <c r="N133" s="43"/>
      <c r="O133" s="44"/>
      <c r="P133" s="244"/>
      <c r="Q133" s="244"/>
      <c r="R133" s="245"/>
      <c r="S133" s="115" t="str">
        <f t="shared" si="51"/>
        <v>DQ</v>
      </c>
      <c r="T133" s="115" t="str">
        <f t="shared" si="58"/>
        <v>DQ</v>
      </c>
      <c r="U133" s="273">
        <f t="shared" si="52"/>
        <v>0</v>
      </c>
      <c r="V133" s="32" t="str">
        <f t="shared" si="53"/>
        <v>DQ</v>
      </c>
      <c r="W133" s="115" t="str">
        <f t="shared" ref="W133:W134" si="85" xml:space="preserve"> IF(AND(ISNUMBER(AA133)),RANK(AA133,$AA$27:$AA$176,1)+SUMPRODUCT(($AA$27:$AA$176=AA133)*($Z$27:$Z$176&gt;Z133))+SUMPRODUCT(($AA$27:$AA$176=AA133)*($Z$27:$Z$176=Z133)*($U$27:$U$176&gt;U133))+SUMPRODUCT(($AA$27:$AA$176=AA133)*($Z$27:$Z$176=Z133)*($U$27:$U$176=U133)*($E$27:$E$176&lt;E133)),"DQ")</f>
        <v>DQ</v>
      </c>
      <c r="X133" s="273" t="str">
        <f t="shared" si="50"/>
        <v>DQ</v>
      </c>
      <c r="Y133" s="274" t="str">
        <f t="shared" si="54"/>
        <v>DQ</v>
      </c>
      <c r="Z133" s="93" t="str">
        <f t="shared" si="55"/>
        <v>DQ</v>
      </c>
      <c r="AA133" s="156" t="str">
        <f t="shared" si="56"/>
        <v>DQ</v>
      </c>
      <c r="AB133" s="133"/>
      <c r="AC133" s="290"/>
    </row>
    <row r="134" spans="1:42" ht="14.25" customHeight="1" thickBot="1" x14ac:dyDescent="0.35">
      <c r="A134" s="279">
        <v>108</v>
      </c>
      <c r="B134" s="701"/>
      <c r="C134" s="701"/>
      <c r="D134" s="231"/>
      <c r="E134" s="280">
        <f>'Competitor List'!O113</f>
        <v>608</v>
      </c>
      <c r="F134" s="377"/>
      <c r="G134" s="231"/>
      <c r="H134" s="231"/>
      <c r="I134" s="237"/>
      <c r="J134" s="252"/>
      <c r="K134" s="253"/>
      <c r="L134" s="254"/>
      <c r="M134" s="231"/>
      <c r="N134" s="231"/>
      <c r="O134" s="237"/>
      <c r="P134" s="253"/>
      <c r="Q134" s="253"/>
      <c r="R134" s="254"/>
      <c r="S134" s="120" t="str">
        <f t="shared" si="51"/>
        <v>DQ</v>
      </c>
      <c r="T134" s="122" t="str">
        <f t="shared" si="58"/>
        <v>DQ</v>
      </c>
      <c r="U134" s="281">
        <f t="shared" si="52"/>
        <v>0</v>
      </c>
      <c r="V134" s="71" t="str">
        <f t="shared" si="53"/>
        <v>DQ</v>
      </c>
      <c r="W134" s="122" t="str">
        <f t="shared" si="85"/>
        <v>DQ</v>
      </c>
      <c r="X134" s="281" t="str">
        <f t="shared" si="50"/>
        <v>DQ</v>
      </c>
      <c r="Y134" s="282" t="str">
        <f t="shared" si="54"/>
        <v>DQ</v>
      </c>
      <c r="Z134" s="93" t="str">
        <f t="shared" si="55"/>
        <v>DQ</v>
      </c>
      <c r="AA134" s="156" t="str">
        <f t="shared" si="56"/>
        <v>DQ</v>
      </c>
      <c r="AB134" s="133"/>
      <c r="AC134" s="290"/>
    </row>
    <row r="135" spans="1:42" ht="14.25" customHeight="1" x14ac:dyDescent="0.3">
      <c r="A135" s="284">
        <v>109</v>
      </c>
      <c r="B135" s="702"/>
      <c r="C135" s="702"/>
      <c r="D135" s="234"/>
      <c r="E135" s="285">
        <f>'Competitor List'!O114</f>
        <v>609</v>
      </c>
      <c r="F135" s="378"/>
      <c r="G135" s="234"/>
      <c r="H135" s="234"/>
      <c r="I135" s="235"/>
      <c r="J135" s="255"/>
      <c r="K135" s="256"/>
      <c r="L135" s="257"/>
      <c r="M135" s="234"/>
      <c r="N135" s="234"/>
      <c r="O135" s="235"/>
      <c r="P135" s="256"/>
      <c r="Q135" s="256"/>
      <c r="R135" s="257"/>
      <c r="S135" s="117" t="str">
        <f t="shared" si="51"/>
        <v>DQ</v>
      </c>
      <c r="T135" s="118" t="str">
        <f t="shared" si="58"/>
        <v>DQ</v>
      </c>
      <c r="U135" s="286">
        <f t="shared" si="52"/>
        <v>0</v>
      </c>
      <c r="V135" s="78" t="str">
        <f t="shared" si="53"/>
        <v>DQ</v>
      </c>
      <c r="W135" s="118" t="str">
        <f t="shared" ref="W135" si="86" xml:space="preserve"> IF(AND(ISNUMBER(AA135)),RANK(AA135,$AA$27:$AA$176,1)+SUMPRODUCT(($AA$27:$AA$176=AA135)*($Z$27:$Z$176&gt;Z135))+SUMPRODUCT(($AA$27:$AA$176=AA135)*($Z$27:$Z$176=Z135)*($U$27:$U$176&gt;U135))+SUMPRODUCT(($AA$27:$AA$176=AA135)*($Z$27:$Z$176=Z135)*($U$27:$U$176=U135)*($AC$27:$AC$176&lt;AC135)),"DQ")</f>
        <v>DQ</v>
      </c>
      <c r="X135" s="286" t="str">
        <f t="shared" si="50"/>
        <v>DQ</v>
      </c>
      <c r="Y135" s="287" t="str">
        <f t="shared" si="54"/>
        <v>DQ</v>
      </c>
      <c r="Z135" s="93" t="str">
        <f t="shared" si="55"/>
        <v>DQ</v>
      </c>
      <c r="AA135" s="156" t="str">
        <f t="shared" si="56"/>
        <v>DQ</v>
      </c>
      <c r="AB135" s="156"/>
      <c r="AC135" s="290"/>
    </row>
    <row r="136" spans="1:42" ht="14.25" customHeight="1" x14ac:dyDescent="0.3">
      <c r="A136" s="271">
        <v>110</v>
      </c>
      <c r="B136" s="699"/>
      <c r="C136" s="699"/>
      <c r="D136" s="43"/>
      <c r="E136" s="272">
        <f>'Competitor List'!O115</f>
        <v>610</v>
      </c>
      <c r="F136" s="375"/>
      <c r="G136" s="43"/>
      <c r="H136" s="43"/>
      <c r="I136" s="44"/>
      <c r="J136" s="243"/>
      <c r="K136" s="244"/>
      <c r="L136" s="245"/>
      <c r="M136" s="43"/>
      <c r="N136" s="43"/>
      <c r="O136" s="44"/>
      <c r="P136" s="244"/>
      <c r="Q136" s="244"/>
      <c r="R136" s="245"/>
      <c r="S136" s="115" t="str">
        <f t="shared" si="51"/>
        <v>DQ</v>
      </c>
      <c r="T136" s="115" t="str">
        <f t="shared" si="58"/>
        <v>DQ</v>
      </c>
      <c r="U136" s="273">
        <f t="shared" si="52"/>
        <v>0</v>
      </c>
      <c r="V136" s="32" t="str">
        <f t="shared" si="53"/>
        <v>DQ</v>
      </c>
      <c r="W136" s="115" t="str">
        <f t="shared" ref="W136:W137" si="87" xml:space="preserve"> IF(AND(ISNUMBER(AA136)),RANK(AA136,$AA$27:$AA$176,1)+SUMPRODUCT(($AA$27:$AA$176=AA136)*($Z$27:$Z$176&gt;Z136))+SUMPRODUCT(($AA$27:$AA$176=AA136)*($Z$27:$Z$176=Z136)*($U$27:$U$176&gt;U136))+SUMPRODUCT(($AA$27:$AA$176=AA136)*($Z$27:$Z$176=Z136)*($U$27:$U$176=U136)*($E$27:$E$176&lt;E136)),"DQ")</f>
        <v>DQ</v>
      </c>
      <c r="X136" s="273" t="str">
        <f t="shared" si="50"/>
        <v>DQ</v>
      </c>
      <c r="Y136" s="274" t="str">
        <f t="shared" si="54"/>
        <v>DQ</v>
      </c>
      <c r="Z136" s="93" t="str">
        <f t="shared" si="55"/>
        <v>DQ</v>
      </c>
      <c r="AA136" s="156" t="str">
        <f t="shared" si="56"/>
        <v>DQ</v>
      </c>
      <c r="AB136" s="156"/>
      <c r="AC136" s="290"/>
    </row>
    <row r="137" spans="1:42" ht="14.25" customHeight="1" thickBot="1" x14ac:dyDescent="0.35">
      <c r="A137" s="275">
        <v>111</v>
      </c>
      <c r="B137" s="700"/>
      <c r="C137" s="700"/>
      <c r="D137" s="232"/>
      <c r="E137" s="276">
        <f>'Competitor List'!O116</f>
        <v>611</v>
      </c>
      <c r="F137" s="376"/>
      <c r="G137" s="232"/>
      <c r="H137" s="232"/>
      <c r="I137" s="233"/>
      <c r="J137" s="246"/>
      <c r="K137" s="247"/>
      <c r="L137" s="248"/>
      <c r="M137" s="232"/>
      <c r="N137" s="232"/>
      <c r="O137" s="233"/>
      <c r="P137" s="247"/>
      <c r="Q137" s="247"/>
      <c r="R137" s="248"/>
      <c r="S137" s="122" t="str">
        <f t="shared" si="51"/>
        <v>DQ</v>
      </c>
      <c r="T137" s="122" t="str">
        <f t="shared" si="58"/>
        <v>DQ</v>
      </c>
      <c r="U137" s="277">
        <f t="shared" si="52"/>
        <v>0</v>
      </c>
      <c r="V137" s="75" t="str">
        <f t="shared" si="53"/>
        <v>DQ</v>
      </c>
      <c r="W137" s="122" t="str">
        <f t="shared" si="87"/>
        <v>DQ</v>
      </c>
      <c r="X137" s="277" t="str">
        <f t="shared" si="50"/>
        <v>DQ</v>
      </c>
      <c r="Y137" s="278" t="str">
        <f t="shared" si="54"/>
        <v>DQ</v>
      </c>
      <c r="Z137" s="93" t="str">
        <f t="shared" si="55"/>
        <v>DQ</v>
      </c>
      <c r="AA137" s="156" t="str">
        <f t="shared" si="56"/>
        <v>DQ</v>
      </c>
      <c r="AB137" s="156"/>
      <c r="AC137" s="290"/>
    </row>
    <row r="138" spans="1:42" s="288" customFormat="1" ht="14.25" customHeight="1" x14ac:dyDescent="0.3">
      <c r="A138" s="267">
        <v>112</v>
      </c>
      <c r="B138" s="698"/>
      <c r="C138" s="698"/>
      <c r="D138" s="230"/>
      <c r="E138" s="268">
        <f>'Competitor List'!O117</f>
        <v>612</v>
      </c>
      <c r="F138" s="379"/>
      <c r="G138" s="230"/>
      <c r="H138" s="230"/>
      <c r="I138" s="236"/>
      <c r="J138" s="250"/>
      <c r="K138" s="250"/>
      <c r="L138" s="251"/>
      <c r="M138" s="230"/>
      <c r="N138" s="230"/>
      <c r="O138" s="236"/>
      <c r="P138" s="250"/>
      <c r="Q138" s="250"/>
      <c r="R138" s="251"/>
      <c r="S138" s="118" t="str">
        <f t="shared" si="51"/>
        <v>DQ</v>
      </c>
      <c r="T138" s="118" t="str">
        <f t="shared" si="58"/>
        <v>DQ</v>
      </c>
      <c r="U138" s="269">
        <f t="shared" si="52"/>
        <v>0</v>
      </c>
      <c r="V138" s="87" t="str">
        <f t="shared" si="53"/>
        <v>DQ</v>
      </c>
      <c r="W138" s="118" t="str">
        <f t="shared" ref="W138" si="88" xml:space="preserve"> IF(AND(ISNUMBER(AA138)),RANK(AA138,$AA$27:$AA$176,1)+SUMPRODUCT(($AA$27:$AA$176=AA138)*($Z$27:$Z$176&gt;Z138))+SUMPRODUCT(($AA$27:$AA$176=AA138)*($Z$27:$Z$176=Z138)*($U$27:$U$176&gt;U138))+SUMPRODUCT(($AA$27:$AA$176=AA138)*($Z$27:$Z$176=Z138)*($U$27:$U$176=U138)*($AC$27:$AC$176&lt;AC138)),"DQ")</f>
        <v>DQ</v>
      </c>
      <c r="X138" s="269" t="str">
        <f t="shared" si="50"/>
        <v>DQ</v>
      </c>
      <c r="Y138" s="270" t="str">
        <f t="shared" si="54"/>
        <v>DQ</v>
      </c>
      <c r="Z138" s="93" t="str">
        <f t="shared" si="55"/>
        <v>DQ</v>
      </c>
      <c r="AA138" s="156" t="str">
        <f t="shared" si="56"/>
        <v>DQ</v>
      </c>
      <c r="AB138" s="156"/>
      <c r="AC138" s="290"/>
      <c r="AE138" s="10"/>
      <c r="AF138" s="10"/>
      <c r="AG138" s="10"/>
      <c r="AH138" s="10"/>
      <c r="AI138" s="10"/>
      <c r="AJ138" s="10"/>
      <c r="AK138" s="10"/>
      <c r="AL138" s="10"/>
      <c r="AM138" s="10"/>
      <c r="AN138" s="10"/>
      <c r="AO138" s="10"/>
      <c r="AP138" s="10"/>
    </row>
    <row r="139" spans="1:42" s="288" customFormat="1" ht="14.25" customHeight="1" x14ac:dyDescent="0.3">
      <c r="A139" s="271">
        <v>113</v>
      </c>
      <c r="B139" s="699"/>
      <c r="C139" s="699"/>
      <c r="D139" s="43"/>
      <c r="E139" s="272">
        <f>'Competitor List'!O118</f>
        <v>613</v>
      </c>
      <c r="F139" s="380"/>
      <c r="G139" s="43"/>
      <c r="H139" s="43"/>
      <c r="I139" s="44"/>
      <c r="J139" s="244"/>
      <c r="K139" s="244"/>
      <c r="L139" s="245"/>
      <c r="M139" s="43"/>
      <c r="N139" s="43"/>
      <c r="O139" s="44"/>
      <c r="P139" s="244"/>
      <c r="Q139" s="244"/>
      <c r="R139" s="245"/>
      <c r="S139" s="115" t="str">
        <f t="shared" si="51"/>
        <v>DQ</v>
      </c>
      <c r="T139" s="115" t="str">
        <f t="shared" si="58"/>
        <v>DQ</v>
      </c>
      <c r="U139" s="273">
        <f t="shared" si="52"/>
        <v>0</v>
      </c>
      <c r="V139" s="32" t="str">
        <f t="shared" si="53"/>
        <v>DQ</v>
      </c>
      <c r="W139" s="115" t="str">
        <f t="shared" ref="W139:W140" si="89" xml:space="preserve"> IF(AND(ISNUMBER(AA139)),RANK(AA139,$AA$27:$AA$176,1)+SUMPRODUCT(($AA$27:$AA$176=AA139)*($Z$27:$Z$176&gt;Z139))+SUMPRODUCT(($AA$27:$AA$176=AA139)*($Z$27:$Z$176=Z139)*($U$27:$U$176&gt;U139))+SUMPRODUCT(($AA$27:$AA$176=AA139)*($Z$27:$Z$176=Z139)*($U$27:$U$176=U139)*($E$27:$E$176&lt;E139)),"DQ")</f>
        <v>DQ</v>
      </c>
      <c r="X139" s="273" t="str">
        <f t="shared" si="50"/>
        <v>DQ</v>
      </c>
      <c r="Y139" s="274" t="str">
        <f t="shared" si="54"/>
        <v>DQ</v>
      </c>
      <c r="Z139" s="93" t="str">
        <f t="shared" si="55"/>
        <v>DQ</v>
      </c>
      <c r="AA139" s="156" t="str">
        <f t="shared" si="56"/>
        <v>DQ</v>
      </c>
      <c r="AB139" s="156"/>
      <c r="AC139" s="290"/>
      <c r="AE139" s="10"/>
      <c r="AF139" s="10"/>
      <c r="AG139" s="10"/>
      <c r="AH139" s="10"/>
      <c r="AI139" s="10"/>
      <c r="AJ139" s="10"/>
      <c r="AK139" s="10"/>
      <c r="AL139" s="10"/>
      <c r="AM139" s="10"/>
      <c r="AN139" s="10"/>
    </row>
    <row r="140" spans="1:42" ht="14.25" customHeight="1" thickBot="1" x14ac:dyDescent="0.35">
      <c r="A140" s="279">
        <v>114</v>
      </c>
      <c r="B140" s="701"/>
      <c r="C140" s="701"/>
      <c r="D140" s="231"/>
      <c r="E140" s="280">
        <f>'Competitor List'!O119</f>
        <v>614</v>
      </c>
      <c r="F140" s="381"/>
      <c r="G140" s="231"/>
      <c r="H140" s="231"/>
      <c r="I140" s="237"/>
      <c r="J140" s="253"/>
      <c r="K140" s="253"/>
      <c r="L140" s="254"/>
      <c r="M140" s="231"/>
      <c r="N140" s="231"/>
      <c r="O140" s="237"/>
      <c r="P140" s="253"/>
      <c r="Q140" s="253"/>
      <c r="R140" s="254"/>
      <c r="S140" s="120" t="str">
        <f t="shared" si="51"/>
        <v>DQ</v>
      </c>
      <c r="T140" s="122" t="str">
        <f t="shared" si="58"/>
        <v>DQ</v>
      </c>
      <c r="U140" s="281">
        <f t="shared" si="52"/>
        <v>0</v>
      </c>
      <c r="V140" s="71" t="str">
        <f t="shared" si="53"/>
        <v>DQ</v>
      </c>
      <c r="W140" s="122" t="str">
        <f t="shared" si="89"/>
        <v>DQ</v>
      </c>
      <c r="X140" s="281" t="str">
        <f t="shared" si="50"/>
        <v>DQ</v>
      </c>
      <c r="Y140" s="282" t="str">
        <f t="shared" si="54"/>
        <v>DQ</v>
      </c>
      <c r="Z140" s="93" t="str">
        <f t="shared" si="55"/>
        <v>DQ</v>
      </c>
      <c r="AA140" s="156" t="str">
        <f t="shared" si="56"/>
        <v>DQ</v>
      </c>
      <c r="AB140" s="156"/>
      <c r="AC140" s="290"/>
      <c r="AO140" s="288"/>
      <c r="AP140" s="288"/>
    </row>
    <row r="141" spans="1:42" ht="14.25" customHeight="1" x14ac:dyDescent="0.3">
      <c r="A141" s="284">
        <v>115</v>
      </c>
      <c r="B141" s="702"/>
      <c r="C141" s="702"/>
      <c r="D141" s="234"/>
      <c r="E141" s="285">
        <f>'Competitor List'!O120</f>
        <v>615</v>
      </c>
      <c r="F141" s="378"/>
      <c r="G141" s="234"/>
      <c r="H141" s="234"/>
      <c r="I141" s="235"/>
      <c r="J141" s="255"/>
      <c r="K141" s="256"/>
      <c r="L141" s="257"/>
      <c r="M141" s="234"/>
      <c r="N141" s="234"/>
      <c r="O141" s="235"/>
      <c r="P141" s="256"/>
      <c r="Q141" s="256"/>
      <c r="R141" s="257"/>
      <c r="S141" s="117" t="str">
        <f t="shared" si="51"/>
        <v>DQ</v>
      </c>
      <c r="T141" s="118" t="str">
        <f t="shared" si="58"/>
        <v>DQ</v>
      </c>
      <c r="U141" s="286">
        <f t="shared" si="52"/>
        <v>0</v>
      </c>
      <c r="V141" s="78" t="str">
        <f t="shared" si="53"/>
        <v>DQ</v>
      </c>
      <c r="W141" s="118" t="str">
        <f t="shared" ref="W141" si="90" xml:space="preserve"> IF(AND(ISNUMBER(AA141)),RANK(AA141,$AA$27:$AA$176,1)+SUMPRODUCT(($AA$27:$AA$176=AA141)*($Z$27:$Z$176&gt;Z141))+SUMPRODUCT(($AA$27:$AA$176=AA141)*($Z$27:$Z$176=Z141)*($U$27:$U$176&gt;U141))+SUMPRODUCT(($AA$27:$AA$176=AA141)*($Z$27:$Z$176=Z141)*($U$27:$U$176=U141)*($AC$27:$AC$176&lt;AC141)),"DQ")</f>
        <v>DQ</v>
      </c>
      <c r="X141" s="286" t="str">
        <f t="shared" si="50"/>
        <v>DQ</v>
      </c>
      <c r="Y141" s="287" t="str">
        <f t="shared" si="54"/>
        <v>DQ</v>
      </c>
      <c r="Z141" s="93" t="str">
        <f t="shared" si="55"/>
        <v>DQ</v>
      </c>
      <c r="AA141" s="156" t="str">
        <f t="shared" si="56"/>
        <v>DQ</v>
      </c>
      <c r="AB141" s="156"/>
      <c r="AC141" s="290"/>
      <c r="AE141" s="288"/>
      <c r="AF141" s="288"/>
      <c r="AG141" s="288"/>
      <c r="AH141" s="288"/>
      <c r="AI141" s="288"/>
      <c r="AJ141" s="288"/>
      <c r="AK141" s="288"/>
      <c r="AL141" s="288"/>
      <c r="AM141" s="288"/>
      <c r="AN141" s="288"/>
    </row>
    <row r="142" spans="1:42" ht="14.25" customHeight="1" x14ac:dyDescent="0.3">
      <c r="A142" s="271">
        <v>116</v>
      </c>
      <c r="B142" s="699"/>
      <c r="C142" s="699"/>
      <c r="D142" s="43"/>
      <c r="E142" s="272">
        <f>'Competitor List'!O121</f>
        <v>616</v>
      </c>
      <c r="F142" s="375"/>
      <c r="G142" s="43"/>
      <c r="H142" s="43"/>
      <c r="I142" s="44"/>
      <c r="J142" s="243"/>
      <c r="K142" s="244"/>
      <c r="L142" s="245"/>
      <c r="M142" s="43"/>
      <c r="N142" s="43"/>
      <c r="O142" s="44"/>
      <c r="P142" s="244"/>
      <c r="Q142" s="244"/>
      <c r="R142" s="245"/>
      <c r="S142" s="115" t="str">
        <f t="shared" si="51"/>
        <v>DQ</v>
      </c>
      <c r="T142" s="115" t="str">
        <f t="shared" si="58"/>
        <v>DQ</v>
      </c>
      <c r="U142" s="273">
        <f t="shared" si="52"/>
        <v>0</v>
      </c>
      <c r="V142" s="32" t="str">
        <f t="shared" si="53"/>
        <v>DQ</v>
      </c>
      <c r="W142" s="115" t="str">
        <f t="shared" ref="W142:W143" si="91" xml:space="preserve"> IF(AND(ISNUMBER(AA142)),RANK(AA142,$AA$27:$AA$176,1)+SUMPRODUCT(($AA$27:$AA$176=AA142)*($Z$27:$Z$176&gt;Z142))+SUMPRODUCT(($AA$27:$AA$176=AA142)*($Z$27:$Z$176=Z142)*($U$27:$U$176&gt;U142))+SUMPRODUCT(($AA$27:$AA$176=AA142)*($Z$27:$Z$176=Z142)*($U$27:$U$176=U142)*($E$27:$E$176&lt;E142)),"DQ")</f>
        <v>DQ</v>
      </c>
      <c r="X142" s="273" t="str">
        <f t="shared" si="50"/>
        <v>DQ</v>
      </c>
      <c r="Y142" s="274" t="str">
        <f t="shared" si="54"/>
        <v>DQ</v>
      </c>
      <c r="Z142" s="93" t="str">
        <f t="shared" si="55"/>
        <v>DQ</v>
      </c>
      <c r="AA142" s="156" t="str">
        <f t="shared" si="56"/>
        <v>DQ</v>
      </c>
      <c r="AB142" s="156"/>
      <c r="AC142" s="290"/>
      <c r="AE142" s="288"/>
      <c r="AF142" s="288"/>
      <c r="AG142" s="288"/>
      <c r="AH142" s="288"/>
      <c r="AI142" s="288"/>
      <c r="AJ142" s="288"/>
      <c r="AK142" s="288"/>
      <c r="AL142" s="288"/>
      <c r="AM142" s="288"/>
      <c r="AN142" s="288"/>
    </row>
    <row r="143" spans="1:42" ht="14.25" customHeight="1" thickBot="1" x14ac:dyDescent="0.35">
      <c r="A143" s="275">
        <v>117</v>
      </c>
      <c r="B143" s="700"/>
      <c r="C143" s="700"/>
      <c r="D143" s="232"/>
      <c r="E143" s="276">
        <f>'Competitor List'!O122</f>
        <v>617</v>
      </c>
      <c r="F143" s="376"/>
      <c r="G143" s="232"/>
      <c r="H143" s="232"/>
      <c r="I143" s="233"/>
      <c r="J143" s="246"/>
      <c r="K143" s="247"/>
      <c r="L143" s="248"/>
      <c r="M143" s="232"/>
      <c r="N143" s="232"/>
      <c r="O143" s="233"/>
      <c r="P143" s="247"/>
      <c r="Q143" s="247"/>
      <c r="R143" s="248"/>
      <c r="S143" s="122" t="str">
        <f t="shared" si="51"/>
        <v>DQ</v>
      </c>
      <c r="T143" s="122" t="str">
        <f t="shared" si="58"/>
        <v>DQ</v>
      </c>
      <c r="U143" s="277">
        <f t="shared" si="52"/>
        <v>0</v>
      </c>
      <c r="V143" s="75" t="str">
        <f t="shared" si="53"/>
        <v>DQ</v>
      </c>
      <c r="W143" s="122" t="str">
        <f t="shared" si="91"/>
        <v>DQ</v>
      </c>
      <c r="X143" s="277" t="str">
        <f t="shared" si="50"/>
        <v>DQ</v>
      </c>
      <c r="Y143" s="278" t="str">
        <f t="shared" si="54"/>
        <v>DQ</v>
      </c>
      <c r="Z143" s="93" t="str">
        <f t="shared" si="55"/>
        <v>DQ</v>
      </c>
      <c r="AA143" s="156" t="str">
        <f t="shared" si="56"/>
        <v>DQ</v>
      </c>
      <c r="AB143" s="156"/>
      <c r="AC143" s="290"/>
    </row>
    <row r="144" spans="1:42" ht="14.25" customHeight="1" x14ac:dyDescent="0.3">
      <c r="A144" s="267">
        <v>118</v>
      </c>
      <c r="B144" s="698"/>
      <c r="C144" s="698"/>
      <c r="D144" s="230"/>
      <c r="E144" s="268">
        <f>'Competitor List'!O123</f>
        <v>618</v>
      </c>
      <c r="F144" s="374"/>
      <c r="G144" s="230"/>
      <c r="H144" s="230"/>
      <c r="I144" s="236"/>
      <c r="J144" s="249"/>
      <c r="K144" s="250"/>
      <c r="L144" s="251"/>
      <c r="M144" s="230"/>
      <c r="N144" s="230"/>
      <c r="O144" s="236"/>
      <c r="P144" s="250"/>
      <c r="Q144" s="250"/>
      <c r="R144" s="251"/>
      <c r="S144" s="118" t="str">
        <f t="shared" si="51"/>
        <v>DQ</v>
      </c>
      <c r="T144" s="118" t="str">
        <f t="shared" si="58"/>
        <v>DQ</v>
      </c>
      <c r="U144" s="269">
        <f t="shared" si="52"/>
        <v>0</v>
      </c>
      <c r="V144" s="87" t="str">
        <f t="shared" si="53"/>
        <v>DQ</v>
      </c>
      <c r="W144" s="118" t="str">
        <f t="shared" ref="W144" si="92" xml:space="preserve"> IF(AND(ISNUMBER(AA144)),RANK(AA144,$AA$27:$AA$176,1)+SUMPRODUCT(($AA$27:$AA$176=AA144)*($Z$27:$Z$176&gt;Z144))+SUMPRODUCT(($AA$27:$AA$176=AA144)*($Z$27:$Z$176=Z144)*($U$27:$U$176&gt;U144))+SUMPRODUCT(($AA$27:$AA$176=AA144)*($Z$27:$Z$176=Z144)*($U$27:$U$176=U144)*($AC$27:$AC$176&lt;AC144)),"DQ")</f>
        <v>DQ</v>
      </c>
      <c r="X144" s="269" t="str">
        <f t="shared" si="50"/>
        <v>DQ</v>
      </c>
      <c r="Y144" s="270" t="str">
        <f t="shared" si="54"/>
        <v>DQ</v>
      </c>
      <c r="Z144" s="93" t="str">
        <f t="shared" si="55"/>
        <v>DQ</v>
      </c>
      <c r="AA144" s="156" t="str">
        <f t="shared" si="56"/>
        <v>DQ</v>
      </c>
      <c r="AB144" s="133"/>
      <c r="AC144" s="290"/>
    </row>
    <row r="145" spans="1:29" ht="14.25" customHeight="1" x14ac:dyDescent="0.3">
      <c r="A145" s="271">
        <v>119</v>
      </c>
      <c r="B145" s="699"/>
      <c r="C145" s="699"/>
      <c r="D145" s="43"/>
      <c r="E145" s="272">
        <f>'Competitor List'!O124</f>
        <v>619</v>
      </c>
      <c r="F145" s="375"/>
      <c r="G145" s="43"/>
      <c r="H145" s="43"/>
      <c r="I145" s="44"/>
      <c r="J145" s="243"/>
      <c r="K145" s="244"/>
      <c r="L145" s="245"/>
      <c r="M145" s="43"/>
      <c r="N145" s="43"/>
      <c r="O145" s="44"/>
      <c r="P145" s="244"/>
      <c r="Q145" s="244"/>
      <c r="R145" s="245"/>
      <c r="S145" s="115" t="str">
        <f t="shared" si="51"/>
        <v>DQ</v>
      </c>
      <c r="T145" s="115" t="str">
        <f t="shared" si="58"/>
        <v>DQ</v>
      </c>
      <c r="U145" s="273">
        <f t="shared" si="52"/>
        <v>0</v>
      </c>
      <c r="V145" s="32" t="str">
        <f t="shared" si="53"/>
        <v>DQ</v>
      </c>
      <c r="W145" s="115" t="str">
        <f t="shared" ref="W145:W146" si="93" xml:space="preserve"> IF(AND(ISNUMBER(AA145)),RANK(AA145,$AA$27:$AA$176,1)+SUMPRODUCT(($AA$27:$AA$176=AA145)*($Z$27:$Z$176&gt;Z145))+SUMPRODUCT(($AA$27:$AA$176=AA145)*($Z$27:$Z$176=Z145)*($U$27:$U$176&gt;U145))+SUMPRODUCT(($AA$27:$AA$176=AA145)*($Z$27:$Z$176=Z145)*($U$27:$U$176=U145)*($E$27:$E$176&lt;E145)),"DQ")</f>
        <v>DQ</v>
      </c>
      <c r="X145" s="273" t="str">
        <f t="shared" si="50"/>
        <v>DQ</v>
      </c>
      <c r="Y145" s="274" t="str">
        <f t="shared" si="54"/>
        <v>DQ</v>
      </c>
      <c r="Z145" s="93" t="str">
        <f t="shared" si="55"/>
        <v>DQ</v>
      </c>
      <c r="AA145" s="156" t="str">
        <f t="shared" si="56"/>
        <v>DQ</v>
      </c>
      <c r="AB145" s="133"/>
      <c r="AC145" s="290"/>
    </row>
    <row r="146" spans="1:29" ht="14.25" customHeight="1" thickBot="1" x14ac:dyDescent="0.35">
      <c r="A146" s="279">
        <v>120</v>
      </c>
      <c r="B146" s="701"/>
      <c r="C146" s="701"/>
      <c r="D146" s="231"/>
      <c r="E146" s="280">
        <f>'Competitor List'!O125</f>
        <v>620</v>
      </c>
      <c r="F146" s="377"/>
      <c r="G146" s="231"/>
      <c r="H146" s="231"/>
      <c r="I146" s="237"/>
      <c r="J146" s="252"/>
      <c r="K146" s="253"/>
      <c r="L146" s="254"/>
      <c r="M146" s="231"/>
      <c r="N146" s="231"/>
      <c r="O146" s="237"/>
      <c r="P146" s="253"/>
      <c r="Q146" s="253"/>
      <c r="R146" s="254"/>
      <c r="S146" s="120" t="str">
        <f t="shared" si="51"/>
        <v>DQ</v>
      </c>
      <c r="T146" s="122" t="str">
        <f t="shared" si="58"/>
        <v>DQ</v>
      </c>
      <c r="U146" s="281">
        <f t="shared" si="52"/>
        <v>0</v>
      </c>
      <c r="V146" s="71" t="str">
        <f t="shared" si="53"/>
        <v>DQ</v>
      </c>
      <c r="W146" s="122" t="str">
        <f t="shared" si="93"/>
        <v>DQ</v>
      </c>
      <c r="X146" s="281" t="str">
        <f t="shared" si="50"/>
        <v>DQ</v>
      </c>
      <c r="Y146" s="282" t="str">
        <f t="shared" si="54"/>
        <v>DQ</v>
      </c>
      <c r="Z146" s="93" t="str">
        <f t="shared" si="55"/>
        <v>DQ</v>
      </c>
      <c r="AA146" s="156" t="str">
        <f t="shared" si="56"/>
        <v>DQ</v>
      </c>
      <c r="AB146" s="133"/>
      <c r="AC146" s="290"/>
    </row>
    <row r="147" spans="1:29" ht="14.25" customHeight="1" x14ac:dyDescent="0.3">
      <c r="A147" s="284">
        <v>121</v>
      </c>
      <c r="B147" s="702"/>
      <c r="C147" s="702"/>
      <c r="D147" s="234"/>
      <c r="E147" s="285">
        <f>'Competitor List'!O126</f>
        <v>701</v>
      </c>
      <c r="F147" s="378"/>
      <c r="G147" s="234"/>
      <c r="H147" s="234"/>
      <c r="I147" s="235"/>
      <c r="J147" s="255"/>
      <c r="K147" s="256"/>
      <c r="L147" s="257"/>
      <c r="M147" s="234"/>
      <c r="N147" s="234"/>
      <c r="O147" s="235"/>
      <c r="P147" s="256"/>
      <c r="Q147" s="256"/>
      <c r="R147" s="257"/>
      <c r="S147" s="117" t="str">
        <f t="shared" si="51"/>
        <v>DQ</v>
      </c>
      <c r="T147" s="118" t="str">
        <f t="shared" si="58"/>
        <v>DQ</v>
      </c>
      <c r="U147" s="286">
        <f t="shared" si="52"/>
        <v>0</v>
      </c>
      <c r="V147" s="78" t="str">
        <f t="shared" si="53"/>
        <v>DQ</v>
      </c>
      <c r="W147" s="118" t="str">
        <f t="shared" ref="W147" si="94" xml:space="preserve"> IF(AND(ISNUMBER(AA147)),RANK(AA147,$AA$27:$AA$176,1)+SUMPRODUCT(($AA$27:$AA$176=AA147)*($Z$27:$Z$176&gt;Z147))+SUMPRODUCT(($AA$27:$AA$176=AA147)*($Z$27:$Z$176=Z147)*($U$27:$U$176&gt;U147))+SUMPRODUCT(($AA$27:$AA$176=AA147)*($Z$27:$Z$176=Z147)*($U$27:$U$176=U147)*($AC$27:$AC$176&lt;AC147)),"DQ")</f>
        <v>DQ</v>
      </c>
      <c r="X147" s="286" t="str">
        <f t="shared" si="50"/>
        <v>DQ</v>
      </c>
      <c r="Y147" s="287" t="str">
        <f t="shared" si="54"/>
        <v>DQ</v>
      </c>
      <c r="Z147" s="93" t="str">
        <f t="shared" si="55"/>
        <v>DQ</v>
      </c>
      <c r="AA147" s="156" t="str">
        <f t="shared" si="56"/>
        <v>DQ</v>
      </c>
      <c r="AB147" s="133"/>
      <c r="AC147" s="290"/>
    </row>
    <row r="148" spans="1:29" ht="14.25" customHeight="1" x14ac:dyDescent="0.3">
      <c r="A148" s="271">
        <v>122</v>
      </c>
      <c r="B148" s="699"/>
      <c r="C148" s="699"/>
      <c r="D148" s="43"/>
      <c r="E148" s="272">
        <f>'Competitor List'!O127</f>
        <v>702</v>
      </c>
      <c r="F148" s="375"/>
      <c r="G148" s="43"/>
      <c r="H148" s="43"/>
      <c r="I148" s="44"/>
      <c r="J148" s="243"/>
      <c r="K148" s="244"/>
      <c r="L148" s="245"/>
      <c r="M148" s="43"/>
      <c r="N148" s="43"/>
      <c r="O148" s="44"/>
      <c r="P148" s="244"/>
      <c r="Q148" s="244"/>
      <c r="R148" s="245"/>
      <c r="S148" s="115" t="str">
        <f t="shared" si="51"/>
        <v>DQ</v>
      </c>
      <c r="T148" s="115" t="str">
        <f t="shared" si="58"/>
        <v>DQ</v>
      </c>
      <c r="U148" s="273">
        <f t="shared" si="52"/>
        <v>0</v>
      </c>
      <c r="V148" s="32" t="str">
        <f t="shared" si="53"/>
        <v>DQ</v>
      </c>
      <c r="W148" s="115" t="str">
        <f t="shared" ref="W148:W149" si="95" xml:space="preserve"> IF(AND(ISNUMBER(AA148)),RANK(AA148,$AA$27:$AA$176,1)+SUMPRODUCT(($AA$27:$AA$176=AA148)*($Z$27:$Z$176&gt;Z148))+SUMPRODUCT(($AA$27:$AA$176=AA148)*($Z$27:$Z$176=Z148)*($U$27:$U$176&gt;U148))+SUMPRODUCT(($AA$27:$AA$176=AA148)*($Z$27:$Z$176=Z148)*($U$27:$U$176=U148)*($E$27:$E$176&lt;E148)),"DQ")</f>
        <v>DQ</v>
      </c>
      <c r="X148" s="273" t="str">
        <f t="shared" si="50"/>
        <v>DQ</v>
      </c>
      <c r="Y148" s="274" t="str">
        <f t="shared" si="54"/>
        <v>DQ</v>
      </c>
      <c r="Z148" s="93" t="str">
        <f t="shared" si="55"/>
        <v>DQ</v>
      </c>
      <c r="AA148" s="156" t="str">
        <f t="shared" si="56"/>
        <v>DQ</v>
      </c>
      <c r="AB148" s="133"/>
      <c r="AC148" s="290"/>
    </row>
    <row r="149" spans="1:29" ht="14.25" customHeight="1" thickBot="1" x14ac:dyDescent="0.35">
      <c r="A149" s="275">
        <v>123</v>
      </c>
      <c r="B149" s="700"/>
      <c r="C149" s="700"/>
      <c r="D149" s="232"/>
      <c r="E149" s="276">
        <f>'Competitor List'!O128</f>
        <v>703</v>
      </c>
      <c r="F149" s="376"/>
      <c r="G149" s="232"/>
      <c r="H149" s="232"/>
      <c r="I149" s="233"/>
      <c r="J149" s="246"/>
      <c r="K149" s="247"/>
      <c r="L149" s="248"/>
      <c r="M149" s="232"/>
      <c r="N149" s="232"/>
      <c r="O149" s="233"/>
      <c r="P149" s="247"/>
      <c r="Q149" s="247"/>
      <c r="R149" s="248"/>
      <c r="S149" s="122" t="str">
        <f t="shared" si="51"/>
        <v>DQ</v>
      </c>
      <c r="T149" s="122" t="str">
        <f t="shared" si="58"/>
        <v>DQ</v>
      </c>
      <c r="U149" s="277">
        <f t="shared" si="52"/>
        <v>0</v>
      </c>
      <c r="V149" s="75" t="str">
        <f t="shared" si="53"/>
        <v>DQ</v>
      </c>
      <c r="W149" s="122" t="str">
        <f t="shared" si="95"/>
        <v>DQ</v>
      </c>
      <c r="X149" s="277" t="str">
        <f t="shared" si="50"/>
        <v>DQ</v>
      </c>
      <c r="Y149" s="278" t="str">
        <f t="shared" si="54"/>
        <v>DQ</v>
      </c>
      <c r="Z149" s="93" t="str">
        <f t="shared" si="55"/>
        <v>DQ</v>
      </c>
      <c r="AA149" s="156" t="str">
        <f t="shared" si="56"/>
        <v>DQ</v>
      </c>
      <c r="AB149" s="133"/>
      <c r="AC149" s="290"/>
    </row>
    <row r="150" spans="1:29" ht="14.25" customHeight="1" x14ac:dyDescent="0.3">
      <c r="A150" s="267">
        <v>124</v>
      </c>
      <c r="B150" s="698"/>
      <c r="C150" s="698"/>
      <c r="D150" s="230"/>
      <c r="E150" s="268">
        <f>'Competitor List'!O129</f>
        <v>704</v>
      </c>
      <c r="F150" s="374"/>
      <c r="G150" s="230"/>
      <c r="H150" s="230"/>
      <c r="I150" s="236"/>
      <c r="J150" s="249"/>
      <c r="K150" s="250"/>
      <c r="L150" s="251"/>
      <c r="M150" s="230"/>
      <c r="N150" s="230"/>
      <c r="O150" s="236"/>
      <c r="P150" s="250"/>
      <c r="Q150" s="250"/>
      <c r="R150" s="251"/>
      <c r="S150" s="118" t="str">
        <f t="shared" si="51"/>
        <v>DQ</v>
      </c>
      <c r="T150" s="118" t="str">
        <f t="shared" si="58"/>
        <v>DQ</v>
      </c>
      <c r="U150" s="269">
        <f t="shared" si="52"/>
        <v>0</v>
      </c>
      <c r="V150" s="87" t="str">
        <f t="shared" si="53"/>
        <v>DQ</v>
      </c>
      <c r="W150" s="118" t="str">
        <f t="shared" ref="W150" si="96" xml:space="preserve"> IF(AND(ISNUMBER(AA150)),RANK(AA150,$AA$27:$AA$176,1)+SUMPRODUCT(($AA$27:$AA$176=AA150)*($Z$27:$Z$176&gt;Z150))+SUMPRODUCT(($AA$27:$AA$176=AA150)*($Z$27:$Z$176=Z150)*($U$27:$U$176&gt;U150))+SUMPRODUCT(($AA$27:$AA$176=AA150)*($Z$27:$Z$176=Z150)*($U$27:$U$176=U150)*($AC$27:$AC$176&lt;AC150)),"DQ")</f>
        <v>DQ</v>
      </c>
      <c r="X150" s="269" t="str">
        <f t="shared" si="50"/>
        <v>DQ</v>
      </c>
      <c r="Y150" s="270" t="str">
        <f t="shared" si="54"/>
        <v>DQ</v>
      </c>
      <c r="Z150" s="93" t="str">
        <f t="shared" si="55"/>
        <v>DQ</v>
      </c>
      <c r="AA150" s="156" t="str">
        <f t="shared" si="56"/>
        <v>DQ</v>
      </c>
      <c r="AB150" s="133"/>
      <c r="AC150" s="290"/>
    </row>
    <row r="151" spans="1:29" ht="14.25" customHeight="1" x14ac:dyDescent="0.3">
      <c r="A151" s="271">
        <v>125</v>
      </c>
      <c r="B151" s="699"/>
      <c r="C151" s="699"/>
      <c r="D151" s="43"/>
      <c r="E151" s="272">
        <f>'Competitor List'!O130</f>
        <v>705</v>
      </c>
      <c r="F151" s="375"/>
      <c r="G151" s="43"/>
      <c r="H151" s="43"/>
      <c r="I151" s="44"/>
      <c r="J151" s="243"/>
      <c r="K151" s="244"/>
      <c r="L151" s="245"/>
      <c r="M151" s="43"/>
      <c r="N151" s="43"/>
      <c r="O151" s="44"/>
      <c r="P151" s="244"/>
      <c r="Q151" s="244"/>
      <c r="R151" s="245"/>
      <c r="S151" s="115" t="str">
        <f t="shared" si="51"/>
        <v>DQ</v>
      </c>
      <c r="T151" s="115" t="str">
        <f t="shared" si="58"/>
        <v>DQ</v>
      </c>
      <c r="U151" s="273">
        <f t="shared" si="52"/>
        <v>0</v>
      </c>
      <c r="V151" s="32" t="str">
        <f t="shared" si="53"/>
        <v>DQ</v>
      </c>
      <c r="W151" s="115" t="str">
        <f t="shared" ref="W151:W152" si="97" xml:space="preserve"> IF(AND(ISNUMBER(AA151)),RANK(AA151,$AA$27:$AA$176,1)+SUMPRODUCT(($AA$27:$AA$176=AA151)*($Z$27:$Z$176&gt;Z151))+SUMPRODUCT(($AA$27:$AA$176=AA151)*($Z$27:$Z$176=Z151)*($U$27:$U$176&gt;U151))+SUMPRODUCT(($AA$27:$AA$176=AA151)*($Z$27:$Z$176=Z151)*($U$27:$U$176=U151)*($E$27:$E$176&lt;E151)),"DQ")</f>
        <v>DQ</v>
      </c>
      <c r="X151" s="273" t="str">
        <f t="shared" si="50"/>
        <v>DQ</v>
      </c>
      <c r="Y151" s="274" t="str">
        <f t="shared" si="54"/>
        <v>DQ</v>
      </c>
      <c r="Z151" s="93" t="str">
        <f t="shared" si="55"/>
        <v>DQ</v>
      </c>
      <c r="AA151" s="156" t="str">
        <f t="shared" si="56"/>
        <v>DQ</v>
      </c>
      <c r="AB151" s="133"/>
      <c r="AC151" s="290"/>
    </row>
    <row r="152" spans="1:29" ht="14.25" customHeight="1" thickBot="1" x14ac:dyDescent="0.35">
      <c r="A152" s="279">
        <v>126</v>
      </c>
      <c r="B152" s="701"/>
      <c r="C152" s="701"/>
      <c r="D152" s="231"/>
      <c r="E152" s="280">
        <f>'Competitor List'!O131</f>
        <v>706</v>
      </c>
      <c r="F152" s="377"/>
      <c r="G152" s="231"/>
      <c r="H152" s="231"/>
      <c r="I152" s="237"/>
      <c r="J152" s="252"/>
      <c r="K152" s="253"/>
      <c r="L152" s="254"/>
      <c r="M152" s="231"/>
      <c r="N152" s="231"/>
      <c r="O152" s="237"/>
      <c r="P152" s="253"/>
      <c r="Q152" s="253"/>
      <c r="R152" s="254"/>
      <c r="S152" s="120" t="str">
        <f t="shared" si="51"/>
        <v>DQ</v>
      </c>
      <c r="T152" s="122" t="str">
        <f t="shared" si="58"/>
        <v>DQ</v>
      </c>
      <c r="U152" s="281">
        <f t="shared" si="52"/>
        <v>0</v>
      </c>
      <c r="V152" s="71" t="str">
        <f t="shared" si="53"/>
        <v>DQ</v>
      </c>
      <c r="W152" s="122" t="str">
        <f t="shared" si="97"/>
        <v>DQ</v>
      </c>
      <c r="X152" s="281" t="str">
        <f t="shared" si="50"/>
        <v>DQ</v>
      </c>
      <c r="Y152" s="282" t="str">
        <f t="shared" si="54"/>
        <v>DQ</v>
      </c>
      <c r="Z152" s="93" t="str">
        <f t="shared" si="55"/>
        <v>DQ</v>
      </c>
      <c r="AA152" s="156" t="str">
        <f t="shared" si="56"/>
        <v>DQ</v>
      </c>
      <c r="AB152" s="133"/>
      <c r="AC152" s="290"/>
    </row>
    <row r="153" spans="1:29" ht="14.25" customHeight="1" x14ac:dyDescent="0.3">
      <c r="A153" s="284">
        <v>127</v>
      </c>
      <c r="B153" s="702"/>
      <c r="C153" s="702"/>
      <c r="D153" s="234"/>
      <c r="E153" s="285">
        <f>'Competitor List'!O132</f>
        <v>707</v>
      </c>
      <c r="F153" s="378"/>
      <c r="G153" s="234"/>
      <c r="H153" s="234"/>
      <c r="I153" s="235"/>
      <c r="J153" s="255"/>
      <c r="K153" s="256"/>
      <c r="L153" s="257"/>
      <c r="M153" s="234"/>
      <c r="N153" s="234"/>
      <c r="O153" s="235"/>
      <c r="P153" s="256"/>
      <c r="Q153" s="256"/>
      <c r="R153" s="257"/>
      <c r="S153" s="117" t="str">
        <f t="shared" si="51"/>
        <v>DQ</v>
      </c>
      <c r="T153" s="118" t="str">
        <f t="shared" si="58"/>
        <v>DQ</v>
      </c>
      <c r="U153" s="286">
        <f t="shared" si="52"/>
        <v>0</v>
      </c>
      <c r="V153" s="78" t="str">
        <f t="shared" si="53"/>
        <v>DQ</v>
      </c>
      <c r="W153" s="118" t="str">
        <f t="shared" ref="W153" si="98" xml:space="preserve"> IF(AND(ISNUMBER(AA153)),RANK(AA153,$AA$27:$AA$176,1)+SUMPRODUCT(($AA$27:$AA$176=AA153)*($Z$27:$Z$176&gt;Z153))+SUMPRODUCT(($AA$27:$AA$176=AA153)*($Z$27:$Z$176=Z153)*($U$27:$U$176&gt;U153))+SUMPRODUCT(($AA$27:$AA$176=AA153)*($Z$27:$Z$176=Z153)*($U$27:$U$176=U153)*($AC$27:$AC$176&lt;AC153)),"DQ")</f>
        <v>DQ</v>
      </c>
      <c r="X153" s="286" t="str">
        <f t="shared" si="50"/>
        <v>DQ</v>
      </c>
      <c r="Y153" s="287" t="str">
        <f t="shared" si="54"/>
        <v>DQ</v>
      </c>
      <c r="Z153" s="93" t="str">
        <f t="shared" si="55"/>
        <v>DQ</v>
      </c>
      <c r="AA153" s="156" t="str">
        <f t="shared" si="56"/>
        <v>DQ</v>
      </c>
      <c r="AB153" s="133"/>
      <c r="AC153" s="290"/>
    </row>
    <row r="154" spans="1:29" ht="14.25" customHeight="1" x14ac:dyDescent="0.3">
      <c r="A154" s="271">
        <v>128</v>
      </c>
      <c r="B154" s="699"/>
      <c r="C154" s="699"/>
      <c r="D154" s="43"/>
      <c r="E154" s="272">
        <f>'Competitor List'!O133</f>
        <v>708</v>
      </c>
      <c r="F154" s="375"/>
      <c r="G154" s="43"/>
      <c r="H154" s="43"/>
      <c r="I154" s="44"/>
      <c r="J154" s="243"/>
      <c r="K154" s="244"/>
      <c r="L154" s="245"/>
      <c r="M154" s="43"/>
      <c r="N154" s="43"/>
      <c r="O154" s="44"/>
      <c r="P154" s="244"/>
      <c r="Q154" s="244"/>
      <c r="R154" s="245"/>
      <c r="S154" s="115" t="str">
        <f t="shared" si="51"/>
        <v>DQ</v>
      </c>
      <c r="T154" s="115" t="str">
        <f t="shared" si="58"/>
        <v>DQ</v>
      </c>
      <c r="U154" s="273">
        <f t="shared" si="52"/>
        <v>0</v>
      </c>
      <c r="V154" s="32" t="str">
        <f t="shared" si="53"/>
        <v>DQ</v>
      </c>
      <c r="W154" s="115" t="str">
        <f t="shared" ref="W154:W155" si="99" xml:space="preserve"> IF(AND(ISNUMBER(AA154)),RANK(AA154,$AA$27:$AA$176,1)+SUMPRODUCT(($AA$27:$AA$176=AA154)*($Z$27:$Z$176&gt;Z154))+SUMPRODUCT(($AA$27:$AA$176=AA154)*($Z$27:$Z$176=Z154)*($U$27:$U$176&gt;U154))+SUMPRODUCT(($AA$27:$AA$176=AA154)*($Z$27:$Z$176=Z154)*($U$27:$U$176=U154)*($E$27:$E$176&lt;E154)),"DQ")</f>
        <v>DQ</v>
      </c>
      <c r="X154" s="273" t="str">
        <f t="shared" si="50"/>
        <v>DQ</v>
      </c>
      <c r="Y154" s="274" t="str">
        <f t="shared" si="54"/>
        <v>DQ</v>
      </c>
      <c r="Z154" s="93" t="str">
        <f t="shared" si="55"/>
        <v>DQ</v>
      </c>
      <c r="AA154" s="156" t="str">
        <f t="shared" si="56"/>
        <v>DQ</v>
      </c>
      <c r="AB154" s="133"/>
      <c r="AC154" s="290"/>
    </row>
    <row r="155" spans="1:29" ht="14.25" customHeight="1" thickBot="1" x14ac:dyDescent="0.35">
      <c r="A155" s="275">
        <v>129</v>
      </c>
      <c r="B155" s="700"/>
      <c r="C155" s="700"/>
      <c r="D155" s="232"/>
      <c r="E155" s="276">
        <f>'Competitor List'!O134</f>
        <v>709</v>
      </c>
      <c r="F155" s="376"/>
      <c r="G155" s="232"/>
      <c r="H155" s="232"/>
      <c r="I155" s="233"/>
      <c r="J155" s="246"/>
      <c r="K155" s="247"/>
      <c r="L155" s="248"/>
      <c r="M155" s="232"/>
      <c r="N155" s="232"/>
      <c r="O155" s="233"/>
      <c r="P155" s="247"/>
      <c r="Q155" s="247"/>
      <c r="R155" s="248"/>
      <c r="S155" s="122" t="str">
        <f t="shared" si="51"/>
        <v>DQ</v>
      </c>
      <c r="T155" s="122" t="str">
        <f t="shared" si="58"/>
        <v>DQ</v>
      </c>
      <c r="U155" s="277">
        <f t="shared" si="52"/>
        <v>0</v>
      </c>
      <c r="V155" s="75" t="str">
        <f t="shared" si="53"/>
        <v>DQ</v>
      </c>
      <c r="W155" s="122" t="str">
        <f t="shared" si="99"/>
        <v>DQ</v>
      </c>
      <c r="X155" s="277" t="str">
        <f t="shared" ref="X155:X176" si="100">IF(AND(ISNUMBER(T155),ISNUMBER(W155)), SUM(T155,W155),"DQ")</f>
        <v>DQ</v>
      </c>
      <c r="Y155" s="278" t="str">
        <f t="shared" si="54"/>
        <v>DQ</v>
      </c>
      <c r="Z155" s="93" t="str">
        <f t="shared" si="55"/>
        <v>DQ</v>
      </c>
      <c r="AA155" s="156" t="str">
        <f t="shared" si="56"/>
        <v>DQ</v>
      </c>
      <c r="AB155" s="133"/>
      <c r="AC155" s="290"/>
    </row>
    <row r="156" spans="1:29" ht="14.25" customHeight="1" x14ac:dyDescent="0.3">
      <c r="A156" s="267">
        <v>130</v>
      </c>
      <c r="B156" s="698"/>
      <c r="C156" s="698"/>
      <c r="D156" s="230"/>
      <c r="E156" s="268">
        <f>'Competitor List'!O135</f>
        <v>710</v>
      </c>
      <c r="F156" s="374"/>
      <c r="G156" s="230"/>
      <c r="H156" s="230"/>
      <c r="I156" s="236"/>
      <c r="J156" s="249"/>
      <c r="K156" s="250"/>
      <c r="L156" s="251"/>
      <c r="M156" s="230"/>
      <c r="N156" s="230"/>
      <c r="O156" s="236"/>
      <c r="P156" s="250"/>
      <c r="Q156" s="250"/>
      <c r="R156" s="251"/>
      <c r="S156" s="118" t="str">
        <f t="shared" ref="S156:S176" si="101" xml:space="preserve"> IF(AND(SUM(G156,J156,M156,P156)&gt;0,ISNONTEXT(G156),ISNONTEXT(J156),ISNONTEXT(M156),ISNONTEXT(P156)),SUM(G156,J156,M156,P156),"DQ")</f>
        <v>DQ</v>
      </c>
      <c r="T156" s="118" t="str">
        <f t="shared" si="58"/>
        <v>DQ</v>
      </c>
      <c r="U156" s="269">
        <f t="shared" ref="U156:U176" si="102">H156+K156+N156+Q156</f>
        <v>0</v>
      </c>
      <c r="V156" s="87" t="str">
        <f t="shared" ref="V156:V176" si="103">IF(AND(SUM(I156,L156,O156,R156)&gt;0,ISNONTEXT(I156),ISNONTEXT(L156),ISNONTEXT(O156),ISNONTEXT(R156)),(I156+L156+O156+R156) / ((I156&lt;&gt;0)+(L156&lt;&gt;0)+(O156&lt;&gt;0)+(R156&lt;&gt;0)),"DQ")</f>
        <v>DQ</v>
      </c>
      <c r="W156" s="118" t="str">
        <f t="shared" ref="W156" si="104" xml:space="preserve"> IF(AND(ISNUMBER(AA156)),RANK(AA156,$AA$27:$AA$176,1)+SUMPRODUCT(($AA$27:$AA$176=AA156)*($Z$27:$Z$176&gt;Z156))+SUMPRODUCT(($AA$27:$AA$176=AA156)*($Z$27:$Z$176=Z156)*($U$27:$U$176&gt;U156))+SUMPRODUCT(($AA$27:$AA$176=AA156)*($Z$27:$Z$176=Z156)*($U$27:$U$176=U156)*($AC$27:$AC$176&lt;AC156)),"DQ")</f>
        <v>DQ</v>
      </c>
      <c r="X156" s="269" t="str">
        <f t="shared" si="100"/>
        <v>DQ</v>
      </c>
      <c r="Y156" s="270" t="str">
        <f t="shared" ref="Y156:Y176" si="105" xml:space="preserve"> IF(AND(ISNUMBER(X156)),RANK(X156,$X$27:$X$176,1)+SUMPRODUCT(($X$27:$X$176=X156)*($AA$27:$AA$176&lt;AA156))+SUMPRODUCT(($X$27:$X$176=X156)*($AA$27:$AA$176=AA156)*($Z$27:$Z$176&gt;Z156)+SUMPRODUCT(($X$27:$X$176=X156)*($AA$27:$AA$176=AA156)*($Z$27:$Z$176=Z156)*($U$27:$U$176&gt;U156))),"DQ")</f>
        <v>DQ</v>
      </c>
      <c r="Z156" s="93" t="str">
        <f t="shared" ref="Z156:Z176" si="106" xml:space="preserve"> IF(AND(SUM(G156,J156,M156,P156)&gt;0,ISNONTEXT(G156),ISNONTEXT(J156),ISNONTEXT(M156),ISNONTEXT(P156)),SUM(G156,J156,M156,P156),"DQ")</f>
        <v>DQ</v>
      </c>
      <c r="AA156" s="156" t="str">
        <f t="shared" ref="AA156:AA176" si="107">IF(AND(SUM(I156,L156,O156,R156)&gt;0,ISNONTEXT(I156),ISNONTEXT(L156),ISNONTEXT(O156),ISNONTEXT(R156)),(I156+L156+O156+R156) / ((I156&lt;&gt;0)+(L156&lt;&gt;0)+(O156&lt;&gt;0)+(R156&lt;&gt;0)),"DQ")</f>
        <v>DQ</v>
      </c>
      <c r="AB156" s="133"/>
      <c r="AC156" s="290"/>
    </row>
    <row r="157" spans="1:29" ht="14.25" customHeight="1" x14ac:dyDescent="0.3">
      <c r="A157" s="271">
        <v>131</v>
      </c>
      <c r="B157" s="699"/>
      <c r="C157" s="699"/>
      <c r="D157" s="43"/>
      <c r="E157" s="272">
        <f>'Competitor List'!O136</f>
        <v>711</v>
      </c>
      <c r="F157" s="375"/>
      <c r="G157" s="43"/>
      <c r="H157" s="43"/>
      <c r="I157" s="44"/>
      <c r="J157" s="243"/>
      <c r="K157" s="244"/>
      <c r="L157" s="245"/>
      <c r="M157" s="43"/>
      <c r="N157" s="43"/>
      <c r="O157" s="44"/>
      <c r="P157" s="244"/>
      <c r="Q157" s="244"/>
      <c r="R157" s="245"/>
      <c r="S157" s="115" t="str">
        <f t="shared" si="101"/>
        <v>DQ</v>
      </c>
      <c r="T157" s="115" t="str">
        <f t="shared" si="58"/>
        <v>DQ</v>
      </c>
      <c r="U157" s="273">
        <f t="shared" si="102"/>
        <v>0</v>
      </c>
      <c r="V157" s="32" t="str">
        <f t="shared" si="103"/>
        <v>DQ</v>
      </c>
      <c r="W157" s="115" t="str">
        <f t="shared" ref="W157:W158" si="108" xml:space="preserve"> IF(AND(ISNUMBER(AA157)),RANK(AA157,$AA$27:$AA$176,1)+SUMPRODUCT(($AA$27:$AA$176=AA157)*($Z$27:$Z$176&gt;Z157))+SUMPRODUCT(($AA$27:$AA$176=AA157)*($Z$27:$Z$176=Z157)*($U$27:$U$176&gt;U157))+SUMPRODUCT(($AA$27:$AA$176=AA157)*($Z$27:$Z$176=Z157)*($U$27:$U$176=U157)*($E$27:$E$176&lt;E157)),"DQ")</f>
        <v>DQ</v>
      </c>
      <c r="X157" s="273" t="str">
        <f t="shared" si="100"/>
        <v>DQ</v>
      </c>
      <c r="Y157" s="274" t="str">
        <f t="shared" si="105"/>
        <v>DQ</v>
      </c>
      <c r="Z157" s="93" t="str">
        <f t="shared" si="106"/>
        <v>DQ</v>
      </c>
      <c r="AA157" s="156" t="str">
        <f t="shared" si="107"/>
        <v>DQ</v>
      </c>
      <c r="AB157" s="133"/>
      <c r="AC157" s="290"/>
    </row>
    <row r="158" spans="1:29" ht="14.25" customHeight="1" thickBot="1" x14ac:dyDescent="0.35">
      <c r="A158" s="279">
        <v>132</v>
      </c>
      <c r="B158" s="701"/>
      <c r="C158" s="701"/>
      <c r="D158" s="231"/>
      <c r="E158" s="280">
        <f>'Competitor List'!O137</f>
        <v>712</v>
      </c>
      <c r="F158" s="377"/>
      <c r="G158" s="231"/>
      <c r="H158" s="231"/>
      <c r="I158" s="237"/>
      <c r="J158" s="252"/>
      <c r="K158" s="253"/>
      <c r="L158" s="254"/>
      <c r="M158" s="231"/>
      <c r="N158" s="231"/>
      <c r="O158" s="237"/>
      <c r="P158" s="253"/>
      <c r="Q158" s="253"/>
      <c r="R158" s="254"/>
      <c r="S158" s="120" t="str">
        <f t="shared" si="101"/>
        <v>DQ</v>
      </c>
      <c r="T158" s="122" t="str">
        <f t="shared" ref="T158:T176" si="109" xml:space="preserve"> IF(AND(ISNUMBER(Z158)),RANK(Z158,$Z$27:$Z$176,0)+SUMPRODUCT(($Z$27:$Z$176=Z158)*($AA$27:$AA$176&lt;AA158))+SUMPRODUCT(($Z$27:$Z$176=Z158)*($AA$27:$AA$176=AA158)*($U$27:$U$176&gt;U158))+SUMPRODUCT(($Z$27:$Z$176=Z158)*($AA$27:$AA$176=AA158)*($U$27:$U$176=U158)*($AC$27:$AC$176&lt;AC158)),"DQ")</f>
        <v>DQ</v>
      </c>
      <c r="U158" s="281">
        <f t="shared" si="102"/>
        <v>0</v>
      </c>
      <c r="V158" s="71" t="str">
        <f t="shared" si="103"/>
        <v>DQ</v>
      </c>
      <c r="W158" s="122" t="str">
        <f t="shared" si="108"/>
        <v>DQ</v>
      </c>
      <c r="X158" s="281" t="str">
        <f t="shared" si="100"/>
        <v>DQ</v>
      </c>
      <c r="Y158" s="282" t="str">
        <f t="shared" si="105"/>
        <v>DQ</v>
      </c>
      <c r="Z158" s="93" t="str">
        <f t="shared" si="106"/>
        <v>DQ</v>
      </c>
      <c r="AA158" s="156" t="str">
        <f t="shared" si="107"/>
        <v>DQ</v>
      </c>
      <c r="AB158" s="133"/>
      <c r="AC158" s="290"/>
    </row>
    <row r="159" spans="1:29" ht="14.25" customHeight="1" x14ac:dyDescent="0.3">
      <c r="A159" s="284">
        <v>133</v>
      </c>
      <c r="B159" s="702"/>
      <c r="C159" s="702"/>
      <c r="D159" s="234"/>
      <c r="E159" s="285">
        <f>'Competitor List'!O138</f>
        <v>713</v>
      </c>
      <c r="F159" s="378"/>
      <c r="G159" s="234"/>
      <c r="H159" s="234"/>
      <c r="I159" s="235"/>
      <c r="J159" s="255"/>
      <c r="K159" s="256"/>
      <c r="L159" s="257"/>
      <c r="M159" s="234"/>
      <c r="N159" s="234"/>
      <c r="O159" s="235"/>
      <c r="P159" s="256"/>
      <c r="Q159" s="256"/>
      <c r="R159" s="257"/>
      <c r="S159" s="117" t="str">
        <f t="shared" si="101"/>
        <v>DQ</v>
      </c>
      <c r="T159" s="118" t="str">
        <f t="shared" si="109"/>
        <v>DQ</v>
      </c>
      <c r="U159" s="286">
        <f t="shared" si="102"/>
        <v>0</v>
      </c>
      <c r="V159" s="78" t="str">
        <f t="shared" si="103"/>
        <v>DQ</v>
      </c>
      <c r="W159" s="118" t="str">
        <f t="shared" ref="W159" si="110" xml:space="preserve"> IF(AND(ISNUMBER(AA159)),RANK(AA159,$AA$27:$AA$176,1)+SUMPRODUCT(($AA$27:$AA$176=AA159)*($Z$27:$Z$176&gt;Z159))+SUMPRODUCT(($AA$27:$AA$176=AA159)*($Z$27:$Z$176=Z159)*($U$27:$U$176&gt;U159))+SUMPRODUCT(($AA$27:$AA$176=AA159)*($Z$27:$Z$176=Z159)*($U$27:$U$176=U159)*($AC$27:$AC$176&lt;AC159)),"DQ")</f>
        <v>DQ</v>
      </c>
      <c r="X159" s="286" t="str">
        <f t="shared" si="100"/>
        <v>DQ</v>
      </c>
      <c r="Y159" s="287" t="str">
        <f t="shared" si="105"/>
        <v>DQ</v>
      </c>
      <c r="Z159" s="93" t="str">
        <f t="shared" si="106"/>
        <v>DQ</v>
      </c>
      <c r="AA159" s="156" t="str">
        <f t="shared" si="107"/>
        <v>DQ</v>
      </c>
      <c r="AB159" s="133"/>
      <c r="AC159" s="290"/>
    </row>
    <row r="160" spans="1:29" ht="14.25" customHeight="1" x14ac:dyDescent="0.3">
      <c r="A160" s="271">
        <v>134</v>
      </c>
      <c r="B160" s="699"/>
      <c r="C160" s="699"/>
      <c r="D160" s="43"/>
      <c r="E160" s="272">
        <f>'Competitor List'!O139</f>
        <v>714</v>
      </c>
      <c r="F160" s="375"/>
      <c r="G160" s="43"/>
      <c r="H160" s="43"/>
      <c r="I160" s="44"/>
      <c r="J160" s="243"/>
      <c r="K160" s="244"/>
      <c r="L160" s="245"/>
      <c r="M160" s="43"/>
      <c r="N160" s="43"/>
      <c r="O160" s="44"/>
      <c r="P160" s="244"/>
      <c r="Q160" s="244"/>
      <c r="R160" s="245"/>
      <c r="S160" s="115" t="str">
        <f t="shared" si="101"/>
        <v>DQ</v>
      </c>
      <c r="T160" s="115" t="str">
        <f t="shared" si="109"/>
        <v>DQ</v>
      </c>
      <c r="U160" s="273">
        <f t="shared" si="102"/>
        <v>0</v>
      </c>
      <c r="V160" s="32" t="str">
        <f t="shared" si="103"/>
        <v>DQ</v>
      </c>
      <c r="W160" s="115" t="str">
        <f t="shared" ref="W160:W161" si="111" xml:space="preserve"> IF(AND(ISNUMBER(AA160)),RANK(AA160,$AA$27:$AA$176,1)+SUMPRODUCT(($AA$27:$AA$176=AA160)*($Z$27:$Z$176&gt;Z160))+SUMPRODUCT(($AA$27:$AA$176=AA160)*($Z$27:$Z$176=Z160)*($U$27:$U$176&gt;U160))+SUMPRODUCT(($AA$27:$AA$176=AA160)*($Z$27:$Z$176=Z160)*($U$27:$U$176=U160)*($E$27:$E$176&lt;E160)),"DQ")</f>
        <v>DQ</v>
      </c>
      <c r="X160" s="273" t="str">
        <f t="shared" si="100"/>
        <v>DQ</v>
      </c>
      <c r="Y160" s="274" t="str">
        <f t="shared" si="105"/>
        <v>DQ</v>
      </c>
      <c r="Z160" s="93" t="str">
        <f t="shared" si="106"/>
        <v>DQ</v>
      </c>
      <c r="AA160" s="156" t="str">
        <f t="shared" si="107"/>
        <v>DQ</v>
      </c>
      <c r="AB160" s="133"/>
      <c r="AC160" s="290"/>
    </row>
    <row r="161" spans="1:29" ht="14.25" customHeight="1" thickBot="1" x14ac:dyDescent="0.35">
      <c r="A161" s="275">
        <v>135</v>
      </c>
      <c r="B161" s="700"/>
      <c r="C161" s="700"/>
      <c r="D161" s="232"/>
      <c r="E161" s="276">
        <f>'Competitor List'!O140</f>
        <v>715</v>
      </c>
      <c r="F161" s="376"/>
      <c r="G161" s="232"/>
      <c r="H161" s="232"/>
      <c r="I161" s="233"/>
      <c r="J161" s="246"/>
      <c r="K161" s="247"/>
      <c r="L161" s="248"/>
      <c r="M161" s="232"/>
      <c r="N161" s="232"/>
      <c r="O161" s="233"/>
      <c r="P161" s="247"/>
      <c r="Q161" s="247"/>
      <c r="R161" s="248"/>
      <c r="S161" s="122" t="str">
        <f t="shared" si="101"/>
        <v>DQ</v>
      </c>
      <c r="T161" s="122" t="str">
        <f t="shared" si="109"/>
        <v>DQ</v>
      </c>
      <c r="U161" s="277">
        <f t="shared" si="102"/>
        <v>0</v>
      </c>
      <c r="V161" s="75" t="str">
        <f t="shared" si="103"/>
        <v>DQ</v>
      </c>
      <c r="W161" s="122" t="str">
        <f t="shared" si="111"/>
        <v>DQ</v>
      </c>
      <c r="X161" s="277" t="str">
        <f t="shared" si="100"/>
        <v>DQ</v>
      </c>
      <c r="Y161" s="278" t="str">
        <f t="shared" si="105"/>
        <v>DQ</v>
      </c>
      <c r="Z161" s="93" t="str">
        <f t="shared" si="106"/>
        <v>DQ</v>
      </c>
      <c r="AA161" s="156" t="str">
        <f t="shared" si="107"/>
        <v>DQ</v>
      </c>
      <c r="AB161" s="133"/>
      <c r="AC161" s="290"/>
    </row>
    <row r="162" spans="1:29" ht="14.25" customHeight="1" x14ac:dyDescent="0.3">
      <c r="A162" s="267">
        <v>136</v>
      </c>
      <c r="B162" s="698"/>
      <c r="C162" s="698"/>
      <c r="D162" s="230"/>
      <c r="E162" s="268">
        <f>'Competitor List'!O141</f>
        <v>716</v>
      </c>
      <c r="F162" s="374"/>
      <c r="G162" s="230"/>
      <c r="H162" s="230"/>
      <c r="I162" s="236"/>
      <c r="J162" s="249"/>
      <c r="K162" s="250"/>
      <c r="L162" s="251"/>
      <c r="M162" s="230"/>
      <c r="N162" s="230"/>
      <c r="O162" s="236"/>
      <c r="P162" s="250"/>
      <c r="Q162" s="250"/>
      <c r="R162" s="251"/>
      <c r="S162" s="118" t="str">
        <f t="shared" si="101"/>
        <v>DQ</v>
      </c>
      <c r="T162" s="118" t="str">
        <f t="shared" si="109"/>
        <v>DQ</v>
      </c>
      <c r="U162" s="269">
        <f t="shared" si="102"/>
        <v>0</v>
      </c>
      <c r="V162" s="87" t="str">
        <f t="shared" si="103"/>
        <v>DQ</v>
      </c>
      <c r="W162" s="118" t="str">
        <f t="shared" ref="W162" si="112" xml:space="preserve"> IF(AND(ISNUMBER(AA162)),RANK(AA162,$AA$27:$AA$176,1)+SUMPRODUCT(($AA$27:$AA$176=AA162)*($Z$27:$Z$176&gt;Z162))+SUMPRODUCT(($AA$27:$AA$176=AA162)*($Z$27:$Z$176=Z162)*($U$27:$U$176&gt;U162))+SUMPRODUCT(($AA$27:$AA$176=AA162)*($Z$27:$Z$176=Z162)*($U$27:$U$176=U162)*($AC$27:$AC$176&lt;AC162)),"DQ")</f>
        <v>DQ</v>
      </c>
      <c r="X162" s="269" t="str">
        <f t="shared" si="100"/>
        <v>DQ</v>
      </c>
      <c r="Y162" s="270" t="str">
        <f t="shared" si="105"/>
        <v>DQ</v>
      </c>
      <c r="Z162" s="93" t="str">
        <f t="shared" si="106"/>
        <v>DQ</v>
      </c>
      <c r="AA162" s="156" t="str">
        <f t="shared" si="107"/>
        <v>DQ</v>
      </c>
      <c r="AB162" s="133"/>
      <c r="AC162" s="290"/>
    </row>
    <row r="163" spans="1:29" ht="14.25" customHeight="1" x14ac:dyDescent="0.3">
      <c r="A163" s="271">
        <v>137</v>
      </c>
      <c r="B163" s="699"/>
      <c r="C163" s="699"/>
      <c r="D163" s="43"/>
      <c r="E163" s="272">
        <f>'Competitor List'!O142</f>
        <v>717</v>
      </c>
      <c r="F163" s="375"/>
      <c r="G163" s="43"/>
      <c r="H163" s="43"/>
      <c r="I163" s="44"/>
      <c r="J163" s="243"/>
      <c r="K163" s="244"/>
      <c r="L163" s="245"/>
      <c r="M163" s="43"/>
      <c r="N163" s="43"/>
      <c r="O163" s="44"/>
      <c r="P163" s="244"/>
      <c r="Q163" s="244"/>
      <c r="R163" s="245"/>
      <c r="S163" s="115" t="str">
        <f t="shared" si="101"/>
        <v>DQ</v>
      </c>
      <c r="T163" s="115" t="str">
        <f t="shared" si="109"/>
        <v>DQ</v>
      </c>
      <c r="U163" s="273">
        <f t="shared" si="102"/>
        <v>0</v>
      </c>
      <c r="V163" s="32" t="str">
        <f t="shared" si="103"/>
        <v>DQ</v>
      </c>
      <c r="W163" s="115" t="str">
        <f t="shared" ref="W163:W164" si="113" xml:space="preserve"> IF(AND(ISNUMBER(AA163)),RANK(AA163,$AA$27:$AA$176,1)+SUMPRODUCT(($AA$27:$AA$176=AA163)*($Z$27:$Z$176&gt;Z163))+SUMPRODUCT(($AA$27:$AA$176=AA163)*($Z$27:$Z$176=Z163)*($U$27:$U$176&gt;U163))+SUMPRODUCT(($AA$27:$AA$176=AA163)*($Z$27:$Z$176=Z163)*($U$27:$U$176=U163)*($E$27:$E$176&lt;E163)),"DQ")</f>
        <v>DQ</v>
      </c>
      <c r="X163" s="273" t="str">
        <f t="shared" si="100"/>
        <v>DQ</v>
      </c>
      <c r="Y163" s="274" t="str">
        <f t="shared" si="105"/>
        <v>DQ</v>
      </c>
      <c r="Z163" s="93" t="str">
        <f t="shared" si="106"/>
        <v>DQ</v>
      </c>
      <c r="AA163" s="156" t="str">
        <f t="shared" si="107"/>
        <v>DQ</v>
      </c>
      <c r="AB163" s="133"/>
      <c r="AC163" s="290"/>
    </row>
    <row r="164" spans="1:29" ht="14.25" customHeight="1" thickBot="1" x14ac:dyDescent="0.35">
      <c r="A164" s="279">
        <v>138</v>
      </c>
      <c r="B164" s="701"/>
      <c r="C164" s="701"/>
      <c r="D164" s="231"/>
      <c r="E164" s="280">
        <f>'Competitor List'!O143</f>
        <v>718</v>
      </c>
      <c r="F164" s="377"/>
      <c r="G164" s="231"/>
      <c r="H164" s="231"/>
      <c r="I164" s="237"/>
      <c r="J164" s="252"/>
      <c r="K164" s="253"/>
      <c r="L164" s="254"/>
      <c r="M164" s="231"/>
      <c r="N164" s="231"/>
      <c r="O164" s="237"/>
      <c r="P164" s="253"/>
      <c r="Q164" s="253"/>
      <c r="R164" s="254"/>
      <c r="S164" s="120" t="str">
        <f t="shared" si="101"/>
        <v>DQ</v>
      </c>
      <c r="T164" s="122" t="str">
        <f t="shared" si="109"/>
        <v>DQ</v>
      </c>
      <c r="U164" s="281">
        <f t="shared" si="102"/>
        <v>0</v>
      </c>
      <c r="V164" s="71" t="str">
        <f t="shared" si="103"/>
        <v>DQ</v>
      </c>
      <c r="W164" s="122" t="str">
        <f t="shared" si="113"/>
        <v>DQ</v>
      </c>
      <c r="X164" s="281" t="str">
        <f t="shared" si="100"/>
        <v>DQ</v>
      </c>
      <c r="Y164" s="282" t="str">
        <f t="shared" si="105"/>
        <v>DQ</v>
      </c>
      <c r="Z164" s="93" t="str">
        <f t="shared" si="106"/>
        <v>DQ</v>
      </c>
      <c r="AA164" s="156" t="str">
        <f t="shared" si="107"/>
        <v>DQ</v>
      </c>
      <c r="AB164" s="133"/>
      <c r="AC164" s="290"/>
    </row>
    <row r="165" spans="1:29" ht="14.25" customHeight="1" x14ac:dyDescent="0.3">
      <c r="A165" s="284">
        <v>139</v>
      </c>
      <c r="B165" s="702"/>
      <c r="C165" s="702"/>
      <c r="D165" s="234"/>
      <c r="E165" s="285">
        <f>'Competitor List'!O144</f>
        <v>719</v>
      </c>
      <c r="F165" s="378"/>
      <c r="G165" s="234"/>
      <c r="H165" s="234"/>
      <c r="I165" s="235"/>
      <c r="J165" s="255"/>
      <c r="K165" s="256"/>
      <c r="L165" s="257"/>
      <c r="M165" s="234"/>
      <c r="N165" s="234"/>
      <c r="O165" s="235"/>
      <c r="P165" s="256"/>
      <c r="Q165" s="256"/>
      <c r="R165" s="257"/>
      <c r="S165" s="117" t="str">
        <f t="shared" si="101"/>
        <v>DQ</v>
      </c>
      <c r="T165" s="118" t="str">
        <f t="shared" si="109"/>
        <v>DQ</v>
      </c>
      <c r="U165" s="286">
        <f t="shared" si="102"/>
        <v>0</v>
      </c>
      <c r="V165" s="78" t="str">
        <f t="shared" si="103"/>
        <v>DQ</v>
      </c>
      <c r="W165" s="118" t="str">
        <f t="shared" ref="W165" si="114" xml:space="preserve"> IF(AND(ISNUMBER(AA165)),RANK(AA165,$AA$27:$AA$176,1)+SUMPRODUCT(($AA$27:$AA$176=AA165)*($Z$27:$Z$176&gt;Z165))+SUMPRODUCT(($AA$27:$AA$176=AA165)*($Z$27:$Z$176=Z165)*($U$27:$U$176&gt;U165))+SUMPRODUCT(($AA$27:$AA$176=AA165)*($Z$27:$Z$176=Z165)*($U$27:$U$176=U165)*($AC$27:$AC$176&lt;AC165)),"DQ")</f>
        <v>DQ</v>
      </c>
      <c r="X165" s="286" t="str">
        <f t="shared" si="100"/>
        <v>DQ</v>
      </c>
      <c r="Y165" s="287" t="str">
        <f t="shared" si="105"/>
        <v>DQ</v>
      </c>
      <c r="Z165" s="93" t="str">
        <f t="shared" si="106"/>
        <v>DQ</v>
      </c>
      <c r="AA165" s="156" t="str">
        <f t="shared" si="107"/>
        <v>DQ</v>
      </c>
      <c r="AB165" s="133"/>
      <c r="AC165" s="290"/>
    </row>
    <row r="166" spans="1:29" ht="14.25" customHeight="1" x14ac:dyDescent="0.3">
      <c r="A166" s="271">
        <v>140</v>
      </c>
      <c r="B166" s="699"/>
      <c r="C166" s="699"/>
      <c r="D166" s="43"/>
      <c r="E166" s="272">
        <f>'Competitor List'!O145</f>
        <v>720</v>
      </c>
      <c r="F166" s="375"/>
      <c r="G166" s="43"/>
      <c r="H166" s="43"/>
      <c r="I166" s="44"/>
      <c r="J166" s="243"/>
      <c r="K166" s="244"/>
      <c r="L166" s="245"/>
      <c r="M166" s="43"/>
      <c r="N166" s="43"/>
      <c r="O166" s="44"/>
      <c r="P166" s="244"/>
      <c r="Q166" s="244"/>
      <c r="R166" s="245"/>
      <c r="S166" s="115" t="str">
        <f t="shared" si="101"/>
        <v>DQ</v>
      </c>
      <c r="T166" s="115" t="str">
        <f t="shared" si="109"/>
        <v>DQ</v>
      </c>
      <c r="U166" s="273">
        <f t="shared" si="102"/>
        <v>0</v>
      </c>
      <c r="V166" s="32" t="str">
        <f t="shared" si="103"/>
        <v>DQ</v>
      </c>
      <c r="W166" s="115" t="str">
        <f t="shared" ref="W166:W167" si="115" xml:space="preserve"> IF(AND(ISNUMBER(AA166)),RANK(AA166,$AA$27:$AA$176,1)+SUMPRODUCT(($AA$27:$AA$176=AA166)*($Z$27:$Z$176&gt;Z166))+SUMPRODUCT(($AA$27:$AA$176=AA166)*($Z$27:$Z$176=Z166)*($U$27:$U$176&gt;U166))+SUMPRODUCT(($AA$27:$AA$176=AA166)*($Z$27:$Z$176=Z166)*($U$27:$U$176=U166)*($E$27:$E$176&lt;E166)),"DQ")</f>
        <v>DQ</v>
      </c>
      <c r="X166" s="273" t="str">
        <f t="shared" si="100"/>
        <v>DQ</v>
      </c>
      <c r="Y166" s="274" t="str">
        <f t="shared" si="105"/>
        <v>DQ</v>
      </c>
      <c r="Z166" s="93" t="str">
        <f t="shared" si="106"/>
        <v>DQ</v>
      </c>
      <c r="AA166" s="156" t="str">
        <f t="shared" si="107"/>
        <v>DQ</v>
      </c>
      <c r="AB166" s="133"/>
      <c r="AC166" s="290"/>
    </row>
    <row r="167" spans="1:29" ht="14.25" customHeight="1" thickBot="1" x14ac:dyDescent="0.35">
      <c r="A167" s="275">
        <v>141</v>
      </c>
      <c r="B167" s="700"/>
      <c r="C167" s="700"/>
      <c r="D167" s="232"/>
      <c r="E167" s="276">
        <f>'Competitor List'!O146</f>
        <v>801</v>
      </c>
      <c r="F167" s="376"/>
      <c r="G167" s="232"/>
      <c r="H167" s="232"/>
      <c r="I167" s="233"/>
      <c r="J167" s="246"/>
      <c r="K167" s="247"/>
      <c r="L167" s="248"/>
      <c r="M167" s="232"/>
      <c r="N167" s="232"/>
      <c r="O167" s="233"/>
      <c r="P167" s="247"/>
      <c r="Q167" s="247"/>
      <c r="R167" s="248"/>
      <c r="S167" s="122" t="str">
        <f t="shared" si="101"/>
        <v>DQ</v>
      </c>
      <c r="T167" s="122" t="str">
        <f t="shared" si="109"/>
        <v>DQ</v>
      </c>
      <c r="U167" s="277">
        <f t="shared" si="102"/>
        <v>0</v>
      </c>
      <c r="V167" s="75" t="str">
        <f t="shared" si="103"/>
        <v>DQ</v>
      </c>
      <c r="W167" s="122" t="str">
        <f t="shared" si="115"/>
        <v>DQ</v>
      </c>
      <c r="X167" s="277" t="str">
        <f t="shared" si="100"/>
        <v>DQ</v>
      </c>
      <c r="Y167" s="278" t="str">
        <f t="shared" si="105"/>
        <v>DQ</v>
      </c>
      <c r="Z167" s="93" t="str">
        <f t="shared" si="106"/>
        <v>DQ</v>
      </c>
      <c r="AA167" s="156" t="str">
        <f t="shared" si="107"/>
        <v>DQ</v>
      </c>
      <c r="AB167" s="133"/>
      <c r="AC167" s="290"/>
    </row>
    <row r="168" spans="1:29" ht="14.25" customHeight="1" x14ac:dyDescent="0.3">
      <c r="A168" s="267">
        <v>142</v>
      </c>
      <c r="B168" s="698"/>
      <c r="C168" s="698"/>
      <c r="D168" s="230"/>
      <c r="E168" s="268">
        <f>'Competitor List'!O147</f>
        <v>802</v>
      </c>
      <c r="F168" s="374"/>
      <c r="G168" s="230"/>
      <c r="H168" s="230"/>
      <c r="I168" s="236"/>
      <c r="J168" s="249"/>
      <c r="K168" s="250"/>
      <c r="L168" s="251"/>
      <c r="M168" s="230"/>
      <c r="N168" s="230"/>
      <c r="O168" s="236"/>
      <c r="P168" s="250"/>
      <c r="Q168" s="250"/>
      <c r="R168" s="251"/>
      <c r="S168" s="118" t="str">
        <f t="shared" si="101"/>
        <v>DQ</v>
      </c>
      <c r="T168" s="118" t="str">
        <f t="shared" si="109"/>
        <v>DQ</v>
      </c>
      <c r="U168" s="269">
        <f t="shared" si="102"/>
        <v>0</v>
      </c>
      <c r="V168" s="87" t="str">
        <f t="shared" si="103"/>
        <v>DQ</v>
      </c>
      <c r="W168" s="118" t="str">
        <f t="shared" ref="W168" si="116" xml:space="preserve"> IF(AND(ISNUMBER(AA168)),RANK(AA168,$AA$27:$AA$176,1)+SUMPRODUCT(($AA$27:$AA$176=AA168)*($Z$27:$Z$176&gt;Z168))+SUMPRODUCT(($AA$27:$AA$176=AA168)*($Z$27:$Z$176=Z168)*($U$27:$U$176&gt;U168))+SUMPRODUCT(($AA$27:$AA$176=AA168)*($Z$27:$Z$176=Z168)*($U$27:$U$176=U168)*($AC$27:$AC$176&lt;AC168)),"DQ")</f>
        <v>DQ</v>
      </c>
      <c r="X168" s="269" t="str">
        <f t="shared" si="100"/>
        <v>DQ</v>
      </c>
      <c r="Y168" s="270" t="str">
        <f t="shared" si="105"/>
        <v>DQ</v>
      </c>
      <c r="Z168" s="93" t="str">
        <f t="shared" si="106"/>
        <v>DQ</v>
      </c>
      <c r="AA168" s="156" t="str">
        <f t="shared" si="107"/>
        <v>DQ</v>
      </c>
      <c r="AB168" s="133"/>
      <c r="AC168" s="290"/>
    </row>
    <row r="169" spans="1:29" ht="14.25" customHeight="1" x14ac:dyDescent="0.3">
      <c r="A169" s="271">
        <v>143</v>
      </c>
      <c r="B169" s="699"/>
      <c r="C169" s="699"/>
      <c r="D169" s="43"/>
      <c r="E169" s="272">
        <f>'Competitor List'!O148</f>
        <v>803</v>
      </c>
      <c r="F169" s="375"/>
      <c r="G169" s="43"/>
      <c r="H169" s="43"/>
      <c r="I169" s="44"/>
      <c r="J169" s="243"/>
      <c r="K169" s="244"/>
      <c r="L169" s="245"/>
      <c r="M169" s="43"/>
      <c r="N169" s="43"/>
      <c r="O169" s="44"/>
      <c r="P169" s="244"/>
      <c r="Q169" s="244"/>
      <c r="R169" s="245"/>
      <c r="S169" s="115" t="str">
        <f t="shared" si="101"/>
        <v>DQ</v>
      </c>
      <c r="T169" s="115" t="str">
        <f t="shared" si="109"/>
        <v>DQ</v>
      </c>
      <c r="U169" s="273">
        <f t="shared" si="102"/>
        <v>0</v>
      </c>
      <c r="V169" s="32" t="str">
        <f t="shared" si="103"/>
        <v>DQ</v>
      </c>
      <c r="W169" s="115" t="str">
        <f t="shared" ref="W169:W170" si="117" xml:space="preserve"> IF(AND(ISNUMBER(AA169)),RANK(AA169,$AA$27:$AA$176,1)+SUMPRODUCT(($AA$27:$AA$176=AA169)*($Z$27:$Z$176&gt;Z169))+SUMPRODUCT(($AA$27:$AA$176=AA169)*($Z$27:$Z$176=Z169)*($U$27:$U$176&gt;U169))+SUMPRODUCT(($AA$27:$AA$176=AA169)*($Z$27:$Z$176=Z169)*($U$27:$U$176=U169)*($E$27:$E$176&lt;E169)),"DQ")</f>
        <v>DQ</v>
      </c>
      <c r="X169" s="273" t="str">
        <f t="shared" si="100"/>
        <v>DQ</v>
      </c>
      <c r="Y169" s="274" t="str">
        <f t="shared" si="105"/>
        <v>DQ</v>
      </c>
      <c r="Z169" s="93" t="str">
        <f t="shared" si="106"/>
        <v>DQ</v>
      </c>
      <c r="AA169" s="156" t="str">
        <f t="shared" si="107"/>
        <v>DQ</v>
      </c>
      <c r="AB169" s="133"/>
      <c r="AC169" s="290"/>
    </row>
    <row r="170" spans="1:29" ht="14.25" customHeight="1" thickBot="1" x14ac:dyDescent="0.35">
      <c r="A170" s="279">
        <v>144</v>
      </c>
      <c r="B170" s="701"/>
      <c r="C170" s="701"/>
      <c r="D170" s="231"/>
      <c r="E170" s="280">
        <f>'Competitor List'!O149</f>
        <v>804</v>
      </c>
      <c r="F170" s="377"/>
      <c r="G170" s="231"/>
      <c r="H170" s="231"/>
      <c r="I170" s="237"/>
      <c r="J170" s="252"/>
      <c r="K170" s="253"/>
      <c r="L170" s="254"/>
      <c r="M170" s="231"/>
      <c r="N170" s="231"/>
      <c r="O170" s="237"/>
      <c r="P170" s="253"/>
      <c r="Q170" s="253"/>
      <c r="R170" s="254"/>
      <c r="S170" s="120" t="str">
        <f t="shared" si="101"/>
        <v>DQ</v>
      </c>
      <c r="T170" s="122" t="str">
        <f t="shared" si="109"/>
        <v>DQ</v>
      </c>
      <c r="U170" s="281">
        <f t="shared" si="102"/>
        <v>0</v>
      </c>
      <c r="V170" s="71" t="str">
        <f t="shared" si="103"/>
        <v>DQ</v>
      </c>
      <c r="W170" s="122" t="str">
        <f t="shared" si="117"/>
        <v>DQ</v>
      </c>
      <c r="X170" s="281" t="str">
        <f t="shared" si="100"/>
        <v>DQ</v>
      </c>
      <c r="Y170" s="282" t="str">
        <f t="shared" si="105"/>
        <v>DQ</v>
      </c>
      <c r="Z170" s="93" t="str">
        <f t="shared" si="106"/>
        <v>DQ</v>
      </c>
      <c r="AA170" s="156" t="str">
        <f t="shared" si="107"/>
        <v>DQ</v>
      </c>
      <c r="AB170" s="133"/>
      <c r="AC170" s="290"/>
    </row>
    <row r="171" spans="1:29" ht="14.25" customHeight="1" x14ac:dyDescent="0.3">
      <c r="A171" s="284">
        <v>145</v>
      </c>
      <c r="B171" s="702"/>
      <c r="C171" s="702"/>
      <c r="D171" s="234"/>
      <c r="E171" s="285">
        <f>'Competitor List'!O150</f>
        <v>805</v>
      </c>
      <c r="F171" s="378"/>
      <c r="G171" s="234"/>
      <c r="H171" s="234"/>
      <c r="I171" s="235"/>
      <c r="J171" s="255"/>
      <c r="K171" s="256"/>
      <c r="L171" s="257"/>
      <c r="M171" s="234"/>
      <c r="N171" s="234"/>
      <c r="O171" s="235"/>
      <c r="P171" s="256"/>
      <c r="Q171" s="256"/>
      <c r="R171" s="257"/>
      <c r="S171" s="117" t="str">
        <f t="shared" si="101"/>
        <v>DQ</v>
      </c>
      <c r="T171" s="118" t="str">
        <f t="shared" si="109"/>
        <v>DQ</v>
      </c>
      <c r="U171" s="286">
        <f t="shared" si="102"/>
        <v>0</v>
      </c>
      <c r="V171" s="78" t="str">
        <f t="shared" si="103"/>
        <v>DQ</v>
      </c>
      <c r="W171" s="118" t="str">
        <f t="shared" ref="W171" si="118" xml:space="preserve"> IF(AND(ISNUMBER(AA171)),RANK(AA171,$AA$27:$AA$176,1)+SUMPRODUCT(($AA$27:$AA$176=AA171)*($Z$27:$Z$176&gt;Z171))+SUMPRODUCT(($AA$27:$AA$176=AA171)*($Z$27:$Z$176=Z171)*($U$27:$U$176&gt;U171))+SUMPRODUCT(($AA$27:$AA$176=AA171)*($Z$27:$Z$176=Z171)*($U$27:$U$176=U171)*($AC$27:$AC$176&lt;AC171)),"DQ")</f>
        <v>DQ</v>
      </c>
      <c r="X171" s="286" t="str">
        <f t="shared" si="100"/>
        <v>DQ</v>
      </c>
      <c r="Y171" s="287" t="str">
        <f t="shared" si="105"/>
        <v>DQ</v>
      </c>
      <c r="Z171" s="93" t="str">
        <f t="shared" si="106"/>
        <v>DQ</v>
      </c>
      <c r="AA171" s="156" t="str">
        <f t="shared" si="107"/>
        <v>DQ</v>
      </c>
      <c r="AB171" s="133"/>
      <c r="AC171" s="290"/>
    </row>
    <row r="172" spans="1:29" ht="14.25" customHeight="1" x14ac:dyDescent="0.3">
      <c r="A172" s="271">
        <v>146</v>
      </c>
      <c r="B172" s="699"/>
      <c r="C172" s="699"/>
      <c r="D172" s="43"/>
      <c r="E172" s="272">
        <f>'Competitor List'!O151</f>
        <v>806</v>
      </c>
      <c r="F172" s="375"/>
      <c r="G172" s="43"/>
      <c r="H172" s="43"/>
      <c r="I172" s="44"/>
      <c r="J172" s="243"/>
      <c r="K172" s="244"/>
      <c r="L172" s="245"/>
      <c r="M172" s="43"/>
      <c r="N172" s="43"/>
      <c r="O172" s="44"/>
      <c r="P172" s="244"/>
      <c r="Q172" s="244"/>
      <c r="R172" s="245"/>
      <c r="S172" s="115" t="str">
        <f t="shared" si="101"/>
        <v>DQ</v>
      </c>
      <c r="T172" s="115" t="str">
        <f t="shared" si="109"/>
        <v>DQ</v>
      </c>
      <c r="U172" s="273">
        <f t="shared" si="102"/>
        <v>0</v>
      </c>
      <c r="V172" s="32" t="str">
        <f t="shared" si="103"/>
        <v>DQ</v>
      </c>
      <c r="W172" s="115" t="str">
        <f t="shared" ref="W172:W173" si="119" xml:space="preserve"> IF(AND(ISNUMBER(AA172)),RANK(AA172,$AA$27:$AA$176,1)+SUMPRODUCT(($AA$27:$AA$176=AA172)*($Z$27:$Z$176&gt;Z172))+SUMPRODUCT(($AA$27:$AA$176=AA172)*($Z$27:$Z$176=Z172)*($U$27:$U$176&gt;U172))+SUMPRODUCT(($AA$27:$AA$176=AA172)*($Z$27:$Z$176=Z172)*($U$27:$U$176=U172)*($E$27:$E$176&lt;E172)),"DQ")</f>
        <v>DQ</v>
      </c>
      <c r="X172" s="273" t="str">
        <f t="shared" si="100"/>
        <v>DQ</v>
      </c>
      <c r="Y172" s="274" t="str">
        <f t="shared" si="105"/>
        <v>DQ</v>
      </c>
      <c r="Z172" s="93" t="str">
        <f t="shared" si="106"/>
        <v>DQ</v>
      </c>
      <c r="AA172" s="156" t="str">
        <f t="shared" si="107"/>
        <v>DQ</v>
      </c>
      <c r="AB172" s="133"/>
      <c r="AC172" s="290"/>
    </row>
    <row r="173" spans="1:29" ht="14.25" customHeight="1" thickBot="1" x14ac:dyDescent="0.35">
      <c r="A173" s="275">
        <v>147</v>
      </c>
      <c r="B173" s="700"/>
      <c r="C173" s="700"/>
      <c r="D173" s="232"/>
      <c r="E173" s="276">
        <f>'Competitor List'!O152</f>
        <v>807</v>
      </c>
      <c r="F173" s="376"/>
      <c r="G173" s="232"/>
      <c r="H173" s="232"/>
      <c r="I173" s="233"/>
      <c r="J173" s="246"/>
      <c r="K173" s="247"/>
      <c r="L173" s="248"/>
      <c r="M173" s="232"/>
      <c r="N173" s="232"/>
      <c r="O173" s="233"/>
      <c r="P173" s="247"/>
      <c r="Q173" s="247"/>
      <c r="R173" s="248"/>
      <c r="S173" s="122" t="str">
        <f t="shared" si="101"/>
        <v>DQ</v>
      </c>
      <c r="T173" s="122" t="str">
        <f t="shared" si="109"/>
        <v>DQ</v>
      </c>
      <c r="U173" s="277">
        <f t="shared" si="102"/>
        <v>0</v>
      </c>
      <c r="V173" s="75" t="str">
        <f t="shared" si="103"/>
        <v>DQ</v>
      </c>
      <c r="W173" s="122" t="str">
        <f t="shared" si="119"/>
        <v>DQ</v>
      </c>
      <c r="X173" s="277" t="str">
        <f t="shared" si="100"/>
        <v>DQ</v>
      </c>
      <c r="Y173" s="278" t="str">
        <f t="shared" si="105"/>
        <v>DQ</v>
      </c>
      <c r="Z173" s="93" t="str">
        <f t="shared" si="106"/>
        <v>DQ</v>
      </c>
      <c r="AA173" s="156" t="str">
        <f t="shared" si="107"/>
        <v>DQ</v>
      </c>
      <c r="AB173" s="133"/>
      <c r="AC173" s="290"/>
    </row>
    <row r="174" spans="1:29" ht="14.25" customHeight="1" x14ac:dyDescent="0.3">
      <c r="A174" s="267">
        <v>148</v>
      </c>
      <c r="B174" s="698"/>
      <c r="C174" s="698"/>
      <c r="D174" s="230"/>
      <c r="E174" s="268">
        <f>'Competitor List'!O153</f>
        <v>808</v>
      </c>
      <c r="F174" s="374"/>
      <c r="G174" s="230"/>
      <c r="H174" s="230"/>
      <c r="I174" s="236"/>
      <c r="J174" s="249"/>
      <c r="K174" s="250"/>
      <c r="L174" s="251"/>
      <c r="M174" s="230"/>
      <c r="N174" s="230"/>
      <c r="O174" s="236"/>
      <c r="P174" s="250"/>
      <c r="Q174" s="250"/>
      <c r="R174" s="251"/>
      <c r="S174" s="118" t="str">
        <f t="shared" si="101"/>
        <v>DQ</v>
      </c>
      <c r="T174" s="118" t="str">
        <f t="shared" si="109"/>
        <v>DQ</v>
      </c>
      <c r="U174" s="269">
        <f t="shared" si="102"/>
        <v>0</v>
      </c>
      <c r="V174" s="87" t="str">
        <f t="shared" si="103"/>
        <v>DQ</v>
      </c>
      <c r="W174" s="118" t="str">
        <f t="shared" ref="W174" si="120" xml:space="preserve"> IF(AND(ISNUMBER(AA174)),RANK(AA174,$AA$27:$AA$176,1)+SUMPRODUCT(($AA$27:$AA$176=AA174)*($Z$27:$Z$176&gt;Z174))+SUMPRODUCT(($AA$27:$AA$176=AA174)*($Z$27:$Z$176=Z174)*($U$27:$U$176&gt;U174))+SUMPRODUCT(($AA$27:$AA$176=AA174)*($Z$27:$Z$176=Z174)*($U$27:$U$176=U174)*($AC$27:$AC$176&lt;AC174)),"DQ")</f>
        <v>DQ</v>
      </c>
      <c r="X174" s="269" t="str">
        <f t="shared" si="100"/>
        <v>DQ</v>
      </c>
      <c r="Y174" s="270" t="str">
        <f t="shared" si="105"/>
        <v>DQ</v>
      </c>
      <c r="Z174" s="93" t="str">
        <f t="shared" si="106"/>
        <v>DQ</v>
      </c>
      <c r="AA174" s="156" t="str">
        <f t="shared" si="107"/>
        <v>DQ</v>
      </c>
      <c r="AB174" s="133"/>
      <c r="AC174" s="290"/>
    </row>
    <row r="175" spans="1:29" ht="14.25" customHeight="1" x14ac:dyDescent="0.3">
      <c r="A175" s="271">
        <v>149</v>
      </c>
      <c r="B175" s="699"/>
      <c r="C175" s="699"/>
      <c r="D175" s="43"/>
      <c r="E175" s="272">
        <f>'Competitor List'!O154</f>
        <v>809</v>
      </c>
      <c r="F175" s="375"/>
      <c r="G175" s="43"/>
      <c r="H175" s="43"/>
      <c r="I175" s="44"/>
      <c r="J175" s="243"/>
      <c r="K175" s="244"/>
      <c r="L175" s="245"/>
      <c r="M175" s="43"/>
      <c r="N175" s="43"/>
      <c r="O175" s="44"/>
      <c r="P175" s="244"/>
      <c r="Q175" s="244"/>
      <c r="R175" s="245"/>
      <c r="S175" s="115" t="str">
        <f t="shared" si="101"/>
        <v>DQ</v>
      </c>
      <c r="T175" s="115" t="str">
        <f t="shared" si="109"/>
        <v>DQ</v>
      </c>
      <c r="U175" s="273">
        <f t="shared" si="102"/>
        <v>0</v>
      </c>
      <c r="V175" s="32" t="str">
        <f t="shared" si="103"/>
        <v>DQ</v>
      </c>
      <c r="W175" s="115" t="str">
        <f t="shared" ref="W175:W176" si="121" xml:space="preserve"> IF(AND(ISNUMBER(AA175)),RANK(AA175,$AA$27:$AA$176,1)+SUMPRODUCT(($AA$27:$AA$176=AA175)*($Z$27:$Z$176&gt;Z175))+SUMPRODUCT(($AA$27:$AA$176=AA175)*($Z$27:$Z$176=Z175)*($U$27:$U$176&gt;U175))+SUMPRODUCT(($AA$27:$AA$176=AA175)*($Z$27:$Z$176=Z175)*($U$27:$U$176=U175)*($E$27:$E$176&lt;E175)),"DQ")</f>
        <v>DQ</v>
      </c>
      <c r="X175" s="273" t="str">
        <f t="shared" si="100"/>
        <v>DQ</v>
      </c>
      <c r="Y175" s="274" t="str">
        <f t="shared" si="105"/>
        <v>DQ</v>
      </c>
      <c r="Z175" s="93" t="str">
        <f t="shared" si="106"/>
        <v>DQ</v>
      </c>
      <c r="AA175" s="156" t="str">
        <f t="shared" si="107"/>
        <v>DQ</v>
      </c>
      <c r="AB175" s="133"/>
      <c r="AC175" s="290"/>
    </row>
    <row r="176" spans="1:29" ht="14.25" customHeight="1" thickBot="1" x14ac:dyDescent="0.35">
      <c r="A176" s="279">
        <v>150</v>
      </c>
      <c r="B176" s="701"/>
      <c r="C176" s="701"/>
      <c r="D176" s="231"/>
      <c r="E176" s="280">
        <f>'Competitor List'!O155</f>
        <v>810</v>
      </c>
      <c r="F176" s="377"/>
      <c r="G176" s="231"/>
      <c r="H176" s="231"/>
      <c r="I176" s="237"/>
      <c r="J176" s="252"/>
      <c r="K176" s="253"/>
      <c r="L176" s="254"/>
      <c r="M176" s="231"/>
      <c r="N176" s="231"/>
      <c r="O176" s="237"/>
      <c r="P176" s="253"/>
      <c r="Q176" s="253"/>
      <c r="R176" s="254"/>
      <c r="S176" s="120" t="str">
        <f t="shared" si="101"/>
        <v>DQ</v>
      </c>
      <c r="T176" s="122" t="str">
        <f t="shared" si="109"/>
        <v>DQ</v>
      </c>
      <c r="U176" s="281">
        <f t="shared" si="102"/>
        <v>0</v>
      </c>
      <c r="V176" s="71" t="str">
        <f t="shared" si="103"/>
        <v>DQ</v>
      </c>
      <c r="W176" s="122" t="str">
        <f t="shared" si="121"/>
        <v>DQ</v>
      </c>
      <c r="X176" s="281" t="str">
        <f t="shared" si="100"/>
        <v>DQ</v>
      </c>
      <c r="Y176" s="282" t="str">
        <f t="shared" si="105"/>
        <v>DQ</v>
      </c>
      <c r="Z176" s="93" t="str">
        <f t="shared" si="106"/>
        <v>DQ</v>
      </c>
      <c r="AA176" s="156" t="str">
        <f t="shared" si="107"/>
        <v>DQ</v>
      </c>
      <c r="AB176" s="133"/>
      <c r="AC176" s="290"/>
    </row>
  </sheetData>
  <sheetProtection sheet="1" objects="1" scenarios="1"/>
  <mergeCells count="221">
    <mergeCell ref="B176:C176"/>
    <mergeCell ref="B170:C170"/>
    <mergeCell ref="B171:C171"/>
    <mergeCell ref="B172:C172"/>
    <mergeCell ref="B173:C173"/>
    <mergeCell ref="B174:C174"/>
    <mergeCell ref="B175:C175"/>
    <mergeCell ref="B164:C164"/>
    <mergeCell ref="B165:C165"/>
    <mergeCell ref="B166:C166"/>
    <mergeCell ref="B167:C167"/>
    <mergeCell ref="B168:C168"/>
    <mergeCell ref="B169:C169"/>
    <mergeCell ref="B158:C158"/>
    <mergeCell ref="B159:C159"/>
    <mergeCell ref="B160:C160"/>
    <mergeCell ref="B161:C161"/>
    <mergeCell ref="B162:C162"/>
    <mergeCell ref="B163:C163"/>
    <mergeCell ref="B152:C152"/>
    <mergeCell ref="B153:C153"/>
    <mergeCell ref="B154:C154"/>
    <mergeCell ref="B155:C155"/>
    <mergeCell ref="B156:C156"/>
    <mergeCell ref="B157:C157"/>
    <mergeCell ref="B146:C146"/>
    <mergeCell ref="B147:C147"/>
    <mergeCell ref="B148:C148"/>
    <mergeCell ref="B149:C149"/>
    <mergeCell ref="B150:C150"/>
    <mergeCell ref="B151:C151"/>
    <mergeCell ref="B140:C140"/>
    <mergeCell ref="B141:C141"/>
    <mergeCell ref="B142:C142"/>
    <mergeCell ref="B143:C143"/>
    <mergeCell ref="B144:C144"/>
    <mergeCell ref="B145:C145"/>
    <mergeCell ref="B134:C134"/>
    <mergeCell ref="B135:C135"/>
    <mergeCell ref="B136:C136"/>
    <mergeCell ref="B137:C137"/>
    <mergeCell ref="B138:C138"/>
    <mergeCell ref="B139:C139"/>
    <mergeCell ref="B128:C128"/>
    <mergeCell ref="B129:C129"/>
    <mergeCell ref="B130:C130"/>
    <mergeCell ref="B131:C131"/>
    <mergeCell ref="B132:C132"/>
    <mergeCell ref="B133:C133"/>
    <mergeCell ref="B122:C122"/>
    <mergeCell ref="B123:C123"/>
    <mergeCell ref="B124:C124"/>
    <mergeCell ref="B125:C125"/>
    <mergeCell ref="B126:C126"/>
    <mergeCell ref="B127:C127"/>
    <mergeCell ref="B116:C116"/>
    <mergeCell ref="B117:C117"/>
    <mergeCell ref="B118:C118"/>
    <mergeCell ref="B119:C119"/>
    <mergeCell ref="B120:C120"/>
    <mergeCell ref="B121:C121"/>
    <mergeCell ref="B110:C110"/>
    <mergeCell ref="B111:C111"/>
    <mergeCell ref="B112:C112"/>
    <mergeCell ref="B113:C113"/>
    <mergeCell ref="B114:C114"/>
    <mergeCell ref="B115:C115"/>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4:C74"/>
    <mergeCell ref="B75:C75"/>
    <mergeCell ref="B76:C76"/>
    <mergeCell ref="B77:C77"/>
    <mergeCell ref="B78:C78"/>
    <mergeCell ref="B79:C79"/>
    <mergeCell ref="B68:C68"/>
    <mergeCell ref="B69:C69"/>
    <mergeCell ref="B70:C70"/>
    <mergeCell ref="B71:C71"/>
    <mergeCell ref="B72:C72"/>
    <mergeCell ref="B73:C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B26:C26"/>
    <mergeCell ref="B27:C27"/>
    <mergeCell ref="B28:C28"/>
    <mergeCell ref="B29:C29"/>
    <mergeCell ref="B30:C30"/>
    <mergeCell ref="B31:C31"/>
    <mergeCell ref="V25:V26"/>
    <mergeCell ref="W25:W26"/>
    <mergeCell ref="X25:X26"/>
    <mergeCell ref="Y25:Y26"/>
    <mergeCell ref="Z25:Z26"/>
    <mergeCell ref="AA25:AA26"/>
    <mergeCell ref="AC24:AC26"/>
    <mergeCell ref="E25:E26"/>
    <mergeCell ref="F25:F26"/>
    <mergeCell ref="G25:I25"/>
    <mergeCell ref="J25:L25"/>
    <mergeCell ref="M25:O25"/>
    <mergeCell ref="P25:R25"/>
    <mergeCell ref="S25:S26"/>
    <mergeCell ref="T25:T26"/>
    <mergeCell ref="U25:U26"/>
    <mergeCell ref="B22:D22"/>
    <mergeCell ref="J22:O22"/>
    <mergeCell ref="P22:Q22"/>
    <mergeCell ref="U22:X22"/>
    <mergeCell ref="B23:D23"/>
    <mergeCell ref="J23:O23"/>
    <mergeCell ref="P23:Q23"/>
    <mergeCell ref="U23:X23"/>
    <mergeCell ref="U19:X19"/>
    <mergeCell ref="A20:F20"/>
    <mergeCell ref="I20:R20"/>
    <mergeCell ref="U20:X20"/>
    <mergeCell ref="B21:D21"/>
    <mergeCell ref="J21:O21"/>
    <mergeCell ref="P21:Q21"/>
    <mergeCell ref="U21:X21"/>
    <mergeCell ref="B17:E17"/>
    <mergeCell ref="J17:Q17"/>
    <mergeCell ref="U17:X17"/>
    <mergeCell ref="B18:E18"/>
    <mergeCell ref="J18:Q18"/>
    <mergeCell ref="U18:X18"/>
    <mergeCell ref="B15:E15"/>
    <mergeCell ref="J15:Q15"/>
    <mergeCell ref="U15:X15"/>
    <mergeCell ref="B16:E16"/>
    <mergeCell ref="J16:Q16"/>
    <mergeCell ref="U16:X16"/>
    <mergeCell ref="B13:E13"/>
    <mergeCell ref="J13:Q13"/>
    <mergeCell ref="U13:X13"/>
    <mergeCell ref="B14:E14"/>
    <mergeCell ref="J14:Q14"/>
    <mergeCell ref="U14:X14"/>
    <mergeCell ref="B11:E11"/>
    <mergeCell ref="J11:Q11"/>
    <mergeCell ref="U11:X11"/>
    <mergeCell ref="B12:E12"/>
    <mergeCell ref="J12:Q12"/>
    <mergeCell ref="U12:X12"/>
    <mergeCell ref="B9:E9"/>
    <mergeCell ref="J9:Q9"/>
    <mergeCell ref="U9:X9"/>
    <mergeCell ref="B10:E10"/>
    <mergeCell ref="J10:Q10"/>
    <mergeCell ref="U10:X10"/>
    <mergeCell ref="A1:Y2"/>
    <mergeCell ref="A3:Y3"/>
    <mergeCell ref="A4:Y4"/>
    <mergeCell ref="A5:Y5"/>
    <mergeCell ref="A6:Y6"/>
    <mergeCell ref="A8:F8"/>
    <mergeCell ref="I8:R8"/>
    <mergeCell ref="T8:Y8"/>
  </mergeCells>
  <conditionalFormatting sqref="W27:W176">
    <cfRule type="top10" dxfId="796" priority="3" bottom="1" rank="5"/>
  </conditionalFormatting>
  <conditionalFormatting sqref="Y27:Z176">
    <cfRule type="top10" dxfId="795" priority="4" bottom="1" rank="5"/>
  </conditionalFormatting>
  <conditionalFormatting sqref="T27:T176">
    <cfRule type="top10" dxfId="794" priority="2" bottom="1" rank="5"/>
  </conditionalFormatting>
  <conditionalFormatting sqref="U27:U176">
    <cfRule type="cellIs" dxfId="793" priority="1" operator="equal">
      <formula>0</formula>
    </cfRule>
  </conditionalFormatting>
  <printOptions horizontalCentered="1" verticalCentered="1"/>
  <pageMargins left="0.45" right="0.45" top="0.75" bottom="0.5" header="0.3" footer="0.3"/>
  <pageSetup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6" tint="0.39997558519241921"/>
    <pageSetUpPr fitToPage="1"/>
  </sheetPr>
  <dimension ref="A1:AB155"/>
  <sheetViews>
    <sheetView zoomScaleNormal="100" workbookViewId="0">
      <selection activeCell="K4" sqref="K4"/>
    </sheetView>
  </sheetViews>
  <sheetFormatPr defaultColWidth="9.1796875" defaultRowHeight="15.75" customHeight="1" x14ac:dyDescent="0.35"/>
  <cols>
    <col min="1" max="1" width="4.1796875" style="181" customWidth="1"/>
    <col min="2" max="2" width="17.81640625" style="19" customWidth="1"/>
    <col min="3" max="3" width="4" style="181" customWidth="1"/>
    <col min="4" max="4" width="12.7265625" style="181" customWidth="1"/>
    <col min="5" max="5" width="11.1796875" style="181" customWidth="1"/>
    <col min="6" max="6" width="10.7265625" style="181" customWidth="1"/>
    <col min="7" max="7" width="13" style="181" customWidth="1"/>
    <col min="8" max="8" width="15.26953125" style="181" customWidth="1"/>
    <col min="9" max="9" width="11" style="181" customWidth="1"/>
    <col min="10" max="10" width="14.1796875" style="181" customWidth="1"/>
    <col min="11" max="11" width="15.26953125" style="181" customWidth="1"/>
    <col min="12" max="12" width="20.1796875" style="181" customWidth="1"/>
    <col min="13" max="13" width="2.81640625" style="181" customWidth="1"/>
    <col min="14" max="14" width="14.453125" style="181" customWidth="1"/>
    <col min="15" max="15" width="1.453125" style="181" customWidth="1"/>
    <col min="16" max="16" width="14" style="181" customWidth="1"/>
    <col min="17" max="17" width="1.7265625" style="181" customWidth="1"/>
    <col min="18" max="18" width="12" style="181" customWidth="1"/>
    <col min="19" max="19" width="1.453125" style="181" customWidth="1"/>
    <col min="20" max="20" width="16.7265625" style="181" customWidth="1"/>
    <col min="21" max="21" width="1.26953125" style="181" customWidth="1"/>
    <col min="22" max="22" width="16.26953125" style="181" customWidth="1"/>
    <col min="23" max="23" width="1.1796875" style="181" customWidth="1"/>
    <col min="24" max="24" width="13.54296875" style="181" customWidth="1"/>
    <col min="25" max="25" width="1.453125" style="181" customWidth="1"/>
    <col min="26" max="26" width="17.1796875" style="181" customWidth="1"/>
    <col min="27" max="27" width="1.453125" style="181" customWidth="1"/>
    <col min="28" max="28" width="15.7265625" style="181" customWidth="1"/>
    <col min="29" max="16384" width="9.1796875" style="181"/>
  </cols>
  <sheetData>
    <row r="1" spans="1:28" ht="15.75" customHeight="1" x14ac:dyDescent="0.35">
      <c r="B1" s="181"/>
      <c r="G1" s="157" t="str">
        <f>'Competitor List'!B2</f>
        <v>Your range name, City State</v>
      </c>
      <c r="M1" s="20"/>
      <c r="N1" s="181" t="s">
        <v>56</v>
      </c>
      <c r="P1" s="181" t="s">
        <v>46</v>
      </c>
      <c r="R1" s="181" t="s">
        <v>47</v>
      </c>
      <c r="T1" s="181" t="s">
        <v>48</v>
      </c>
      <c r="V1" s="181" t="s">
        <v>50</v>
      </c>
      <c r="X1" s="181" t="s">
        <v>52</v>
      </c>
      <c r="Z1" s="181" t="s">
        <v>51</v>
      </c>
      <c r="AB1" s="181" t="s">
        <v>49</v>
      </c>
    </row>
    <row r="2" spans="1:28" ht="15.75" customHeight="1" x14ac:dyDescent="0.35">
      <c r="B2" s="181"/>
      <c r="G2" s="157" t="s">
        <v>98</v>
      </c>
      <c r="M2" s="20"/>
      <c r="N2" s="186"/>
      <c r="O2" s="21"/>
      <c r="P2" s="186"/>
      <c r="Q2" s="21"/>
      <c r="R2" s="186"/>
      <c r="S2" s="21"/>
      <c r="T2" s="21"/>
      <c r="AA2" s="21"/>
      <c r="AB2" s="186"/>
    </row>
    <row r="3" spans="1:28" ht="15.75" customHeight="1" x14ac:dyDescent="0.35">
      <c r="B3" s="181"/>
      <c r="F3" s="92"/>
      <c r="G3" s="159">
        <f>'Competitor List'!B3</f>
        <v>43499</v>
      </c>
      <c r="M3" s="20"/>
      <c r="N3" s="2" t="s">
        <v>411</v>
      </c>
      <c r="O3" s="223"/>
      <c r="P3" s="2" t="s">
        <v>57</v>
      </c>
      <c r="Q3" s="223"/>
      <c r="R3" s="2" t="s">
        <v>69</v>
      </c>
      <c r="S3" s="223"/>
      <c r="T3" s="2" t="s">
        <v>414</v>
      </c>
      <c r="U3" s="223"/>
      <c r="V3" s="2" t="s">
        <v>84</v>
      </c>
      <c r="W3" s="222"/>
      <c r="X3" s="2" t="s">
        <v>94</v>
      </c>
      <c r="Y3" s="223"/>
      <c r="Z3" s="2" t="s">
        <v>190</v>
      </c>
      <c r="AA3" s="223"/>
      <c r="AB3" s="2" t="s">
        <v>72</v>
      </c>
    </row>
    <row r="4" spans="1:28" ht="15.75" customHeight="1" x14ac:dyDescent="0.35">
      <c r="M4" s="20"/>
      <c r="N4" s="2" t="s">
        <v>54</v>
      </c>
      <c r="O4" s="223"/>
      <c r="P4" s="2" t="s">
        <v>59</v>
      </c>
      <c r="Q4" s="223"/>
      <c r="R4" s="2" t="s">
        <v>68</v>
      </c>
      <c r="S4" s="223"/>
      <c r="T4" s="2" t="s">
        <v>72</v>
      </c>
      <c r="U4" s="223"/>
      <c r="V4" s="2" t="s">
        <v>192</v>
      </c>
      <c r="W4" s="222"/>
      <c r="X4" s="2" t="s">
        <v>185</v>
      </c>
      <c r="Y4" s="223"/>
      <c r="Z4" s="2" t="s">
        <v>92</v>
      </c>
      <c r="AA4" s="223"/>
      <c r="AB4" s="2" t="s">
        <v>187</v>
      </c>
    </row>
    <row r="5" spans="1:28" ht="15.75" customHeight="1" x14ac:dyDescent="0.35">
      <c r="B5" s="181" t="s">
        <v>137</v>
      </c>
      <c r="D5" s="181" t="s">
        <v>56</v>
      </c>
      <c r="E5" s="181" t="s">
        <v>46</v>
      </c>
      <c r="F5" s="181" t="s">
        <v>47</v>
      </c>
      <c r="G5" s="181" t="s">
        <v>48</v>
      </c>
      <c r="H5" s="181" t="s">
        <v>50</v>
      </c>
      <c r="I5" s="181" t="s">
        <v>52</v>
      </c>
      <c r="J5" s="181" t="s">
        <v>51</v>
      </c>
      <c r="K5" s="181" t="s">
        <v>49</v>
      </c>
      <c r="L5" s="21"/>
      <c r="M5" s="20"/>
      <c r="N5" s="2" t="s">
        <v>53</v>
      </c>
      <c r="O5" s="223"/>
      <c r="P5" s="2" t="s">
        <v>66</v>
      </c>
      <c r="Q5" s="223"/>
      <c r="R5" s="2" t="s">
        <v>412</v>
      </c>
      <c r="S5" s="223"/>
      <c r="T5" s="2" t="s">
        <v>78</v>
      </c>
      <c r="U5" s="223"/>
      <c r="V5" s="2" t="s">
        <v>167</v>
      </c>
      <c r="W5" s="222"/>
      <c r="X5" s="2" t="s">
        <v>415</v>
      </c>
      <c r="Y5" s="223"/>
      <c r="Z5" s="2" t="s">
        <v>418</v>
      </c>
      <c r="AA5" s="223"/>
      <c r="AB5" s="2" t="s">
        <v>58</v>
      </c>
    </row>
    <row r="6" spans="1:28" ht="15.75" customHeight="1" x14ac:dyDescent="0.35">
      <c r="A6" s="22">
        <v>1</v>
      </c>
      <c r="B6" s="2"/>
      <c r="C6" s="22" t="s">
        <v>2</v>
      </c>
      <c r="D6" s="2"/>
      <c r="E6" s="2"/>
      <c r="F6" s="2"/>
      <c r="G6" s="2"/>
      <c r="H6" s="2"/>
      <c r="I6" s="2"/>
      <c r="J6" s="2"/>
      <c r="K6" s="2"/>
      <c r="L6" s="21"/>
      <c r="M6" s="20"/>
      <c r="N6" s="2" t="s">
        <v>55</v>
      </c>
      <c r="O6" s="223"/>
      <c r="P6" s="2" t="s">
        <v>133</v>
      </c>
      <c r="Q6" s="223"/>
      <c r="R6" s="2" t="s">
        <v>413</v>
      </c>
      <c r="S6" s="223"/>
      <c r="T6" s="2" t="s">
        <v>189</v>
      </c>
      <c r="U6" s="223"/>
      <c r="V6" s="2" t="s">
        <v>88</v>
      </c>
      <c r="W6" s="222"/>
      <c r="X6" s="2" t="s">
        <v>416</v>
      </c>
      <c r="Y6" s="223"/>
      <c r="Z6" s="2" t="s">
        <v>90</v>
      </c>
      <c r="AA6" s="223"/>
      <c r="AB6" s="2" t="s">
        <v>61</v>
      </c>
    </row>
    <row r="7" spans="1:28" ht="15.75" customHeight="1" x14ac:dyDescent="0.35">
      <c r="A7" s="22">
        <v>2</v>
      </c>
      <c r="B7" s="2"/>
      <c r="C7" s="22" t="s">
        <v>2</v>
      </c>
      <c r="D7" s="2"/>
      <c r="E7" s="2"/>
      <c r="F7" s="2"/>
      <c r="G7" s="2"/>
      <c r="H7" s="2"/>
      <c r="I7" s="2"/>
      <c r="J7" s="2"/>
      <c r="K7" s="2"/>
      <c r="L7" s="21"/>
      <c r="M7" s="20"/>
      <c r="N7" s="2" t="s">
        <v>95</v>
      </c>
      <c r="O7" s="223"/>
      <c r="P7" s="2" t="s">
        <v>58</v>
      </c>
      <c r="Q7" s="223"/>
      <c r="R7" s="2" t="s">
        <v>71</v>
      </c>
      <c r="S7" s="223"/>
      <c r="T7" s="2" t="s">
        <v>80</v>
      </c>
      <c r="U7" s="223"/>
      <c r="V7" s="2" t="s">
        <v>85</v>
      </c>
      <c r="W7" s="222"/>
      <c r="X7" s="2" t="s">
        <v>417</v>
      </c>
      <c r="Y7" s="223"/>
      <c r="Z7" s="2" t="s">
        <v>168</v>
      </c>
      <c r="AA7" s="223"/>
      <c r="AB7" s="2" t="s">
        <v>75</v>
      </c>
    </row>
    <row r="8" spans="1:28" ht="15.75" customHeight="1" x14ac:dyDescent="0.35">
      <c r="A8" s="22">
        <v>3</v>
      </c>
      <c r="B8" s="2"/>
      <c r="C8" s="22" t="s">
        <v>2</v>
      </c>
      <c r="D8" s="2"/>
      <c r="E8" s="2"/>
      <c r="F8" s="2"/>
      <c r="G8" s="2"/>
      <c r="H8" s="2"/>
      <c r="I8" s="2"/>
      <c r="J8" s="2"/>
      <c r="K8" s="2"/>
      <c r="L8" s="21"/>
      <c r="M8" s="20"/>
      <c r="N8" s="2" t="s">
        <v>208</v>
      </c>
      <c r="O8" s="223"/>
      <c r="P8" s="2" t="s">
        <v>60</v>
      </c>
      <c r="Q8" s="223"/>
      <c r="R8" s="2" t="s">
        <v>205</v>
      </c>
      <c r="S8" s="223"/>
      <c r="T8" s="2" t="s">
        <v>191</v>
      </c>
      <c r="U8" s="223"/>
      <c r="V8" s="2" t="s">
        <v>197</v>
      </c>
      <c r="W8" s="222"/>
      <c r="X8" s="2" t="s">
        <v>181</v>
      </c>
      <c r="Y8" s="223"/>
      <c r="Z8" s="2" t="s">
        <v>169</v>
      </c>
      <c r="AA8" s="223"/>
      <c r="AB8" s="2" t="s">
        <v>79</v>
      </c>
    </row>
    <row r="9" spans="1:28" ht="15.75" customHeight="1" x14ac:dyDescent="0.35">
      <c r="A9" s="22">
        <v>4</v>
      </c>
      <c r="B9" s="2"/>
      <c r="C9" s="22" t="s">
        <v>2</v>
      </c>
      <c r="D9" s="2"/>
      <c r="E9" s="2"/>
      <c r="F9" s="2"/>
      <c r="G9" s="2"/>
      <c r="H9" s="2"/>
      <c r="I9" s="2"/>
      <c r="J9" s="2"/>
      <c r="K9" s="2"/>
      <c r="L9" s="21"/>
      <c r="M9" s="20"/>
      <c r="N9" s="2">
        <v>284</v>
      </c>
      <c r="O9" s="223"/>
      <c r="P9" s="2" t="s">
        <v>61</v>
      </c>
      <c r="Q9" s="223"/>
      <c r="R9" s="2" t="s">
        <v>207</v>
      </c>
      <c r="S9" s="223"/>
      <c r="T9" s="2" t="s">
        <v>79</v>
      </c>
      <c r="U9" s="223"/>
      <c r="V9" s="2" t="s">
        <v>206</v>
      </c>
      <c r="W9" s="222"/>
      <c r="X9" s="2" t="s">
        <v>164</v>
      </c>
      <c r="Y9" s="223"/>
      <c r="Z9" s="2" t="s">
        <v>170</v>
      </c>
      <c r="AA9" s="223"/>
      <c r="AB9" s="2" t="s">
        <v>76</v>
      </c>
    </row>
    <row r="10" spans="1:28" ht="15.75" customHeight="1" x14ac:dyDescent="0.35">
      <c r="A10" s="22">
        <v>5</v>
      </c>
      <c r="B10" s="2"/>
      <c r="C10" s="22" t="s">
        <v>2</v>
      </c>
      <c r="D10" s="2"/>
      <c r="E10" s="2"/>
      <c r="F10" s="2"/>
      <c r="G10" s="2"/>
      <c r="H10" s="2"/>
      <c r="I10" s="2"/>
      <c r="J10" s="2"/>
      <c r="K10" s="2"/>
      <c r="L10" s="21"/>
      <c r="M10" s="20"/>
      <c r="N10" s="2" t="s">
        <v>100</v>
      </c>
      <c r="O10" s="223"/>
      <c r="P10" s="2" t="s">
        <v>63</v>
      </c>
      <c r="Q10" s="223"/>
      <c r="R10" s="2" t="s">
        <v>61</v>
      </c>
      <c r="S10" s="223"/>
      <c r="T10" s="2" t="s">
        <v>81</v>
      </c>
      <c r="U10" s="223"/>
      <c r="V10" s="2" t="s">
        <v>86</v>
      </c>
      <c r="W10" s="222"/>
      <c r="X10" s="2" t="s">
        <v>219</v>
      </c>
      <c r="Y10" s="223"/>
      <c r="Z10" s="2" t="s">
        <v>220</v>
      </c>
      <c r="AA10" s="223"/>
      <c r="AB10" s="2" t="s">
        <v>77</v>
      </c>
    </row>
    <row r="11" spans="1:28" ht="15.75" customHeight="1" x14ac:dyDescent="0.35">
      <c r="A11" s="22">
        <v>6</v>
      </c>
      <c r="B11" s="2"/>
      <c r="C11" s="22" t="s">
        <v>2</v>
      </c>
      <c r="D11" s="2"/>
      <c r="E11" s="2"/>
      <c r="F11" s="2"/>
      <c r="G11" s="2"/>
      <c r="H11" s="2"/>
      <c r="I11" s="2"/>
      <c r="J11" s="2"/>
      <c r="K11" s="2"/>
      <c r="L11" s="21"/>
      <c r="M11" s="20"/>
      <c r="N11" s="2" t="s">
        <v>96</v>
      </c>
      <c r="O11" s="223"/>
      <c r="P11" s="2" t="s">
        <v>64</v>
      </c>
      <c r="Q11" s="223"/>
      <c r="R11" s="2" t="s">
        <v>58</v>
      </c>
      <c r="S11" s="223"/>
      <c r="T11" s="2" t="s">
        <v>82</v>
      </c>
      <c r="U11" s="223"/>
      <c r="V11" s="2" t="s">
        <v>89</v>
      </c>
      <c r="W11" s="222"/>
      <c r="X11" s="2" t="s">
        <v>165</v>
      </c>
      <c r="Y11" s="223"/>
      <c r="Z11" s="2" t="s">
        <v>91</v>
      </c>
      <c r="AA11" s="223"/>
      <c r="AB11" s="2" t="s">
        <v>74</v>
      </c>
    </row>
    <row r="12" spans="1:28" ht="15.75" customHeight="1" x14ac:dyDescent="0.35">
      <c r="A12" s="22">
        <v>7</v>
      </c>
      <c r="B12" s="2"/>
      <c r="C12" s="22" t="s">
        <v>2</v>
      </c>
      <c r="D12" s="2"/>
      <c r="E12" s="2"/>
      <c r="F12" s="2"/>
      <c r="G12" s="2"/>
      <c r="H12" s="2"/>
      <c r="I12" s="2"/>
      <c r="J12" s="2"/>
      <c r="K12" s="2"/>
      <c r="L12" s="21"/>
      <c r="M12" s="20"/>
      <c r="N12" s="2" t="s">
        <v>97</v>
      </c>
      <c r="O12" s="223"/>
      <c r="P12" s="2" t="s">
        <v>65</v>
      </c>
      <c r="Q12" s="223"/>
      <c r="R12" s="2" t="s">
        <v>163</v>
      </c>
      <c r="S12" s="223"/>
      <c r="T12" s="2" t="s">
        <v>83</v>
      </c>
      <c r="U12" s="223"/>
      <c r="V12" s="2" t="s">
        <v>166</v>
      </c>
      <c r="W12" s="222"/>
      <c r="X12" s="2" t="s">
        <v>180</v>
      </c>
      <c r="Y12" s="223"/>
      <c r="Z12" s="2" t="s">
        <v>93</v>
      </c>
      <c r="AA12" s="223"/>
      <c r="AB12" s="2" t="s">
        <v>73</v>
      </c>
    </row>
    <row r="13" spans="1:28" ht="15.75" customHeight="1" x14ac:dyDescent="0.35">
      <c r="A13" s="22">
        <v>8</v>
      </c>
      <c r="B13" s="2"/>
      <c r="C13" s="22" t="s">
        <v>2</v>
      </c>
      <c r="D13" s="2"/>
      <c r="E13" s="2"/>
      <c r="F13" s="2"/>
      <c r="G13" s="2"/>
      <c r="H13" s="2"/>
      <c r="I13" s="2"/>
      <c r="J13" s="2"/>
      <c r="K13" s="2"/>
      <c r="L13" s="21"/>
      <c r="M13" s="20"/>
      <c r="N13" s="2">
        <v>243</v>
      </c>
      <c r="O13" s="223"/>
      <c r="P13" s="2"/>
      <c r="Q13" s="223"/>
      <c r="R13" s="2" t="s">
        <v>70</v>
      </c>
      <c r="S13" s="223"/>
      <c r="T13" s="2" t="s">
        <v>194</v>
      </c>
      <c r="U13" s="223"/>
      <c r="V13" s="2" t="s">
        <v>87</v>
      </c>
      <c r="W13" s="222"/>
      <c r="X13" s="2">
        <v>4166</v>
      </c>
      <c r="Y13" s="223"/>
      <c r="Z13" s="2" t="s">
        <v>171</v>
      </c>
      <c r="AA13" s="223"/>
      <c r="AB13" s="2" t="s">
        <v>186</v>
      </c>
    </row>
    <row r="14" spans="1:28" ht="15.75" customHeight="1" x14ac:dyDescent="0.35">
      <c r="A14" s="22">
        <v>9</v>
      </c>
      <c r="B14" s="2"/>
      <c r="C14" s="22" t="s">
        <v>2</v>
      </c>
      <c r="D14" s="2"/>
      <c r="E14" s="2"/>
      <c r="F14" s="2"/>
      <c r="G14" s="2"/>
      <c r="H14" s="2"/>
      <c r="I14" s="2"/>
      <c r="J14" s="2"/>
      <c r="K14" s="2"/>
      <c r="L14" s="21"/>
      <c r="M14" s="20"/>
      <c r="N14" s="2">
        <v>308</v>
      </c>
      <c r="O14" s="223"/>
      <c r="P14" s="2" t="s">
        <v>67</v>
      </c>
      <c r="Q14" s="223"/>
      <c r="R14" s="2" t="s">
        <v>202</v>
      </c>
      <c r="S14" s="223"/>
      <c r="T14" s="2" t="s">
        <v>196</v>
      </c>
      <c r="U14" s="223"/>
      <c r="V14" s="2" t="s">
        <v>209</v>
      </c>
      <c r="W14" s="222"/>
      <c r="X14" s="2"/>
      <c r="Y14" s="223"/>
      <c r="Z14" s="2" t="s">
        <v>200</v>
      </c>
      <c r="AA14" s="223"/>
      <c r="AB14" s="2"/>
    </row>
    <row r="15" spans="1:28" ht="15.75" customHeight="1" x14ac:dyDescent="0.35">
      <c r="A15" s="22">
        <v>10</v>
      </c>
      <c r="B15" s="2"/>
      <c r="C15" s="22" t="s">
        <v>2</v>
      </c>
      <c r="D15" s="2"/>
      <c r="E15" s="2"/>
      <c r="F15" s="2"/>
      <c r="G15" s="2"/>
      <c r="H15" s="2"/>
      <c r="I15" s="2"/>
      <c r="J15" s="2"/>
      <c r="K15" s="2"/>
      <c r="L15" s="21"/>
      <c r="M15" s="20"/>
      <c r="N15" s="2" t="s">
        <v>178</v>
      </c>
      <c r="O15" s="223"/>
      <c r="P15" s="2" t="s">
        <v>62</v>
      </c>
      <c r="Q15" s="223"/>
      <c r="R15" s="2" t="s">
        <v>204</v>
      </c>
      <c r="S15" s="223"/>
      <c r="T15" s="2" t="s">
        <v>199</v>
      </c>
      <c r="U15" s="223"/>
      <c r="V15" s="2"/>
      <c r="W15" s="222"/>
      <c r="X15" s="2"/>
      <c r="Y15" s="223"/>
      <c r="Z15" s="2"/>
      <c r="AA15" s="223"/>
      <c r="AB15" s="2"/>
    </row>
    <row r="16" spans="1:28" ht="15.75" customHeight="1" x14ac:dyDescent="0.35">
      <c r="A16" s="22">
        <v>11</v>
      </c>
      <c r="B16" s="2"/>
      <c r="C16" s="22" t="s">
        <v>2</v>
      </c>
      <c r="D16" s="2"/>
      <c r="E16" s="2"/>
      <c r="F16" s="2"/>
      <c r="G16" s="2"/>
      <c r="H16" s="2"/>
      <c r="I16" s="2"/>
      <c r="J16" s="2"/>
      <c r="K16" s="2"/>
      <c r="L16" s="21"/>
      <c r="M16" s="20"/>
      <c r="N16" s="2" t="s">
        <v>179</v>
      </c>
      <c r="O16" s="223"/>
      <c r="P16" s="2" t="s">
        <v>198</v>
      </c>
      <c r="Q16" s="223"/>
      <c r="R16" s="2"/>
      <c r="S16" s="223"/>
      <c r="T16" s="2" t="s">
        <v>210</v>
      </c>
      <c r="U16" s="223"/>
      <c r="V16" s="2"/>
      <c r="W16" s="222"/>
      <c r="X16" s="2"/>
      <c r="Y16" s="223"/>
      <c r="Z16" s="2"/>
      <c r="AA16" s="223"/>
      <c r="AB16" s="2"/>
    </row>
    <row r="17" spans="1:28" ht="15.75" customHeight="1" x14ac:dyDescent="0.35">
      <c r="A17" s="22">
        <v>12</v>
      </c>
      <c r="B17" s="2"/>
      <c r="C17" s="22" t="s">
        <v>2</v>
      </c>
      <c r="D17" s="2"/>
      <c r="E17" s="2"/>
      <c r="F17" s="2"/>
      <c r="G17" s="2"/>
      <c r="H17" s="2"/>
      <c r="I17" s="2"/>
      <c r="J17" s="2"/>
      <c r="K17" s="2"/>
      <c r="L17" s="21"/>
      <c r="M17" s="20"/>
      <c r="N17" s="2" t="s">
        <v>188</v>
      </c>
      <c r="O17" s="223"/>
      <c r="P17" s="2" t="s">
        <v>193</v>
      </c>
      <c r="Q17" s="223"/>
      <c r="R17" s="2"/>
      <c r="S17" s="223"/>
      <c r="T17" s="2" t="s">
        <v>211</v>
      </c>
      <c r="U17" s="223"/>
      <c r="V17" s="2"/>
      <c r="W17" s="222"/>
      <c r="X17" s="2"/>
      <c r="Y17" s="223"/>
      <c r="Z17" s="2"/>
      <c r="AA17" s="223"/>
      <c r="AB17" s="2"/>
    </row>
    <row r="18" spans="1:28" ht="15.75" customHeight="1" x14ac:dyDescent="0.35">
      <c r="A18" s="22">
        <v>13</v>
      </c>
      <c r="B18" s="2"/>
      <c r="C18" s="22" t="s">
        <v>2</v>
      </c>
      <c r="D18" s="2"/>
      <c r="E18" s="2"/>
      <c r="F18" s="2"/>
      <c r="G18" s="2"/>
      <c r="H18" s="2"/>
      <c r="I18" s="2"/>
      <c r="J18" s="2"/>
      <c r="K18" s="2"/>
      <c r="L18" s="21"/>
      <c r="M18" s="20"/>
      <c r="N18" s="2" t="s">
        <v>218</v>
      </c>
      <c r="O18" s="223"/>
      <c r="P18" s="2" t="s">
        <v>195</v>
      </c>
      <c r="Q18" s="223"/>
      <c r="R18" s="2"/>
      <c r="S18" s="223"/>
      <c r="T18" s="2"/>
      <c r="U18" s="223"/>
      <c r="V18" s="2"/>
      <c r="W18" s="222"/>
      <c r="X18" s="2"/>
      <c r="Y18" s="223"/>
      <c r="Z18" s="2"/>
      <c r="AA18" s="223"/>
      <c r="AB18" s="2"/>
    </row>
    <row r="19" spans="1:28" ht="15.75" customHeight="1" x14ac:dyDescent="0.35">
      <c r="A19" s="22">
        <v>14</v>
      </c>
      <c r="B19" s="2"/>
      <c r="C19" s="22" t="s">
        <v>2</v>
      </c>
      <c r="D19" s="2"/>
      <c r="E19" s="2"/>
      <c r="F19" s="2"/>
      <c r="G19" s="2"/>
      <c r="H19" s="2"/>
      <c r="I19" s="2"/>
      <c r="J19" s="2"/>
      <c r="K19" s="2"/>
      <c r="L19" s="21"/>
      <c r="M19" s="20"/>
      <c r="N19" s="2" t="s">
        <v>203</v>
      </c>
      <c r="O19" s="223"/>
      <c r="P19" s="2" t="s">
        <v>201</v>
      </c>
      <c r="Q19" s="223"/>
      <c r="R19" s="2"/>
      <c r="S19" s="223"/>
      <c r="T19" s="2"/>
      <c r="U19" s="223"/>
      <c r="V19" s="2"/>
      <c r="W19" s="222"/>
      <c r="X19" s="2"/>
      <c r="Y19" s="223"/>
      <c r="Z19" s="2"/>
      <c r="AA19" s="223"/>
      <c r="AB19" s="2"/>
    </row>
    <row r="20" spans="1:28" ht="15.75" customHeight="1" x14ac:dyDescent="0.35">
      <c r="A20" s="22">
        <v>15</v>
      </c>
      <c r="B20" s="2"/>
      <c r="C20" s="22" t="s">
        <v>2</v>
      </c>
      <c r="D20" s="2"/>
      <c r="E20" s="2"/>
      <c r="F20" s="2"/>
      <c r="G20" s="2"/>
      <c r="H20" s="2"/>
      <c r="I20" s="2"/>
      <c r="J20" s="2"/>
      <c r="K20" s="2"/>
      <c r="L20" s="21"/>
      <c r="M20" s="20"/>
      <c r="N20" s="2"/>
      <c r="O20" s="223"/>
      <c r="P20" s="2"/>
      <c r="Q20" s="223"/>
      <c r="R20" s="2"/>
      <c r="S20" s="223"/>
      <c r="T20" s="2"/>
      <c r="U20" s="223"/>
      <c r="V20" s="2"/>
      <c r="W20" s="222"/>
      <c r="X20" s="2"/>
      <c r="Y20" s="223"/>
      <c r="Z20" s="2"/>
      <c r="AA20" s="223"/>
      <c r="AB20" s="2"/>
    </row>
    <row r="21" spans="1:28" ht="15.75" customHeight="1" x14ac:dyDescent="0.35">
      <c r="A21" s="22">
        <v>16</v>
      </c>
      <c r="B21" s="2"/>
      <c r="C21" s="22" t="s">
        <v>2</v>
      </c>
      <c r="D21" s="2"/>
      <c r="E21" s="2"/>
      <c r="F21" s="2"/>
      <c r="G21" s="2"/>
      <c r="H21" s="2"/>
      <c r="I21" s="2"/>
      <c r="J21" s="2"/>
      <c r="K21" s="2"/>
      <c r="L21" s="21"/>
      <c r="M21" s="20"/>
      <c r="N21" s="2"/>
      <c r="O21" s="223"/>
      <c r="P21" s="2"/>
      <c r="Q21" s="223"/>
      <c r="R21" s="2"/>
      <c r="S21" s="223"/>
      <c r="T21" s="2"/>
      <c r="U21" s="223"/>
      <c r="V21" s="2"/>
      <c r="W21" s="222"/>
      <c r="X21" s="2"/>
      <c r="Y21" s="223"/>
      <c r="Z21" s="2"/>
      <c r="AA21" s="223"/>
      <c r="AB21" s="2"/>
    </row>
    <row r="22" spans="1:28" ht="15.75" customHeight="1" x14ac:dyDescent="0.35">
      <c r="A22" s="22">
        <v>17</v>
      </c>
      <c r="B22" s="2"/>
      <c r="C22" s="22" t="s">
        <v>2</v>
      </c>
      <c r="D22" s="2"/>
      <c r="E22" s="2"/>
      <c r="F22" s="2"/>
      <c r="G22" s="2"/>
      <c r="H22" s="2"/>
      <c r="I22" s="2"/>
      <c r="J22" s="2"/>
      <c r="K22" s="2"/>
      <c r="L22" s="21"/>
      <c r="M22" s="20"/>
      <c r="N22" s="2"/>
      <c r="O22" s="223"/>
      <c r="P22" s="2"/>
      <c r="Q22" s="223"/>
      <c r="R22" s="2"/>
      <c r="S22" s="223"/>
      <c r="T22" s="2"/>
      <c r="U22" s="223"/>
      <c r="V22" s="2"/>
      <c r="W22" s="222"/>
      <c r="X22" s="2"/>
      <c r="Y22" s="223"/>
      <c r="Z22" s="2"/>
      <c r="AA22" s="223"/>
      <c r="AB22" s="2"/>
    </row>
    <row r="23" spans="1:28" ht="15.75" customHeight="1" x14ac:dyDescent="0.35">
      <c r="A23" s="22">
        <v>18</v>
      </c>
      <c r="B23" s="2"/>
      <c r="C23" s="22" t="s">
        <v>2</v>
      </c>
      <c r="D23" s="2"/>
      <c r="E23" s="2"/>
      <c r="F23" s="2"/>
      <c r="G23" s="2"/>
      <c r="H23" s="2"/>
      <c r="I23" s="2"/>
      <c r="J23" s="2"/>
      <c r="K23" s="2"/>
      <c r="L23" s="21"/>
      <c r="M23" s="20"/>
      <c r="N23" s="2"/>
      <c r="O23" s="223"/>
      <c r="P23" s="2"/>
      <c r="Q23" s="223"/>
      <c r="R23" s="2"/>
      <c r="S23" s="223"/>
      <c r="T23" s="2"/>
      <c r="U23" s="223"/>
      <c r="V23" s="2"/>
      <c r="W23" s="222"/>
      <c r="X23" s="2"/>
      <c r="Y23" s="223"/>
      <c r="Z23" s="2"/>
      <c r="AA23" s="223"/>
      <c r="AB23" s="2"/>
    </row>
    <row r="24" spans="1:28" ht="15.75" customHeight="1" x14ac:dyDescent="0.35">
      <c r="A24" s="22">
        <v>19</v>
      </c>
      <c r="B24" s="2"/>
      <c r="C24" s="22" t="s">
        <v>2</v>
      </c>
      <c r="D24" s="2"/>
      <c r="E24" s="2"/>
      <c r="F24" s="2"/>
      <c r="G24" s="2"/>
      <c r="H24" s="2"/>
      <c r="I24" s="2"/>
      <c r="J24" s="2"/>
      <c r="K24" s="2"/>
      <c r="L24" s="21"/>
      <c r="M24" s="20"/>
      <c r="N24" s="2"/>
      <c r="O24" s="223"/>
      <c r="P24" s="2"/>
      <c r="Q24" s="223"/>
      <c r="R24" s="2"/>
      <c r="S24" s="223"/>
      <c r="T24" s="2"/>
      <c r="U24" s="223"/>
      <c r="V24" s="2"/>
      <c r="W24" s="222"/>
      <c r="X24" s="2"/>
      <c r="Y24" s="223"/>
      <c r="Z24" s="2"/>
      <c r="AA24" s="223"/>
      <c r="AB24" s="2"/>
    </row>
    <row r="25" spans="1:28" ht="15.75" customHeight="1" x14ac:dyDescent="0.35">
      <c r="A25" s="22">
        <v>20</v>
      </c>
      <c r="B25" s="2"/>
      <c r="C25" s="22" t="s">
        <v>2</v>
      </c>
      <c r="D25" s="2"/>
      <c r="E25" s="2"/>
      <c r="F25" s="2"/>
      <c r="G25" s="2"/>
      <c r="H25" s="2"/>
      <c r="I25" s="2"/>
      <c r="J25" s="2"/>
      <c r="K25" s="2"/>
      <c r="L25" s="21"/>
      <c r="M25" s="20"/>
      <c r="N25" s="2"/>
      <c r="O25" s="223"/>
      <c r="P25" s="2"/>
      <c r="Q25" s="223"/>
      <c r="R25" s="2"/>
      <c r="S25" s="223"/>
      <c r="T25" s="2"/>
      <c r="U25" s="223"/>
      <c r="V25" s="2"/>
      <c r="W25" s="222"/>
      <c r="X25" s="2"/>
      <c r="Y25" s="223"/>
      <c r="Z25" s="2"/>
      <c r="AA25" s="223"/>
      <c r="AB25" s="2"/>
    </row>
    <row r="26" spans="1:28" ht="15.75" customHeight="1" x14ac:dyDescent="0.35">
      <c r="A26" s="22">
        <v>21</v>
      </c>
      <c r="B26" s="2"/>
      <c r="C26" s="22" t="s">
        <v>2</v>
      </c>
      <c r="D26" s="2"/>
      <c r="E26" s="2"/>
      <c r="F26" s="2"/>
      <c r="G26" s="2"/>
      <c r="H26" s="2"/>
      <c r="I26" s="2"/>
      <c r="J26" s="2"/>
      <c r="K26" s="2"/>
      <c r="L26" s="21"/>
      <c r="M26" s="20"/>
      <c r="N26" s="2"/>
      <c r="O26" s="223"/>
      <c r="P26" s="2"/>
      <c r="Q26" s="223"/>
      <c r="R26" s="2"/>
      <c r="S26" s="223"/>
      <c r="T26" s="2"/>
      <c r="U26" s="223"/>
      <c r="V26" s="2"/>
      <c r="W26" s="222"/>
      <c r="X26" s="2"/>
      <c r="Y26" s="223"/>
      <c r="Z26" s="2"/>
      <c r="AA26" s="223"/>
      <c r="AB26" s="2"/>
    </row>
    <row r="27" spans="1:28" ht="15.75" customHeight="1" x14ac:dyDescent="0.35">
      <c r="A27" s="22">
        <v>22</v>
      </c>
      <c r="B27" s="2"/>
      <c r="C27" s="22" t="s">
        <v>2</v>
      </c>
      <c r="D27" s="2"/>
      <c r="E27" s="2"/>
      <c r="F27" s="2"/>
      <c r="G27" s="2"/>
      <c r="H27" s="2"/>
      <c r="I27" s="2"/>
      <c r="J27" s="2"/>
      <c r="K27" s="2"/>
      <c r="L27" s="21"/>
      <c r="M27" s="20"/>
      <c r="N27" s="2"/>
      <c r="O27" s="223"/>
      <c r="P27" s="2"/>
      <c r="Q27" s="223"/>
      <c r="R27" s="2"/>
      <c r="S27" s="223"/>
      <c r="T27" s="2"/>
      <c r="U27" s="223"/>
      <c r="V27" s="2"/>
      <c r="W27" s="222"/>
      <c r="X27" s="2"/>
      <c r="Y27" s="223"/>
      <c r="Z27" s="2"/>
      <c r="AA27" s="223"/>
      <c r="AB27" s="2"/>
    </row>
    <row r="28" spans="1:28" ht="15.75" customHeight="1" x14ac:dyDescent="0.35">
      <c r="A28" s="22">
        <v>23</v>
      </c>
      <c r="B28" s="2"/>
      <c r="C28" s="22" t="s">
        <v>2</v>
      </c>
      <c r="D28" s="2"/>
      <c r="E28" s="2"/>
      <c r="F28" s="2"/>
      <c r="G28" s="2"/>
      <c r="H28" s="2"/>
      <c r="I28" s="2"/>
      <c r="J28" s="2"/>
      <c r="K28" s="2"/>
      <c r="L28" s="21"/>
      <c r="M28" s="20"/>
      <c r="N28" s="2"/>
      <c r="O28" s="223"/>
      <c r="P28" s="2"/>
      <c r="Q28" s="223"/>
      <c r="R28" s="2"/>
      <c r="S28" s="223"/>
      <c r="T28" s="2"/>
      <c r="U28" s="223"/>
      <c r="V28" s="2"/>
      <c r="W28" s="222"/>
      <c r="X28" s="2"/>
      <c r="Y28" s="223"/>
      <c r="Z28" s="2"/>
      <c r="AA28" s="223"/>
      <c r="AB28" s="2"/>
    </row>
    <row r="29" spans="1:28" ht="15.75" customHeight="1" x14ac:dyDescent="0.35">
      <c r="A29" s="22">
        <v>24</v>
      </c>
      <c r="B29" s="2"/>
      <c r="C29" s="22" t="s">
        <v>2</v>
      </c>
      <c r="D29" s="2"/>
      <c r="E29" s="2"/>
      <c r="F29" s="2"/>
      <c r="G29" s="2"/>
      <c r="H29" s="2"/>
      <c r="I29" s="2"/>
      <c r="J29" s="2"/>
      <c r="K29" s="2"/>
      <c r="L29" s="21"/>
      <c r="M29" s="20"/>
      <c r="N29" s="2"/>
      <c r="O29" s="223"/>
      <c r="P29" s="2"/>
      <c r="Q29" s="223"/>
      <c r="R29" s="2"/>
      <c r="S29" s="223"/>
      <c r="T29" s="2"/>
      <c r="U29" s="223"/>
      <c r="V29" s="2"/>
      <c r="W29" s="222"/>
      <c r="X29" s="2"/>
      <c r="Y29" s="223"/>
      <c r="Z29" s="2"/>
      <c r="AA29" s="223"/>
      <c r="AB29" s="2"/>
    </row>
    <row r="30" spans="1:28" ht="15.75" customHeight="1" x14ac:dyDescent="0.35">
      <c r="A30" s="22">
        <v>25</v>
      </c>
      <c r="B30" s="2"/>
      <c r="C30" s="22" t="s">
        <v>2</v>
      </c>
      <c r="D30" s="2"/>
      <c r="E30" s="2"/>
      <c r="F30" s="2"/>
      <c r="G30" s="2"/>
      <c r="H30" s="2"/>
      <c r="I30" s="2"/>
      <c r="J30" s="2"/>
      <c r="K30" s="2"/>
      <c r="L30" s="21"/>
      <c r="M30" s="20"/>
      <c r="N30" s="2"/>
      <c r="O30" s="223"/>
      <c r="P30" s="2"/>
      <c r="Q30" s="223"/>
      <c r="R30" s="2"/>
      <c r="S30" s="223"/>
      <c r="T30" s="2"/>
      <c r="U30" s="223"/>
      <c r="V30" s="2"/>
      <c r="W30" s="222"/>
      <c r="X30" s="2"/>
      <c r="Y30" s="223"/>
      <c r="Z30" s="2"/>
      <c r="AA30" s="223"/>
      <c r="AB30" s="2"/>
    </row>
    <row r="31" spans="1:28" ht="15.75" customHeight="1" x14ac:dyDescent="0.35">
      <c r="A31" s="22">
        <v>26</v>
      </c>
      <c r="B31" s="2"/>
      <c r="C31" s="22" t="s">
        <v>2</v>
      </c>
      <c r="D31" s="2"/>
      <c r="E31" s="2"/>
      <c r="F31" s="2"/>
      <c r="G31" s="2"/>
      <c r="H31" s="2"/>
      <c r="I31" s="2"/>
      <c r="J31" s="2"/>
      <c r="K31" s="2"/>
      <c r="L31" s="21"/>
      <c r="M31" s="20"/>
      <c r="N31" s="2"/>
      <c r="O31" s="223"/>
      <c r="P31" s="2"/>
      <c r="Q31" s="223"/>
      <c r="R31" s="2"/>
      <c r="S31" s="223"/>
      <c r="T31" s="2"/>
      <c r="U31" s="223"/>
      <c r="V31" s="2"/>
      <c r="W31" s="222"/>
      <c r="X31" s="2"/>
      <c r="Y31" s="223"/>
      <c r="Z31" s="2"/>
      <c r="AA31" s="223"/>
      <c r="AB31" s="2"/>
    </row>
    <row r="32" spans="1:28" ht="15.75" customHeight="1" x14ac:dyDescent="0.35">
      <c r="A32" s="22">
        <v>27</v>
      </c>
      <c r="B32" s="2"/>
      <c r="C32" s="22" t="s">
        <v>2</v>
      </c>
      <c r="D32" s="2"/>
      <c r="E32" s="2"/>
      <c r="F32" s="2"/>
      <c r="G32" s="2"/>
      <c r="H32" s="2"/>
      <c r="I32" s="2"/>
      <c r="J32" s="2"/>
      <c r="K32" s="2"/>
      <c r="L32" s="21"/>
      <c r="M32" s="20"/>
      <c r="N32" s="2"/>
      <c r="O32" s="223"/>
      <c r="P32" s="2"/>
      <c r="Q32" s="223"/>
      <c r="R32" s="2"/>
      <c r="S32" s="223"/>
      <c r="T32" s="2"/>
      <c r="U32" s="223"/>
      <c r="V32" s="2"/>
      <c r="W32" s="222"/>
      <c r="X32" s="2"/>
      <c r="Y32" s="223"/>
      <c r="Z32" s="2"/>
      <c r="AA32" s="223"/>
      <c r="AB32" s="2"/>
    </row>
    <row r="33" spans="1:28" ht="15.75" customHeight="1" x14ac:dyDescent="0.35">
      <c r="A33" s="22">
        <v>28</v>
      </c>
      <c r="B33" s="2"/>
      <c r="C33" s="22" t="s">
        <v>2</v>
      </c>
      <c r="D33" s="2"/>
      <c r="E33" s="2"/>
      <c r="F33" s="2"/>
      <c r="G33" s="2"/>
      <c r="H33" s="2"/>
      <c r="I33" s="2"/>
      <c r="J33" s="2"/>
      <c r="K33" s="2"/>
      <c r="L33" s="21"/>
      <c r="M33" s="20"/>
      <c r="N33" s="2"/>
      <c r="O33" s="223"/>
      <c r="P33" s="2"/>
      <c r="Q33" s="223"/>
      <c r="R33" s="2"/>
      <c r="S33" s="223"/>
      <c r="T33" s="2"/>
      <c r="U33" s="223"/>
      <c r="V33" s="2"/>
      <c r="W33" s="222"/>
      <c r="X33" s="2"/>
      <c r="Y33" s="223"/>
      <c r="Z33" s="2"/>
      <c r="AA33" s="223"/>
      <c r="AB33" s="2"/>
    </row>
    <row r="34" spans="1:28" ht="15.75" customHeight="1" x14ac:dyDescent="0.35">
      <c r="A34" s="22">
        <v>29</v>
      </c>
      <c r="B34" s="2"/>
      <c r="C34" s="22" t="s">
        <v>2</v>
      </c>
      <c r="D34" s="2"/>
      <c r="E34" s="2"/>
      <c r="F34" s="2"/>
      <c r="G34" s="2"/>
      <c r="H34" s="2"/>
      <c r="I34" s="2"/>
      <c r="J34" s="2"/>
      <c r="K34" s="2"/>
      <c r="L34" s="21"/>
      <c r="M34" s="20"/>
    </row>
    <row r="35" spans="1:28" ht="15.75" customHeight="1" x14ac:dyDescent="0.35">
      <c r="A35" s="22">
        <v>30</v>
      </c>
      <c r="B35" s="2"/>
      <c r="C35" s="22" t="s">
        <v>2</v>
      </c>
      <c r="D35" s="2"/>
      <c r="E35" s="2"/>
      <c r="F35" s="2"/>
      <c r="G35" s="2"/>
      <c r="H35" s="2"/>
      <c r="I35" s="2"/>
      <c r="J35" s="2"/>
      <c r="K35" s="2"/>
      <c r="L35" s="21"/>
      <c r="M35" s="20"/>
      <c r="N35" s="19" t="s">
        <v>99</v>
      </c>
    </row>
    <row r="36" spans="1:28" ht="15.75" customHeight="1" x14ac:dyDescent="0.35">
      <c r="A36" s="22">
        <v>31</v>
      </c>
      <c r="B36" s="2"/>
      <c r="C36" s="22" t="s">
        <v>2</v>
      </c>
      <c r="D36" s="2"/>
      <c r="E36" s="2"/>
      <c r="F36" s="2"/>
      <c r="G36" s="2"/>
      <c r="H36" s="2"/>
      <c r="I36" s="2"/>
      <c r="J36" s="2"/>
      <c r="K36" s="2"/>
      <c r="L36" s="21"/>
      <c r="M36" s="20"/>
      <c r="N36" s="41" t="s">
        <v>132</v>
      </c>
      <c r="O36" s="40"/>
      <c r="P36" s="40"/>
      <c r="Q36" s="40"/>
      <c r="R36" s="40"/>
      <c r="S36" s="40"/>
      <c r="T36" s="40"/>
      <c r="AA36" s="40"/>
      <c r="AB36" s="40"/>
    </row>
    <row r="37" spans="1:28" ht="15.75" customHeight="1" x14ac:dyDescent="0.35">
      <c r="A37" s="22">
        <v>32</v>
      </c>
      <c r="B37" s="2"/>
      <c r="C37" s="22" t="s">
        <v>2</v>
      </c>
      <c r="D37" s="2"/>
      <c r="E37" s="2"/>
      <c r="F37" s="2"/>
      <c r="G37" s="2"/>
      <c r="H37" s="2"/>
      <c r="I37" s="2"/>
      <c r="J37" s="2"/>
      <c r="K37" s="2"/>
      <c r="L37" s="21"/>
      <c r="M37" s="20"/>
    </row>
    <row r="38" spans="1:28" ht="15.75" customHeight="1" x14ac:dyDescent="0.35">
      <c r="A38" s="22">
        <v>33</v>
      </c>
      <c r="B38" s="2"/>
      <c r="C38" s="22" t="s">
        <v>2</v>
      </c>
      <c r="D38" s="2"/>
      <c r="E38" s="2"/>
      <c r="F38" s="2"/>
      <c r="G38" s="2"/>
      <c r="H38" s="2"/>
      <c r="I38" s="2"/>
      <c r="J38" s="2"/>
      <c r="K38" s="2"/>
      <c r="L38" s="21"/>
      <c r="M38" s="20"/>
    </row>
    <row r="39" spans="1:28" ht="15.75" customHeight="1" x14ac:dyDescent="0.35">
      <c r="A39" s="22">
        <v>34</v>
      </c>
      <c r="B39" s="2"/>
      <c r="C39" s="22" t="s">
        <v>2</v>
      </c>
      <c r="D39" s="2"/>
      <c r="E39" s="2"/>
      <c r="F39" s="2"/>
      <c r="G39" s="2"/>
      <c r="H39" s="2"/>
      <c r="I39" s="2"/>
      <c r="J39" s="2"/>
      <c r="K39" s="2"/>
      <c r="L39" s="21"/>
      <c r="M39" s="20"/>
    </row>
    <row r="40" spans="1:28" ht="15.75" customHeight="1" x14ac:dyDescent="0.35">
      <c r="A40" s="22">
        <v>35</v>
      </c>
      <c r="B40" s="2"/>
      <c r="C40" s="22" t="s">
        <v>2</v>
      </c>
      <c r="D40" s="2"/>
      <c r="E40" s="2"/>
      <c r="F40" s="2"/>
      <c r="G40" s="2"/>
      <c r="H40" s="2"/>
      <c r="I40" s="2"/>
      <c r="J40" s="2"/>
      <c r="K40" s="2"/>
      <c r="L40" s="21"/>
      <c r="M40" s="20"/>
    </row>
    <row r="41" spans="1:28" ht="15.75" customHeight="1" x14ac:dyDescent="0.35">
      <c r="A41" s="22">
        <v>36</v>
      </c>
      <c r="B41" s="2"/>
      <c r="C41" s="22" t="s">
        <v>2</v>
      </c>
      <c r="D41" s="2"/>
      <c r="E41" s="2"/>
      <c r="F41" s="2"/>
      <c r="G41" s="2"/>
      <c r="H41" s="2"/>
      <c r="I41" s="2"/>
      <c r="J41" s="2"/>
      <c r="K41" s="2"/>
      <c r="L41" s="21"/>
      <c r="M41" s="20"/>
    </row>
    <row r="42" spans="1:28" ht="15.75" customHeight="1" x14ac:dyDescent="0.35">
      <c r="A42" s="22">
        <v>37</v>
      </c>
      <c r="B42" s="2"/>
      <c r="C42" s="22" t="s">
        <v>2</v>
      </c>
      <c r="D42" s="2"/>
      <c r="E42" s="2"/>
      <c r="F42" s="2"/>
      <c r="G42" s="2"/>
      <c r="H42" s="2"/>
      <c r="I42" s="2"/>
      <c r="J42" s="2"/>
      <c r="K42" s="2"/>
      <c r="L42" s="21"/>
      <c r="M42" s="20"/>
    </row>
    <row r="43" spans="1:28" ht="15.75" customHeight="1" x14ac:dyDescent="0.35">
      <c r="A43" s="22">
        <v>38</v>
      </c>
      <c r="B43" s="2"/>
      <c r="C43" s="22" t="s">
        <v>2</v>
      </c>
      <c r="D43" s="2"/>
      <c r="E43" s="2"/>
      <c r="F43" s="2"/>
      <c r="G43" s="2"/>
      <c r="H43" s="2"/>
      <c r="I43" s="2"/>
      <c r="J43" s="2"/>
      <c r="K43" s="2"/>
      <c r="L43" s="21"/>
      <c r="M43" s="20"/>
    </row>
    <row r="44" spans="1:28" ht="15.75" customHeight="1" x14ac:dyDescent="0.35">
      <c r="A44" s="22">
        <v>39</v>
      </c>
      <c r="B44" s="2"/>
      <c r="C44" s="22" t="s">
        <v>2</v>
      </c>
      <c r="D44" s="2"/>
      <c r="E44" s="2"/>
      <c r="F44" s="2"/>
      <c r="G44" s="2"/>
      <c r="H44" s="2"/>
      <c r="I44" s="2"/>
      <c r="J44" s="2"/>
      <c r="K44" s="2"/>
      <c r="L44" s="21"/>
      <c r="M44" s="20"/>
    </row>
    <row r="45" spans="1:28" ht="15.75" customHeight="1" x14ac:dyDescent="0.35">
      <c r="A45" s="22">
        <v>40</v>
      </c>
      <c r="B45" s="2"/>
      <c r="C45" s="22" t="s">
        <v>2</v>
      </c>
      <c r="D45" s="2"/>
      <c r="E45" s="2"/>
      <c r="F45" s="2"/>
      <c r="G45" s="2"/>
      <c r="H45" s="2"/>
      <c r="I45" s="2"/>
      <c r="J45" s="2"/>
      <c r="K45" s="2"/>
      <c r="L45" s="21"/>
      <c r="M45" s="20"/>
    </row>
    <row r="46" spans="1:28" ht="15.75" customHeight="1" x14ac:dyDescent="0.35">
      <c r="A46" s="22">
        <v>41</v>
      </c>
      <c r="B46" s="2"/>
      <c r="C46" s="22" t="s">
        <v>2</v>
      </c>
      <c r="D46" s="2"/>
      <c r="E46" s="2"/>
      <c r="F46" s="2"/>
      <c r="G46" s="2"/>
      <c r="H46" s="2"/>
      <c r="I46" s="2"/>
      <c r="J46" s="2"/>
      <c r="K46" s="2"/>
      <c r="L46" s="21"/>
      <c r="M46" s="20"/>
    </row>
    <row r="47" spans="1:28" ht="15.75" customHeight="1" x14ac:dyDescent="0.35">
      <c r="A47" s="22">
        <v>42</v>
      </c>
      <c r="B47" s="2"/>
      <c r="C47" s="22" t="s">
        <v>2</v>
      </c>
      <c r="D47" s="2"/>
      <c r="E47" s="2"/>
      <c r="F47" s="2"/>
      <c r="G47" s="2"/>
      <c r="H47" s="2"/>
      <c r="I47" s="2"/>
      <c r="J47" s="2"/>
      <c r="K47" s="2"/>
      <c r="L47" s="21"/>
      <c r="M47" s="20"/>
    </row>
    <row r="48" spans="1:28" ht="15.75" customHeight="1" x14ac:dyDescent="0.35">
      <c r="A48" s="22">
        <v>43</v>
      </c>
      <c r="B48" s="2"/>
      <c r="C48" s="22" t="s">
        <v>2</v>
      </c>
      <c r="D48" s="2"/>
      <c r="E48" s="2"/>
      <c r="F48" s="2"/>
      <c r="G48" s="2"/>
      <c r="H48" s="2"/>
      <c r="I48" s="2"/>
      <c r="J48" s="2"/>
      <c r="K48" s="2"/>
      <c r="L48" s="21"/>
      <c r="M48" s="20"/>
    </row>
    <row r="49" spans="1:13" ht="15.75" customHeight="1" x14ac:dyDescent="0.35">
      <c r="A49" s="22">
        <v>44</v>
      </c>
      <c r="B49" s="2"/>
      <c r="C49" s="22" t="s">
        <v>2</v>
      </c>
      <c r="D49" s="2"/>
      <c r="E49" s="2"/>
      <c r="F49" s="2"/>
      <c r="G49" s="2"/>
      <c r="H49" s="2"/>
      <c r="I49" s="2"/>
      <c r="J49" s="2"/>
      <c r="K49" s="2"/>
      <c r="L49" s="21"/>
      <c r="M49" s="20"/>
    </row>
    <row r="50" spans="1:13" ht="15.75" customHeight="1" x14ac:dyDescent="0.35">
      <c r="A50" s="22">
        <v>45</v>
      </c>
      <c r="B50" s="2"/>
      <c r="C50" s="22" t="s">
        <v>2</v>
      </c>
      <c r="D50" s="2"/>
      <c r="E50" s="2"/>
      <c r="F50" s="2"/>
      <c r="G50" s="2"/>
      <c r="H50" s="2"/>
      <c r="I50" s="2"/>
      <c r="J50" s="2"/>
      <c r="K50" s="2"/>
      <c r="L50" s="21"/>
      <c r="M50" s="20"/>
    </row>
    <row r="51" spans="1:13" ht="15.75" customHeight="1" x14ac:dyDescent="0.35">
      <c r="A51" s="22">
        <v>46</v>
      </c>
      <c r="B51" s="2"/>
      <c r="C51" s="22" t="s">
        <v>2</v>
      </c>
      <c r="D51" s="2"/>
      <c r="E51" s="2"/>
      <c r="F51" s="2"/>
      <c r="G51" s="2"/>
      <c r="H51" s="2"/>
      <c r="I51" s="2"/>
      <c r="J51" s="2"/>
      <c r="K51" s="2"/>
      <c r="L51" s="21"/>
      <c r="M51" s="20"/>
    </row>
    <row r="52" spans="1:13" ht="15.75" customHeight="1" x14ac:dyDescent="0.35">
      <c r="A52" s="22">
        <v>47</v>
      </c>
      <c r="B52" s="2"/>
      <c r="C52" s="22" t="s">
        <v>2</v>
      </c>
      <c r="D52" s="2"/>
      <c r="E52" s="2"/>
      <c r="F52" s="2"/>
      <c r="G52" s="2"/>
      <c r="H52" s="2"/>
      <c r="I52" s="2"/>
      <c r="J52" s="2"/>
      <c r="K52" s="2"/>
      <c r="L52" s="21"/>
      <c r="M52" s="20"/>
    </row>
    <row r="53" spans="1:13" ht="15.75" customHeight="1" x14ac:dyDescent="0.35">
      <c r="A53" s="22">
        <v>48</v>
      </c>
      <c r="B53" s="2"/>
      <c r="C53" s="22" t="s">
        <v>2</v>
      </c>
      <c r="D53" s="2"/>
      <c r="E53" s="2"/>
      <c r="F53" s="2"/>
      <c r="G53" s="2"/>
      <c r="H53" s="2"/>
      <c r="I53" s="2"/>
      <c r="J53" s="2"/>
      <c r="K53" s="2"/>
      <c r="L53" s="21"/>
      <c r="M53" s="20"/>
    </row>
    <row r="54" spans="1:13" ht="15.75" customHeight="1" x14ac:dyDescent="0.35">
      <c r="A54" s="22">
        <v>49</v>
      </c>
      <c r="B54" s="2"/>
      <c r="C54" s="22" t="s">
        <v>2</v>
      </c>
      <c r="D54" s="2"/>
      <c r="E54" s="2"/>
      <c r="F54" s="2"/>
      <c r="G54" s="2"/>
      <c r="H54" s="2"/>
      <c r="I54" s="2"/>
      <c r="J54" s="2"/>
      <c r="K54" s="2"/>
      <c r="L54" s="21"/>
      <c r="M54" s="20"/>
    </row>
    <row r="55" spans="1:13" ht="15.75" customHeight="1" x14ac:dyDescent="0.35">
      <c r="A55" s="22">
        <v>50</v>
      </c>
      <c r="B55" s="2"/>
      <c r="C55" s="22" t="s">
        <v>2</v>
      </c>
      <c r="D55" s="2"/>
      <c r="E55" s="2"/>
      <c r="F55" s="2"/>
      <c r="G55" s="2"/>
      <c r="H55" s="2"/>
      <c r="I55" s="2"/>
      <c r="J55" s="2"/>
      <c r="K55" s="2"/>
      <c r="L55" s="21"/>
      <c r="M55" s="20"/>
    </row>
    <row r="56" spans="1:13" ht="15.75" customHeight="1" x14ac:dyDescent="0.35">
      <c r="A56" s="22">
        <v>51</v>
      </c>
      <c r="B56" s="2"/>
      <c r="C56" s="22" t="s">
        <v>2</v>
      </c>
      <c r="D56" s="2"/>
      <c r="E56" s="2"/>
      <c r="F56" s="2"/>
      <c r="G56" s="2"/>
      <c r="H56" s="2"/>
      <c r="I56" s="2"/>
      <c r="J56" s="2"/>
      <c r="K56" s="2"/>
      <c r="L56" s="21"/>
      <c r="M56" s="20"/>
    </row>
    <row r="57" spans="1:13" ht="15.75" customHeight="1" x14ac:dyDescent="0.35">
      <c r="A57" s="22">
        <v>52</v>
      </c>
      <c r="B57" s="2"/>
      <c r="C57" s="22" t="s">
        <v>2</v>
      </c>
      <c r="D57" s="2"/>
      <c r="E57" s="2"/>
      <c r="F57" s="2"/>
      <c r="G57" s="2"/>
      <c r="H57" s="2"/>
      <c r="I57" s="2"/>
      <c r="J57" s="2"/>
      <c r="K57" s="2"/>
      <c r="L57" s="21"/>
      <c r="M57" s="20"/>
    </row>
    <row r="58" spans="1:13" ht="15.75" customHeight="1" x14ac:dyDescent="0.35">
      <c r="A58" s="22">
        <v>53</v>
      </c>
      <c r="B58" s="2"/>
      <c r="C58" s="22" t="s">
        <v>2</v>
      </c>
      <c r="D58" s="2"/>
      <c r="E58" s="2"/>
      <c r="F58" s="2"/>
      <c r="G58" s="2"/>
      <c r="H58" s="2"/>
      <c r="I58" s="2"/>
      <c r="J58" s="2"/>
      <c r="K58" s="2"/>
      <c r="L58" s="21"/>
      <c r="M58" s="20"/>
    </row>
    <row r="59" spans="1:13" ht="15.75" customHeight="1" x14ac:dyDescent="0.35">
      <c r="A59" s="22">
        <v>54</v>
      </c>
      <c r="B59" s="2"/>
      <c r="C59" s="22" t="s">
        <v>2</v>
      </c>
      <c r="D59" s="2"/>
      <c r="E59" s="2"/>
      <c r="F59" s="2"/>
      <c r="G59" s="2"/>
      <c r="H59" s="2"/>
      <c r="I59" s="2"/>
      <c r="J59" s="2"/>
      <c r="K59" s="2"/>
      <c r="L59" s="21"/>
      <c r="M59" s="20"/>
    </row>
    <row r="60" spans="1:13" ht="15.75" customHeight="1" x14ac:dyDescent="0.35">
      <c r="A60" s="22">
        <v>55</v>
      </c>
      <c r="B60" s="2"/>
      <c r="C60" s="22" t="s">
        <v>2</v>
      </c>
      <c r="D60" s="2"/>
      <c r="E60" s="2"/>
      <c r="F60" s="2"/>
      <c r="G60" s="2"/>
      <c r="H60" s="2"/>
      <c r="I60" s="2"/>
      <c r="J60" s="2"/>
      <c r="K60" s="2"/>
      <c r="L60" s="21"/>
      <c r="M60" s="20"/>
    </row>
    <row r="61" spans="1:13" ht="15.75" customHeight="1" x14ac:dyDescent="0.35">
      <c r="A61" s="22">
        <v>56</v>
      </c>
      <c r="B61" s="2"/>
      <c r="C61" s="22" t="s">
        <v>2</v>
      </c>
      <c r="D61" s="2"/>
      <c r="E61" s="2"/>
      <c r="F61" s="2"/>
      <c r="G61" s="2"/>
      <c r="H61" s="2"/>
      <c r="I61" s="2"/>
      <c r="J61" s="2"/>
      <c r="K61" s="2"/>
      <c r="L61" s="21"/>
      <c r="M61" s="20"/>
    </row>
    <row r="62" spans="1:13" ht="15.75" customHeight="1" x14ac:dyDescent="0.35">
      <c r="A62" s="22">
        <v>57</v>
      </c>
      <c r="B62" s="2"/>
      <c r="C62" s="22" t="s">
        <v>2</v>
      </c>
      <c r="D62" s="2"/>
      <c r="E62" s="2"/>
      <c r="F62" s="2"/>
      <c r="G62" s="2"/>
      <c r="H62" s="2"/>
      <c r="I62" s="2"/>
      <c r="J62" s="2"/>
      <c r="K62" s="2"/>
      <c r="L62" s="21"/>
      <c r="M62" s="20"/>
    </row>
    <row r="63" spans="1:13" ht="15.75" customHeight="1" x14ac:dyDescent="0.35">
      <c r="A63" s="22">
        <v>58</v>
      </c>
      <c r="B63" s="2"/>
      <c r="C63" s="22" t="s">
        <v>2</v>
      </c>
      <c r="D63" s="2"/>
      <c r="E63" s="2"/>
      <c r="F63" s="2"/>
      <c r="G63" s="2"/>
      <c r="H63" s="2"/>
      <c r="I63" s="2"/>
      <c r="J63" s="2"/>
      <c r="K63" s="2"/>
      <c r="L63" s="21"/>
      <c r="M63" s="20"/>
    </row>
    <row r="64" spans="1:13" ht="15.75" customHeight="1" x14ac:dyDescent="0.35">
      <c r="A64" s="22">
        <v>59</v>
      </c>
      <c r="B64" s="2"/>
      <c r="C64" s="22" t="s">
        <v>2</v>
      </c>
      <c r="D64" s="2"/>
      <c r="E64" s="2"/>
      <c r="F64" s="2"/>
      <c r="G64" s="2"/>
      <c r="H64" s="2"/>
      <c r="I64" s="2"/>
      <c r="J64" s="2"/>
      <c r="K64" s="2"/>
      <c r="L64" s="21"/>
      <c r="M64" s="20"/>
    </row>
    <row r="65" spans="1:13" ht="15.75" customHeight="1" x14ac:dyDescent="0.35">
      <c r="A65" s="22">
        <v>60</v>
      </c>
      <c r="B65" s="2"/>
      <c r="C65" s="22" t="s">
        <v>2</v>
      </c>
      <c r="D65" s="2"/>
      <c r="E65" s="2"/>
      <c r="F65" s="2"/>
      <c r="G65" s="2"/>
      <c r="H65" s="2"/>
      <c r="I65" s="2"/>
      <c r="J65" s="2"/>
      <c r="K65" s="2"/>
      <c r="L65" s="21"/>
      <c r="M65" s="20"/>
    </row>
    <row r="66" spans="1:13" ht="15.75" customHeight="1" x14ac:dyDescent="0.35">
      <c r="A66" s="22">
        <v>61</v>
      </c>
      <c r="B66" s="2"/>
      <c r="C66" s="22" t="s">
        <v>2</v>
      </c>
      <c r="D66" s="2"/>
      <c r="E66" s="2"/>
      <c r="F66" s="2"/>
      <c r="G66" s="2"/>
      <c r="H66" s="2"/>
      <c r="I66" s="2"/>
      <c r="J66" s="2"/>
      <c r="K66" s="2"/>
      <c r="L66" s="21"/>
      <c r="M66" s="20"/>
    </row>
    <row r="67" spans="1:13" ht="15.75" customHeight="1" x14ac:dyDescent="0.35">
      <c r="A67" s="22">
        <v>62</v>
      </c>
      <c r="B67" s="2"/>
      <c r="C67" s="22" t="s">
        <v>2</v>
      </c>
      <c r="D67" s="2"/>
      <c r="E67" s="2"/>
      <c r="F67" s="2"/>
      <c r="G67" s="2"/>
      <c r="H67" s="2"/>
      <c r="I67" s="2"/>
      <c r="J67" s="2"/>
      <c r="K67" s="2"/>
      <c r="L67" s="21"/>
      <c r="M67" s="20"/>
    </row>
    <row r="68" spans="1:13" ht="15.75" customHeight="1" x14ac:dyDescent="0.35">
      <c r="A68" s="22">
        <v>63</v>
      </c>
      <c r="B68" s="2"/>
      <c r="C68" s="22" t="s">
        <v>2</v>
      </c>
      <c r="D68" s="2"/>
      <c r="E68" s="2"/>
      <c r="F68" s="2"/>
      <c r="G68" s="2"/>
      <c r="H68" s="2"/>
      <c r="I68" s="2"/>
      <c r="J68" s="2"/>
      <c r="K68" s="2"/>
      <c r="L68" s="21"/>
      <c r="M68" s="20"/>
    </row>
    <row r="69" spans="1:13" ht="15.75" customHeight="1" x14ac:dyDescent="0.35">
      <c r="A69" s="22">
        <v>64</v>
      </c>
      <c r="B69" s="2"/>
      <c r="C69" s="22" t="s">
        <v>2</v>
      </c>
      <c r="D69" s="2"/>
      <c r="E69" s="2"/>
      <c r="F69" s="2"/>
      <c r="G69" s="2"/>
      <c r="H69" s="2"/>
      <c r="I69" s="2"/>
      <c r="J69" s="2"/>
      <c r="K69" s="2"/>
      <c r="L69" s="21"/>
      <c r="M69" s="20"/>
    </row>
    <row r="70" spans="1:13" ht="15.75" customHeight="1" x14ac:dyDescent="0.35">
      <c r="A70" s="22">
        <v>65</v>
      </c>
      <c r="B70" s="2"/>
      <c r="C70" s="22" t="s">
        <v>2</v>
      </c>
      <c r="D70" s="2"/>
      <c r="E70" s="2"/>
      <c r="F70" s="2"/>
      <c r="G70" s="2"/>
      <c r="H70" s="2"/>
      <c r="I70" s="2"/>
      <c r="J70" s="2"/>
      <c r="K70" s="2"/>
      <c r="L70" s="21"/>
      <c r="M70" s="20"/>
    </row>
    <row r="71" spans="1:13" ht="15.75" customHeight="1" x14ac:dyDescent="0.35">
      <c r="A71" s="22">
        <v>66</v>
      </c>
      <c r="B71" s="2"/>
      <c r="C71" s="22" t="s">
        <v>2</v>
      </c>
      <c r="D71" s="2"/>
      <c r="E71" s="2"/>
      <c r="F71" s="2"/>
      <c r="G71" s="2"/>
      <c r="H71" s="2"/>
      <c r="I71" s="2"/>
      <c r="J71" s="2"/>
      <c r="K71" s="2"/>
      <c r="L71" s="21"/>
      <c r="M71" s="20"/>
    </row>
    <row r="72" spans="1:13" ht="15.75" customHeight="1" x14ac:dyDescent="0.35">
      <c r="A72" s="22">
        <v>67</v>
      </c>
      <c r="B72" s="2"/>
      <c r="C72" s="22" t="s">
        <v>2</v>
      </c>
      <c r="D72" s="2"/>
      <c r="E72" s="2"/>
      <c r="F72" s="2"/>
      <c r="G72" s="2"/>
      <c r="H72" s="2"/>
      <c r="I72" s="2"/>
      <c r="J72" s="2"/>
      <c r="K72" s="2"/>
      <c r="L72" s="21"/>
      <c r="M72" s="20"/>
    </row>
    <row r="73" spans="1:13" ht="15.75" customHeight="1" x14ac:dyDescent="0.35">
      <c r="A73" s="22">
        <v>68</v>
      </c>
      <c r="B73" s="2"/>
      <c r="C73" s="22" t="s">
        <v>2</v>
      </c>
      <c r="D73" s="2"/>
      <c r="E73" s="2"/>
      <c r="F73" s="2"/>
      <c r="G73" s="2"/>
      <c r="H73" s="2"/>
      <c r="I73" s="2"/>
      <c r="J73" s="2"/>
      <c r="K73" s="2"/>
      <c r="L73" s="21"/>
      <c r="M73" s="20"/>
    </row>
    <row r="74" spans="1:13" ht="15.75" customHeight="1" x14ac:dyDescent="0.35">
      <c r="A74" s="22">
        <v>69</v>
      </c>
      <c r="B74" s="2"/>
      <c r="C74" s="22" t="s">
        <v>2</v>
      </c>
      <c r="D74" s="2"/>
      <c r="E74" s="2"/>
      <c r="F74" s="2"/>
      <c r="G74" s="2"/>
      <c r="H74" s="2"/>
      <c r="I74" s="2"/>
      <c r="J74" s="2"/>
      <c r="K74" s="2"/>
      <c r="L74" s="21"/>
      <c r="M74" s="20"/>
    </row>
    <row r="75" spans="1:13" ht="15.75" customHeight="1" x14ac:dyDescent="0.35">
      <c r="A75" s="22">
        <v>70</v>
      </c>
      <c r="B75" s="2"/>
      <c r="C75" s="22" t="s">
        <v>2</v>
      </c>
      <c r="D75" s="2"/>
      <c r="E75" s="2"/>
      <c r="F75" s="2"/>
      <c r="G75" s="2"/>
      <c r="H75" s="2"/>
      <c r="I75" s="2"/>
      <c r="J75" s="2"/>
      <c r="K75" s="2"/>
      <c r="L75" s="21"/>
      <c r="M75" s="20"/>
    </row>
    <row r="76" spans="1:13" ht="15.75" customHeight="1" x14ac:dyDescent="0.35">
      <c r="A76" s="22">
        <v>71</v>
      </c>
      <c r="B76" s="2"/>
      <c r="C76" s="22" t="s">
        <v>2</v>
      </c>
      <c r="D76" s="2"/>
      <c r="E76" s="2"/>
      <c r="F76" s="2"/>
      <c r="G76" s="2"/>
      <c r="H76" s="2"/>
      <c r="I76" s="2"/>
      <c r="J76" s="2"/>
      <c r="K76" s="2"/>
      <c r="L76" s="21"/>
      <c r="M76" s="20"/>
    </row>
    <row r="77" spans="1:13" ht="15.75" customHeight="1" x14ac:dyDescent="0.35">
      <c r="A77" s="22">
        <v>72</v>
      </c>
      <c r="B77" s="2"/>
      <c r="C77" s="22" t="s">
        <v>2</v>
      </c>
      <c r="D77" s="2"/>
      <c r="E77" s="2"/>
      <c r="F77" s="2"/>
      <c r="G77" s="2"/>
      <c r="H77" s="2"/>
      <c r="I77" s="2"/>
      <c r="J77" s="2"/>
      <c r="K77" s="2"/>
      <c r="L77" s="21"/>
      <c r="M77" s="20"/>
    </row>
    <row r="78" spans="1:13" ht="15.75" customHeight="1" x14ac:dyDescent="0.35">
      <c r="A78" s="22">
        <v>73</v>
      </c>
      <c r="B78" s="2"/>
      <c r="C78" s="22" t="s">
        <v>2</v>
      </c>
      <c r="D78" s="2"/>
      <c r="E78" s="2"/>
      <c r="F78" s="2"/>
      <c r="G78" s="2"/>
      <c r="H78" s="2"/>
      <c r="I78" s="2"/>
      <c r="J78" s="2"/>
      <c r="K78" s="2"/>
      <c r="L78" s="21"/>
      <c r="M78" s="20"/>
    </row>
    <row r="79" spans="1:13" ht="15.75" customHeight="1" x14ac:dyDescent="0.35">
      <c r="A79" s="22">
        <v>74</v>
      </c>
      <c r="B79" s="2"/>
      <c r="C79" s="22" t="s">
        <v>2</v>
      </c>
      <c r="D79" s="2"/>
      <c r="E79" s="2"/>
      <c r="F79" s="2"/>
      <c r="G79" s="2"/>
      <c r="H79" s="2"/>
      <c r="I79" s="2"/>
      <c r="J79" s="2"/>
      <c r="K79" s="2"/>
      <c r="L79" s="21"/>
      <c r="M79" s="20"/>
    </row>
    <row r="80" spans="1:13" ht="15.75" customHeight="1" x14ac:dyDescent="0.35">
      <c r="A80" s="22">
        <v>75</v>
      </c>
      <c r="B80" s="2"/>
      <c r="C80" s="22" t="s">
        <v>2</v>
      </c>
      <c r="D80" s="2"/>
      <c r="E80" s="2"/>
      <c r="F80" s="2"/>
      <c r="G80" s="2"/>
      <c r="H80" s="2"/>
      <c r="I80" s="2"/>
      <c r="J80" s="2"/>
      <c r="K80" s="2"/>
      <c r="L80" s="21"/>
      <c r="M80" s="20"/>
    </row>
    <row r="81" spans="1:13" ht="15.75" customHeight="1" x14ac:dyDescent="0.35">
      <c r="A81" s="22">
        <v>76</v>
      </c>
      <c r="B81" s="2"/>
      <c r="C81" s="22" t="s">
        <v>2</v>
      </c>
      <c r="D81" s="2"/>
      <c r="E81" s="2"/>
      <c r="F81" s="2"/>
      <c r="G81" s="2"/>
      <c r="H81" s="2"/>
      <c r="I81" s="2"/>
      <c r="J81" s="2"/>
      <c r="K81" s="2"/>
      <c r="L81" s="21"/>
      <c r="M81" s="20"/>
    </row>
    <row r="82" spans="1:13" ht="15.75" customHeight="1" x14ac:dyDescent="0.35">
      <c r="A82" s="22">
        <v>77</v>
      </c>
      <c r="B82" s="2"/>
      <c r="C82" s="22" t="s">
        <v>2</v>
      </c>
      <c r="D82" s="2"/>
      <c r="E82" s="2"/>
      <c r="F82" s="2"/>
      <c r="G82" s="2"/>
      <c r="H82" s="2"/>
      <c r="I82" s="2"/>
      <c r="J82" s="2"/>
      <c r="K82" s="2"/>
      <c r="L82" s="21"/>
      <c r="M82" s="20"/>
    </row>
    <row r="83" spans="1:13" ht="15.75" customHeight="1" x14ac:dyDescent="0.35">
      <c r="A83" s="22">
        <v>78</v>
      </c>
      <c r="B83" s="2"/>
      <c r="C83" s="22" t="s">
        <v>2</v>
      </c>
      <c r="D83" s="2"/>
      <c r="E83" s="2"/>
      <c r="F83" s="2"/>
      <c r="G83" s="2"/>
      <c r="H83" s="2"/>
      <c r="I83" s="2"/>
      <c r="J83" s="2"/>
      <c r="K83" s="2"/>
      <c r="L83" s="21"/>
      <c r="M83" s="20"/>
    </row>
    <row r="84" spans="1:13" ht="15.75" customHeight="1" x14ac:dyDescent="0.35">
      <c r="A84" s="22">
        <v>79</v>
      </c>
      <c r="B84" s="2"/>
      <c r="C84" s="22" t="s">
        <v>2</v>
      </c>
      <c r="D84" s="2"/>
      <c r="E84" s="2"/>
      <c r="F84" s="2"/>
      <c r="G84" s="2"/>
      <c r="H84" s="2"/>
      <c r="I84" s="2"/>
      <c r="J84" s="2"/>
      <c r="K84" s="2"/>
      <c r="L84" s="21"/>
      <c r="M84" s="20"/>
    </row>
    <row r="85" spans="1:13" ht="15.75" customHeight="1" x14ac:dyDescent="0.35">
      <c r="A85" s="22">
        <v>80</v>
      </c>
      <c r="B85" s="2"/>
      <c r="C85" s="22" t="s">
        <v>2</v>
      </c>
      <c r="D85" s="2"/>
      <c r="E85" s="2"/>
      <c r="F85" s="2"/>
      <c r="G85" s="2"/>
      <c r="H85" s="2"/>
      <c r="I85" s="2"/>
      <c r="J85" s="2"/>
      <c r="K85" s="2"/>
      <c r="L85" s="21"/>
      <c r="M85" s="20"/>
    </row>
    <row r="86" spans="1:13" ht="15.75" customHeight="1" x14ac:dyDescent="0.35">
      <c r="A86" s="22">
        <v>81</v>
      </c>
      <c r="B86" s="2"/>
      <c r="C86" s="22" t="s">
        <v>2</v>
      </c>
      <c r="D86" s="2"/>
      <c r="E86" s="2"/>
      <c r="F86" s="2"/>
      <c r="G86" s="2"/>
      <c r="H86" s="2"/>
      <c r="I86" s="2"/>
      <c r="J86" s="2"/>
      <c r="K86" s="2"/>
      <c r="L86" s="21"/>
      <c r="M86" s="20"/>
    </row>
    <row r="87" spans="1:13" ht="15.75" customHeight="1" x14ac:dyDescent="0.35">
      <c r="A87" s="22">
        <v>82</v>
      </c>
      <c r="B87" s="2"/>
      <c r="C87" s="22" t="s">
        <v>2</v>
      </c>
      <c r="D87" s="2"/>
      <c r="E87" s="2"/>
      <c r="F87" s="2"/>
      <c r="G87" s="2"/>
      <c r="H87" s="2"/>
      <c r="I87" s="2"/>
      <c r="J87" s="2"/>
      <c r="K87" s="2"/>
      <c r="L87" s="21"/>
      <c r="M87" s="20"/>
    </row>
    <row r="88" spans="1:13" ht="15.75" customHeight="1" x14ac:dyDescent="0.35">
      <c r="A88" s="22">
        <v>83</v>
      </c>
      <c r="B88" s="2"/>
      <c r="C88" s="22" t="s">
        <v>2</v>
      </c>
      <c r="D88" s="2"/>
      <c r="E88" s="2"/>
      <c r="F88" s="2"/>
      <c r="G88" s="2"/>
      <c r="H88" s="2"/>
      <c r="I88" s="2"/>
      <c r="J88" s="2"/>
      <c r="K88" s="2"/>
      <c r="L88" s="21"/>
      <c r="M88" s="20"/>
    </row>
    <row r="89" spans="1:13" ht="15.75" customHeight="1" x14ac:dyDescent="0.35">
      <c r="A89" s="22">
        <v>84</v>
      </c>
      <c r="B89" s="2"/>
      <c r="C89" s="22" t="s">
        <v>2</v>
      </c>
      <c r="D89" s="2"/>
      <c r="E89" s="2"/>
      <c r="F89" s="2"/>
      <c r="G89" s="2"/>
      <c r="H89" s="2"/>
      <c r="I89" s="2"/>
      <c r="J89" s="2"/>
      <c r="K89" s="2"/>
      <c r="L89" s="21"/>
      <c r="M89" s="20"/>
    </row>
    <row r="90" spans="1:13" ht="15.75" customHeight="1" x14ac:dyDescent="0.35">
      <c r="A90" s="22">
        <v>85</v>
      </c>
      <c r="B90" s="2"/>
      <c r="C90" s="22" t="s">
        <v>2</v>
      </c>
      <c r="D90" s="2"/>
      <c r="E90" s="2"/>
      <c r="F90" s="2"/>
      <c r="G90" s="2"/>
      <c r="H90" s="2"/>
      <c r="I90" s="2"/>
      <c r="J90" s="2"/>
      <c r="K90" s="2"/>
      <c r="L90" s="21"/>
      <c r="M90" s="20"/>
    </row>
    <row r="91" spans="1:13" ht="15.75" customHeight="1" x14ac:dyDescent="0.35">
      <c r="A91" s="22">
        <v>86</v>
      </c>
      <c r="B91" s="2"/>
      <c r="C91" s="22" t="s">
        <v>2</v>
      </c>
      <c r="D91" s="2"/>
      <c r="E91" s="2"/>
      <c r="F91" s="2"/>
      <c r="G91" s="2"/>
      <c r="H91" s="2"/>
      <c r="I91" s="2"/>
      <c r="J91" s="2"/>
      <c r="K91" s="2"/>
      <c r="L91" s="21"/>
      <c r="M91" s="20"/>
    </row>
    <row r="92" spans="1:13" ht="15.75" customHeight="1" x14ac:dyDescent="0.35">
      <c r="A92" s="22">
        <v>87</v>
      </c>
      <c r="B92" s="2"/>
      <c r="C92" s="22" t="s">
        <v>2</v>
      </c>
      <c r="D92" s="2"/>
      <c r="E92" s="2"/>
      <c r="F92" s="2"/>
      <c r="G92" s="2"/>
      <c r="H92" s="2"/>
      <c r="I92" s="2"/>
      <c r="J92" s="2"/>
      <c r="K92" s="2"/>
      <c r="L92" s="21"/>
      <c r="M92" s="20"/>
    </row>
    <row r="93" spans="1:13" ht="15.75" customHeight="1" x14ac:dyDescent="0.35">
      <c r="A93" s="22">
        <v>88</v>
      </c>
      <c r="B93" s="2"/>
      <c r="C93" s="22" t="s">
        <v>2</v>
      </c>
      <c r="D93" s="2"/>
      <c r="E93" s="2"/>
      <c r="F93" s="2"/>
      <c r="G93" s="2"/>
      <c r="H93" s="2"/>
      <c r="I93" s="2"/>
      <c r="J93" s="2"/>
      <c r="K93" s="2"/>
      <c r="L93" s="21"/>
      <c r="M93" s="20"/>
    </row>
    <row r="94" spans="1:13" ht="15.75" customHeight="1" x14ac:dyDescent="0.35">
      <c r="A94" s="22">
        <v>89</v>
      </c>
      <c r="B94" s="2"/>
      <c r="C94" s="22" t="s">
        <v>2</v>
      </c>
      <c r="D94" s="2"/>
      <c r="E94" s="2"/>
      <c r="F94" s="2"/>
      <c r="G94" s="2"/>
      <c r="H94" s="2"/>
      <c r="I94" s="2"/>
      <c r="J94" s="2"/>
      <c r="K94" s="2"/>
      <c r="L94" s="21"/>
      <c r="M94" s="20"/>
    </row>
    <row r="95" spans="1:13" ht="15.75" customHeight="1" x14ac:dyDescent="0.35">
      <c r="A95" s="22">
        <v>90</v>
      </c>
      <c r="B95" s="2"/>
      <c r="C95" s="22" t="s">
        <v>2</v>
      </c>
      <c r="D95" s="2"/>
      <c r="E95" s="2"/>
      <c r="F95" s="2"/>
      <c r="G95" s="2"/>
      <c r="H95" s="2"/>
      <c r="I95" s="2"/>
      <c r="J95" s="2"/>
      <c r="K95" s="2"/>
      <c r="L95" s="21"/>
      <c r="M95" s="20"/>
    </row>
    <row r="96" spans="1:13" ht="15.75" customHeight="1" x14ac:dyDescent="0.35">
      <c r="A96" s="22">
        <v>91</v>
      </c>
      <c r="B96" s="2"/>
      <c r="C96" s="22" t="s">
        <v>2</v>
      </c>
      <c r="D96" s="2"/>
      <c r="E96" s="2"/>
      <c r="F96" s="2"/>
      <c r="G96" s="2"/>
      <c r="H96" s="2"/>
      <c r="I96" s="2"/>
      <c r="J96" s="2"/>
      <c r="K96" s="2"/>
      <c r="L96" s="21"/>
      <c r="M96" s="20"/>
    </row>
    <row r="97" spans="1:13" ht="15.75" customHeight="1" x14ac:dyDescent="0.35">
      <c r="A97" s="22">
        <v>92</v>
      </c>
      <c r="B97" s="2"/>
      <c r="C97" s="22" t="s">
        <v>2</v>
      </c>
      <c r="D97" s="2"/>
      <c r="E97" s="2"/>
      <c r="F97" s="2"/>
      <c r="G97" s="2"/>
      <c r="H97" s="2"/>
      <c r="I97" s="2"/>
      <c r="J97" s="2"/>
      <c r="K97" s="2"/>
      <c r="L97" s="21"/>
      <c r="M97" s="20"/>
    </row>
    <row r="98" spans="1:13" ht="15.75" customHeight="1" x14ac:dyDescent="0.35">
      <c r="A98" s="22">
        <v>93</v>
      </c>
      <c r="B98" s="2"/>
      <c r="C98" s="22" t="s">
        <v>2</v>
      </c>
      <c r="D98" s="2"/>
      <c r="E98" s="2"/>
      <c r="F98" s="2"/>
      <c r="G98" s="2"/>
      <c r="H98" s="2"/>
      <c r="I98" s="2"/>
      <c r="J98" s="2"/>
      <c r="K98" s="2"/>
      <c r="L98" s="21"/>
      <c r="M98" s="20"/>
    </row>
    <row r="99" spans="1:13" ht="15.75" customHeight="1" x14ac:dyDescent="0.35">
      <c r="A99" s="22">
        <v>94</v>
      </c>
      <c r="B99" s="2"/>
      <c r="C99" s="22" t="s">
        <v>2</v>
      </c>
      <c r="D99" s="2"/>
      <c r="E99" s="2"/>
      <c r="F99" s="2"/>
      <c r="G99" s="2"/>
      <c r="H99" s="2"/>
      <c r="I99" s="2"/>
      <c r="J99" s="2"/>
      <c r="K99" s="2"/>
      <c r="L99" s="21"/>
      <c r="M99" s="20"/>
    </row>
    <row r="100" spans="1:13" ht="15.75" customHeight="1" x14ac:dyDescent="0.35">
      <c r="A100" s="22">
        <v>95</v>
      </c>
      <c r="B100" s="2"/>
      <c r="C100" s="22" t="s">
        <v>2</v>
      </c>
      <c r="D100" s="2"/>
      <c r="E100" s="2"/>
      <c r="F100" s="2"/>
      <c r="G100" s="2"/>
      <c r="H100" s="2"/>
      <c r="I100" s="2"/>
      <c r="J100" s="2"/>
      <c r="K100" s="2"/>
      <c r="L100" s="21"/>
      <c r="M100" s="20"/>
    </row>
    <row r="101" spans="1:13" ht="15.75" customHeight="1" x14ac:dyDescent="0.35">
      <c r="A101" s="22">
        <v>96</v>
      </c>
      <c r="B101" s="2"/>
      <c r="C101" s="22" t="s">
        <v>2</v>
      </c>
      <c r="D101" s="2"/>
      <c r="E101" s="2"/>
      <c r="F101" s="2"/>
      <c r="G101" s="2"/>
      <c r="H101" s="2"/>
      <c r="I101" s="2"/>
      <c r="J101" s="2"/>
      <c r="K101" s="2"/>
      <c r="L101" s="21"/>
      <c r="M101" s="20"/>
    </row>
    <row r="102" spans="1:13" ht="15.75" customHeight="1" x14ac:dyDescent="0.35">
      <c r="A102" s="22">
        <v>97</v>
      </c>
      <c r="B102" s="2"/>
      <c r="C102" s="22" t="s">
        <v>2</v>
      </c>
      <c r="D102" s="2"/>
      <c r="E102" s="2"/>
      <c r="F102" s="2"/>
      <c r="G102" s="2"/>
      <c r="H102" s="2"/>
      <c r="I102" s="2"/>
      <c r="J102" s="2"/>
      <c r="K102" s="2"/>
      <c r="L102" s="21"/>
      <c r="M102" s="20"/>
    </row>
    <row r="103" spans="1:13" ht="15.75" customHeight="1" x14ac:dyDescent="0.35">
      <c r="A103" s="22">
        <v>98</v>
      </c>
      <c r="B103" s="2"/>
      <c r="C103" s="22" t="s">
        <v>2</v>
      </c>
      <c r="D103" s="2"/>
      <c r="E103" s="2"/>
      <c r="F103" s="2"/>
      <c r="G103" s="2"/>
      <c r="H103" s="2"/>
      <c r="I103" s="2"/>
      <c r="J103" s="2"/>
      <c r="K103" s="2"/>
      <c r="L103" s="21"/>
      <c r="M103" s="20"/>
    </row>
    <row r="104" spans="1:13" ht="15.75" customHeight="1" x14ac:dyDescent="0.35">
      <c r="A104" s="22">
        <v>99</v>
      </c>
      <c r="B104" s="2"/>
      <c r="C104" s="22" t="s">
        <v>2</v>
      </c>
      <c r="D104" s="2"/>
      <c r="E104" s="2"/>
      <c r="F104" s="2"/>
      <c r="G104" s="2"/>
      <c r="H104" s="2"/>
      <c r="I104" s="2"/>
      <c r="J104" s="2"/>
      <c r="K104" s="2"/>
      <c r="L104" s="21"/>
      <c r="M104" s="20"/>
    </row>
    <row r="105" spans="1:13" ht="15.75" customHeight="1" x14ac:dyDescent="0.35">
      <c r="A105" s="22">
        <v>100</v>
      </c>
      <c r="B105" s="2"/>
      <c r="C105" s="22" t="s">
        <v>2</v>
      </c>
      <c r="D105" s="2"/>
      <c r="E105" s="2"/>
      <c r="F105" s="2"/>
      <c r="G105" s="2"/>
      <c r="H105" s="2"/>
      <c r="I105" s="2"/>
      <c r="J105" s="2"/>
      <c r="K105" s="2"/>
      <c r="L105" s="21"/>
      <c r="M105" s="20"/>
    </row>
    <row r="106" spans="1:13" ht="15.75" customHeight="1" x14ac:dyDescent="0.35">
      <c r="A106" s="22">
        <v>101</v>
      </c>
      <c r="B106" s="2"/>
      <c r="C106" s="22" t="s">
        <v>2</v>
      </c>
      <c r="D106" s="2"/>
      <c r="E106" s="2"/>
      <c r="F106" s="2"/>
      <c r="G106" s="2"/>
      <c r="H106" s="2"/>
      <c r="I106" s="2"/>
      <c r="J106" s="2"/>
      <c r="K106" s="2"/>
      <c r="L106" s="21"/>
      <c r="M106" s="20"/>
    </row>
    <row r="107" spans="1:13" ht="15.75" customHeight="1" x14ac:dyDescent="0.35">
      <c r="A107" s="22">
        <v>102</v>
      </c>
      <c r="B107" s="2"/>
      <c r="C107" s="22" t="s">
        <v>2</v>
      </c>
      <c r="D107" s="2"/>
      <c r="E107" s="2"/>
      <c r="F107" s="2"/>
      <c r="G107" s="2"/>
      <c r="H107" s="2"/>
      <c r="I107" s="2"/>
      <c r="J107" s="2"/>
      <c r="K107" s="2"/>
      <c r="L107" s="21"/>
      <c r="M107" s="20"/>
    </row>
    <row r="108" spans="1:13" ht="15.75" customHeight="1" x14ac:dyDescent="0.35">
      <c r="A108" s="22">
        <v>103</v>
      </c>
      <c r="B108" s="2"/>
      <c r="C108" s="22" t="s">
        <v>2</v>
      </c>
      <c r="D108" s="2"/>
      <c r="E108" s="2"/>
      <c r="F108" s="2"/>
      <c r="G108" s="2"/>
      <c r="H108" s="2"/>
      <c r="I108" s="2"/>
      <c r="J108" s="2"/>
      <c r="K108" s="2"/>
      <c r="L108" s="21"/>
      <c r="M108" s="20"/>
    </row>
    <row r="109" spans="1:13" ht="15.75" customHeight="1" x14ac:dyDescent="0.35">
      <c r="A109" s="22">
        <v>104</v>
      </c>
      <c r="B109" s="2"/>
      <c r="C109" s="22" t="s">
        <v>2</v>
      </c>
      <c r="D109" s="2"/>
      <c r="E109" s="2"/>
      <c r="F109" s="2"/>
      <c r="G109" s="2"/>
      <c r="H109" s="2"/>
      <c r="I109" s="2"/>
      <c r="J109" s="2"/>
      <c r="K109" s="2"/>
      <c r="L109" s="21"/>
      <c r="M109" s="20"/>
    </row>
    <row r="110" spans="1:13" ht="15.75" customHeight="1" x14ac:dyDescent="0.35">
      <c r="A110" s="22">
        <v>105</v>
      </c>
      <c r="B110" s="2"/>
      <c r="C110" s="22" t="s">
        <v>2</v>
      </c>
      <c r="D110" s="2"/>
      <c r="E110" s="2"/>
      <c r="F110" s="2"/>
      <c r="G110" s="2"/>
      <c r="H110" s="2"/>
      <c r="I110" s="2"/>
      <c r="J110" s="2"/>
      <c r="K110" s="2"/>
      <c r="L110" s="21"/>
      <c r="M110" s="20"/>
    </row>
    <row r="111" spans="1:13" ht="15.75" customHeight="1" x14ac:dyDescent="0.35">
      <c r="A111" s="22">
        <v>106</v>
      </c>
      <c r="B111" s="2"/>
      <c r="C111" s="22" t="s">
        <v>2</v>
      </c>
      <c r="D111" s="2"/>
      <c r="E111" s="2"/>
      <c r="F111" s="2"/>
      <c r="G111" s="2"/>
      <c r="H111" s="2"/>
      <c r="I111" s="2"/>
      <c r="J111" s="2"/>
      <c r="K111" s="2"/>
      <c r="L111" s="21"/>
      <c r="M111" s="20"/>
    </row>
    <row r="112" spans="1:13" ht="15.75" customHeight="1" x14ac:dyDescent="0.35">
      <c r="A112" s="22">
        <v>107</v>
      </c>
      <c r="B112" s="2"/>
      <c r="C112" s="22" t="s">
        <v>2</v>
      </c>
      <c r="D112" s="2"/>
      <c r="E112" s="2"/>
      <c r="F112" s="2"/>
      <c r="G112" s="2"/>
      <c r="H112" s="2"/>
      <c r="I112" s="2"/>
      <c r="J112" s="2"/>
      <c r="K112" s="2"/>
      <c r="L112" s="21"/>
      <c r="M112" s="20"/>
    </row>
    <row r="113" spans="1:13" ht="15.75" customHeight="1" x14ac:dyDescent="0.35">
      <c r="A113" s="22">
        <v>108</v>
      </c>
      <c r="B113" s="2"/>
      <c r="C113" s="22" t="s">
        <v>2</v>
      </c>
      <c r="D113" s="2"/>
      <c r="E113" s="2"/>
      <c r="F113" s="2"/>
      <c r="G113" s="2"/>
      <c r="H113" s="2"/>
      <c r="I113" s="2"/>
      <c r="J113" s="2"/>
      <c r="K113" s="2"/>
      <c r="L113" s="21"/>
      <c r="M113" s="20"/>
    </row>
    <row r="114" spans="1:13" ht="15.75" customHeight="1" x14ac:dyDescent="0.35">
      <c r="A114" s="22">
        <v>109</v>
      </c>
      <c r="B114" s="2"/>
      <c r="C114" s="22" t="s">
        <v>2</v>
      </c>
      <c r="D114" s="2"/>
      <c r="E114" s="2"/>
      <c r="F114" s="2"/>
      <c r="G114" s="2"/>
      <c r="H114" s="2"/>
      <c r="I114" s="2"/>
      <c r="J114" s="2"/>
      <c r="K114" s="2"/>
      <c r="L114" s="21"/>
      <c r="M114" s="20"/>
    </row>
    <row r="115" spans="1:13" ht="15.75" customHeight="1" x14ac:dyDescent="0.35">
      <c r="A115" s="22">
        <v>110</v>
      </c>
      <c r="B115" s="2"/>
      <c r="C115" s="22" t="s">
        <v>2</v>
      </c>
      <c r="D115" s="2"/>
      <c r="E115" s="2"/>
      <c r="F115" s="2"/>
      <c r="G115" s="2"/>
      <c r="H115" s="2"/>
      <c r="I115" s="2"/>
      <c r="J115" s="2"/>
      <c r="K115" s="2"/>
      <c r="L115" s="21"/>
      <c r="M115" s="20"/>
    </row>
    <row r="116" spans="1:13" ht="15.75" customHeight="1" x14ac:dyDescent="0.35">
      <c r="A116" s="22">
        <v>111</v>
      </c>
      <c r="B116" s="2"/>
      <c r="C116" s="22" t="s">
        <v>2</v>
      </c>
      <c r="D116" s="2"/>
      <c r="E116" s="2"/>
      <c r="F116" s="2"/>
      <c r="G116" s="2"/>
      <c r="H116" s="2"/>
      <c r="I116" s="2"/>
      <c r="J116" s="2"/>
      <c r="K116" s="2"/>
      <c r="L116" s="21"/>
      <c r="M116" s="20"/>
    </row>
    <row r="117" spans="1:13" ht="15.75" customHeight="1" x14ac:dyDescent="0.35">
      <c r="A117" s="22">
        <v>112</v>
      </c>
      <c r="B117" s="2"/>
      <c r="C117" s="22" t="s">
        <v>2</v>
      </c>
      <c r="D117" s="2"/>
      <c r="E117" s="2"/>
      <c r="F117" s="2"/>
      <c r="G117" s="2"/>
      <c r="H117" s="2"/>
      <c r="I117" s="2"/>
      <c r="J117" s="2"/>
      <c r="K117" s="2"/>
      <c r="L117" s="21"/>
      <c r="M117" s="20"/>
    </row>
    <row r="118" spans="1:13" ht="15.75" customHeight="1" x14ac:dyDescent="0.35">
      <c r="A118" s="22">
        <v>113</v>
      </c>
      <c r="B118" s="2"/>
      <c r="C118" s="22" t="s">
        <v>2</v>
      </c>
      <c r="D118" s="2"/>
      <c r="E118" s="2"/>
      <c r="F118" s="2"/>
      <c r="G118" s="2"/>
      <c r="H118" s="2"/>
      <c r="I118" s="2"/>
      <c r="J118" s="2"/>
      <c r="K118" s="2"/>
      <c r="L118" s="21"/>
      <c r="M118" s="20"/>
    </row>
    <row r="119" spans="1:13" ht="15.75" customHeight="1" x14ac:dyDescent="0.35">
      <c r="A119" s="22">
        <v>114</v>
      </c>
      <c r="B119" s="2"/>
      <c r="C119" s="22" t="s">
        <v>2</v>
      </c>
      <c r="D119" s="2"/>
      <c r="E119" s="2"/>
      <c r="F119" s="2"/>
      <c r="G119" s="2"/>
      <c r="H119" s="2"/>
      <c r="I119" s="2"/>
      <c r="J119" s="2"/>
      <c r="K119" s="2"/>
      <c r="L119" s="21"/>
      <c r="M119" s="20"/>
    </row>
    <row r="120" spans="1:13" ht="15.75" customHeight="1" x14ac:dyDescent="0.35">
      <c r="A120" s="22">
        <v>115</v>
      </c>
      <c r="B120" s="2"/>
      <c r="C120" s="22" t="s">
        <v>2</v>
      </c>
      <c r="D120" s="2"/>
      <c r="E120" s="2"/>
      <c r="F120" s="2"/>
      <c r="G120" s="2"/>
      <c r="H120" s="2"/>
      <c r="I120" s="2"/>
      <c r="J120" s="2"/>
      <c r="K120" s="2"/>
      <c r="L120" s="21"/>
      <c r="M120" s="20"/>
    </row>
    <row r="121" spans="1:13" ht="15.75" customHeight="1" x14ac:dyDescent="0.35">
      <c r="A121" s="22">
        <v>116</v>
      </c>
      <c r="B121" s="2"/>
      <c r="C121" s="22" t="s">
        <v>2</v>
      </c>
      <c r="D121" s="2"/>
      <c r="E121" s="2"/>
      <c r="F121" s="2"/>
      <c r="G121" s="2"/>
      <c r="H121" s="2"/>
      <c r="I121" s="2"/>
      <c r="J121" s="2"/>
      <c r="K121" s="2"/>
      <c r="L121" s="21"/>
      <c r="M121" s="20"/>
    </row>
    <row r="122" spans="1:13" ht="15.75" customHeight="1" x14ac:dyDescent="0.35">
      <c r="A122" s="22">
        <v>117</v>
      </c>
      <c r="B122" s="2"/>
      <c r="C122" s="22" t="s">
        <v>2</v>
      </c>
      <c r="D122" s="2"/>
      <c r="E122" s="2"/>
      <c r="F122" s="2"/>
      <c r="G122" s="2"/>
      <c r="H122" s="2"/>
      <c r="I122" s="2"/>
      <c r="J122" s="2"/>
      <c r="K122" s="2"/>
      <c r="L122" s="21"/>
      <c r="M122" s="20"/>
    </row>
    <row r="123" spans="1:13" ht="15.75" customHeight="1" x14ac:dyDescent="0.35">
      <c r="A123" s="22">
        <v>118</v>
      </c>
      <c r="B123" s="2"/>
      <c r="C123" s="22" t="s">
        <v>2</v>
      </c>
      <c r="D123" s="2"/>
      <c r="E123" s="2"/>
      <c r="F123" s="2"/>
      <c r="G123" s="2"/>
      <c r="H123" s="2"/>
      <c r="I123" s="2"/>
      <c r="J123" s="2"/>
      <c r="K123" s="2"/>
      <c r="L123" s="21"/>
      <c r="M123" s="20"/>
    </row>
    <row r="124" spans="1:13" ht="15.75" customHeight="1" x14ac:dyDescent="0.35">
      <c r="A124" s="22">
        <v>119</v>
      </c>
      <c r="B124" s="2"/>
      <c r="C124" s="22" t="s">
        <v>2</v>
      </c>
      <c r="D124" s="2"/>
      <c r="E124" s="2"/>
      <c r="F124" s="2"/>
      <c r="G124" s="2"/>
      <c r="H124" s="2"/>
      <c r="I124" s="2"/>
      <c r="J124" s="2"/>
      <c r="K124" s="2"/>
      <c r="L124" s="21"/>
      <c r="M124" s="20"/>
    </row>
    <row r="125" spans="1:13" ht="15.75" customHeight="1" x14ac:dyDescent="0.35">
      <c r="A125" s="22">
        <v>120</v>
      </c>
      <c r="B125" s="2"/>
      <c r="C125" s="22" t="s">
        <v>2</v>
      </c>
      <c r="D125" s="2"/>
      <c r="E125" s="2"/>
      <c r="F125" s="2"/>
      <c r="G125" s="2"/>
      <c r="H125" s="2"/>
      <c r="I125" s="2"/>
      <c r="J125" s="2"/>
      <c r="K125" s="2"/>
      <c r="L125" s="21"/>
      <c r="M125" s="20"/>
    </row>
    <row r="126" spans="1:13" ht="15.75" customHeight="1" x14ac:dyDescent="0.35">
      <c r="A126" s="22">
        <v>121</v>
      </c>
      <c r="B126" s="2"/>
      <c r="C126" s="22" t="s">
        <v>2</v>
      </c>
      <c r="D126" s="2"/>
      <c r="E126" s="2"/>
      <c r="F126" s="2"/>
      <c r="G126" s="2"/>
      <c r="H126" s="2"/>
      <c r="I126" s="2"/>
      <c r="J126" s="2"/>
      <c r="K126" s="2"/>
      <c r="L126" s="21"/>
      <c r="M126" s="20"/>
    </row>
    <row r="127" spans="1:13" ht="15.75" customHeight="1" x14ac:dyDescent="0.35">
      <c r="A127" s="22">
        <v>122</v>
      </c>
      <c r="B127" s="2"/>
      <c r="C127" s="22" t="s">
        <v>2</v>
      </c>
      <c r="D127" s="2"/>
      <c r="E127" s="2"/>
      <c r="F127" s="2"/>
      <c r="G127" s="2"/>
      <c r="H127" s="2"/>
      <c r="I127" s="2"/>
      <c r="J127" s="2"/>
      <c r="K127" s="2"/>
      <c r="L127" s="21"/>
      <c r="M127" s="20"/>
    </row>
    <row r="128" spans="1:13" ht="15.75" customHeight="1" x14ac:dyDescent="0.35">
      <c r="A128" s="22">
        <v>123</v>
      </c>
      <c r="B128" s="2"/>
      <c r="C128" s="22" t="s">
        <v>2</v>
      </c>
      <c r="D128" s="2"/>
      <c r="E128" s="2"/>
      <c r="F128" s="2"/>
      <c r="G128" s="2"/>
      <c r="H128" s="2"/>
      <c r="I128" s="2"/>
      <c r="J128" s="2"/>
      <c r="K128" s="2"/>
      <c r="L128" s="21"/>
      <c r="M128" s="20"/>
    </row>
    <row r="129" spans="1:13" ht="15.75" customHeight="1" x14ac:dyDescent="0.35">
      <c r="A129" s="22">
        <v>124</v>
      </c>
      <c r="B129" s="2"/>
      <c r="C129" s="22" t="s">
        <v>2</v>
      </c>
      <c r="D129" s="2"/>
      <c r="E129" s="2"/>
      <c r="F129" s="2"/>
      <c r="G129" s="2"/>
      <c r="H129" s="2"/>
      <c r="I129" s="2"/>
      <c r="J129" s="2"/>
      <c r="K129" s="2"/>
      <c r="L129" s="21"/>
      <c r="M129" s="20"/>
    </row>
    <row r="130" spans="1:13" ht="15.75" customHeight="1" x14ac:dyDescent="0.35">
      <c r="A130" s="22">
        <v>125</v>
      </c>
      <c r="B130" s="2"/>
      <c r="C130" s="22" t="s">
        <v>2</v>
      </c>
      <c r="D130" s="2"/>
      <c r="E130" s="2"/>
      <c r="F130" s="2"/>
      <c r="G130" s="2"/>
      <c r="H130" s="2"/>
      <c r="I130" s="2"/>
      <c r="J130" s="2"/>
      <c r="K130" s="2"/>
      <c r="L130" s="21"/>
      <c r="M130" s="20"/>
    </row>
    <row r="131" spans="1:13" ht="15.75" customHeight="1" x14ac:dyDescent="0.35">
      <c r="A131" s="22">
        <v>126</v>
      </c>
      <c r="B131" s="2"/>
      <c r="C131" s="22" t="s">
        <v>2</v>
      </c>
      <c r="D131" s="2"/>
      <c r="E131" s="2"/>
      <c r="F131" s="2"/>
      <c r="G131" s="2"/>
      <c r="H131" s="2"/>
      <c r="I131" s="2"/>
      <c r="J131" s="2"/>
      <c r="K131" s="2"/>
      <c r="L131" s="21"/>
      <c r="M131" s="20"/>
    </row>
    <row r="132" spans="1:13" ht="15.75" customHeight="1" x14ac:dyDescent="0.35">
      <c r="A132" s="22">
        <v>127</v>
      </c>
      <c r="B132" s="2"/>
      <c r="C132" s="22" t="s">
        <v>2</v>
      </c>
      <c r="D132" s="2"/>
      <c r="E132" s="2"/>
      <c r="F132" s="2"/>
      <c r="G132" s="2"/>
      <c r="H132" s="2"/>
      <c r="I132" s="2"/>
      <c r="J132" s="2"/>
      <c r="K132" s="2"/>
      <c r="L132" s="21"/>
      <c r="M132" s="20"/>
    </row>
    <row r="133" spans="1:13" ht="15.75" customHeight="1" x14ac:dyDescent="0.35">
      <c r="A133" s="22">
        <v>128</v>
      </c>
      <c r="B133" s="2"/>
      <c r="C133" s="22" t="s">
        <v>2</v>
      </c>
      <c r="D133" s="2"/>
      <c r="E133" s="2"/>
      <c r="F133" s="2"/>
      <c r="G133" s="2"/>
      <c r="H133" s="2"/>
      <c r="I133" s="2"/>
      <c r="J133" s="2"/>
      <c r="K133" s="2"/>
      <c r="L133" s="21"/>
      <c r="M133" s="20"/>
    </row>
    <row r="134" spans="1:13" ht="15.75" customHeight="1" x14ac:dyDescent="0.35">
      <c r="A134" s="22">
        <v>129</v>
      </c>
      <c r="B134" s="2"/>
      <c r="C134" s="22" t="s">
        <v>2</v>
      </c>
      <c r="D134" s="2"/>
      <c r="E134" s="2"/>
      <c r="F134" s="2"/>
      <c r="G134" s="2"/>
      <c r="H134" s="2"/>
      <c r="I134" s="2"/>
      <c r="J134" s="2"/>
      <c r="K134" s="2"/>
      <c r="L134" s="21"/>
      <c r="M134" s="20"/>
    </row>
    <row r="135" spans="1:13" ht="15.75" customHeight="1" x14ac:dyDescent="0.35">
      <c r="A135" s="22">
        <v>130</v>
      </c>
      <c r="B135" s="2"/>
      <c r="C135" s="22" t="s">
        <v>2</v>
      </c>
      <c r="D135" s="2"/>
      <c r="E135" s="2"/>
      <c r="F135" s="2"/>
      <c r="G135" s="2"/>
      <c r="H135" s="2"/>
      <c r="I135" s="2"/>
      <c r="J135" s="2"/>
      <c r="K135" s="2"/>
      <c r="L135" s="21"/>
      <c r="M135" s="20"/>
    </row>
    <row r="136" spans="1:13" ht="15.75" customHeight="1" x14ac:dyDescent="0.35">
      <c r="A136" s="22">
        <v>131</v>
      </c>
      <c r="B136" s="2"/>
      <c r="C136" s="22" t="s">
        <v>2</v>
      </c>
      <c r="D136" s="2"/>
      <c r="E136" s="2"/>
      <c r="F136" s="2"/>
      <c r="G136" s="2"/>
      <c r="H136" s="2"/>
      <c r="I136" s="2"/>
      <c r="J136" s="2"/>
      <c r="K136" s="2"/>
      <c r="L136" s="21"/>
      <c r="M136" s="20"/>
    </row>
    <row r="137" spans="1:13" ht="15.75" customHeight="1" x14ac:dyDescent="0.35">
      <c r="A137" s="22">
        <v>132</v>
      </c>
      <c r="B137" s="2"/>
      <c r="C137" s="22" t="s">
        <v>2</v>
      </c>
      <c r="D137" s="2"/>
      <c r="E137" s="2"/>
      <c r="F137" s="2"/>
      <c r="G137" s="2"/>
      <c r="H137" s="2"/>
      <c r="I137" s="2"/>
      <c r="J137" s="2"/>
      <c r="K137" s="2"/>
      <c r="L137" s="21"/>
      <c r="M137" s="20"/>
    </row>
    <row r="138" spans="1:13" ht="15.75" customHeight="1" x14ac:dyDescent="0.35">
      <c r="A138" s="22">
        <v>133</v>
      </c>
      <c r="B138" s="2"/>
      <c r="C138" s="22" t="s">
        <v>2</v>
      </c>
      <c r="D138" s="2"/>
      <c r="E138" s="2"/>
      <c r="F138" s="2"/>
      <c r="G138" s="2"/>
      <c r="H138" s="2"/>
      <c r="I138" s="2"/>
      <c r="J138" s="2"/>
      <c r="K138" s="2"/>
      <c r="L138" s="21"/>
      <c r="M138" s="20"/>
    </row>
    <row r="139" spans="1:13" ht="15.75" customHeight="1" x14ac:dyDescent="0.35">
      <c r="A139" s="22">
        <v>134</v>
      </c>
      <c r="B139" s="2"/>
      <c r="C139" s="22" t="s">
        <v>2</v>
      </c>
      <c r="D139" s="2"/>
      <c r="E139" s="2"/>
      <c r="F139" s="2"/>
      <c r="G139" s="2"/>
      <c r="H139" s="2"/>
      <c r="I139" s="2"/>
      <c r="J139" s="2"/>
      <c r="K139" s="2"/>
      <c r="L139" s="21"/>
      <c r="M139" s="20"/>
    </row>
    <row r="140" spans="1:13" ht="15.75" customHeight="1" x14ac:dyDescent="0.35">
      <c r="A140" s="22">
        <v>135</v>
      </c>
      <c r="B140" s="2"/>
      <c r="C140" s="22" t="s">
        <v>2</v>
      </c>
      <c r="D140" s="2"/>
      <c r="E140" s="2"/>
      <c r="F140" s="2"/>
      <c r="G140" s="2"/>
      <c r="H140" s="2"/>
      <c r="I140" s="2"/>
      <c r="J140" s="2"/>
      <c r="K140" s="2"/>
      <c r="L140" s="21"/>
      <c r="M140" s="20"/>
    </row>
    <row r="141" spans="1:13" ht="15.75" customHeight="1" x14ac:dyDescent="0.35">
      <c r="A141" s="22">
        <v>136</v>
      </c>
      <c r="B141" s="2"/>
      <c r="C141" s="22" t="s">
        <v>2</v>
      </c>
      <c r="D141" s="2"/>
      <c r="E141" s="2"/>
      <c r="F141" s="2"/>
      <c r="G141" s="2"/>
      <c r="H141" s="2"/>
      <c r="I141" s="2"/>
      <c r="J141" s="2"/>
      <c r="K141" s="2"/>
      <c r="L141" s="21"/>
      <c r="M141" s="20"/>
    </row>
    <row r="142" spans="1:13" ht="15.75" customHeight="1" x14ac:dyDescent="0.35">
      <c r="A142" s="22">
        <v>137</v>
      </c>
      <c r="B142" s="2"/>
      <c r="C142" s="22" t="s">
        <v>2</v>
      </c>
      <c r="D142" s="2"/>
      <c r="E142" s="2"/>
      <c r="F142" s="2"/>
      <c r="G142" s="2"/>
      <c r="H142" s="2"/>
      <c r="I142" s="2"/>
      <c r="J142" s="2"/>
      <c r="K142" s="2"/>
      <c r="L142" s="21"/>
      <c r="M142" s="20"/>
    </row>
    <row r="143" spans="1:13" ht="15.75" customHeight="1" x14ac:dyDescent="0.35">
      <c r="A143" s="22">
        <v>138</v>
      </c>
      <c r="B143" s="2"/>
      <c r="C143" s="22" t="s">
        <v>2</v>
      </c>
      <c r="D143" s="2"/>
      <c r="E143" s="2"/>
      <c r="F143" s="2"/>
      <c r="G143" s="2"/>
      <c r="H143" s="2"/>
      <c r="I143" s="2"/>
      <c r="J143" s="2"/>
      <c r="K143" s="2"/>
      <c r="L143" s="21"/>
      <c r="M143" s="20"/>
    </row>
    <row r="144" spans="1:13" ht="15.75" customHeight="1" x14ac:dyDescent="0.35">
      <c r="A144" s="22">
        <v>139</v>
      </c>
      <c r="B144" s="2"/>
      <c r="C144" s="22" t="s">
        <v>2</v>
      </c>
      <c r="D144" s="2"/>
      <c r="E144" s="2"/>
      <c r="F144" s="2"/>
      <c r="G144" s="2"/>
      <c r="H144" s="2"/>
      <c r="I144" s="2"/>
      <c r="J144" s="2"/>
      <c r="K144" s="2"/>
      <c r="L144" s="21"/>
      <c r="M144" s="20"/>
    </row>
    <row r="145" spans="1:13" ht="15.75" customHeight="1" x14ac:dyDescent="0.35">
      <c r="A145" s="22">
        <v>140</v>
      </c>
      <c r="B145" s="2"/>
      <c r="C145" s="22" t="s">
        <v>2</v>
      </c>
      <c r="D145" s="2"/>
      <c r="E145" s="2"/>
      <c r="F145" s="2"/>
      <c r="G145" s="2"/>
      <c r="H145" s="2"/>
      <c r="I145" s="2"/>
      <c r="J145" s="2"/>
      <c r="K145" s="2"/>
      <c r="L145" s="21"/>
      <c r="M145" s="20"/>
    </row>
    <row r="146" spans="1:13" ht="15.75" customHeight="1" x14ac:dyDescent="0.35">
      <c r="A146" s="22">
        <v>141</v>
      </c>
      <c r="B146" s="2"/>
      <c r="C146" s="22" t="s">
        <v>2</v>
      </c>
      <c r="D146" s="2"/>
      <c r="E146" s="2"/>
      <c r="F146" s="2"/>
      <c r="G146" s="2"/>
      <c r="H146" s="2"/>
      <c r="I146" s="2"/>
      <c r="J146" s="2"/>
      <c r="K146" s="2"/>
      <c r="L146" s="21"/>
      <c r="M146" s="20"/>
    </row>
    <row r="147" spans="1:13" ht="15.75" customHeight="1" x14ac:dyDescent="0.35">
      <c r="A147" s="22">
        <v>142</v>
      </c>
      <c r="B147" s="2"/>
      <c r="C147" s="22" t="s">
        <v>2</v>
      </c>
      <c r="D147" s="2"/>
      <c r="E147" s="2"/>
      <c r="F147" s="2"/>
      <c r="G147" s="2"/>
      <c r="H147" s="2"/>
      <c r="I147" s="2"/>
      <c r="J147" s="2"/>
      <c r="K147" s="2"/>
      <c r="L147" s="21"/>
      <c r="M147" s="20"/>
    </row>
    <row r="148" spans="1:13" ht="15.75" customHeight="1" x14ac:dyDescent="0.35">
      <c r="A148" s="22">
        <v>143</v>
      </c>
      <c r="B148" s="2"/>
      <c r="C148" s="22" t="s">
        <v>2</v>
      </c>
      <c r="D148" s="2"/>
      <c r="E148" s="2"/>
      <c r="F148" s="2"/>
      <c r="G148" s="2"/>
      <c r="H148" s="2"/>
      <c r="I148" s="2"/>
      <c r="J148" s="2"/>
      <c r="K148" s="2"/>
      <c r="L148" s="21"/>
      <c r="M148" s="20"/>
    </row>
    <row r="149" spans="1:13" ht="15.75" customHeight="1" x14ac:dyDescent="0.35">
      <c r="A149" s="22">
        <v>144</v>
      </c>
      <c r="B149" s="2"/>
      <c r="C149" s="22" t="s">
        <v>2</v>
      </c>
      <c r="D149" s="2"/>
      <c r="E149" s="2"/>
      <c r="F149" s="2"/>
      <c r="G149" s="2"/>
      <c r="H149" s="2"/>
      <c r="I149" s="2"/>
      <c r="J149" s="2"/>
      <c r="K149" s="2"/>
      <c r="L149" s="21"/>
      <c r="M149" s="20"/>
    </row>
    <row r="150" spans="1:13" ht="15.75" customHeight="1" x14ac:dyDescent="0.35">
      <c r="A150" s="22">
        <v>145</v>
      </c>
      <c r="B150" s="2"/>
      <c r="C150" s="22" t="s">
        <v>2</v>
      </c>
      <c r="D150" s="2"/>
      <c r="E150" s="2"/>
      <c r="F150" s="2"/>
      <c r="G150" s="2"/>
      <c r="H150" s="2"/>
      <c r="I150" s="2"/>
      <c r="J150" s="2"/>
      <c r="K150" s="2"/>
      <c r="L150" s="21"/>
      <c r="M150" s="20"/>
    </row>
    <row r="151" spans="1:13" ht="15.75" customHeight="1" x14ac:dyDescent="0.35">
      <c r="A151" s="22">
        <v>146</v>
      </c>
      <c r="B151" s="2"/>
      <c r="C151" s="22" t="s">
        <v>2</v>
      </c>
      <c r="D151" s="2"/>
      <c r="E151" s="2"/>
      <c r="F151" s="2"/>
      <c r="G151" s="2"/>
      <c r="H151" s="2"/>
      <c r="I151" s="2"/>
      <c r="J151" s="2"/>
      <c r="K151" s="2"/>
      <c r="L151" s="21"/>
      <c r="M151" s="20"/>
    </row>
    <row r="152" spans="1:13" ht="15.75" customHeight="1" x14ac:dyDescent="0.35">
      <c r="A152" s="22">
        <v>147</v>
      </c>
      <c r="B152" s="2"/>
      <c r="C152" s="22" t="s">
        <v>2</v>
      </c>
      <c r="D152" s="2"/>
      <c r="E152" s="2"/>
      <c r="F152" s="2"/>
      <c r="G152" s="2"/>
      <c r="H152" s="2"/>
      <c r="I152" s="2"/>
      <c r="J152" s="2"/>
      <c r="K152" s="2"/>
      <c r="L152" s="21"/>
      <c r="M152" s="20"/>
    </row>
    <row r="153" spans="1:13" ht="15.75" customHeight="1" x14ac:dyDescent="0.35">
      <c r="A153" s="22">
        <v>148</v>
      </c>
      <c r="B153" s="2"/>
      <c r="C153" s="22" t="s">
        <v>2</v>
      </c>
      <c r="D153" s="2"/>
      <c r="E153" s="2"/>
      <c r="F153" s="2"/>
      <c r="G153" s="2"/>
      <c r="H153" s="2"/>
      <c r="I153" s="2"/>
      <c r="J153" s="2"/>
      <c r="K153" s="2"/>
      <c r="L153" s="21"/>
      <c r="M153" s="20"/>
    </row>
    <row r="154" spans="1:13" ht="15.75" customHeight="1" x14ac:dyDescent="0.35">
      <c r="A154" s="22">
        <v>149</v>
      </c>
      <c r="B154" s="2"/>
      <c r="C154" s="22" t="s">
        <v>2</v>
      </c>
      <c r="D154" s="2"/>
      <c r="E154" s="2"/>
      <c r="F154" s="2"/>
      <c r="G154" s="2"/>
      <c r="H154" s="2"/>
      <c r="I154" s="2"/>
      <c r="J154" s="2"/>
      <c r="K154" s="2"/>
      <c r="L154" s="21"/>
      <c r="M154" s="20"/>
    </row>
    <row r="155" spans="1:13" ht="15.75" customHeight="1" x14ac:dyDescent="0.35">
      <c r="A155" s="22">
        <v>150</v>
      </c>
      <c r="B155" s="2"/>
      <c r="C155" s="22" t="s">
        <v>2</v>
      </c>
      <c r="D155" s="2"/>
      <c r="E155" s="2"/>
      <c r="F155" s="2"/>
      <c r="G155" s="2"/>
      <c r="H155" s="2"/>
      <c r="I155" s="2"/>
      <c r="J155" s="2"/>
      <c r="K155" s="2"/>
    </row>
  </sheetData>
  <sheetProtection sheet="1" objects="1" scenarios="1"/>
  <dataValidations count="10">
    <dataValidation type="list" sqref="D6:D155 N18 N7" xr:uid="{00000000-0002-0000-0400-000000000000}">
      <formula1>Caliber</formula1>
    </dataValidation>
    <dataValidation type="list" sqref="E6:E155 P16:P19" xr:uid="{00000000-0002-0000-0400-000001000000}">
      <formula1>Action</formula1>
    </dataValidation>
    <dataValidation type="list" sqref="F6:F155 R10:R13" xr:uid="{00000000-0002-0000-0400-000002000000}">
      <formula1>Barrel</formula1>
    </dataValidation>
    <dataValidation type="list" allowBlank="1" sqref="G6:G155 T11:T17" xr:uid="{00000000-0002-0000-0400-000003000000}">
      <formula1>Stock</formula1>
    </dataValidation>
    <dataValidation type="list" sqref="K6:K155" xr:uid="{00000000-0002-0000-0400-000004000000}">
      <formula1>Gunsmith</formula1>
    </dataValidation>
    <dataValidation type="list" sqref="H6:H155 V8:V9 V12 V16" xr:uid="{00000000-0002-0000-0400-000005000000}">
      <formula1>Scope</formula1>
    </dataValidation>
    <dataValidation type="list" sqref="J6:J155" xr:uid="{00000000-0002-0000-0400-000006000000}">
      <formula1>Bullet</formula1>
    </dataValidation>
    <dataValidation type="list" sqref="L5:L154" xr:uid="{00000000-0002-0000-0400-000007000000}">
      <formula1>Primer</formula1>
    </dataValidation>
    <dataValidation type="list" sqref="B6:B155" xr:uid="{00000000-0002-0000-0400-000008000000}">
      <formula1>shooters</formula1>
    </dataValidation>
    <dataValidation type="list" sqref="I6:I155" xr:uid="{00000000-0002-0000-0400-000009000000}">
      <formula1>powder</formula1>
    </dataValidation>
  </dataValidations>
  <pageMargins left="0.7" right="0.7" top="0.75" bottom="0.25" header="0.3" footer="0.3"/>
  <pageSetup scale="94"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6" tint="0.39997558519241921"/>
    <pageSetUpPr fitToPage="1"/>
  </sheetPr>
  <dimension ref="A1:K155"/>
  <sheetViews>
    <sheetView zoomScaleNormal="100" workbookViewId="0">
      <selection activeCell="G3" sqref="G3"/>
    </sheetView>
  </sheetViews>
  <sheetFormatPr defaultColWidth="9.1796875" defaultRowHeight="15.75" customHeight="1" x14ac:dyDescent="0.35"/>
  <cols>
    <col min="1" max="1" width="4" style="23" customWidth="1"/>
    <col min="2" max="2" width="17.54296875" style="23" customWidth="1"/>
    <col min="3" max="3" width="4.26953125" style="23" customWidth="1"/>
    <col min="4" max="4" width="13.1796875" style="23" customWidth="1"/>
    <col min="5" max="5" width="11.26953125" style="23" customWidth="1"/>
    <col min="6" max="6" width="11.54296875" style="23" customWidth="1"/>
    <col min="7" max="7" width="13" style="23" customWidth="1"/>
    <col min="8" max="8" width="16.81640625" style="23" customWidth="1"/>
    <col min="9" max="9" width="9.453125" style="23" customWidth="1"/>
    <col min="10" max="10" width="15.54296875" style="23" customWidth="1"/>
    <col min="11" max="11" width="15.26953125" style="23" customWidth="1"/>
    <col min="12" max="16384" width="9.1796875" style="23"/>
  </cols>
  <sheetData>
    <row r="1" spans="1:11" s="158" customFormat="1" ht="15.75" customHeight="1" x14ac:dyDescent="0.35">
      <c r="A1" s="157"/>
      <c r="B1" s="157"/>
      <c r="C1" s="157"/>
      <c r="D1" s="157"/>
      <c r="E1" s="157"/>
      <c r="F1" s="157"/>
      <c r="G1" s="157" t="str">
        <f>'Competitor List'!B2</f>
        <v>Your range name, City State</v>
      </c>
      <c r="H1" s="157"/>
      <c r="I1" s="157"/>
      <c r="J1" s="157"/>
      <c r="K1" s="157"/>
    </row>
    <row r="2" spans="1:11" s="158" customFormat="1" ht="15.75" customHeight="1" x14ac:dyDescent="0.35">
      <c r="A2" s="157"/>
      <c r="B2" s="157"/>
      <c r="C2" s="157"/>
      <c r="D2" s="157"/>
      <c r="E2" s="157"/>
      <c r="F2" s="157"/>
      <c r="G2" s="157" t="s">
        <v>162</v>
      </c>
      <c r="H2" s="157"/>
      <c r="I2" s="157"/>
      <c r="J2" s="157"/>
      <c r="K2" s="157"/>
    </row>
    <row r="3" spans="1:11" s="158" customFormat="1" ht="15.75" customHeight="1" x14ac:dyDescent="0.35">
      <c r="A3" s="157"/>
      <c r="B3" s="157"/>
      <c r="C3" s="157"/>
      <c r="D3" s="157"/>
      <c r="E3" s="157"/>
      <c r="F3" s="159"/>
      <c r="G3" s="159">
        <f>'Competitor List'!B3</f>
        <v>43499</v>
      </c>
      <c r="H3" s="157"/>
      <c r="I3" s="157"/>
      <c r="J3" s="157"/>
      <c r="K3" s="157"/>
    </row>
    <row r="4" spans="1:11" ht="15.75" customHeight="1" x14ac:dyDescent="0.35">
      <c r="A4" s="89"/>
      <c r="B4" s="19"/>
      <c r="C4" s="89"/>
      <c r="D4" s="89"/>
      <c r="E4" s="89"/>
      <c r="F4" s="89"/>
      <c r="G4" s="89"/>
      <c r="H4" s="89"/>
      <c r="I4" s="89"/>
      <c r="J4" s="89"/>
      <c r="K4" s="89"/>
    </row>
    <row r="5" spans="1:11" ht="15.75" customHeight="1" x14ac:dyDescent="0.35">
      <c r="A5" s="89"/>
      <c r="B5" s="89" t="s">
        <v>137</v>
      </c>
      <c r="C5" s="89"/>
      <c r="D5" s="89" t="s">
        <v>56</v>
      </c>
      <c r="E5" s="89" t="s">
        <v>46</v>
      </c>
      <c r="F5" s="89" t="s">
        <v>47</v>
      </c>
      <c r="G5" s="89" t="s">
        <v>48</v>
      </c>
      <c r="H5" s="89" t="s">
        <v>50</v>
      </c>
      <c r="I5" s="89" t="s">
        <v>52</v>
      </c>
      <c r="J5" s="89" t="s">
        <v>51</v>
      </c>
      <c r="K5" s="89" t="s">
        <v>49</v>
      </c>
    </row>
    <row r="6" spans="1:11" ht="15.75" customHeight="1" x14ac:dyDescent="0.35">
      <c r="A6" s="22">
        <v>1</v>
      </c>
      <c r="B6" s="2"/>
      <c r="C6" s="22" t="s">
        <v>3</v>
      </c>
      <c r="D6" s="2"/>
      <c r="E6" s="2"/>
      <c r="F6" s="2"/>
      <c r="G6" s="2"/>
      <c r="H6" s="2"/>
      <c r="I6" s="2"/>
      <c r="J6" s="2"/>
      <c r="K6" s="2"/>
    </row>
    <row r="7" spans="1:11" ht="15.75" customHeight="1" x14ac:dyDescent="0.35">
      <c r="A7" s="22">
        <v>2</v>
      </c>
      <c r="B7" s="2"/>
      <c r="C7" s="22" t="s">
        <v>3</v>
      </c>
      <c r="D7" s="2"/>
      <c r="E7" s="2"/>
      <c r="F7" s="2"/>
      <c r="G7" s="2"/>
      <c r="H7" s="2"/>
      <c r="I7" s="2"/>
      <c r="J7" s="2"/>
      <c r="K7" s="2"/>
    </row>
    <row r="8" spans="1:11" ht="15.75" customHeight="1" x14ac:dyDescent="0.35">
      <c r="A8" s="22">
        <v>3</v>
      </c>
      <c r="B8" s="2"/>
      <c r="C8" s="22" t="s">
        <v>3</v>
      </c>
      <c r="D8" s="2"/>
      <c r="E8" s="2"/>
      <c r="F8" s="2"/>
      <c r="G8" s="2"/>
      <c r="H8" s="2"/>
      <c r="I8" s="2"/>
      <c r="J8" s="2"/>
      <c r="K8" s="2"/>
    </row>
    <row r="9" spans="1:11" ht="15.75" customHeight="1" x14ac:dyDescent="0.35">
      <c r="A9" s="22">
        <v>4</v>
      </c>
      <c r="B9" s="2"/>
      <c r="C9" s="22" t="s">
        <v>3</v>
      </c>
      <c r="D9" s="2"/>
      <c r="E9" s="2"/>
      <c r="F9" s="2"/>
      <c r="G9" s="2"/>
      <c r="H9" s="2"/>
      <c r="I9" s="2"/>
      <c r="J9" s="2"/>
      <c r="K9" s="2"/>
    </row>
    <row r="10" spans="1:11" ht="15.75" customHeight="1" x14ac:dyDescent="0.35">
      <c r="A10" s="22">
        <v>5</v>
      </c>
      <c r="B10" s="2"/>
      <c r="C10" s="22" t="s">
        <v>3</v>
      </c>
      <c r="D10" s="2"/>
      <c r="E10" s="2"/>
      <c r="F10" s="2"/>
      <c r="G10" s="2"/>
      <c r="H10" s="2"/>
      <c r="I10" s="2"/>
      <c r="J10" s="2"/>
      <c r="K10" s="2"/>
    </row>
    <row r="11" spans="1:11" ht="15.75" customHeight="1" x14ac:dyDescent="0.35">
      <c r="A11" s="22">
        <v>6</v>
      </c>
      <c r="B11" s="2"/>
      <c r="C11" s="22" t="s">
        <v>3</v>
      </c>
      <c r="D11" s="2"/>
      <c r="E11" s="2"/>
      <c r="F11" s="2"/>
      <c r="G11" s="2"/>
      <c r="H11" s="2"/>
      <c r="I11" s="2"/>
      <c r="J11" s="2"/>
      <c r="K11" s="2"/>
    </row>
    <row r="12" spans="1:11" ht="15.75" customHeight="1" x14ac:dyDescent="0.35">
      <c r="A12" s="22">
        <v>7</v>
      </c>
      <c r="B12" s="2"/>
      <c r="C12" s="22" t="s">
        <v>3</v>
      </c>
      <c r="D12" s="2"/>
      <c r="E12" s="2"/>
      <c r="F12" s="2"/>
      <c r="G12" s="2"/>
      <c r="H12" s="2"/>
      <c r="I12" s="2"/>
      <c r="J12" s="2"/>
      <c r="K12" s="2"/>
    </row>
    <row r="13" spans="1:11" ht="15.75" customHeight="1" x14ac:dyDescent="0.35">
      <c r="A13" s="22">
        <v>8</v>
      </c>
      <c r="B13" s="2"/>
      <c r="C13" s="22" t="s">
        <v>3</v>
      </c>
      <c r="D13" s="2"/>
      <c r="E13" s="2"/>
      <c r="F13" s="2"/>
      <c r="G13" s="2"/>
      <c r="H13" s="2"/>
      <c r="I13" s="2"/>
      <c r="J13" s="2"/>
      <c r="K13" s="2"/>
    </row>
    <row r="14" spans="1:11" ht="15.75" customHeight="1" x14ac:dyDescent="0.35">
      <c r="A14" s="22">
        <v>9</v>
      </c>
      <c r="B14" s="2"/>
      <c r="C14" s="22" t="s">
        <v>3</v>
      </c>
      <c r="D14" s="2"/>
      <c r="E14" s="2"/>
      <c r="F14" s="2"/>
      <c r="G14" s="2"/>
      <c r="H14" s="2"/>
      <c r="I14" s="2"/>
      <c r="J14" s="2"/>
      <c r="K14" s="2"/>
    </row>
    <row r="15" spans="1:11" ht="15.75" customHeight="1" x14ac:dyDescent="0.35">
      <c r="A15" s="22">
        <v>10</v>
      </c>
      <c r="B15" s="2"/>
      <c r="C15" s="22" t="s">
        <v>3</v>
      </c>
      <c r="D15" s="2"/>
      <c r="E15" s="2"/>
      <c r="F15" s="2"/>
      <c r="G15" s="2"/>
      <c r="H15" s="2"/>
      <c r="I15" s="2"/>
      <c r="J15" s="2"/>
      <c r="K15" s="2"/>
    </row>
    <row r="16" spans="1:11" ht="15.75" customHeight="1" x14ac:dyDescent="0.35">
      <c r="A16" s="22">
        <v>11</v>
      </c>
      <c r="B16" s="2"/>
      <c r="C16" s="22" t="s">
        <v>3</v>
      </c>
      <c r="D16" s="2"/>
      <c r="E16" s="2"/>
      <c r="F16" s="2"/>
      <c r="G16" s="2"/>
      <c r="H16" s="2"/>
      <c r="I16" s="2"/>
      <c r="J16" s="2"/>
      <c r="K16" s="2"/>
    </row>
    <row r="17" spans="1:11" ht="15.75" customHeight="1" x14ac:dyDescent="0.35">
      <c r="A17" s="22">
        <v>12</v>
      </c>
      <c r="B17" s="2"/>
      <c r="C17" s="22" t="s">
        <v>3</v>
      </c>
      <c r="D17" s="2"/>
      <c r="E17" s="2"/>
      <c r="F17" s="2"/>
      <c r="G17" s="2"/>
      <c r="H17" s="2"/>
      <c r="I17" s="2"/>
      <c r="J17" s="2"/>
      <c r="K17" s="2"/>
    </row>
    <row r="18" spans="1:11" ht="15.75" customHeight="1" x14ac:dyDescent="0.35">
      <c r="A18" s="22">
        <v>13</v>
      </c>
      <c r="B18" s="2"/>
      <c r="C18" s="22" t="s">
        <v>3</v>
      </c>
      <c r="D18" s="2"/>
      <c r="E18" s="2"/>
      <c r="F18" s="2"/>
      <c r="G18" s="2"/>
      <c r="H18" s="2"/>
      <c r="I18" s="2"/>
      <c r="J18" s="2"/>
      <c r="K18" s="2"/>
    </row>
    <row r="19" spans="1:11" ht="15.75" customHeight="1" x14ac:dyDescent="0.35">
      <c r="A19" s="22">
        <v>14</v>
      </c>
      <c r="B19" s="2"/>
      <c r="C19" s="22" t="s">
        <v>3</v>
      </c>
      <c r="D19" s="2"/>
      <c r="E19" s="2"/>
      <c r="F19" s="2"/>
      <c r="G19" s="2"/>
      <c r="H19" s="2"/>
      <c r="I19" s="2"/>
      <c r="J19" s="2"/>
      <c r="K19" s="2"/>
    </row>
    <row r="20" spans="1:11" ht="15.75" customHeight="1" x14ac:dyDescent="0.35">
      <c r="A20" s="22">
        <v>15</v>
      </c>
      <c r="B20" s="2"/>
      <c r="C20" s="22" t="s">
        <v>3</v>
      </c>
      <c r="D20" s="2"/>
      <c r="E20" s="2"/>
      <c r="F20" s="2"/>
      <c r="G20" s="2"/>
      <c r="H20" s="2"/>
      <c r="I20" s="2"/>
      <c r="J20" s="2"/>
      <c r="K20" s="2"/>
    </row>
    <row r="21" spans="1:11" ht="15.75" customHeight="1" x14ac:dyDescent="0.35">
      <c r="A21" s="22">
        <v>16</v>
      </c>
      <c r="B21" s="2"/>
      <c r="C21" s="22" t="s">
        <v>3</v>
      </c>
      <c r="D21" s="2"/>
      <c r="E21" s="2"/>
      <c r="F21" s="2"/>
      <c r="G21" s="2"/>
      <c r="H21" s="2"/>
      <c r="I21" s="2"/>
      <c r="J21" s="2"/>
      <c r="K21" s="2"/>
    </row>
    <row r="22" spans="1:11" ht="15.75" customHeight="1" x14ac:dyDescent="0.35">
      <c r="A22" s="22">
        <v>17</v>
      </c>
      <c r="B22" s="2"/>
      <c r="C22" s="22" t="s">
        <v>3</v>
      </c>
      <c r="D22" s="2"/>
      <c r="E22" s="2"/>
      <c r="F22" s="2"/>
      <c r="G22" s="2"/>
      <c r="H22" s="2"/>
      <c r="I22" s="2"/>
      <c r="J22" s="2"/>
      <c r="K22" s="2"/>
    </row>
    <row r="23" spans="1:11" ht="15.75" customHeight="1" x14ac:dyDescent="0.35">
      <c r="A23" s="22">
        <v>18</v>
      </c>
      <c r="B23" s="2"/>
      <c r="C23" s="22" t="s">
        <v>3</v>
      </c>
      <c r="D23" s="2"/>
      <c r="E23" s="2"/>
      <c r="F23" s="2"/>
      <c r="G23" s="2"/>
      <c r="H23" s="2"/>
      <c r="I23" s="2"/>
      <c r="J23" s="2"/>
      <c r="K23" s="2"/>
    </row>
    <row r="24" spans="1:11" ht="15.75" customHeight="1" x14ac:dyDescent="0.35">
      <c r="A24" s="22">
        <v>19</v>
      </c>
      <c r="B24" s="2"/>
      <c r="C24" s="22" t="s">
        <v>3</v>
      </c>
      <c r="D24" s="2"/>
      <c r="E24" s="2"/>
      <c r="F24" s="2"/>
      <c r="G24" s="2"/>
      <c r="H24" s="2"/>
      <c r="I24" s="2"/>
      <c r="J24" s="2"/>
      <c r="K24" s="2"/>
    </row>
    <row r="25" spans="1:11" ht="15.75" customHeight="1" x14ac:dyDescent="0.35">
      <c r="A25" s="22">
        <v>20</v>
      </c>
      <c r="B25" s="2"/>
      <c r="C25" s="22" t="s">
        <v>3</v>
      </c>
      <c r="D25" s="2"/>
      <c r="E25" s="2"/>
      <c r="F25" s="2"/>
      <c r="G25" s="2"/>
      <c r="H25" s="2"/>
      <c r="I25" s="2"/>
      <c r="J25" s="2"/>
      <c r="K25" s="2"/>
    </row>
    <row r="26" spans="1:11" ht="15.75" customHeight="1" x14ac:dyDescent="0.35">
      <c r="A26" s="22">
        <v>21</v>
      </c>
      <c r="B26" s="2"/>
      <c r="C26" s="22" t="s">
        <v>3</v>
      </c>
      <c r="D26" s="2"/>
      <c r="E26" s="2"/>
      <c r="F26" s="2"/>
      <c r="G26" s="2"/>
      <c r="H26" s="2"/>
      <c r="I26" s="2"/>
      <c r="J26" s="2"/>
      <c r="K26" s="2"/>
    </row>
    <row r="27" spans="1:11" ht="15.75" customHeight="1" x14ac:dyDescent="0.35">
      <c r="A27" s="22">
        <v>22</v>
      </c>
      <c r="B27" s="2"/>
      <c r="C27" s="22" t="s">
        <v>3</v>
      </c>
      <c r="D27" s="2"/>
      <c r="E27" s="2"/>
      <c r="F27" s="2"/>
      <c r="G27" s="2"/>
      <c r="H27" s="2"/>
      <c r="I27" s="2"/>
      <c r="J27" s="2"/>
      <c r="K27" s="2"/>
    </row>
    <row r="28" spans="1:11" ht="15.75" customHeight="1" x14ac:dyDescent="0.35">
      <c r="A28" s="22">
        <v>23</v>
      </c>
      <c r="B28" s="2"/>
      <c r="C28" s="22" t="s">
        <v>3</v>
      </c>
      <c r="D28" s="2"/>
      <c r="E28" s="2"/>
      <c r="F28" s="2"/>
      <c r="G28" s="2"/>
      <c r="H28" s="2"/>
      <c r="I28" s="2"/>
      <c r="J28" s="2"/>
      <c r="K28" s="2"/>
    </row>
    <row r="29" spans="1:11" ht="15.75" customHeight="1" x14ac:dyDescent="0.35">
      <c r="A29" s="22">
        <v>24</v>
      </c>
      <c r="B29" s="2"/>
      <c r="C29" s="22" t="s">
        <v>3</v>
      </c>
      <c r="D29" s="2"/>
      <c r="E29" s="2"/>
      <c r="F29" s="2"/>
      <c r="G29" s="2"/>
      <c r="H29" s="2"/>
      <c r="I29" s="2"/>
      <c r="J29" s="2"/>
      <c r="K29" s="2"/>
    </row>
    <row r="30" spans="1:11" ht="15.75" customHeight="1" x14ac:dyDescent="0.35">
      <c r="A30" s="22">
        <v>25</v>
      </c>
      <c r="B30" s="2"/>
      <c r="C30" s="22" t="s">
        <v>3</v>
      </c>
      <c r="D30" s="2"/>
      <c r="E30" s="2"/>
      <c r="F30" s="2"/>
      <c r="G30" s="2"/>
      <c r="H30" s="2"/>
      <c r="I30" s="2"/>
      <c r="J30" s="2"/>
      <c r="K30" s="2"/>
    </row>
    <row r="31" spans="1:11" ht="15.75" customHeight="1" x14ac:dyDescent="0.35">
      <c r="A31" s="22">
        <v>26</v>
      </c>
      <c r="B31" s="2"/>
      <c r="C31" s="22" t="s">
        <v>3</v>
      </c>
      <c r="D31" s="2"/>
      <c r="E31" s="2"/>
      <c r="F31" s="2"/>
      <c r="G31" s="2"/>
      <c r="H31" s="2"/>
      <c r="I31" s="2"/>
      <c r="J31" s="2"/>
      <c r="K31" s="2"/>
    </row>
    <row r="32" spans="1:11" ht="15.75" customHeight="1" x14ac:dyDescent="0.35">
      <c r="A32" s="22">
        <v>27</v>
      </c>
      <c r="B32" s="2"/>
      <c r="C32" s="22" t="s">
        <v>3</v>
      </c>
      <c r="D32" s="2"/>
      <c r="E32" s="2"/>
      <c r="F32" s="2"/>
      <c r="G32" s="2"/>
      <c r="H32" s="2"/>
      <c r="I32" s="2"/>
      <c r="J32" s="2"/>
      <c r="K32" s="2"/>
    </row>
    <row r="33" spans="1:11" ht="15.75" customHeight="1" x14ac:dyDescent="0.35">
      <c r="A33" s="22">
        <v>28</v>
      </c>
      <c r="B33" s="2"/>
      <c r="C33" s="22" t="s">
        <v>3</v>
      </c>
      <c r="D33" s="2"/>
      <c r="E33" s="2"/>
      <c r="F33" s="2"/>
      <c r="G33" s="2"/>
      <c r="H33" s="2"/>
      <c r="I33" s="2"/>
      <c r="J33" s="2"/>
      <c r="K33" s="2"/>
    </row>
    <row r="34" spans="1:11" ht="15.75" customHeight="1" x14ac:dyDescent="0.35">
      <c r="A34" s="22">
        <v>29</v>
      </c>
      <c r="B34" s="2"/>
      <c r="C34" s="22" t="s">
        <v>3</v>
      </c>
      <c r="D34" s="2"/>
      <c r="E34" s="2"/>
      <c r="F34" s="2"/>
      <c r="G34" s="2"/>
      <c r="H34" s="2"/>
      <c r="I34" s="2"/>
      <c r="J34" s="2"/>
      <c r="K34" s="2"/>
    </row>
    <row r="35" spans="1:11" ht="15.75" customHeight="1" x14ac:dyDescent="0.35">
      <c r="A35" s="22">
        <v>30</v>
      </c>
      <c r="B35" s="2"/>
      <c r="C35" s="22" t="s">
        <v>3</v>
      </c>
      <c r="D35" s="2"/>
      <c r="E35" s="2"/>
      <c r="F35" s="2"/>
      <c r="G35" s="2"/>
      <c r="H35" s="2"/>
      <c r="I35" s="2"/>
      <c r="J35" s="2"/>
      <c r="K35" s="2"/>
    </row>
    <row r="36" spans="1:11" ht="15.75" customHeight="1" x14ac:dyDescent="0.35">
      <c r="A36" s="22">
        <v>31</v>
      </c>
      <c r="B36" s="2"/>
      <c r="C36" s="22" t="s">
        <v>3</v>
      </c>
      <c r="D36" s="2"/>
      <c r="E36" s="2"/>
      <c r="F36" s="2"/>
      <c r="G36" s="2"/>
      <c r="H36" s="2"/>
      <c r="I36" s="2"/>
      <c r="J36" s="2"/>
      <c r="K36" s="2"/>
    </row>
    <row r="37" spans="1:11" ht="15.75" customHeight="1" x14ac:dyDescent="0.35">
      <c r="A37" s="22">
        <v>32</v>
      </c>
      <c r="B37" s="2"/>
      <c r="C37" s="22" t="s">
        <v>3</v>
      </c>
      <c r="D37" s="2"/>
      <c r="E37" s="2"/>
      <c r="F37" s="2"/>
      <c r="G37" s="2"/>
      <c r="H37" s="2"/>
      <c r="I37" s="2"/>
      <c r="J37" s="2"/>
      <c r="K37" s="2"/>
    </row>
    <row r="38" spans="1:11" ht="15.75" customHeight="1" x14ac:dyDescent="0.35">
      <c r="A38" s="22">
        <v>33</v>
      </c>
      <c r="B38" s="2"/>
      <c r="C38" s="22" t="s">
        <v>3</v>
      </c>
      <c r="D38" s="2"/>
      <c r="E38" s="2"/>
      <c r="F38" s="2"/>
      <c r="G38" s="2"/>
      <c r="H38" s="2"/>
      <c r="I38" s="2"/>
      <c r="J38" s="2"/>
      <c r="K38" s="2"/>
    </row>
    <row r="39" spans="1:11" ht="15.75" customHeight="1" x14ac:dyDescent="0.35">
      <c r="A39" s="22">
        <v>34</v>
      </c>
      <c r="B39" s="2"/>
      <c r="C39" s="22" t="s">
        <v>3</v>
      </c>
      <c r="D39" s="2"/>
      <c r="E39" s="2"/>
      <c r="F39" s="2"/>
      <c r="G39" s="2"/>
      <c r="H39" s="2"/>
      <c r="I39" s="2"/>
      <c r="J39" s="2"/>
      <c r="K39" s="2"/>
    </row>
    <row r="40" spans="1:11" ht="15.75" customHeight="1" x14ac:dyDescent="0.35">
      <c r="A40" s="22">
        <v>35</v>
      </c>
      <c r="B40" s="2"/>
      <c r="C40" s="22" t="s">
        <v>3</v>
      </c>
      <c r="D40" s="2"/>
      <c r="E40" s="2"/>
      <c r="F40" s="2"/>
      <c r="G40" s="2"/>
      <c r="H40" s="2"/>
      <c r="I40" s="2"/>
      <c r="J40" s="2"/>
      <c r="K40" s="2"/>
    </row>
    <row r="41" spans="1:11" ht="15.75" customHeight="1" x14ac:dyDescent="0.35">
      <c r="A41" s="22">
        <v>36</v>
      </c>
      <c r="B41" s="2"/>
      <c r="C41" s="22" t="s">
        <v>3</v>
      </c>
      <c r="D41" s="2"/>
      <c r="E41" s="2"/>
      <c r="F41" s="2"/>
      <c r="G41" s="2"/>
      <c r="H41" s="2"/>
      <c r="I41" s="2"/>
      <c r="J41" s="2"/>
      <c r="K41" s="2"/>
    </row>
    <row r="42" spans="1:11" ht="15.75" customHeight="1" x14ac:dyDescent="0.35">
      <c r="A42" s="22">
        <v>37</v>
      </c>
      <c r="B42" s="2"/>
      <c r="C42" s="22" t="s">
        <v>3</v>
      </c>
      <c r="D42" s="2"/>
      <c r="E42" s="2"/>
      <c r="F42" s="2"/>
      <c r="G42" s="2"/>
      <c r="H42" s="2"/>
      <c r="I42" s="2"/>
      <c r="J42" s="2"/>
      <c r="K42" s="2"/>
    </row>
    <row r="43" spans="1:11" ht="15.75" customHeight="1" x14ac:dyDescent="0.35">
      <c r="A43" s="22">
        <v>38</v>
      </c>
      <c r="B43" s="2"/>
      <c r="C43" s="22" t="s">
        <v>3</v>
      </c>
      <c r="D43" s="2"/>
      <c r="E43" s="2"/>
      <c r="F43" s="2"/>
      <c r="G43" s="2"/>
      <c r="H43" s="2"/>
      <c r="I43" s="2"/>
      <c r="J43" s="2"/>
      <c r="K43" s="2"/>
    </row>
    <row r="44" spans="1:11" ht="15.75" customHeight="1" x14ac:dyDescent="0.35">
      <c r="A44" s="22">
        <v>39</v>
      </c>
      <c r="B44" s="2"/>
      <c r="C44" s="22" t="s">
        <v>3</v>
      </c>
      <c r="D44" s="2"/>
      <c r="E44" s="2"/>
      <c r="F44" s="2"/>
      <c r="G44" s="2"/>
      <c r="H44" s="2"/>
      <c r="I44" s="2"/>
      <c r="J44" s="2"/>
      <c r="K44" s="2"/>
    </row>
    <row r="45" spans="1:11" ht="15.75" customHeight="1" x14ac:dyDescent="0.35">
      <c r="A45" s="22">
        <v>40</v>
      </c>
      <c r="B45" s="2"/>
      <c r="C45" s="22" t="s">
        <v>3</v>
      </c>
      <c r="D45" s="2"/>
      <c r="E45" s="2"/>
      <c r="F45" s="2"/>
      <c r="G45" s="2"/>
      <c r="H45" s="2"/>
      <c r="I45" s="2"/>
      <c r="J45" s="2"/>
      <c r="K45" s="2"/>
    </row>
    <row r="46" spans="1:11" ht="15.75" customHeight="1" x14ac:dyDescent="0.35">
      <c r="A46" s="22">
        <v>41</v>
      </c>
      <c r="B46" s="2"/>
      <c r="C46" s="22" t="s">
        <v>3</v>
      </c>
      <c r="D46" s="2"/>
      <c r="E46" s="2"/>
      <c r="F46" s="2"/>
      <c r="G46" s="2"/>
      <c r="H46" s="2"/>
      <c r="I46" s="2"/>
      <c r="J46" s="2"/>
      <c r="K46" s="2"/>
    </row>
    <row r="47" spans="1:11" ht="15.75" customHeight="1" x14ac:dyDescent="0.35">
      <c r="A47" s="22">
        <v>42</v>
      </c>
      <c r="B47" s="2"/>
      <c r="C47" s="22" t="s">
        <v>3</v>
      </c>
      <c r="D47" s="2"/>
      <c r="E47" s="2"/>
      <c r="F47" s="2"/>
      <c r="G47" s="2"/>
      <c r="H47" s="2"/>
      <c r="I47" s="2"/>
      <c r="J47" s="2"/>
      <c r="K47" s="2"/>
    </row>
    <row r="48" spans="1:11" ht="15.75" customHeight="1" x14ac:dyDescent="0.35">
      <c r="A48" s="22">
        <v>43</v>
      </c>
      <c r="B48" s="2"/>
      <c r="C48" s="22" t="s">
        <v>3</v>
      </c>
      <c r="D48" s="2"/>
      <c r="E48" s="2"/>
      <c r="F48" s="2"/>
      <c r="G48" s="2"/>
      <c r="H48" s="2"/>
      <c r="I48" s="2"/>
      <c r="J48" s="2"/>
      <c r="K48" s="2"/>
    </row>
    <row r="49" spans="1:11" ht="15.75" customHeight="1" x14ac:dyDescent="0.35">
      <c r="A49" s="22">
        <v>44</v>
      </c>
      <c r="B49" s="2"/>
      <c r="C49" s="22" t="s">
        <v>3</v>
      </c>
      <c r="D49" s="2"/>
      <c r="E49" s="2"/>
      <c r="F49" s="2"/>
      <c r="G49" s="2"/>
      <c r="H49" s="2"/>
      <c r="I49" s="2"/>
      <c r="J49" s="2"/>
      <c r="K49" s="2"/>
    </row>
    <row r="50" spans="1:11" ht="15.75" customHeight="1" x14ac:dyDescent="0.35">
      <c r="A50" s="22">
        <v>45</v>
      </c>
      <c r="B50" s="2"/>
      <c r="C50" s="22" t="s">
        <v>3</v>
      </c>
      <c r="D50" s="2"/>
      <c r="E50" s="2"/>
      <c r="F50" s="2"/>
      <c r="G50" s="2"/>
      <c r="H50" s="2"/>
      <c r="I50" s="2"/>
      <c r="J50" s="2"/>
      <c r="K50" s="2"/>
    </row>
    <row r="51" spans="1:11" ht="15.75" customHeight="1" x14ac:dyDescent="0.35">
      <c r="A51" s="22">
        <v>46</v>
      </c>
      <c r="B51" s="2"/>
      <c r="C51" s="22" t="s">
        <v>3</v>
      </c>
      <c r="D51" s="2"/>
      <c r="E51" s="2"/>
      <c r="F51" s="2"/>
      <c r="G51" s="2"/>
      <c r="H51" s="2"/>
      <c r="I51" s="2"/>
      <c r="J51" s="2"/>
      <c r="K51" s="2"/>
    </row>
    <row r="52" spans="1:11" ht="15.75" customHeight="1" x14ac:dyDescent="0.35">
      <c r="A52" s="22">
        <v>47</v>
      </c>
      <c r="B52" s="2"/>
      <c r="C52" s="22" t="s">
        <v>3</v>
      </c>
      <c r="D52" s="2"/>
      <c r="E52" s="2"/>
      <c r="F52" s="2"/>
      <c r="G52" s="2"/>
      <c r="H52" s="2"/>
      <c r="I52" s="2"/>
      <c r="J52" s="2"/>
      <c r="K52" s="2"/>
    </row>
    <row r="53" spans="1:11" ht="15.75" customHeight="1" x14ac:dyDescent="0.35">
      <c r="A53" s="22">
        <v>48</v>
      </c>
      <c r="B53" s="2"/>
      <c r="C53" s="22" t="s">
        <v>3</v>
      </c>
      <c r="D53" s="2"/>
      <c r="E53" s="2"/>
      <c r="F53" s="2"/>
      <c r="G53" s="2"/>
      <c r="H53" s="2"/>
      <c r="I53" s="2"/>
      <c r="J53" s="2"/>
      <c r="K53" s="2"/>
    </row>
    <row r="54" spans="1:11" ht="15.75" customHeight="1" x14ac:dyDescent="0.35">
      <c r="A54" s="22">
        <v>49</v>
      </c>
      <c r="B54" s="2"/>
      <c r="C54" s="22" t="s">
        <v>3</v>
      </c>
      <c r="D54" s="2"/>
      <c r="E54" s="2"/>
      <c r="F54" s="2"/>
      <c r="G54" s="2"/>
      <c r="H54" s="2"/>
      <c r="I54" s="2"/>
      <c r="J54" s="2"/>
      <c r="K54" s="2"/>
    </row>
    <row r="55" spans="1:11" ht="15.75" customHeight="1" x14ac:dyDescent="0.35">
      <c r="A55" s="22">
        <v>50</v>
      </c>
      <c r="B55" s="2"/>
      <c r="C55" s="22" t="s">
        <v>3</v>
      </c>
      <c r="D55" s="2"/>
      <c r="E55" s="2"/>
      <c r="F55" s="2"/>
      <c r="G55" s="2"/>
      <c r="H55" s="2"/>
      <c r="I55" s="2"/>
      <c r="J55" s="2"/>
      <c r="K55" s="2"/>
    </row>
    <row r="56" spans="1:11" ht="15.75" customHeight="1" x14ac:dyDescent="0.35">
      <c r="A56" s="22">
        <v>51</v>
      </c>
      <c r="B56" s="2"/>
      <c r="C56" s="22" t="s">
        <v>3</v>
      </c>
      <c r="D56" s="2"/>
      <c r="E56" s="2"/>
      <c r="F56" s="2"/>
      <c r="G56" s="2"/>
      <c r="H56" s="2"/>
      <c r="I56" s="2"/>
      <c r="J56" s="2"/>
      <c r="K56" s="2"/>
    </row>
    <row r="57" spans="1:11" ht="15.75" customHeight="1" x14ac:dyDescent="0.35">
      <c r="A57" s="22">
        <v>52</v>
      </c>
      <c r="B57" s="2"/>
      <c r="C57" s="22" t="s">
        <v>3</v>
      </c>
      <c r="D57" s="2"/>
      <c r="E57" s="2"/>
      <c r="F57" s="2"/>
      <c r="G57" s="2"/>
      <c r="H57" s="2"/>
      <c r="I57" s="2"/>
      <c r="J57" s="2"/>
      <c r="K57" s="2"/>
    </row>
    <row r="58" spans="1:11" ht="15.75" customHeight="1" x14ac:dyDescent="0.35">
      <c r="A58" s="22">
        <v>53</v>
      </c>
      <c r="B58" s="2"/>
      <c r="C58" s="22" t="s">
        <v>3</v>
      </c>
      <c r="D58" s="2"/>
      <c r="E58" s="2"/>
      <c r="F58" s="2"/>
      <c r="G58" s="2"/>
      <c r="H58" s="2"/>
      <c r="I58" s="2"/>
      <c r="J58" s="2"/>
      <c r="K58" s="2"/>
    </row>
    <row r="59" spans="1:11" ht="15.75" customHeight="1" x14ac:dyDescent="0.35">
      <c r="A59" s="22">
        <v>54</v>
      </c>
      <c r="B59" s="2"/>
      <c r="C59" s="22" t="s">
        <v>3</v>
      </c>
      <c r="D59" s="2"/>
      <c r="E59" s="2"/>
      <c r="F59" s="2"/>
      <c r="G59" s="2"/>
      <c r="H59" s="2"/>
      <c r="I59" s="2"/>
      <c r="J59" s="2"/>
      <c r="K59" s="2"/>
    </row>
    <row r="60" spans="1:11" ht="15.75" customHeight="1" x14ac:dyDescent="0.35">
      <c r="A60" s="22">
        <v>55</v>
      </c>
      <c r="B60" s="2"/>
      <c r="C60" s="22" t="s">
        <v>3</v>
      </c>
      <c r="D60" s="2"/>
      <c r="E60" s="2"/>
      <c r="F60" s="2"/>
      <c r="G60" s="2"/>
      <c r="H60" s="2"/>
      <c r="I60" s="2"/>
      <c r="J60" s="2"/>
      <c r="K60" s="2"/>
    </row>
    <row r="61" spans="1:11" ht="15.75" customHeight="1" x14ac:dyDescent="0.35">
      <c r="A61" s="22">
        <v>56</v>
      </c>
      <c r="B61" s="2"/>
      <c r="C61" s="22" t="s">
        <v>3</v>
      </c>
      <c r="D61" s="2"/>
      <c r="E61" s="2"/>
      <c r="F61" s="2"/>
      <c r="G61" s="2"/>
      <c r="H61" s="2"/>
      <c r="I61" s="2"/>
      <c r="J61" s="2"/>
      <c r="K61" s="2"/>
    </row>
    <row r="62" spans="1:11" ht="15.75" customHeight="1" x14ac:dyDescent="0.35">
      <c r="A62" s="22">
        <v>57</v>
      </c>
      <c r="B62" s="2"/>
      <c r="C62" s="22" t="s">
        <v>3</v>
      </c>
      <c r="D62" s="2"/>
      <c r="E62" s="2"/>
      <c r="F62" s="2"/>
      <c r="G62" s="2"/>
      <c r="H62" s="2"/>
      <c r="I62" s="2"/>
      <c r="J62" s="2"/>
      <c r="K62" s="2"/>
    </row>
    <row r="63" spans="1:11" ht="15.75" customHeight="1" x14ac:dyDescent="0.35">
      <c r="A63" s="22">
        <v>58</v>
      </c>
      <c r="B63" s="2"/>
      <c r="C63" s="22" t="s">
        <v>3</v>
      </c>
      <c r="D63" s="2"/>
      <c r="E63" s="2"/>
      <c r="F63" s="2"/>
      <c r="G63" s="2"/>
      <c r="H63" s="2"/>
      <c r="I63" s="2"/>
      <c r="J63" s="2"/>
      <c r="K63" s="2"/>
    </row>
    <row r="64" spans="1:11" ht="15.75" customHeight="1" x14ac:dyDescent="0.35">
      <c r="A64" s="22">
        <v>59</v>
      </c>
      <c r="B64" s="2"/>
      <c r="C64" s="22" t="s">
        <v>3</v>
      </c>
      <c r="D64" s="2"/>
      <c r="E64" s="2"/>
      <c r="F64" s="2"/>
      <c r="G64" s="2"/>
      <c r="H64" s="2"/>
      <c r="I64" s="2"/>
      <c r="J64" s="2"/>
      <c r="K64" s="2"/>
    </row>
    <row r="65" spans="1:11" ht="15.75" customHeight="1" x14ac:dyDescent="0.35">
      <c r="A65" s="22">
        <v>60</v>
      </c>
      <c r="B65" s="2"/>
      <c r="C65" s="22" t="s">
        <v>3</v>
      </c>
      <c r="D65" s="2"/>
      <c r="E65" s="2"/>
      <c r="F65" s="2"/>
      <c r="G65" s="2"/>
      <c r="H65" s="2"/>
      <c r="I65" s="2"/>
      <c r="J65" s="2"/>
      <c r="K65" s="2"/>
    </row>
    <row r="66" spans="1:11" ht="15.75" customHeight="1" x14ac:dyDescent="0.35">
      <c r="A66" s="22">
        <v>61</v>
      </c>
      <c r="B66" s="2"/>
      <c r="C66" s="22" t="s">
        <v>3</v>
      </c>
      <c r="D66" s="2"/>
      <c r="E66" s="2"/>
      <c r="F66" s="2"/>
      <c r="G66" s="2"/>
      <c r="H66" s="2"/>
      <c r="I66" s="2"/>
      <c r="J66" s="2"/>
      <c r="K66" s="2"/>
    </row>
    <row r="67" spans="1:11" ht="15.75" customHeight="1" x14ac:dyDescent="0.35">
      <c r="A67" s="22">
        <v>62</v>
      </c>
      <c r="B67" s="2"/>
      <c r="C67" s="22" t="s">
        <v>3</v>
      </c>
      <c r="D67" s="2"/>
      <c r="E67" s="2"/>
      <c r="F67" s="2"/>
      <c r="G67" s="2"/>
      <c r="H67" s="2"/>
      <c r="I67" s="2"/>
      <c r="J67" s="2"/>
      <c r="K67" s="2"/>
    </row>
    <row r="68" spans="1:11" ht="15.75" customHeight="1" x14ac:dyDescent="0.35">
      <c r="A68" s="22">
        <v>63</v>
      </c>
      <c r="B68" s="2"/>
      <c r="C68" s="22" t="s">
        <v>3</v>
      </c>
      <c r="D68" s="2"/>
      <c r="E68" s="2"/>
      <c r="F68" s="2"/>
      <c r="G68" s="2"/>
      <c r="H68" s="2"/>
      <c r="I68" s="2"/>
      <c r="J68" s="2"/>
      <c r="K68" s="2"/>
    </row>
    <row r="69" spans="1:11" ht="15.75" customHeight="1" x14ac:dyDescent="0.35">
      <c r="A69" s="22">
        <v>64</v>
      </c>
      <c r="B69" s="2"/>
      <c r="C69" s="22" t="s">
        <v>3</v>
      </c>
      <c r="D69" s="2"/>
      <c r="E69" s="2"/>
      <c r="F69" s="2"/>
      <c r="G69" s="2"/>
      <c r="H69" s="2"/>
      <c r="I69" s="2"/>
      <c r="J69" s="2"/>
      <c r="K69" s="2"/>
    </row>
    <row r="70" spans="1:11" ht="15.75" customHeight="1" x14ac:dyDescent="0.35">
      <c r="A70" s="22">
        <v>65</v>
      </c>
      <c r="B70" s="2"/>
      <c r="C70" s="22" t="s">
        <v>3</v>
      </c>
      <c r="D70" s="2"/>
      <c r="E70" s="2"/>
      <c r="F70" s="2"/>
      <c r="G70" s="2"/>
      <c r="H70" s="2"/>
      <c r="I70" s="2"/>
      <c r="J70" s="2"/>
      <c r="K70" s="2"/>
    </row>
    <row r="71" spans="1:11" ht="15.75" customHeight="1" x14ac:dyDescent="0.35">
      <c r="A71" s="22">
        <v>66</v>
      </c>
      <c r="B71" s="2"/>
      <c r="C71" s="22" t="s">
        <v>3</v>
      </c>
      <c r="D71" s="2"/>
      <c r="E71" s="2"/>
      <c r="F71" s="2"/>
      <c r="G71" s="2"/>
      <c r="H71" s="2"/>
      <c r="I71" s="2"/>
      <c r="J71" s="2"/>
      <c r="K71" s="2"/>
    </row>
    <row r="72" spans="1:11" ht="15.75" customHeight="1" x14ac:dyDescent="0.35">
      <c r="A72" s="22">
        <v>67</v>
      </c>
      <c r="B72" s="2"/>
      <c r="C72" s="22" t="s">
        <v>3</v>
      </c>
      <c r="D72" s="2"/>
      <c r="E72" s="2"/>
      <c r="F72" s="2"/>
      <c r="G72" s="2"/>
      <c r="H72" s="2"/>
      <c r="I72" s="2"/>
      <c r="J72" s="2"/>
      <c r="K72" s="2"/>
    </row>
    <row r="73" spans="1:11" ht="15.75" customHeight="1" x14ac:dyDescent="0.35">
      <c r="A73" s="22">
        <v>68</v>
      </c>
      <c r="B73" s="2"/>
      <c r="C73" s="22" t="s">
        <v>3</v>
      </c>
      <c r="D73" s="2"/>
      <c r="E73" s="2"/>
      <c r="F73" s="2"/>
      <c r="G73" s="2"/>
      <c r="H73" s="2"/>
      <c r="I73" s="2"/>
      <c r="J73" s="2"/>
      <c r="K73" s="2"/>
    </row>
    <row r="74" spans="1:11" ht="15.75" customHeight="1" x14ac:dyDescent="0.35">
      <c r="A74" s="22">
        <v>69</v>
      </c>
      <c r="B74" s="2"/>
      <c r="C74" s="22" t="s">
        <v>3</v>
      </c>
      <c r="D74" s="2"/>
      <c r="E74" s="2"/>
      <c r="F74" s="2"/>
      <c r="G74" s="2"/>
      <c r="H74" s="2"/>
      <c r="I74" s="2"/>
      <c r="J74" s="2"/>
      <c r="K74" s="2"/>
    </row>
    <row r="75" spans="1:11" ht="15.75" customHeight="1" x14ac:dyDescent="0.35">
      <c r="A75" s="22">
        <v>70</v>
      </c>
      <c r="B75" s="2"/>
      <c r="C75" s="22" t="s">
        <v>3</v>
      </c>
      <c r="D75" s="2"/>
      <c r="E75" s="2"/>
      <c r="F75" s="2"/>
      <c r="G75" s="2"/>
      <c r="H75" s="2"/>
      <c r="I75" s="2"/>
      <c r="J75" s="2"/>
      <c r="K75" s="2"/>
    </row>
    <row r="76" spans="1:11" ht="15.75" customHeight="1" x14ac:dyDescent="0.35">
      <c r="A76" s="22">
        <v>71</v>
      </c>
      <c r="B76" s="2"/>
      <c r="C76" s="22" t="s">
        <v>3</v>
      </c>
      <c r="D76" s="2"/>
      <c r="E76" s="2"/>
      <c r="F76" s="2"/>
      <c r="G76" s="2"/>
      <c r="H76" s="2"/>
      <c r="I76" s="2"/>
      <c r="J76" s="2"/>
      <c r="K76" s="2"/>
    </row>
    <row r="77" spans="1:11" ht="15.75" customHeight="1" x14ac:dyDescent="0.35">
      <c r="A77" s="22">
        <v>72</v>
      </c>
      <c r="B77" s="2"/>
      <c r="C77" s="22" t="s">
        <v>3</v>
      </c>
      <c r="D77" s="2"/>
      <c r="E77" s="2"/>
      <c r="F77" s="2"/>
      <c r="G77" s="2"/>
      <c r="H77" s="2"/>
      <c r="I77" s="2"/>
      <c r="J77" s="2"/>
      <c r="K77" s="2"/>
    </row>
    <row r="78" spans="1:11" ht="15.75" customHeight="1" x14ac:dyDescent="0.35">
      <c r="A78" s="22">
        <v>73</v>
      </c>
      <c r="B78" s="2"/>
      <c r="C78" s="22" t="s">
        <v>3</v>
      </c>
      <c r="D78" s="2"/>
      <c r="E78" s="2"/>
      <c r="F78" s="2"/>
      <c r="G78" s="2"/>
      <c r="H78" s="2"/>
      <c r="I78" s="2"/>
      <c r="J78" s="2"/>
      <c r="K78" s="2"/>
    </row>
    <row r="79" spans="1:11" ht="15.75" customHeight="1" x14ac:dyDescent="0.35">
      <c r="A79" s="22">
        <v>74</v>
      </c>
      <c r="B79" s="2"/>
      <c r="C79" s="22" t="s">
        <v>3</v>
      </c>
      <c r="D79" s="2"/>
      <c r="E79" s="2"/>
      <c r="F79" s="2"/>
      <c r="G79" s="2"/>
      <c r="H79" s="2"/>
      <c r="I79" s="2"/>
      <c r="J79" s="2"/>
      <c r="K79" s="2"/>
    </row>
    <row r="80" spans="1:11" ht="15.75" customHeight="1" x14ac:dyDescent="0.35">
      <c r="A80" s="22">
        <v>75</v>
      </c>
      <c r="B80" s="2"/>
      <c r="C80" s="22" t="s">
        <v>3</v>
      </c>
      <c r="D80" s="2"/>
      <c r="E80" s="2"/>
      <c r="F80" s="2"/>
      <c r="G80" s="2"/>
      <c r="H80" s="2"/>
      <c r="I80" s="2"/>
      <c r="J80" s="2"/>
      <c r="K80" s="2"/>
    </row>
    <row r="81" spans="1:11" ht="15.75" customHeight="1" x14ac:dyDescent="0.35">
      <c r="A81" s="22">
        <v>76</v>
      </c>
      <c r="B81" s="2"/>
      <c r="C81" s="22" t="s">
        <v>3</v>
      </c>
      <c r="D81" s="2"/>
      <c r="E81" s="2"/>
      <c r="F81" s="2"/>
      <c r="G81" s="2"/>
      <c r="H81" s="2"/>
      <c r="I81" s="2"/>
      <c r="J81" s="2"/>
      <c r="K81" s="2"/>
    </row>
    <row r="82" spans="1:11" ht="15.75" customHeight="1" x14ac:dyDescent="0.35">
      <c r="A82" s="22">
        <v>77</v>
      </c>
      <c r="B82" s="2"/>
      <c r="C82" s="22" t="s">
        <v>3</v>
      </c>
      <c r="D82" s="2"/>
      <c r="E82" s="2"/>
      <c r="F82" s="2"/>
      <c r="G82" s="2"/>
      <c r="H82" s="2"/>
      <c r="I82" s="2"/>
      <c r="J82" s="2"/>
      <c r="K82" s="2"/>
    </row>
    <row r="83" spans="1:11" ht="15.75" customHeight="1" x14ac:dyDescent="0.35">
      <c r="A83" s="22">
        <v>78</v>
      </c>
      <c r="B83" s="2"/>
      <c r="C83" s="22" t="s">
        <v>3</v>
      </c>
      <c r="D83" s="2"/>
      <c r="E83" s="2"/>
      <c r="F83" s="2"/>
      <c r="G83" s="2"/>
      <c r="H83" s="2"/>
      <c r="I83" s="2"/>
      <c r="J83" s="2"/>
      <c r="K83" s="2"/>
    </row>
    <row r="84" spans="1:11" ht="15.75" customHeight="1" x14ac:dyDescent="0.35">
      <c r="A84" s="22">
        <v>79</v>
      </c>
      <c r="B84" s="2"/>
      <c r="C84" s="22" t="s">
        <v>3</v>
      </c>
      <c r="D84" s="2"/>
      <c r="E84" s="2"/>
      <c r="F84" s="2"/>
      <c r="G84" s="2"/>
      <c r="H84" s="2"/>
      <c r="I84" s="2"/>
      <c r="J84" s="2"/>
      <c r="K84" s="2"/>
    </row>
    <row r="85" spans="1:11" ht="15.75" customHeight="1" x14ac:dyDescent="0.35">
      <c r="A85" s="22">
        <v>80</v>
      </c>
      <c r="B85" s="2"/>
      <c r="C85" s="22" t="s">
        <v>3</v>
      </c>
      <c r="D85" s="2"/>
      <c r="E85" s="2"/>
      <c r="F85" s="2"/>
      <c r="G85" s="2"/>
      <c r="H85" s="2"/>
      <c r="I85" s="2"/>
      <c r="J85" s="2"/>
      <c r="K85" s="2"/>
    </row>
    <row r="86" spans="1:11" ht="15.75" customHeight="1" x14ac:dyDescent="0.35">
      <c r="A86" s="22">
        <v>81</v>
      </c>
      <c r="B86" s="2"/>
      <c r="C86" s="22" t="s">
        <v>3</v>
      </c>
      <c r="D86" s="2"/>
      <c r="E86" s="2"/>
      <c r="F86" s="2"/>
      <c r="G86" s="2"/>
      <c r="H86" s="2"/>
      <c r="I86" s="2"/>
      <c r="J86" s="2"/>
      <c r="K86" s="2"/>
    </row>
    <row r="87" spans="1:11" ht="15.75" customHeight="1" x14ac:dyDescent="0.35">
      <c r="A87" s="22">
        <v>82</v>
      </c>
      <c r="B87" s="2"/>
      <c r="C87" s="22" t="s">
        <v>3</v>
      </c>
      <c r="D87" s="2"/>
      <c r="E87" s="2"/>
      <c r="F87" s="2"/>
      <c r="G87" s="2"/>
      <c r="H87" s="2"/>
      <c r="I87" s="2"/>
      <c r="J87" s="2"/>
      <c r="K87" s="2"/>
    </row>
    <row r="88" spans="1:11" ht="15.75" customHeight="1" x14ac:dyDescent="0.35">
      <c r="A88" s="22">
        <v>83</v>
      </c>
      <c r="B88" s="2"/>
      <c r="C88" s="22" t="s">
        <v>3</v>
      </c>
      <c r="D88" s="2"/>
      <c r="E88" s="2"/>
      <c r="F88" s="2"/>
      <c r="G88" s="2"/>
      <c r="H88" s="2"/>
      <c r="I88" s="2"/>
      <c r="J88" s="2"/>
      <c r="K88" s="2"/>
    </row>
    <row r="89" spans="1:11" ht="15.75" customHeight="1" x14ac:dyDescent="0.35">
      <c r="A89" s="22">
        <v>84</v>
      </c>
      <c r="B89" s="2"/>
      <c r="C89" s="22" t="s">
        <v>3</v>
      </c>
      <c r="D89" s="2"/>
      <c r="E89" s="2"/>
      <c r="F89" s="2"/>
      <c r="G89" s="2"/>
      <c r="H89" s="2"/>
      <c r="I89" s="2"/>
      <c r="J89" s="2"/>
      <c r="K89" s="2"/>
    </row>
    <row r="90" spans="1:11" ht="15.75" customHeight="1" x14ac:dyDescent="0.35">
      <c r="A90" s="22">
        <v>85</v>
      </c>
      <c r="B90" s="2"/>
      <c r="C90" s="22" t="s">
        <v>3</v>
      </c>
      <c r="D90" s="2"/>
      <c r="E90" s="2"/>
      <c r="F90" s="2"/>
      <c r="G90" s="2"/>
      <c r="H90" s="2"/>
      <c r="I90" s="2"/>
      <c r="J90" s="2"/>
      <c r="K90" s="2"/>
    </row>
    <row r="91" spans="1:11" ht="15.75" customHeight="1" x14ac:dyDescent="0.35">
      <c r="A91" s="22">
        <v>86</v>
      </c>
      <c r="B91" s="2"/>
      <c r="C91" s="22" t="s">
        <v>3</v>
      </c>
      <c r="D91" s="2"/>
      <c r="E91" s="2"/>
      <c r="F91" s="2"/>
      <c r="G91" s="2"/>
      <c r="H91" s="2"/>
      <c r="I91" s="2"/>
      <c r="J91" s="2"/>
      <c r="K91" s="2"/>
    </row>
    <row r="92" spans="1:11" ht="15.75" customHeight="1" x14ac:dyDescent="0.35">
      <c r="A92" s="22">
        <v>87</v>
      </c>
      <c r="B92" s="2"/>
      <c r="C92" s="22" t="s">
        <v>3</v>
      </c>
      <c r="D92" s="2"/>
      <c r="E92" s="2"/>
      <c r="F92" s="2"/>
      <c r="G92" s="2"/>
      <c r="H92" s="2"/>
      <c r="I92" s="2"/>
      <c r="J92" s="2"/>
      <c r="K92" s="2"/>
    </row>
    <row r="93" spans="1:11" ht="15.75" customHeight="1" x14ac:dyDescent="0.35">
      <c r="A93" s="22">
        <v>88</v>
      </c>
      <c r="B93" s="2"/>
      <c r="C93" s="22" t="s">
        <v>3</v>
      </c>
      <c r="D93" s="2"/>
      <c r="E93" s="2"/>
      <c r="F93" s="2"/>
      <c r="G93" s="2"/>
      <c r="H93" s="2"/>
      <c r="I93" s="2"/>
      <c r="J93" s="2"/>
      <c r="K93" s="2"/>
    </row>
    <row r="94" spans="1:11" ht="15.75" customHeight="1" x14ac:dyDescent="0.35">
      <c r="A94" s="22">
        <v>89</v>
      </c>
      <c r="B94" s="2"/>
      <c r="C94" s="22" t="s">
        <v>3</v>
      </c>
      <c r="D94" s="2"/>
      <c r="E94" s="2"/>
      <c r="F94" s="2"/>
      <c r="G94" s="2"/>
      <c r="H94" s="2"/>
      <c r="I94" s="2"/>
      <c r="J94" s="2"/>
      <c r="K94" s="2"/>
    </row>
    <row r="95" spans="1:11" ht="15.75" customHeight="1" x14ac:dyDescent="0.35">
      <c r="A95" s="22">
        <v>90</v>
      </c>
      <c r="B95" s="2"/>
      <c r="C95" s="22" t="s">
        <v>3</v>
      </c>
      <c r="D95" s="2"/>
      <c r="E95" s="2"/>
      <c r="F95" s="2"/>
      <c r="G95" s="2"/>
      <c r="H95" s="2"/>
      <c r="I95" s="2"/>
      <c r="J95" s="2"/>
      <c r="K95" s="2"/>
    </row>
    <row r="96" spans="1:11" ht="15.75" customHeight="1" x14ac:dyDescent="0.35">
      <c r="A96" s="22">
        <v>91</v>
      </c>
      <c r="B96" s="2"/>
      <c r="C96" s="22" t="s">
        <v>3</v>
      </c>
      <c r="D96" s="2"/>
      <c r="E96" s="2"/>
      <c r="F96" s="2"/>
      <c r="G96" s="2"/>
      <c r="H96" s="2"/>
      <c r="I96" s="2"/>
      <c r="J96" s="2"/>
      <c r="K96" s="2"/>
    </row>
    <row r="97" spans="1:11" ht="15.75" customHeight="1" x14ac:dyDescent="0.35">
      <c r="A97" s="22">
        <v>92</v>
      </c>
      <c r="B97" s="2"/>
      <c r="C97" s="22" t="s">
        <v>3</v>
      </c>
      <c r="D97" s="2"/>
      <c r="E97" s="2"/>
      <c r="F97" s="2"/>
      <c r="G97" s="2"/>
      <c r="H97" s="2"/>
      <c r="I97" s="2"/>
      <c r="J97" s="2"/>
      <c r="K97" s="2"/>
    </row>
    <row r="98" spans="1:11" ht="15.75" customHeight="1" x14ac:dyDescent="0.35">
      <c r="A98" s="22">
        <v>93</v>
      </c>
      <c r="B98" s="2"/>
      <c r="C98" s="22" t="s">
        <v>3</v>
      </c>
      <c r="D98" s="2"/>
      <c r="E98" s="2"/>
      <c r="F98" s="2"/>
      <c r="G98" s="2"/>
      <c r="H98" s="2"/>
      <c r="I98" s="2"/>
      <c r="J98" s="2"/>
      <c r="K98" s="2"/>
    </row>
    <row r="99" spans="1:11" ht="15.75" customHeight="1" x14ac:dyDescent="0.35">
      <c r="A99" s="22">
        <v>94</v>
      </c>
      <c r="B99" s="2"/>
      <c r="C99" s="22" t="s">
        <v>3</v>
      </c>
      <c r="D99" s="2"/>
      <c r="E99" s="2"/>
      <c r="F99" s="2"/>
      <c r="G99" s="2"/>
      <c r="H99" s="2"/>
      <c r="I99" s="2"/>
      <c r="J99" s="2"/>
      <c r="K99" s="2"/>
    </row>
    <row r="100" spans="1:11" ht="15.75" customHeight="1" x14ac:dyDescent="0.35">
      <c r="A100" s="22">
        <v>95</v>
      </c>
      <c r="B100" s="2"/>
      <c r="C100" s="22" t="s">
        <v>3</v>
      </c>
      <c r="D100" s="2"/>
      <c r="E100" s="2"/>
      <c r="F100" s="2"/>
      <c r="G100" s="2"/>
      <c r="H100" s="2"/>
      <c r="I100" s="2"/>
      <c r="J100" s="2"/>
      <c r="K100" s="2"/>
    </row>
    <row r="101" spans="1:11" ht="15.75" customHeight="1" x14ac:dyDescent="0.35">
      <c r="A101" s="22">
        <v>96</v>
      </c>
      <c r="B101" s="2"/>
      <c r="C101" s="22" t="s">
        <v>3</v>
      </c>
      <c r="D101" s="2"/>
      <c r="E101" s="2"/>
      <c r="F101" s="2"/>
      <c r="G101" s="2"/>
      <c r="H101" s="2"/>
      <c r="I101" s="2"/>
      <c r="J101" s="2"/>
      <c r="K101" s="2"/>
    </row>
    <row r="102" spans="1:11" ht="15.75" customHeight="1" x14ac:dyDescent="0.35">
      <c r="A102" s="22">
        <v>97</v>
      </c>
      <c r="B102" s="2"/>
      <c r="C102" s="22" t="s">
        <v>3</v>
      </c>
      <c r="D102" s="2"/>
      <c r="E102" s="2"/>
      <c r="F102" s="2"/>
      <c r="G102" s="2"/>
      <c r="H102" s="2"/>
      <c r="I102" s="2"/>
      <c r="J102" s="2"/>
      <c r="K102" s="2"/>
    </row>
    <row r="103" spans="1:11" ht="15.75" customHeight="1" x14ac:dyDescent="0.35">
      <c r="A103" s="22">
        <v>98</v>
      </c>
      <c r="B103" s="2"/>
      <c r="C103" s="22" t="s">
        <v>3</v>
      </c>
      <c r="D103" s="2"/>
      <c r="E103" s="2"/>
      <c r="F103" s="2"/>
      <c r="G103" s="2"/>
      <c r="H103" s="2"/>
      <c r="I103" s="2"/>
      <c r="J103" s="2"/>
      <c r="K103" s="2"/>
    </row>
    <row r="104" spans="1:11" ht="15.75" customHeight="1" x14ac:dyDescent="0.35">
      <c r="A104" s="22">
        <v>99</v>
      </c>
      <c r="B104" s="2"/>
      <c r="C104" s="22" t="s">
        <v>3</v>
      </c>
      <c r="D104" s="2"/>
      <c r="E104" s="2"/>
      <c r="F104" s="2"/>
      <c r="G104" s="2"/>
      <c r="H104" s="2"/>
      <c r="I104" s="2"/>
      <c r="J104" s="2"/>
      <c r="K104" s="2"/>
    </row>
    <row r="105" spans="1:11" ht="15.75" customHeight="1" x14ac:dyDescent="0.35">
      <c r="A105" s="22">
        <v>100</v>
      </c>
      <c r="B105" s="2"/>
      <c r="C105" s="22" t="s">
        <v>3</v>
      </c>
      <c r="D105" s="2"/>
      <c r="E105" s="2"/>
      <c r="F105" s="2"/>
      <c r="G105" s="2"/>
      <c r="H105" s="2"/>
      <c r="I105" s="2"/>
      <c r="J105" s="2"/>
      <c r="K105" s="2"/>
    </row>
    <row r="106" spans="1:11" ht="15.75" customHeight="1" x14ac:dyDescent="0.35">
      <c r="A106" s="22">
        <v>101</v>
      </c>
      <c r="B106" s="2"/>
      <c r="C106" s="22" t="s">
        <v>3</v>
      </c>
      <c r="D106" s="2"/>
      <c r="E106" s="2"/>
      <c r="F106" s="2"/>
      <c r="G106" s="2"/>
      <c r="H106" s="2"/>
      <c r="I106" s="2"/>
      <c r="J106" s="2"/>
      <c r="K106" s="2"/>
    </row>
    <row r="107" spans="1:11" ht="15.75" customHeight="1" x14ac:dyDescent="0.35">
      <c r="A107" s="22">
        <v>102</v>
      </c>
      <c r="B107" s="2"/>
      <c r="C107" s="22" t="s">
        <v>3</v>
      </c>
      <c r="D107" s="2"/>
      <c r="E107" s="2"/>
      <c r="F107" s="2"/>
      <c r="G107" s="2"/>
      <c r="H107" s="2"/>
      <c r="I107" s="2"/>
      <c r="J107" s="2"/>
      <c r="K107" s="2"/>
    </row>
    <row r="108" spans="1:11" ht="15.75" customHeight="1" x14ac:dyDescent="0.35">
      <c r="A108" s="22">
        <v>103</v>
      </c>
      <c r="B108" s="2"/>
      <c r="C108" s="22" t="s">
        <v>3</v>
      </c>
      <c r="D108" s="2"/>
      <c r="E108" s="2"/>
      <c r="F108" s="2"/>
      <c r="G108" s="2"/>
      <c r="H108" s="2"/>
      <c r="I108" s="2"/>
      <c r="J108" s="2"/>
      <c r="K108" s="2"/>
    </row>
    <row r="109" spans="1:11" ht="15.75" customHeight="1" x14ac:dyDescent="0.35">
      <c r="A109" s="22">
        <v>104</v>
      </c>
      <c r="B109" s="2"/>
      <c r="C109" s="22" t="s">
        <v>3</v>
      </c>
      <c r="D109" s="2"/>
      <c r="E109" s="2"/>
      <c r="F109" s="2"/>
      <c r="G109" s="2"/>
      <c r="H109" s="2"/>
      <c r="I109" s="2"/>
      <c r="J109" s="2"/>
      <c r="K109" s="2"/>
    </row>
    <row r="110" spans="1:11" ht="15.75" customHeight="1" x14ac:dyDescent="0.35">
      <c r="A110" s="22">
        <v>105</v>
      </c>
      <c r="B110" s="2"/>
      <c r="C110" s="22" t="s">
        <v>3</v>
      </c>
      <c r="D110" s="2"/>
      <c r="E110" s="2"/>
      <c r="F110" s="2"/>
      <c r="G110" s="2"/>
      <c r="H110" s="2"/>
      <c r="I110" s="2"/>
      <c r="J110" s="2"/>
      <c r="K110" s="2"/>
    </row>
    <row r="111" spans="1:11" ht="15.75" customHeight="1" x14ac:dyDescent="0.35">
      <c r="A111" s="22">
        <v>106</v>
      </c>
      <c r="B111" s="2"/>
      <c r="C111" s="22" t="s">
        <v>3</v>
      </c>
      <c r="D111" s="2"/>
      <c r="E111" s="2"/>
      <c r="F111" s="2"/>
      <c r="G111" s="2"/>
      <c r="H111" s="2"/>
      <c r="I111" s="2"/>
      <c r="J111" s="2"/>
      <c r="K111" s="2"/>
    </row>
    <row r="112" spans="1:11" ht="15.75" customHeight="1" x14ac:dyDescent="0.35">
      <c r="A112" s="22">
        <v>107</v>
      </c>
      <c r="B112" s="2"/>
      <c r="C112" s="22" t="s">
        <v>3</v>
      </c>
      <c r="D112" s="2"/>
      <c r="E112" s="2"/>
      <c r="F112" s="2"/>
      <c r="G112" s="2"/>
      <c r="H112" s="2"/>
      <c r="I112" s="2"/>
      <c r="J112" s="2"/>
      <c r="K112" s="2"/>
    </row>
    <row r="113" spans="1:11" ht="15.75" customHeight="1" x14ac:dyDescent="0.35">
      <c r="A113" s="22">
        <v>108</v>
      </c>
      <c r="B113" s="2"/>
      <c r="C113" s="22" t="s">
        <v>3</v>
      </c>
      <c r="D113" s="2"/>
      <c r="E113" s="2"/>
      <c r="F113" s="2"/>
      <c r="G113" s="2"/>
      <c r="H113" s="2"/>
      <c r="I113" s="2"/>
      <c r="J113" s="2"/>
      <c r="K113" s="2"/>
    </row>
    <row r="114" spans="1:11" ht="15.75" customHeight="1" x14ac:dyDescent="0.35">
      <c r="A114" s="22">
        <v>109</v>
      </c>
      <c r="B114" s="2"/>
      <c r="C114" s="22" t="s">
        <v>3</v>
      </c>
      <c r="D114" s="2"/>
      <c r="E114" s="2"/>
      <c r="F114" s="2"/>
      <c r="G114" s="2"/>
      <c r="H114" s="2"/>
      <c r="I114" s="2"/>
      <c r="J114" s="2"/>
      <c r="K114" s="2"/>
    </row>
    <row r="115" spans="1:11" ht="15.75" customHeight="1" x14ac:dyDescent="0.35">
      <c r="A115" s="22">
        <v>110</v>
      </c>
      <c r="B115" s="2"/>
      <c r="C115" s="22" t="s">
        <v>3</v>
      </c>
      <c r="D115" s="2"/>
      <c r="E115" s="2"/>
      <c r="F115" s="2"/>
      <c r="G115" s="2"/>
      <c r="H115" s="2"/>
      <c r="I115" s="2"/>
      <c r="J115" s="2"/>
      <c r="K115" s="2"/>
    </row>
    <row r="116" spans="1:11" ht="15.75" customHeight="1" x14ac:dyDescent="0.35">
      <c r="A116" s="22">
        <v>111</v>
      </c>
      <c r="B116" s="2"/>
      <c r="C116" s="22" t="s">
        <v>3</v>
      </c>
      <c r="D116" s="2"/>
      <c r="E116" s="2"/>
      <c r="F116" s="2"/>
      <c r="G116" s="2"/>
      <c r="H116" s="2"/>
      <c r="I116" s="2"/>
      <c r="J116" s="2"/>
      <c r="K116" s="2"/>
    </row>
    <row r="117" spans="1:11" ht="15.75" customHeight="1" x14ac:dyDescent="0.35">
      <c r="A117" s="22">
        <v>112</v>
      </c>
      <c r="B117" s="2"/>
      <c r="C117" s="22" t="s">
        <v>3</v>
      </c>
      <c r="D117" s="2"/>
      <c r="E117" s="2"/>
      <c r="F117" s="2"/>
      <c r="G117" s="2"/>
      <c r="H117" s="2"/>
      <c r="I117" s="2"/>
      <c r="J117" s="2"/>
      <c r="K117" s="2"/>
    </row>
    <row r="118" spans="1:11" ht="15.75" customHeight="1" x14ac:dyDescent="0.35">
      <c r="A118" s="22">
        <v>113</v>
      </c>
      <c r="B118" s="2"/>
      <c r="C118" s="22" t="s">
        <v>3</v>
      </c>
      <c r="D118" s="2"/>
      <c r="E118" s="2"/>
      <c r="F118" s="2"/>
      <c r="G118" s="2"/>
      <c r="H118" s="2"/>
      <c r="I118" s="2"/>
      <c r="J118" s="2"/>
      <c r="K118" s="2"/>
    </row>
    <row r="119" spans="1:11" ht="15.75" customHeight="1" x14ac:dyDescent="0.35">
      <c r="A119" s="22">
        <v>114</v>
      </c>
      <c r="B119" s="2"/>
      <c r="C119" s="22" t="s">
        <v>3</v>
      </c>
      <c r="D119" s="2"/>
      <c r="E119" s="2"/>
      <c r="F119" s="2"/>
      <c r="G119" s="2"/>
      <c r="H119" s="2"/>
      <c r="I119" s="2"/>
      <c r="J119" s="2"/>
      <c r="K119" s="2"/>
    </row>
    <row r="120" spans="1:11" ht="15.75" customHeight="1" x14ac:dyDescent="0.35">
      <c r="A120" s="22">
        <v>115</v>
      </c>
      <c r="B120" s="2"/>
      <c r="C120" s="22" t="s">
        <v>3</v>
      </c>
      <c r="D120" s="2"/>
      <c r="E120" s="2"/>
      <c r="F120" s="2"/>
      <c r="G120" s="2"/>
      <c r="H120" s="2"/>
      <c r="I120" s="2"/>
      <c r="J120" s="2"/>
      <c r="K120" s="2"/>
    </row>
    <row r="121" spans="1:11" ht="15.75" customHeight="1" x14ac:dyDescent="0.35">
      <c r="A121" s="22">
        <v>116</v>
      </c>
      <c r="B121" s="2"/>
      <c r="C121" s="22" t="s">
        <v>3</v>
      </c>
      <c r="D121" s="2"/>
      <c r="E121" s="2"/>
      <c r="F121" s="2"/>
      <c r="G121" s="2"/>
      <c r="H121" s="2"/>
      <c r="I121" s="2"/>
      <c r="J121" s="2"/>
      <c r="K121" s="2"/>
    </row>
    <row r="122" spans="1:11" ht="15.75" customHeight="1" x14ac:dyDescent="0.35">
      <c r="A122" s="22">
        <v>117</v>
      </c>
      <c r="B122" s="2"/>
      <c r="C122" s="22" t="s">
        <v>3</v>
      </c>
      <c r="D122" s="2"/>
      <c r="E122" s="2"/>
      <c r="F122" s="2"/>
      <c r="G122" s="2"/>
      <c r="H122" s="2"/>
      <c r="I122" s="2"/>
      <c r="J122" s="2"/>
      <c r="K122" s="2"/>
    </row>
    <row r="123" spans="1:11" ht="15.75" customHeight="1" x14ac:dyDescent="0.35">
      <c r="A123" s="22">
        <v>118</v>
      </c>
      <c r="B123" s="2"/>
      <c r="C123" s="22" t="s">
        <v>3</v>
      </c>
      <c r="D123" s="2"/>
      <c r="E123" s="2"/>
      <c r="F123" s="2"/>
      <c r="G123" s="2"/>
      <c r="H123" s="2"/>
      <c r="I123" s="2"/>
      <c r="J123" s="2"/>
      <c r="K123" s="2"/>
    </row>
    <row r="124" spans="1:11" ht="15.75" customHeight="1" x14ac:dyDescent="0.35">
      <c r="A124" s="22">
        <v>119</v>
      </c>
      <c r="B124" s="2"/>
      <c r="C124" s="22" t="s">
        <v>3</v>
      </c>
      <c r="D124" s="2"/>
      <c r="E124" s="2"/>
      <c r="F124" s="2"/>
      <c r="G124" s="2"/>
      <c r="H124" s="2"/>
      <c r="I124" s="2"/>
      <c r="J124" s="2"/>
      <c r="K124" s="2"/>
    </row>
    <row r="125" spans="1:11" ht="15.75" customHeight="1" x14ac:dyDescent="0.35">
      <c r="A125" s="22">
        <v>120</v>
      </c>
      <c r="B125" s="2"/>
      <c r="C125" s="22" t="s">
        <v>3</v>
      </c>
      <c r="D125" s="2"/>
      <c r="E125" s="2"/>
      <c r="F125" s="2"/>
      <c r="G125" s="2"/>
      <c r="H125" s="2"/>
      <c r="I125" s="2"/>
      <c r="J125" s="2"/>
      <c r="K125" s="2"/>
    </row>
    <row r="126" spans="1:11" ht="15.75" customHeight="1" x14ac:dyDescent="0.35">
      <c r="A126" s="22">
        <v>121</v>
      </c>
      <c r="B126" s="2"/>
      <c r="C126" s="22" t="s">
        <v>3</v>
      </c>
      <c r="D126" s="2"/>
      <c r="E126" s="2"/>
      <c r="F126" s="2"/>
      <c r="G126" s="2"/>
      <c r="H126" s="2"/>
      <c r="I126" s="2"/>
      <c r="J126" s="2"/>
      <c r="K126" s="2"/>
    </row>
    <row r="127" spans="1:11" ht="15.75" customHeight="1" x14ac:dyDescent="0.35">
      <c r="A127" s="22">
        <v>122</v>
      </c>
      <c r="B127" s="2"/>
      <c r="C127" s="22" t="s">
        <v>3</v>
      </c>
      <c r="D127" s="2"/>
      <c r="E127" s="2"/>
      <c r="F127" s="2"/>
      <c r="G127" s="2"/>
      <c r="H127" s="2"/>
      <c r="I127" s="2"/>
      <c r="J127" s="2"/>
      <c r="K127" s="2"/>
    </row>
    <row r="128" spans="1:11" ht="15.75" customHeight="1" x14ac:dyDescent="0.35">
      <c r="A128" s="22">
        <v>123</v>
      </c>
      <c r="B128" s="2"/>
      <c r="C128" s="22" t="s">
        <v>3</v>
      </c>
      <c r="D128" s="2"/>
      <c r="E128" s="2"/>
      <c r="F128" s="2"/>
      <c r="G128" s="2"/>
      <c r="H128" s="2"/>
      <c r="I128" s="2"/>
      <c r="J128" s="2"/>
      <c r="K128" s="2"/>
    </row>
    <row r="129" spans="1:11" ht="15.75" customHeight="1" x14ac:dyDescent="0.35">
      <c r="A129" s="22">
        <v>124</v>
      </c>
      <c r="B129" s="2"/>
      <c r="C129" s="22" t="s">
        <v>3</v>
      </c>
      <c r="D129" s="2"/>
      <c r="E129" s="2"/>
      <c r="F129" s="2"/>
      <c r="G129" s="2"/>
      <c r="H129" s="2"/>
      <c r="I129" s="2"/>
      <c r="J129" s="2"/>
      <c r="K129" s="2"/>
    </row>
    <row r="130" spans="1:11" ht="15.75" customHeight="1" x14ac:dyDescent="0.35">
      <c r="A130" s="22">
        <v>125</v>
      </c>
      <c r="B130" s="2"/>
      <c r="C130" s="22" t="s">
        <v>3</v>
      </c>
      <c r="D130" s="2"/>
      <c r="E130" s="2"/>
      <c r="F130" s="2"/>
      <c r="G130" s="2"/>
      <c r="H130" s="2"/>
      <c r="I130" s="2"/>
      <c r="J130" s="2"/>
      <c r="K130" s="2"/>
    </row>
    <row r="131" spans="1:11" ht="15.75" customHeight="1" x14ac:dyDescent="0.35">
      <c r="A131" s="22">
        <v>126</v>
      </c>
      <c r="B131" s="2"/>
      <c r="C131" s="22" t="s">
        <v>3</v>
      </c>
      <c r="D131" s="2"/>
      <c r="E131" s="2"/>
      <c r="F131" s="2"/>
      <c r="G131" s="2"/>
      <c r="H131" s="2"/>
      <c r="I131" s="2"/>
      <c r="J131" s="2"/>
      <c r="K131" s="2"/>
    </row>
    <row r="132" spans="1:11" ht="15.75" customHeight="1" x14ac:dyDescent="0.35">
      <c r="A132" s="22">
        <v>127</v>
      </c>
      <c r="B132" s="2"/>
      <c r="C132" s="22" t="s">
        <v>3</v>
      </c>
      <c r="D132" s="2"/>
      <c r="E132" s="2"/>
      <c r="F132" s="2"/>
      <c r="G132" s="2"/>
      <c r="H132" s="2"/>
      <c r="I132" s="2"/>
      <c r="J132" s="2"/>
      <c r="K132" s="2"/>
    </row>
    <row r="133" spans="1:11" ht="15.75" customHeight="1" x14ac:dyDescent="0.35">
      <c r="A133" s="22">
        <v>128</v>
      </c>
      <c r="B133" s="2"/>
      <c r="C133" s="22" t="s">
        <v>3</v>
      </c>
      <c r="D133" s="2"/>
      <c r="E133" s="2"/>
      <c r="F133" s="2"/>
      <c r="G133" s="2"/>
      <c r="H133" s="2"/>
      <c r="I133" s="2"/>
      <c r="J133" s="2"/>
      <c r="K133" s="2"/>
    </row>
    <row r="134" spans="1:11" ht="15.75" customHeight="1" x14ac:dyDescent="0.35">
      <c r="A134" s="22">
        <v>129</v>
      </c>
      <c r="B134" s="2"/>
      <c r="C134" s="22" t="s">
        <v>3</v>
      </c>
      <c r="D134" s="2"/>
      <c r="E134" s="2"/>
      <c r="F134" s="2"/>
      <c r="G134" s="2"/>
      <c r="H134" s="2"/>
      <c r="I134" s="2"/>
      <c r="J134" s="2"/>
      <c r="K134" s="2"/>
    </row>
    <row r="135" spans="1:11" ht="15.75" customHeight="1" x14ac:dyDescent="0.35">
      <c r="A135" s="22">
        <v>130</v>
      </c>
      <c r="B135" s="2"/>
      <c r="C135" s="22" t="s">
        <v>3</v>
      </c>
      <c r="D135" s="2"/>
      <c r="E135" s="2"/>
      <c r="F135" s="2"/>
      <c r="G135" s="2"/>
      <c r="H135" s="2"/>
      <c r="I135" s="2"/>
      <c r="J135" s="2"/>
      <c r="K135" s="2"/>
    </row>
    <row r="136" spans="1:11" ht="15.75" customHeight="1" x14ac:dyDescent="0.35">
      <c r="A136" s="22">
        <v>131</v>
      </c>
      <c r="B136" s="2"/>
      <c r="C136" s="22" t="s">
        <v>3</v>
      </c>
      <c r="D136" s="2"/>
      <c r="E136" s="2"/>
      <c r="F136" s="2"/>
      <c r="G136" s="2"/>
      <c r="H136" s="2"/>
      <c r="I136" s="2"/>
      <c r="J136" s="2"/>
      <c r="K136" s="2"/>
    </row>
    <row r="137" spans="1:11" ht="15.75" customHeight="1" x14ac:dyDescent="0.35">
      <c r="A137" s="22">
        <v>132</v>
      </c>
      <c r="B137" s="2"/>
      <c r="C137" s="22" t="s">
        <v>3</v>
      </c>
      <c r="D137" s="2"/>
      <c r="E137" s="2"/>
      <c r="F137" s="2"/>
      <c r="G137" s="2"/>
      <c r="H137" s="2"/>
      <c r="I137" s="2"/>
      <c r="J137" s="2"/>
      <c r="K137" s="2"/>
    </row>
    <row r="138" spans="1:11" ht="15.75" customHeight="1" x14ac:dyDescent="0.35">
      <c r="A138" s="22">
        <v>133</v>
      </c>
      <c r="B138" s="2"/>
      <c r="C138" s="22" t="s">
        <v>3</v>
      </c>
      <c r="D138" s="2"/>
      <c r="E138" s="2"/>
      <c r="F138" s="2"/>
      <c r="G138" s="2"/>
      <c r="H138" s="2"/>
      <c r="I138" s="2"/>
      <c r="J138" s="2"/>
      <c r="K138" s="2"/>
    </row>
    <row r="139" spans="1:11" ht="15.75" customHeight="1" x14ac:dyDescent="0.35">
      <c r="A139" s="22">
        <v>134</v>
      </c>
      <c r="B139" s="2"/>
      <c r="C139" s="22" t="s">
        <v>3</v>
      </c>
      <c r="D139" s="2"/>
      <c r="E139" s="2"/>
      <c r="F139" s="2"/>
      <c r="G139" s="2"/>
      <c r="H139" s="2"/>
      <c r="I139" s="2"/>
      <c r="J139" s="2"/>
      <c r="K139" s="2"/>
    </row>
    <row r="140" spans="1:11" ht="15.75" customHeight="1" x14ac:dyDescent="0.35">
      <c r="A140" s="22">
        <v>135</v>
      </c>
      <c r="B140" s="2"/>
      <c r="C140" s="22" t="s">
        <v>3</v>
      </c>
      <c r="D140" s="2"/>
      <c r="E140" s="2"/>
      <c r="F140" s="2"/>
      <c r="G140" s="2"/>
      <c r="H140" s="2"/>
      <c r="I140" s="2"/>
      <c r="J140" s="2"/>
      <c r="K140" s="2"/>
    </row>
    <row r="141" spans="1:11" ht="15.75" customHeight="1" x14ac:dyDescent="0.35">
      <c r="A141" s="22">
        <v>136</v>
      </c>
      <c r="B141" s="2"/>
      <c r="C141" s="22" t="s">
        <v>3</v>
      </c>
      <c r="D141" s="2"/>
      <c r="E141" s="2"/>
      <c r="F141" s="2"/>
      <c r="G141" s="2"/>
      <c r="H141" s="2"/>
      <c r="I141" s="2"/>
      <c r="J141" s="2"/>
      <c r="K141" s="2"/>
    </row>
    <row r="142" spans="1:11" ht="15.75" customHeight="1" x14ac:dyDescent="0.35">
      <c r="A142" s="22">
        <v>137</v>
      </c>
      <c r="B142" s="2"/>
      <c r="C142" s="22" t="s">
        <v>3</v>
      </c>
      <c r="D142" s="2"/>
      <c r="E142" s="2"/>
      <c r="F142" s="2"/>
      <c r="G142" s="2"/>
      <c r="H142" s="2"/>
      <c r="I142" s="2"/>
      <c r="J142" s="2"/>
      <c r="K142" s="2"/>
    </row>
    <row r="143" spans="1:11" ht="15.75" customHeight="1" x14ac:dyDescent="0.35">
      <c r="A143" s="22">
        <v>138</v>
      </c>
      <c r="B143" s="2"/>
      <c r="C143" s="22" t="s">
        <v>3</v>
      </c>
      <c r="D143" s="2"/>
      <c r="E143" s="2"/>
      <c r="F143" s="2"/>
      <c r="G143" s="2"/>
      <c r="H143" s="2"/>
      <c r="I143" s="2"/>
      <c r="J143" s="2"/>
      <c r="K143" s="2"/>
    </row>
    <row r="144" spans="1:11" ht="15.75" customHeight="1" x14ac:dyDescent="0.35">
      <c r="A144" s="22">
        <v>139</v>
      </c>
      <c r="B144" s="2"/>
      <c r="C144" s="22" t="s">
        <v>3</v>
      </c>
      <c r="D144" s="2"/>
      <c r="E144" s="2"/>
      <c r="F144" s="2"/>
      <c r="G144" s="2"/>
      <c r="H144" s="2"/>
      <c r="I144" s="2"/>
      <c r="J144" s="2"/>
      <c r="K144" s="2"/>
    </row>
    <row r="145" spans="1:11" ht="15.75" customHeight="1" x14ac:dyDescent="0.35">
      <c r="A145" s="22">
        <v>140</v>
      </c>
      <c r="B145" s="2"/>
      <c r="C145" s="22" t="s">
        <v>3</v>
      </c>
      <c r="D145" s="2"/>
      <c r="E145" s="2"/>
      <c r="F145" s="2"/>
      <c r="G145" s="2"/>
      <c r="H145" s="2"/>
      <c r="I145" s="2"/>
      <c r="J145" s="2"/>
      <c r="K145" s="2"/>
    </row>
    <row r="146" spans="1:11" ht="15.75" customHeight="1" x14ac:dyDescent="0.35">
      <c r="A146" s="22">
        <v>141</v>
      </c>
      <c r="B146" s="2"/>
      <c r="C146" s="22" t="s">
        <v>3</v>
      </c>
      <c r="D146" s="2"/>
      <c r="E146" s="2"/>
      <c r="F146" s="2"/>
      <c r="G146" s="2"/>
      <c r="H146" s="2"/>
      <c r="I146" s="2"/>
      <c r="J146" s="2"/>
      <c r="K146" s="2"/>
    </row>
    <row r="147" spans="1:11" ht="15.75" customHeight="1" x14ac:dyDescent="0.35">
      <c r="A147" s="22">
        <v>142</v>
      </c>
      <c r="B147" s="2"/>
      <c r="C147" s="22" t="s">
        <v>3</v>
      </c>
      <c r="D147" s="2"/>
      <c r="E147" s="2"/>
      <c r="F147" s="2"/>
      <c r="G147" s="2"/>
      <c r="H147" s="2"/>
      <c r="I147" s="2"/>
      <c r="J147" s="2"/>
      <c r="K147" s="2"/>
    </row>
    <row r="148" spans="1:11" ht="15.75" customHeight="1" x14ac:dyDescent="0.35">
      <c r="A148" s="22">
        <v>143</v>
      </c>
      <c r="B148" s="2"/>
      <c r="C148" s="22" t="s">
        <v>3</v>
      </c>
      <c r="D148" s="2"/>
      <c r="E148" s="2"/>
      <c r="F148" s="2"/>
      <c r="G148" s="2"/>
      <c r="H148" s="2"/>
      <c r="I148" s="2"/>
      <c r="J148" s="2"/>
      <c r="K148" s="2"/>
    </row>
    <row r="149" spans="1:11" ht="15.75" customHeight="1" x14ac:dyDescent="0.35">
      <c r="A149" s="22">
        <v>144</v>
      </c>
      <c r="B149" s="2"/>
      <c r="C149" s="22" t="s">
        <v>3</v>
      </c>
      <c r="D149" s="2"/>
      <c r="E149" s="2"/>
      <c r="F149" s="2"/>
      <c r="G149" s="2"/>
      <c r="H149" s="2"/>
      <c r="I149" s="2"/>
      <c r="J149" s="2"/>
      <c r="K149" s="2"/>
    </row>
    <row r="150" spans="1:11" ht="15.75" customHeight="1" x14ac:dyDescent="0.35">
      <c r="A150" s="22">
        <v>145</v>
      </c>
      <c r="B150" s="2"/>
      <c r="C150" s="22" t="s">
        <v>3</v>
      </c>
      <c r="D150" s="2"/>
      <c r="E150" s="2"/>
      <c r="F150" s="2"/>
      <c r="G150" s="2"/>
      <c r="H150" s="2"/>
      <c r="I150" s="2"/>
      <c r="J150" s="2"/>
      <c r="K150" s="2"/>
    </row>
    <row r="151" spans="1:11" ht="15.75" customHeight="1" x14ac:dyDescent="0.35">
      <c r="A151" s="22">
        <v>146</v>
      </c>
      <c r="B151" s="2"/>
      <c r="C151" s="22" t="s">
        <v>3</v>
      </c>
      <c r="D151" s="2"/>
      <c r="E151" s="2"/>
      <c r="F151" s="2"/>
      <c r="G151" s="2"/>
      <c r="H151" s="2"/>
      <c r="I151" s="2"/>
      <c r="J151" s="2"/>
      <c r="K151" s="2"/>
    </row>
    <row r="152" spans="1:11" ht="15.75" customHeight="1" x14ac:dyDescent="0.35">
      <c r="A152" s="22">
        <v>147</v>
      </c>
      <c r="B152" s="2"/>
      <c r="C152" s="22" t="s">
        <v>3</v>
      </c>
      <c r="D152" s="2"/>
      <c r="E152" s="2"/>
      <c r="F152" s="2"/>
      <c r="G152" s="2"/>
      <c r="H152" s="2"/>
      <c r="I152" s="2"/>
      <c r="J152" s="2"/>
      <c r="K152" s="2"/>
    </row>
    <row r="153" spans="1:11" ht="15.75" customHeight="1" x14ac:dyDescent="0.35">
      <c r="A153" s="22">
        <v>148</v>
      </c>
      <c r="B153" s="2"/>
      <c r="C153" s="22" t="s">
        <v>3</v>
      </c>
      <c r="D153" s="2"/>
      <c r="E153" s="2"/>
      <c r="F153" s="2"/>
      <c r="G153" s="2"/>
      <c r="H153" s="2"/>
      <c r="I153" s="2"/>
      <c r="J153" s="2"/>
      <c r="K153" s="2"/>
    </row>
    <row r="154" spans="1:11" ht="15.75" customHeight="1" x14ac:dyDescent="0.35">
      <c r="A154" s="22">
        <v>149</v>
      </c>
      <c r="B154" s="2"/>
      <c r="C154" s="22" t="s">
        <v>3</v>
      </c>
      <c r="D154" s="2"/>
      <c r="E154" s="2"/>
      <c r="F154" s="2"/>
      <c r="G154" s="2"/>
      <c r="H154" s="2"/>
      <c r="I154" s="2"/>
      <c r="J154" s="2"/>
      <c r="K154" s="2"/>
    </row>
    <row r="155" spans="1:11" ht="15.75" customHeight="1" x14ac:dyDescent="0.35">
      <c r="A155" s="22">
        <v>150</v>
      </c>
      <c r="B155" s="2"/>
      <c r="C155" s="22" t="s">
        <v>3</v>
      </c>
      <c r="D155" s="2"/>
      <c r="E155" s="2"/>
      <c r="F155" s="2"/>
      <c r="G155" s="2"/>
      <c r="H155" s="2"/>
      <c r="I155" s="2"/>
      <c r="J155" s="2"/>
      <c r="K155" s="2"/>
    </row>
  </sheetData>
  <sheetProtection sheet="1" objects="1" scenarios="1"/>
  <dataValidations count="9">
    <dataValidation type="list" sqref="J6:J155" xr:uid="{00000000-0002-0000-0500-000000000000}">
      <formula1>Bullet</formula1>
    </dataValidation>
    <dataValidation type="list" sqref="H6:H155" xr:uid="{00000000-0002-0000-0500-000001000000}">
      <formula1>Scope</formula1>
    </dataValidation>
    <dataValidation type="list" allowBlank="1" sqref="G6:G155" xr:uid="{00000000-0002-0000-0500-000002000000}">
      <formula1>Stock</formula1>
    </dataValidation>
    <dataValidation type="list" sqref="F6:F155" xr:uid="{00000000-0002-0000-0500-000003000000}">
      <formula1>Barrel</formula1>
    </dataValidation>
    <dataValidation type="list" sqref="E6:E155" xr:uid="{00000000-0002-0000-0500-000004000000}">
      <formula1>Action</formula1>
    </dataValidation>
    <dataValidation type="list" sqref="D6:D155" xr:uid="{00000000-0002-0000-0500-000005000000}">
      <formula1>Caliber</formula1>
    </dataValidation>
    <dataValidation type="list" sqref="I6:I155" xr:uid="{00000000-0002-0000-0500-000006000000}">
      <formula1>powder</formula1>
    </dataValidation>
    <dataValidation type="list" sqref="K6:K155" xr:uid="{00000000-0002-0000-0500-000007000000}">
      <formula1>Gunsmith</formula1>
    </dataValidation>
    <dataValidation type="list" sqref="B6:B155" xr:uid="{00000000-0002-0000-0500-000008000000}">
      <formula1>shooters</formula1>
    </dataValidation>
  </dataValidations>
  <pageMargins left="0.7" right="0.7" top="0.75" bottom="0.75" header="0.3" footer="0.3"/>
  <pageSetup scale="9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tabColor rgb="FFC00000"/>
    <pageSetUpPr fitToPage="1"/>
  </sheetPr>
  <dimension ref="A1:AG155"/>
  <sheetViews>
    <sheetView zoomScaleNormal="100" workbookViewId="0">
      <pane ySplit="4" topLeftCell="A5" activePane="bottomLeft" state="frozen"/>
      <selection activeCell="I35" sqref="I35"/>
      <selection pane="bottomLeft" activeCell="T10" sqref="T10"/>
    </sheetView>
  </sheetViews>
  <sheetFormatPr defaultColWidth="9.1796875" defaultRowHeight="14.5" x14ac:dyDescent="0.35"/>
  <cols>
    <col min="1" max="1" width="4" style="24" customWidth="1"/>
    <col min="2" max="2" width="22.453125" style="24" customWidth="1"/>
    <col min="3" max="3" width="22.7265625" style="24" customWidth="1"/>
    <col min="4" max="4" width="9.7265625" style="35" customWidth="1"/>
    <col min="5" max="5" width="2.54296875" style="35" hidden="1" customWidth="1"/>
    <col min="6" max="7" width="5.453125" style="35" customWidth="1"/>
    <col min="8" max="9" width="4.1796875" style="35" customWidth="1"/>
    <col min="10" max="11" width="3.453125" style="35" customWidth="1"/>
    <col min="12" max="14" width="3.453125" style="35" hidden="1" customWidth="1"/>
    <col min="15" max="15" width="11.81640625" style="35" customWidth="1"/>
    <col min="16" max="17" width="11.81640625" style="383" hidden="1" customWidth="1"/>
    <col min="18" max="18" width="2" style="383" customWidth="1"/>
    <col min="19" max="19" width="2" style="3" customWidth="1"/>
    <col min="20" max="20" width="4.81640625" style="3" customWidth="1"/>
    <col min="21" max="21" width="32.54296875" style="3" customWidth="1"/>
    <col min="22" max="22" width="24.81640625" style="3" customWidth="1"/>
    <col min="23" max="24" width="10" style="3" customWidth="1"/>
    <col min="25" max="25" width="23.453125" style="3" customWidth="1"/>
    <col min="26" max="28" width="23.54296875" style="24" customWidth="1"/>
    <col min="29" max="33" width="9.1796875" style="24"/>
    <col min="34" max="16384" width="9.1796875" style="3"/>
  </cols>
  <sheetData>
    <row r="1" spans="1:27" ht="35.25" customHeight="1" x14ac:dyDescent="0.5">
      <c r="B1" s="710" t="s">
        <v>213</v>
      </c>
      <c r="C1" s="711"/>
      <c r="D1" s="712"/>
      <c r="E1" s="385"/>
      <c r="F1" s="385"/>
      <c r="G1" s="385"/>
      <c r="H1" s="385"/>
      <c r="I1" s="385"/>
      <c r="J1" s="385"/>
      <c r="K1" s="385"/>
      <c r="L1" s="385"/>
      <c r="M1" s="385"/>
      <c r="N1" s="385"/>
      <c r="O1" s="385"/>
      <c r="P1" s="707" t="s">
        <v>278</v>
      </c>
      <c r="Q1" s="707"/>
      <c r="S1" s="14"/>
      <c r="T1" s="188"/>
      <c r="U1" s="187"/>
      <c r="W1" s="148" t="s">
        <v>231</v>
      </c>
      <c r="X1" s="148"/>
      <c r="Y1" s="148"/>
      <c r="Z1" s="151"/>
      <c r="AA1" s="151"/>
    </row>
    <row r="2" spans="1:27" ht="22.5" customHeight="1" x14ac:dyDescent="0.45">
      <c r="A2" s="207"/>
      <c r="B2" s="713" t="s">
        <v>403</v>
      </c>
      <c r="C2" s="714"/>
      <c r="D2" s="715"/>
      <c r="E2" s="397"/>
      <c r="F2" s="397"/>
      <c r="G2" s="397"/>
      <c r="H2" s="397"/>
      <c r="I2" s="397"/>
      <c r="J2" s="397"/>
      <c r="K2" s="397"/>
      <c r="L2" s="386"/>
      <c r="M2" s="386"/>
      <c r="N2" s="386"/>
      <c r="O2" s="386"/>
      <c r="P2" s="707"/>
      <c r="Q2" s="707"/>
      <c r="R2" s="141"/>
      <c r="S2" s="25"/>
      <c r="T2" s="189"/>
      <c r="U2" s="706" t="s">
        <v>407</v>
      </c>
      <c r="V2" s="382" t="s">
        <v>279</v>
      </c>
      <c r="W2" s="149" t="s">
        <v>232</v>
      </c>
      <c r="X2" s="150"/>
      <c r="Y2" s="150"/>
      <c r="Z2" s="152"/>
      <c r="AA2" s="152"/>
    </row>
    <row r="3" spans="1:27" ht="22.5" customHeight="1" thickBot="1" x14ac:dyDescent="0.5">
      <c r="B3" s="716">
        <v>43499</v>
      </c>
      <c r="C3" s="717"/>
      <c r="D3" s="718"/>
      <c r="E3" s="385"/>
      <c r="F3" s="385"/>
      <c r="G3" s="385"/>
      <c r="H3" s="385"/>
      <c r="I3" s="385"/>
      <c r="J3" s="385"/>
      <c r="K3" s="385"/>
      <c r="L3" s="385"/>
      <c r="M3" s="385"/>
      <c r="N3" s="385"/>
      <c r="O3" s="385"/>
      <c r="P3" s="707"/>
      <c r="Q3" s="707"/>
      <c r="S3" s="25"/>
      <c r="T3" s="189"/>
      <c r="U3" s="706"/>
      <c r="V3" s="382" t="s">
        <v>280</v>
      </c>
      <c r="W3" s="33" t="s">
        <v>230</v>
      </c>
      <c r="X3" s="33"/>
      <c r="Y3" s="34"/>
    </row>
    <row r="4" spans="1:27" ht="36.75" customHeight="1" x14ac:dyDescent="0.35">
      <c r="D4" s="387"/>
      <c r="F4" s="493" t="s">
        <v>2</v>
      </c>
      <c r="G4" s="494" t="s">
        <v>3</v>
      </c>
      <c r="H4" s="493" t="s">
        <v>2</v>
      </c>
      <c r="I4" s="494" t="s">
        <v>3</v>
      </c>
      <c r="J4" s="708" t="s">
        <v>365</v>
      </c>
      <c r="K4" s="709"/>
      <c r="L4" s="113">
        <f t="shared" ref="L4:M4" si="0">COUNTIF(L6:L155,"Y")</f>
        <v>2</v>
      </c>
      <c r="M4" s="113">
        <f t="shared" si="0"/>
        <v>2</v>
      </c>
      <c r="N4" s="113">
        <f>COUNTIF(N6:N155,"Y")</f>
        <v>2</v>
      </c>
      <c r="P4" s="707"/>
      <c r="Q4" s="707"/>
      <c r="S4" s="25"/>
      <c r="T4" s="189"/>
      <c r="U4" s="706"/>
      <c r="V4" s="382"/>
      <c r="W4" s="149" t="s">
        <v>127</v>
      </c>
      <c r="X4" s="150"/>
      <c r="Y4" s="150"/>
      <c r="Z4" s="152"/>
      <c r="AA4" s="152"/>
    </row>
    <row r="5" spans="1:27" ht="21.5" thickBot="1" x14ac:dyDescent="0.4">
      <c r="A5" s="36"/>
      <c r="B5" s="313" t="s">
        <v>362</v>
      </c>
      <c r="C5" s="389" t="s">
        <v>363</v>
      </c>
      <c r="D5" s="388" t="s">
        <v>364</v>
      </c>
      <c r="E5" s="492" t="s">
        <v>184</v>
      </c>
      <c r="F5" s="402" t="s">
        <v>1</v>
      </c>
      <c r="G5" s="403" t="s">
        <v>1</v>
      </c>
      <c r="H5" s="402" t="s">
        <v>217</v>
      </c>
      <c r="I5" s="403" t="s">
        <v>217</v>
      </c>
      <c r="J5" s="491" t="s">
        <v>2</v>
      </c>
      <c r="K5" s="403" t="s">
        <v>3</v>
      </c>
      <c r="L5" s="400" t="s">
        <v>2</v>
      </c>
      <c r="M5" s="313" t="s">
        <v>3</v>
      </c>
      <c r="N5" s="313" t="s">
        <v>212</v>
      </c>
      <c r="O5" s="313" t="s">
        <v>31</v>
      </c>
      <c r="P5" s="168"/>
      <c r="Q5" s="168"/>
      <c r="R5" s="168"/>
      <c r="S5" s="25"/>
      <c r="T5" s="189"/>
      <c r="U5" s="83"/>
      <c r="V5" s="153" t="s">
        <v>397</v>
      </c>
      <c r="W5" s="33"/>
      <c r="X5" s="34"/>
      <c r="Y5" s="34"/>
    </row>
    <row r="6" spans="1:27" ht="15" thickBot="1" x14ac:dyDescent="0.4">
      <c r="A6" s="36">
        <v>1</v>
      </c>
      <c r="B6" s="153" t="s">
        <v>419</v>
      </c>
      <c r="C6" s="153" t="s">
        <v>419</v>
      </c>
      <c r="D6" s="398" t="s">
        <v>404</v>
      </c>
      <c r="E6" s="399">
        <f t="shared" ref="E6:E37" ca="1" si="1">RAND()</f>
        <v>0.40425116765517877</v>
      </c>
      <c r="F6" s="401"/>
      <c r="G6" s="401"/>
      <c r="H6" s="401" t="s">
        <v>404</v>
      </c>
      <c r="I6" s="401" t="s">
        <v>404</v>
      </c>
      <c r="J6" s="401" t="s">
        <v>404</v>
      </c>
      <c r="K6" s="401" t="s">
        <v>404</v>
      </c>
      <c r="L6" s="37" t="str">
        <f>IF(AND(H6="Y",J6="Y"),"Y","")</f>
        <v>Y</v>
      </c>
      <c r="M6" s="37" t="str">
        <f>IF(AND(I6="Y",K6="Y"),"Y","")</f>
        <v>Y</v>
      </c>
      <c r="N6" s="37" t="str">
        <f>IF(AND(L6="Y",M6="Y"),"Y","")</f>
        <v>Y</v>
      </c>
      <c r="O6" s="192">
        <f>P6+Q6</f>
        <v>101</v>
      </c>
      <c r="P6" s="191">
        <v>100</v>
      </c>
      <c r="Q6" s="191">
        <f>T6</f>
        <v>1</v>
      </c>
      <c r="R6" s="168"/>
      <c r="S6" s="25"/>
      <c r="T6" s="211">
        <v>1</v>
      </c>
      <c r="U6" s="90" t="s">
        <v>268</v>
      </c>
      <c r="V6" s="153" t="s">
        <v>105</v>
      </c>
      <c r="W6" s="33"/>
      <c r="X6" s="34"/>
      <c r="Y6" s="34"/>
    </row>
    <row r="7" spans="1:27" ht="15" thickBot="1" x14ac:dyDescent="0.4">
      <c r="A7" s="36">
        <v>2</v>
      </c>
      <c r="B7" s="153"/>
      <c r="C7" s="153"/>
      <c r="D7" s="398"/>
      <c r="E7" s="399">
        <f t="shared" ca="1" si="1"/>
        <v>0.54529233910781028</v>
      </c>
      <c r="F7" s="208"/>
      <c r="G7" s="208"/>
      <c r="H7" s="401"/>
      <c r="I7" s="401"/>
      <c r="J7" s="401"/>
      <c r="K7" s="401"/>
      <c r="L7" s="37" t="str">
        <f t="shared" ref="L7:L70" si="2">IF(AND(H7="Y",J7="Y"),"Y","")</f>
        <v/>
      </c>
      <c r="M7" s="37" t="str">
        <f t="shared" ref="M7:M70" si="3">IF(AND(I7="Y",K7="Y"),"Y","")</f>
        <v/>
      </c>
      <c r="N7" s="37" t="str">
        <f t="shared" ref="N7:N70" si="4">IF(AND(L7="Y",M7="Y"),"Y","")</f>
        <v/>
      </c>
      <c r="O7" s="192">
        <f t="shared" ref="O7:O70" si="5">P7+Q7</f>
        <v>102</v>
      </c>
      <c r="P7" s="191">
        <f>IF(Q6=$T$7,P6+100,P6)</f>
        <v>100</v>
      </c>
      <c r="Q7" s="191">
        <f>IF(Q6=$T$7,$T$6,Q6+1)</f>
        <v>2</v>
      </c>
      <c r="R7" s="168"/>
      <c r="S7" s="25"/>
      <c r="T7" s="211">
        <v>20</v>
      </c>
      <c r="U7" s="90" t="s">
        <v>269</v>
      </c>
      <c r="V7" s="153" t="s">
        <v>106</v>
      </c>
      <c r="W7" s="144"/>
      <c r="X7" s="145"/>
      <c r="Y7" s="145"/>
    </row>
    <row r="8" spans="1:27" ht="15" thickBot="1" x14ac:dyDescent="0.4">
      <c r="A8" s="36">
        <v>3</v>
      </c>
      <c r="B8" s="153" t="s">
        <v>420</v>
      </c>
      <c r="C8" s="153" t="s">
        <v>420</v>
      </c>
      <c r="D8" s="398" t="s">
        <v>404</v>
      </c>
      <c r="E8" s="399">
        <f t="shared" ca="1" si="1"/>
        <v>0.74192447791813576</v>
      </c>
      <c r="F8" s="208"/>
      <c r="G8" s="208"/>
      <c r="H8" s="401" t="s">
        <v>404</v>
      </c>
      <c r="I8" s="401" t="s">
        <v>404</v>
      </c>
      <c r="J8" s="401" t="s">
        <v>404</v>
      </c>
      <c r="K8" s="401" t="s">
        <v>404</v>
      </c>
      <c r="L8" s="37" t="str">
        <f t="shared" si="2"/>
        <v>Y</v>
      </c>
      <c r="M8" s="37" t="str">
        <f t="shared" si="3"/>
        <v>Y</v>
      </c>
      <c r="N8" s="37" t="str">
        <f t="shared" si="4"/>
        <v>Y</v>
      </c>
      <c r="O8" s="192">
        <f t="shared" si="5"/>
        <v>103</v>
      </c>
      <c r="P8" s="191">
        <f t="shared" ref="P8:P71" si="6">IF(Q7=$T$7,P7+100,P7)</f>
        <v>100</v>
      </c>
      <c r="Q8" s="191">
        <f t="shared" ref="Q8:Q71" si="7">IF(Q7=$T$7,$T$6,Q7+1)</f>
        <v>3</v>
      </c>
      <c r="R8" s="168"/>
      <c r="S8" s="25"/>
      <c r="T8" s="211">
        <v>0</v>
      </c>
      <c r="U8" s="90" t="s">
        <v>270</v>
      </c>
      <c r="V8" s="153" t="s">
        <v>107</v>
      </c>
      <c r="W8" s="146"/>
      <c r="X8" s="145"/>
      <c r="Y8" s="145"/>
    </row>
    <row r="9" spans="1:27" x14ac:dyDescent="0.35">
      <c r="A9" s="36">
        <v>4</v>
      </c>
      <c r="B9" s="153"/>
      <c r="C9" s="153"/>
      <c r="D9" s="398"/>
      <c r="E9" s="399">
        <f t="shared" ca="1" si="1"/>
        <v>0.910229189244674</v>
      </c>
      <c r="F9" s="208"/>
      <c r="G9" s="208"/>
      <c r="H9" s="401"/>
      <c r="I9" s="401"/>
      <c r="J9" s="401"/>
      <c r="K9" s="401"/>
      <c r="L9" s="37" t="str">
        <f t="shared" si="2"/>
        <v/>
      </c>
      <c r="M9" s="37" t="str">
        <f t="shared" si="3"/>
        <v/>
      </c>
      <c r="N9" s="37" t="str">
        <f t="shared" si="4"/>
        <v/>
      </c>
      <c r="O9" s="192">
        <f t="shared" si="5"/>
        <v>104</v>
      </c>
      <c r="P9" s="191">
        <f t="shared" si="6"/>
        <v>100</v>
      </c>
      <c r="Q9" s="191">
        <f t="shared" si="7"/>
        <v>4</v>
      </c>
      <c r="R9" s="168"/>
      <c r="S9" s="25"/>
      <c r="T9" s="209">
        <f>T7-T6+1</f>
        <v>20</v>
      </c>
      <c r="U9" s="210" t="s">
        <v>281</v>
      </c>
      <c r="V9" s="153" t="s">
        <v>108</v>
      </c>
      <c r="W9" s="146"/>
      <c r="X9" s="145"/>
      <c r="Y9" s="145"/>
    </row>
    <row r="10" spans="1:27" x14ac:dyDescent="0.35">
      <c r="A10" s="36">
        <v>5</v>
      </c>
      <c r="B10" s="153"/>
      <c r="C10" s="153"/>
      <c r="D10" s="398"/>
      <c r="E10" s="399">
        <f t="shared" ca="1" si="1"/>
        <v>0.16340938834557062</v>
      </c>
      <c r="F10" s="208"/>
      <c r="G10" s="208"/>
      <c r="H10" s="401"/>
      <c r="I10" s="401"/>
      <c r="J10" s="401"/>
      <c r="K10" s="401"/>
      <c r="L10" s="37" t="str">
        <f t="shared" si="2"/>
        <v/>
      </c>
      <c r="M10" s="37" t="str">
        <f t="shared" si="3"/>
        <v/>
      </c>
      <c r="N10" s="37" t="str">
        <f t="shared" si="4"/>
        <v/>
      </c>
      <c r="O10" s="192">
        <f t="shared" si="5"/>
        <v>105</v>
      </c>
      <c r="P10" s="191">
        <f t="shared" si="6"/>
        <v>100</v>
      </c>
      <c r="Q10" s="191">
        <f t="shared" si="7"/>
        <v>5</v>
      </c>
      <c r="R10" s="168"/>
      <c r="S10" s="25"/>
      <c r="T10" s="189"/>
      <c r="U10" s="210"/>
      <c r="V10" s="153" t="s">
        <v>109</v>
      </c>
      <c r="W10" s="146"/>
      <c r="X10" s="145"/>
      <c r="Y10" s="145"/>
    </row>
    <row r="11" spans="1:27" x14ac:dyDescent="0.35">
      <c r="A11" s="36">
        <v>6</v>
      </c>
      <c r="B11" s="153"/>
      <c r="C11" s="153"/>
      <c r="D11" s="398"/>
      <c r="E11" s="399">
        <f t="shared" ca="1" si="1"/>
        <v>0.64587386202577834</v>
      </c>
      <c r="F11" s="208"/>
      <c r="G11" s="208"/>
      <c r="H11" s="401"/>
      <c r="I11" s="401"/>
      <c r="J11" s="401"/>
      <c r="K11" s="401"/>
      <c r="L11" s="37" t="str">
        <f t="shared" si="2"/>
        <v/>
      </c>
      <c r="M11" s="37" t="str">
        <f t="shared" si="3"/>
        <v/>
      </c>
      <c r="N11" s="37" t="str">
        <f t="shared" si="4"/>
        <v/>
      </c>
      <c r="O11" s="192">
        <f t="shared" si="5"/>
        <v>106</v>
      </c>
      <c r="P11" s="191">
        <f t="shared" si="6"/>
        <v>100</v>
      </c>
      <c r="Q11" s="191">
        <f t="shared" si="7"/>
        <v>6</v>
      </c>
      <c r="R11" s="168"/>
      <c r="S11" s="25"/>
      <c r="T11" s="189"/>
      <c r="U11" s="83" t="s">
        <v>0</v>
      </c>
      <c r="V11" s="153" t="s">
        <v>110</v>
      </c>
      <c r="W11" s="146"/>
      <c r="X11" s="145"/>
      <c r="Y11" s="145"/>
    </row>
    <row r="12" spans="1:27" x14ac:dyDescent="0.35">
      <c r="A12" s="36">
        <v>7</v>
      </c>
      <c r="B12" s="153"/>
      <c r="C12" s="153"/>
      <c r="D12" s="398"/>
      <c r="E12" s="399">
        <f t="shared" ca="1" si="1"/>
        <v>0.11647860184746495</v>
      </c>
      <c r="F12" s="208"/>
      <c r="G12" s="208"/>
      <c r="H12" s="401"/>
      <c r="I12" s="401"/>
      <c r="J12" s="401"/>
      <c r="K12" s="401"/>
      <c r="L12" s="37" t="str">
        <f t="shared" si="2"/>
        <v/>
      </c>
      <c r="M12" s="37" t="str">
        <f t="shared" si="3"/>
        <v/>
      </c>
      <c r="N12" s="37" t="str">
        <f t="shared" si="4"/>
        <v/>
      </c>
      <c r="O12" s="192">
        <f t="shared" si="5"/>
        <v>107</v>
      </c>
      <c r="P12" s="191">
        <f t="shared" si="6"/>
        <v>100</v>
      </c>
      <c r="Q12" s="191">
        <f t="shared" si="7"/>
        <v>7</v>
      </c>
      <c r="R12" s="168"/>
      <c r="S12" s="25"/>
      <c r="T12" s="189"/>
      <c r="U12" s="26" t="s">
        <v>266</v>
      </c>
      <c r="V12" s="153" t="s">
        <v>111</v>
      </c>
      <c r="W12" s="33"/>
      <c r="X12" s="147"/>
      <c r="Y12" s="147"/>
    </row>
    <row r="13" spans="1:27" ht="15.5" x14ac:dyDescent="0.35">
      <c r="A13" s="36">
        <v>8</v>
      </c>
      <c r="B13" s="153"/>
      <c r="C13" s="153"/>
      <c r="D13" s="398"/>
      <c r="E13" s="399">
        <f t="shared" ca="1" si="1"/>
        <v>0.14098005453608586</v>
      </c>
      <c r="F13" s="208"/>
      <c r="G13" s="208"/>
      <c r="H13" s="401"/>
      <c r="I13" s="401"/>
      <c r="J13" s="401"/>
      <c r="K13" s="401"/>
      <c r="L13" s="37" t="str">
        <f t="shared" si="2"/>
        <v/>
      </c>
      <c r="M13" s="37" t="str">
        <f t="shared" si="3"/>
        <v/>
      </c>
      <c r="N13" s="37" t="str">
        <f t="shared" si="4"/>
        <v/>
      </c>
      <c r="O13" s="192">
        <f t="shared" si="5"/>
        <v>108</v>
      </c>
      <c r="P13" s="191">
        <f t="shared" si="6"/>
        <v>100</v>
      </c>
      <c r="Q13" s="191">
        <f t="shared" si="7"/>
        <v>8</v>
      </c>
      <c r="R13" s="168"/>
      <c r="S13" s="25"/>
      <c r="T13" s="189"/>
      <c r="U13" s="26" t="s">
        <v>267</v>
      </c>
      <c r="V13" s="153" t="s">
        <v>112</v>
      </c>
      <c r="W13" s="33"/>
      <c r="X13" s="147"/>
      <c r="Y13" s="147"/>
    </row>
    <row r="14" spans="1:27" x14ac:dyDescent="0.35">
      <c r="A14" s="36">
        <v>9</v>
      </c>
      <c r="B14" s="153"/>
      <c r="C14" s="153"/>
      <c r="D14" s="398"/>
      <c r="E14" s="399">
        <f t="shared" ca="1" si="1"/>
        <v>8.6078213972700435E-2</v>
      </c>
      <c r="F14" s="208"/>
      <c r="G14" s="208"/>
      <c r="H14" s="401"/>
      <c r="I14" s="401"/>
      <c r="J14" s="401"/>
      <c r="K14" s="401"/>
      <c r="L14" s="37" t="str">
        <f t="shared" si="2"/>
        <v/>
      </c>
      <c r="M14" s="37" t="str">
        <f t="shared" si="3"/>
        <v/>
      </c>
      <c r="N14" s="37" t="str">
        <f t="shared" si="4"/>
        <v/>
      </c>
      <c r="O14" s="192">
        <f t="shared" si="5"/>
        <v>109</v>
      </c>
      <c r="P14" s="191">
        <f t="shared" si="6"/>
        <v>100</v>
      </c>
      <c r="Q14" s="191">
        <f t="shared" si="7"/>
        <v>9</v>
      </c>
      <c r="R14" s="168"/>
      <c r="S14" s="25"/>
      <c r="T14" s="189"/>
      <c r="U14" s="26" t="s">
        <v>227</v>
      </c>
      <c r="V14" s="153" t="s">
        <v>113</v>
      </c>
      <c r="W14" s="33"/>
      <c r="X14" s="147"/>
      <c r="Y14" s="147"/>
    </row>
    <row r="15" spans="1:27" x14ac:dyDescent="0.35">
      <c r="A15" s="36">
        <v>10</v>
      </c>
      <c r="B15" s="153"/>
      <c r="C15" s="153"/>
      <c r="D15" s="398"/>
      <c r="E15" s="399">
        <f t="shared" ca="1" si="1"/>
        <v>0.35518121279788528</v>
      </c>
      <c r="F15" s="208"/>
      <c r="G15" s="208"/>
      <c r="H15" s="401"/>
      <c r="I15" s="401"/>
      <c r="J15" s="401"/>
      <c r="K15" s="401"/>
      <c r="L15" s="37" t="str">
        <f t="shared" si="2"/>
        <v/>
      </c>
      <c r="M15" s="37" t="str">
        <f t="shared" si="3"/>
        <v/>
      </c>
      <c r="N15" s="37" t="str">
        <f t="shared" si="4"/>
        <v/>
      </c>
      <c r="O15" s="192">
        <f t="shared" si="5"/>
        <v>110</v>
      </c>
      <c r="P15" s="191">
        <f t="shared" si="6"/>
        <v>100</v>
      </c>
      <c r="Q15" s="191">
        <f t="shared" si="7"/>
        <v>10</v>
      </c>
      <c r="R15" s="168"/>
      <c r="S15" s="25"/>
      <c r="T15" s="189"/>
      <c r="U15" s="90"/>
      <c r="V15" s="153" t="s">
        <v>114</v>
      </c>
      <c r="W15" s="33"/>
      <c r="X15" s="147"/>
      <c r="Y15" s="147"/>
    </row>
    <row r="16" spans="1:27" x14ac:dyDescent="0.35">
      <c r="A16" s="36">
        <v>11</v>
      </c>
      <c r="B16" s="153"/>
      <c r="C16" s="153"/>
      <c r="D16" s="398"/>
      <c r="E16" s="399">
        <f t="shared" ca="1" si="1"/>
        <v>0.80941033159798736</v>
      </c>
      <c r="F16" s="208"/>
      <c r="G16" s="208"/>
      <c r="H16" s="401"/>
      <c r="I16" s="401"/>
      <c r="J16" s="401"/>
      <c r="K16" s="401"/>
      <c r="L16" s="37" t="str">
        <f t="shared" si="2"/>
        <v/>
      </c>
      <c r="M16" s="37" t="str">
        <f t="shared" si="3"/>
        <v/>
      </c>
      <c r="N16" s="37" t="str">
        <f t="shared" si="4"/>
        <v/>
      </c>
      <c r="O16" s="192">
        <f t="shared" si="5"/>
        <v>111</v>
      </c>
      <c r="P16" s="191">
        <f t="shared" si="6"/>
        <v>100</v>
      </c>
      <c r="Q16" s="191">
        <f t="shared" si="7"/>
        <v>11</v>
      </c>
      <c r="R16" s="168"/>
      <c r="S16" s="25"/>
      <c r="T16" s="189"/>
      <c r="U16" s="91" t="s">
        <v>214</v>
      </c>
      <c r="V16" s="153" t="s">
        <v>115</v>
      </c>
      <c r="W16" s="33"/>
      <c r="X16" s="147"/>
      <c r="Y16" s="147"/>
    </row>
    <row r="17" spans="1:25" x14ac:dyDescent="0.35">
      <c r="A17" s="36">
        <v>12</v>
      </c>
      <c r="B17" s="153"/>
      <c r="C17" s="153"/>
      <c r="D17" s="398"/>
      <c r="E17" s="399">
        <f t="shared" ca="1" si="1"/>
        <v>5.4105137744763665E-2</v>
      </c>
      <c r="F17" s="208"/>
      <c r="G17" s="208"/>
      <c r="H17" s="401"/>
      <c r="I17" s="401"/>
      <c r="J17" s="401"/>
      <c r="K17" s="401"/>
      <c r="L17" s="37" t="str">
        <f t="shared" si="2"/>
        <v/>
      </c>
      <c r="M17" s="37" t="str">
        <f t="shared" si="3"/>
        <v/>
      </c>
      <c r="N17" s="37" t="str">
        <f t="shared" si="4"/>
        <v/>
      </c>
      <c r="O17" s="192">
        <f t="shared" si="5"/>
        <v>112</v>
      </c>
      <c r="P17" s="191">
        <f t="shared" si="6"/>
        <v>100</v>
      </c>
      <c r="Q17" s="191">
        <f t="shared" si="7"/>
        <v>12</v>
      </c>
      <c r="R17" s="168"/>
      <c r="S17" s="25"/>
      <c r="T17" s="189"/>
      <c r="U17" s="91" t="s">
        <v>215</v>
      </c>
      <c r="V17" s="153" t="s">
        <v>116</v>
      </c>
      <c r="W17" s="703" t="s">
        <v>408</v>
      </c>
      <c r="X17" s="704"/>
      <c r="Y17" s="704"/>
    </row>
    <row r="18" spans="1:25" x14ac:dyDescent="0.35">
      <c r="A18" s="36">
        <v>13</v>
      </c>
      <c r="B18" s="153"/>
      <c r="C18" s="153"/>
      <c r="D18" s="398"/>
      <c r="E18" s="399">
        <f t="shared" ca="1" si="1"/>
        <v>0.93581495406216064</v>
      </c>
      <c r="F18" s="208"/>
      <c r="G18" s="208"/>
      <c r="H18" s="401"/>
      <c r="I18" s="401"/>
      <c r="J18" s="401"/>
      <c r="K18" s="401"/>
      <c r="L18" s="37" t="str">
        <f t="shared" si="2"/>
        <v/>
      </c>
      <c r="M18" s="37" t="str">
        <f t="shared" si="3"/>
        <v/>
      </c>
      <c r="N18" s="37" t="str">
        <f t="shared" si="4"/>
        <v/>
      </c>
      <c r="O18" s="192">
        <f t="shared" si="5"/>
        <v>113</v>
      </c>
      <c r="P18" s="191">
        <f t="shared" si="6"/>
        <v>100</v>
      </c>
      <c r="Q18" s="191">
        <f t="shared" si="7"/>
        <v>13</v>
      </c>
      <c r="R18" s="168"/>
      <c r="S18" s="25"/>
      <c r="T18" s="189"/>
      <c r="U18" s="90"/>
      <c r="V18" s="153" t="s">
        <v>117</v>
      </c>
      <c r="W18" s="705"/>
      <c r="X18" s="704"/>
      <c r="Y18" s="704"/>
    </row>
    <row r="19" spans="1:25" x14ac:dyDescent="0.35">
      <c r="A19" s="36">
        <v>14</v>
      </c>
      <c r="B19" s="153"/>
      <c r="C19" s="153"/>
      <c r="D19" s="398"/>
      <c r="E19" s="399">
        <f t="shared" ca="1" si="1"/>
        <v>1.6922614207684261E-2</v>
      </c>
      <c r="F19" s="208"/>
      <c r="G19" s="208"/>
      <c r="H19" s="401"/>
      <c r="I19" s="401"/>
      <c r="J19" s="401"/>
      <c r="K19" s="401"/>
      <c r="L19" s="37" t="str">
        <f t="shared" si="2"/>
        <v/>
      </c>
      <c r="M19" s="37" t="str">
        <f t="shared" si="3"/>
        <v/>
      </c>
      <c r="N19" s="37" t="str">
        <f t="shared" si="4"/>
        <v/>
      </c>
      <c r="O19" s="192">
        <f t="shared" si="5"/>
        <v>114</v>
      </c>
      <c r="P19" s="191">
        <f t="shared" si="6"/>
        <v>100</v>
      </c>
      <c r="Q19" s="191">
        <f t="shared" si="7"/>
        <v>14</v>
      </c>
      <c r="R19" s="168"/>
      <c r="S19" s="25"/>
      <c r="T19" s="189"/>
      <c r="U19" s="90" t="s">
        <v>134</v>
      </c>
      <c r="V19" s="153" t="s">
        <v>118</v>
      </c>
      <c r="W19" s="705"/>
      <c r="X19" s="704"/>
      <c r="Y19" s="704"/>
    </row>
    <row r="20" spans="1:25" x14ac:dyDescent="0.35">
      <c r="A20" s="36">
        <v>15</v>
      </c>
      <c r="B20" s="153"/>
      <c r="C20" s="153"/>
      <c r="D20" s="398"/>
      <c r="E20" s="399">
        <f t="shared" ca="1" si="1"/>
        <v>0.46695821002873628</v>
      </c>
      <c r="F20" s="208"/>
      <c r="G20" s="208"/>
      <c r="H20" s="401"/>
      <c r="I20" s="401"/>
      <c r="J20" s="401"/>
      <c r="K20" s="401"/>
      <c r="L20" s="37" t="str">
        <f t="shared" si="2"/>
        <v/>
      </c>
      <c r="M20" s="37" t="str">
        <f t="shared" si="3"/>
        <v/>
      </c>
      <c r="N20" s="37" t="str">
        <f t="shared" si="4"/>
        <v/>
      </c>
      <c r="O20" s="192">
        <f t="shared" si="5"/>
        <v>115</v>
      </c>
      <c r="P20" s="191">
        <f t="shared" si="6"/>
        <v>100</v>
      </c>
      <c r="Q20" s="191">
        <f t="shared" si="7"/>
        <v>15</v>
      </c>
      <c r="R20" s="168"/>
      <c r="S20" s="25"/>
      <c r="T20" s="189"/>
      <c r="U20" s="90" t="s">
        <v>135</v>
      </c>
      <c r="V20" s="153" t="s">
        <v>119</v>
      </c>
      <c r="W20" s="705"/>
      <c r="X20" s="704"/>
      <c r="Y20" s="704"/>
    </row>
    <row r="21" spans="1:25" x14ac:dyDescent="0.35">
      <c r="A21" s="36">
        <v>16</v>
      </c>
      <c r="B21" s="153"/>
      <c r="C21" s="153"/>
      <c r="D21" s="398"/>
      <c r="E21" s="399">
        <f t="shared" ca="1" si="1"/>
        <v>0.90176841924967632</v>
      </c>
      <c r="F21" s="208"/>
      <c r="G21" s="208"/>
      <c r="H21" s="401"/>
      <c r="I21" s="401"/>
      <c r="J21" s="401"/>
      <c r="K21" s="401"/>
      <c r="L21" s="37" t="str">
        <f t="shared" si="2"/>
        <v/>
      </c>
      <c r="M21" s="37" t="str">
        <f t="shared" si="3"/>
        <v/>
      </c>
      <c r="N21" s="37" t="str">
        <f t="shared" si="4"/>
        <v/>
      </c>
      <c r="O21" s="192">
        <f t="shared" si="5"/>
        <v>116</v>
      </c>
      <c r="P21" s="191">
        <f t="shared" si="6"/>
        <v>100</v>
      </c>
      <c r="Q21" s="191">
        <f t="shared" si="7"/>
        <v>16</v>
      </c>
      <c r="R21" s="168"/>
      <c r="S21" s="25"/>
      <c r="T21" s="189"/>
      <c r="U21" s="90" t="s">
        <v>136</v>
      </c>
      <c r="V21" s="153" t="s">
        <v>120</v>
      </c>
      <c r="W21" s="705"/>
      <c r="X21" s="704"/>
      <c r="Y21" s="704"/>
    </row>
    <row r="22" spans="1:25" x14ac:dyDescent="0.35">
      <c r="A22" s="36">
        <v>17</v>
      </c>
      <c r="B22" s="153"/>
      <c r="C22" s="153"/>
      <c r="D22" s="398"/>
      <c r="E22" s="399">
        <f t="shared" ca="1" si="1"/>
        <v>0.63705648205903909</v>
      </c>
      <c r="F22" s="208"/>
      <c r="G22" s="208"/>
      <c r="H22" s="208"/>
      <c r="I22" s="208"/>
      <c r="J22" s="401"/>
      <c r="K22" s="401"/>
      <c r="L22" s="37" t="str">
        <f t="shared" si="2"/>
        <v/>
      </c>
      <c r="M22" s="37" t="str">
        <f t="shared" si="3"/>
        <v/>
      </c>
      <c r="N22" s="37" t="str">
        <f t="shared" si="4"/>
        <v/>
      </c>
      <c r="O22" s="192">
        <f t="shared" si="5"/>
        <v>117</v>
      </c>
      <c r="P22" s="191">
        <f t="shared" si="6"/>
        <v>100</v>
      </c>
      <c r="Q22" s="191">
        <f t="shared" si="7"/>
        <v>17</v>
      </c>
      <c r="R22" s="168"/>
      <c r="S22" s="25"/>
      <c r="T22" s="212"/>
      <c r="U22" s="213"/>
      <c r="V22" s="153" t="s">
        <v>121</v>
      </c>
      <c r="X22" s="142"/>
      <c r="Y22" s="142"/>
    </row>
    <row r="23" spans="1:25" x14ac:dyDescent="0.35">
      <c r="A23" s="36">
        <v>18</v>
      </c>
      <c r="B23" s="153"/>
      <c r="C23" s="153"/>
      <c r="D23" s="398"/>
      <c r="E23" s="399">
        <f t="shared" ca="1" si="1"/>
        <v>0.41350447562610326</v>
      </c>
      <c r="F23" s="208"/>
      <c r="G23" s="208"/>
      <c r="H23" s="208"/>
      <c r="I23" s="208"/>
      <c r="J23" s="401"/>
      <c r="K23" s="401"/>
      <c r="L23" s="37" t="str">
        <f t="shared" si="2"/>
        <v/>
      </c>
      <c r="M23" s="37" t="str">
        <f t="shared" si="3"/>
        <v/>
      </c>
      <c r="N23" s="37" t="str">
        <f t="shared" si="4"/>
        <v/>
      </c>
      <c r="O23" s="192">
        <f t="shared" si="5"/>
        <v>118</v>
      </c>
      <c r="P23" s="191">
        <f t="shared" si="6"/>
        <v>100</v>
      </c>
      <c r="Q23" s="191">
        <f t="shared" si="7"/>
        <v>18</v>
      </c>
      <c r="R23" s="168"/>
      <c r="S23" s="25"/>
      <c r="T23" s="212"/>
      <c r="U23" s="213" t="s">
        <v>282</v>
      </c>
      <c r="V23" s="153" t="s">
        <v>122</v>
      </c>
      <c r="W23" s="216"/>
      <c r="X23" s="217"/>
      <c r="Y23" s="217"/>
    </row>
    <row r="24" spans="1:25" x14ac:dyDescent="0.35">
      <c r="A24" s="36">
        <v>19</v>
      </c>
      <c r="B24" s="153"/>
      <c r="C24" s="153"/>
      <c r="D24" s="398"/>
      <c r="E24" s="399">
        <f t="shared" ca="1" si="1"/>
        <v>6.4335436499127652E-2</v>
      </c>
      <c r="F24" s="208"/>
      <c r="G24" s="208"/>
      <c r="H24" s="208"/>
      <c r="I24" s="208"/>
      <c r="J24" s="401"/>
      <c r="K24" s="401"/>
      <c r="L24" s="37" t="str">
        <f t="shared" si="2"/>
        <v/>
      </c>
      <c r="M24" s="37" t="str">
        <f t="shared" si="3"/>
        <v/>
      </c>
      <c r="N24" s="37" t="str">
        <f t="shared" si="4"/>
        <v/>
      </c>
      <c r="O24" s="192">
        <f t="shared" si="5"/>
        <v>119</v>
      </c>
      <c r="P24" s="191">
        <f t="shared" si="6"/>
        <v>100</v>
      </c>
      <c r="Q24" s="191">
        <f t="shared" si="7"/>
        <v>19</v>
      </c>
      <c r="R24" s="168"/>
      <c r="S24" s="25"/>
      <c r="T24" s="212"/>
      <c r="U24" s="214"/>
      <c r="V24" s="153" t="s">
        <v>123</v>
      </c>
      <c r="W24" s="216"/>
      <c r="X24" s="217"/>
      <c r="Y24" s="217"/>
    </row>
    <row r="25" spans="1:25" x14ac:dyDescent="0.35">
      <c r="A25" s="36">
        <v>20</v>
      </c>
      <c r="B25" s="153"/>
      <c r="C25" s="153"/>
      <c r="D25" s="398"/>
      <c r="E25" s="399">
        <f t="shared" ca="1" si="1"/>
        <v>0.12967619297889665</v>
      </c>
      <c r="F25" s="208"/>
      <c r="G25" s="208"/>
      <c r="H25" s="208"/>
      <c r="I25" s="208"/>
      <c r="J25" s="401"/>
      <c r="K25" s="401"/>
      <c r="L25" s="37" t="str">
        <f t="shared" si="2"/>
        <v/>
      </c>
      <c r="M25" s="37" t="str">
        <f t="shared" si="3"/>
        <v/>
      </c>
      <c r="N25" s="37" t="str">
        <f t="shared" si="4"/>
        <v/>
      </c>
      <c r="O25" s="192">
        <f t="shared" si="5"/>
        <v>120</v>
      </c>
      <c r="P25" s="191">
        <f t="shared" si="6"/>
        <v>100</v>
      </c>
      <c r="Q25" s="191">
        <f t="shared" si="7"/>
        <v>20</v>
      </c>
      <c r="R25" s="168"/>
      <c r="S25" s="25"/>
      <c r="T25" s="212"/>
      <c r="U25" s="214"/>
      <c r="V25" s="153" t="s">
        <v>124</v>
      </c>
      <c r="W25" s="216"/>
      <c r="X25" s="217"/>
      <c r="Y25" s="217"/>
    </row>
    <row r="26" spans="1:25" x14ac:dyDescent="0.35">
      <c r="A26" s="36">
        <v>21</v>
      </c>
      <c r="B26" s="153"/>
      <c r="C26" s="153"/>
      <c r="D26" s="398"/>
      <c r="E26" s="399">
        <f t="shared" ca="1" si="1"/>
        <v>0.44955976141611631</v>
      </c>
      <c r="F26" s="208"/>
      <c r="G26" s="208"/>
      <c r="H26" s="208"/>
      <c r="I26" s="208"/>
      <c r="J26" s="401"/>
      <c r="K26" s="401"/>
      <c r="L26" s="37" t="str">
        <f t="shared" si="2"/>
        <v/>
      </c>
      <c r="M26" s="37" t="str">
        <f t="shared" si="3"/>
        <v/>
      </c>
      <c r="N26" s="37" t="str">
        <f t="shared" si="4"/>
        <v/>
      </c>
      <c r="O26" s="192">
        <f t="shared" si="5"/>
        <v>201</v>
      </c>
      <c r="P26" s="191">
        <f t="shared" si="6"/>
        <v>200</v>
      </c>
      <c r="Q26" s="191">
        <f t="shared" si="7"/>
        <v>1</v>
      </c>
      <c r="R26" s="168"/>
      <c r="S26" s="25"/>
      <c r="T26" s="212"/>
      <c r="U26" s="214"/>
      <c r="V26" s="153" t="s">
        <v>125</v>
      </c>
      <c r="W26" s="216"/>
      <c r="X26" s="217"/>
      <c r="Y26" s="217"/>
    </row>
    <row r="27" spans="1:25" x14ac:dyDescent="0.35">
      <c r="A27" s="36">
        <v>22</v>
      </c>
      <c r="B27" s="153"/>
      <c r="C27" s="153"/>
      <c r="D27" s="398"/>
      <c r="E27" s="399">
        <f t="shared" ca="1" si="1"/>
        <v>0.20907680094318493</v>
      </c>
      <c r="F27" s="208"/>
      <c r="G27" s="208"/>
      <c r="H27" s="208"/>
      <c r="I27" s="208"/>
      <c r="J27" s="401"/>
      <c r="K27" s="401"/>
      <c r="L27" s="37" t="str">
        <f t="shared" si="2"/>
        <v/>
      </c>
      <c r="M27" s="37" t="str">
        <f t="shared" si="3"/>
        <v/>
      </c>
      <c r="N27" s="37" t="str">
        <f t="shared" si="4"/>
        <v/>
      </c>
      <c r="O27" s="192">
        <f t="shared" si="5"/>
        <v>202</v>
      </c>
      <c r="P27" s="191">
        <f t="shared" si="6"/>
        <v>200</v>
      </c>
      <c r="Q27" s="191">
        <f t="shared" si="7"/>
        <v>2</v>
      </c>
      <c r="R27" s="168"/>
      <c r="S27" s="25"/>
      <c r="T27" s="212"/>
      <c r="U27" s="214"/>
      <c r="V27" s="153" t="s">
        <v>103</v>
      </c>
      <c r="W27" s="215"/>
      <c r="X27" s="384"/>
      <c r="Y27" s="384"/>
    </row>
    <row r="28" spans="1:25" x14ac:dyDescent="0.35">
      <c r="A28" s="36">
        <v>23</v>
      </c>
      <c r="B28" s="153"/>
      <c r="C28" s="153"/>
      <c r="D28" s="398"/>
      <c r="E28" s="399">
        <f t="shared" ca="1" si="1"/>
        <v>0.22226198074862824</v>
      </c>
      <c r="F28" s="208"/>
      <c r="G28" s="208"/>
      <c r="H28" s="208"/>
      <c r="I28" s="208"/>
      <c r="J28" s="401"/>
      <c r="K28" s="401"/>
      <c r="L28" s="37" t="str">
        <f t="shared" si="2"/>
        <v/>
      </c>
      <c r="M28" s="37" t="str">
        <f t="shared" si="3"/>
        <v/>
      </c>
      <c r="N28" s="37" t="str">
        <f t="shared" si="4"/>
        <v/>
      </c>
      <c r="O28" s="192">
        <f t="shared" si="5"/>
        <v>203</v>
      </c>
      <c r="P28" s="191">
        <f t="shared" si="6"/>
        <v>200</v>
      </c>
      <c r="Q28" s="191">
        <f t="shared" si="7"/>
        <v>3</v>
      </c>
      <c r="R28" s="168"/>
      <c r="S28" s="25"/>
      <c r="T28" s="212"/>
      <c r="U28" s="214"/>
      <c r="V28" s="153" t="s">
        <v>104</v>
      </c>
      <c r="W28" s="215"/>
      <c r="X28" s="384"/>
      <c r="Y28" s="384"/>
    </row>
    <row r="29" spans="1:25" x14ac:dyDescent="0.35">
      <c r="A29" s="36">
        <v>24</v>
      </c>
      <c r="B29" s="153"/>
      <c r="C29" s="153"/>
      <c r="D29" s="398"/>
      <c r="E29" s="399">
        <f t="shared" ca="1" si="1"/>
        <v>0.43179228804740644</v>
      </c>
      <c r="F29" s="208"/>
      <c r="G29" s="208"/>
      <c r="H29" s="208"/>
      <c r="I29" s="208"/>
      <c r="J29" s="401"/>
      <c r="K29" s="401"/>
      <c r="L29" s="37" t="str">
        <f t="shared" si="2"/>
        <v/>
      </c>
      <c r="M29" s="37" t="str">
        <f t="shared" si="3"/>
        <v/>
      </c>
      <c r="N29" s="37" t="str">
        <f t="shared" si="4"/>
        <v/>
      </c>
      <c r="O29" s="192">
        <f t="shared" si="5"/>
        <v>204</v>
      </c>
      <c r="P29" s="191">
        <f t="shared" si="6"/>
        <v>200</v>
      </c>
      <c r="Q29" s="191">
        <f t="shared" si="7"/>
        <v>4</v>
      </c>
      <c r="R29" s="168"/>
      <c r="S29" s="25"/>
      <c r="T29" s="212"/>
      <c r="U29" s="214"/>
      <c r="V29" s="153" t="s">
        <v>37</v>
      </c>
      <c r="W29" s="24"/>
      <c r="X29" s="24"/>
      <c r="Y29" s="24"/>
    </row>
    <row r="30" spans="1:25" x14ac:dyDescent="0.35">
      <c r="A30" s="36">
        <v>25</v>
      </c>
      <c r="B30" s="153"/>
      <c r="C30" s="153"/>
      <c r="D30" s="398"/>
      <c r="E30" s="399">
        <f t="shared" ca="1" si="1"/>
        <v>0.45360049425235183</v>
      </c>
      <c r="F30" s="208"/>
      <c r="G30" s="208"/>
      <c r="H30" s="208"/>
      <c r="I30" s="208"/>
      <c r="J30" s="401"/>
      <c r="K30" s="401"/>
      <c r="L30" s="37" t="str">
        <f t="shared" si="2"/>
        <v/>
      </c>
      <c r="M30" s="37" t="str">
        <f t="shared" si="3"/>
        <v/>
      </c>
      <c r="N30" s="37" t="str">
        <f t="shared" si="4"/>
        <v/>
      </c>
      <c r="O30" s="192">
        <f t="shared" si="5"/>
        <v>205</v>
      </c>
      <c r="P30" s="191">
        <f t="shared" si="6"/>
        <v>200</v>
      </c>
      <c r="Q30" s="191">
        <f t="shared" si="7"/>
        <v>5</v>
      </c>
      <c r="R30" s="168"/>
      <c r="S30" s="25"/>
      <c r="T30" s="212"/>
      <c r="U30" s="214"/>
      <c r="V30" s="392"/>
      <c r="W30" s="24"/>
      <c r="X30" s="24"/>
      <c r="Y30" s="24"/>
    </row>
    <row r="31" spans="1:25" x14ac:dyDescent="0.35">
      <c r="A31" s="36">
        <v>26</v>
      </c>
      <c r="B31" s="153"/>
      <c r="C31" s="153"/>
      <c r="D31" s="398"/>
      <c r="E31" s="399">
        <f t="shared" ca="1" si="1"/>
        <v>0.73872252179434017</v>
      </c>
      <c r="F31" s="208"/>
      <c r="G31" s="208"/>
      <c r="H31" s="208"/>
      <c r="I31" s="208"/>
      <c r="J31" s="401"/>
      <c r="K31" s="401"/>
      <c r="L31" s="37" t="str">
        <f t="shared" si="2"/>
        <v/>
      </c>
      <c r="M31" s="37" t="str">
        <f t="shared" si="3"/>
        <v/>
      </c>
      <c r="N31" s="37" t="str">
        <f t="shared" si="4"/>
        <v/>
      </c>
      <c r="O31" s="192">
        <f t="shared" si="5"/>
        <v>206</v>
      </c>
      <c r="P31" s="191">
        <f t="shared" si="6"/>
        <v>200</v>
      </c>
      <c r="Q31" s="191">
        <f t="shared" si="7"/>
        <v>6</v>
      </c>
      <c r="R31" s="168"/>
      <c r="S31" s="25"/>
      <c r="T31" s="212"/>
      <c r="U31" s="214"/>
      <c r="V31" s="392"/>
      <c r="W31" s="24"/>
      <c r="X31" s="24"/>
      <c r="Y31" s="24"/>
    </row>
    <row r="32" spans="1:25" x14ac:dyDescent="0.35">
      <c r="A32" s="36">
        <v>27</v>
      </c>
      <c r="B32" s="153"/>
      <c r="C32" s="153"/>
      <c r="D32" s="398"/>
      <c r="E32" s="399">
        <f t="shared" ca="1" si="1"/>
        <v>0.70210026804517489</v>
      </c>
      <c r="F32" s="208"/>
      <c r="G32" s="208"/>
      <c r="H32" s="208"/>
      <c r="I32" s="208"/>
      <c r="J32" s="401"/>
      <c r="K32" s="401"/>
      <c r="L32" s="37" t="str">
        <f t="shared" si="2"/>
        <v/>
      </c>
      <c r="M32" s="37" t="str">
        <f t="shared" si="3"/>
        <v/>
      </c>
      <c r="N32" s="37" t="str">
        <f t="shared" si="4"/>
        <v/>
      </c>
      <c r="O32" s="192">
        <f t="shared" si="5"/>
        <v>207</v>
      </c>
      <c r="P32" s="191">
        <f t="shared" si="6"/>
        <v>200</v>
      </c>
      <c r="Q32" s="191">
        <f t="shared" si="7"/>
        <v>7</v>
      </c>
      <c r="R32" s="168"/>
      <c r="S32" s="25"/>
      <c r="T32" s="212"/>
      <c r="U32" s="214"/>
      <c r="V32" s="392"/>
      <c r="W32" s="24"/>
      <c r="X32" s="24"/>
      <c r="Y32" s="24"/>
    </row>
    <row r="33" spans="1:25" x14ac:dyDescent="0.35">
      <c r="A33" s="36">
        <v>28</v>
      </c>
      <c r="B33" s="153"/>
      <c r="C33" s="153"/>
      <c r="D33" s="398"/>
      <c r="E33" s="399">
        <f t="shared" ca="1" si="1"/>
        <v>0.98836680590213755</v>
      </c>
      <c r="F33" s="208"/>
      <c r="G33" s="208"/>
      <c r="H33" s="208"/>
      <c r="I33" s="208"/>
      <c r="J33" s="401"/>
      <c r="K33" s="401"/>
      <c r="L33" s="37" t="str">
        <f t="shared" si="2"/>
        <v/>
      </c>
      <c r="M33" s="37" t="str">
        <f t="shared" si="3"/>
        <v/>
      </c>
      <c r="N33" s="37" t="str">
        <f t="shared" si="4"/>
        <v/>
      </c>
      <c r="O33" s="192">
        <f t="shared" si="5"/>
        <v>208</v>
      </c>
      <c r="P33" s="191">
        <f t="shared" si="6"/>
        <v>200</v>
      </c>
      <c r="Q33" s="191">
        <f t="shared" si="7"/>
        <v>8</v>
      </c>
      <c r="R33" s="168"/>
      <c r="S33" s="25"/>
      <c r="T33" s="212"/>
      <c r="U33" s="214"/>
      <c r="V33" s="392"/>
      <c r="W33" s="24"/>
      <c r="X33" s="24"/>
      <c r="Y33" s="24"/>
    </row>
    <row r="34" spans="1:25" x14ac:dyDescent="0.35">
      <c r="A34" s="36">
        <v>29</v>
      </c>
      <c r="B34" s="153"/>
      <c r="C34" s="153"/>
      <c r="D34" s="398"/>
      <c r="E34" s="399">
        <f t="shared" ca="1" si="1"/>
        <v>0.88021442702232744</v>
      </c>
      <c r="F34" s="208"/>
      <c r="G34" s="208"/>
      <c r="H34" s="208"/>
      <c r="I34" s="208"/>
      <c r="J34" s="401"/>
      <c r="K34" s="401"/>
      <c r="L34" s="37" t="str">
        <f t="shared" si="2"/>
        <v/>
      </c>
      <c r="M34" s="37" t="str">
        <f t="shared" si="3"/>
        <v/>
      </c>
      <c r="N34" s="37" t="str">
        <f t="shared" si="4"/>
        <v/>
      </c>
      <c r="O34" s="192">
        <f t="shared" si="5"/>
        <v>209</v>
      </c>
      <c r="P34" s="191">
        <f t="shared" si="6"/>
        <v>200</v>
      </c>
      <c r="Q34" s="191">
        <f t="shared" si="7"/>
        <v>9</v>
      </c>
      <c r="R34" s="168"/>
      <c r="S34" s="25"/>
      <c r="T34" s="212"/>
      <c r="U34" s="214"/>
      <c r="V34" s="392"/>
      <c r="W34" s="24"/>
      <c r="X34" s="24"/>
      <c r="Y34" s="24"/>
    </row>
    <row r="35" spans="1:25" x14ac:dyDescent="0.35">
      <c r="A35" s="36">
        <v>30</v>
      </c>
      <c r="B35" s="153"/>
      <c r="C35" s="153"/>
      <c r="D35" s="398"/>
      <c r="E35" s="399">
        <f t="shared" ca="1" si="1"/>
        <v>0.19815428641496591</v>
      </c>
      <c r="F35" s="208"/>
      <c r="G35" s="208"/>
      <c r="H35" s="208"/>
      <c r="I35" s="208"/>
      <c r="J35" s="401"/>
      <c r="K35" s="401"/>
      <c r="L35" s="37" t="str">
        <f t="shared" si="2"/>
        <v/>
      </c>
      <c r="M35" s="37" t="str">
        <f t="shared" si="3"/>
        <v/>
      </c>
      <c r="N35" s="37" t="str">
        <f t="shared" si="4"/>
        <v/>
      </c>
      <c r="O35" s="192">
        <f t="shared" si="5"/>
        <v>210</v>
      </c>
      <c r="P35" s="191">
        <f t="shared" si="6"/>
        <v>200</v>
      </c>
      <c r="Q35" s="191">
        <f t="shared" si="7"/>
        <v>10</v>
      </c>
      <c r="R35" s="168"/>
      <c r="S35" s="25"/>
      <c r="T35" s="212"/>
      <c r="U35" s="214"/>
      <c r="V35" s="392"/>
      <c r="W35" s="24"/>
      <c r="X35" s="24"/>
      <c r="Y35" s="24"/>
    </row>
    <row r="36" spans="1:25" x14ac:dyDescent="0.35">
      <c r="A36" s="36">
        <v>31</v>
      </c>
      <c r="B36" s="153"/>
      <c r="C36" s="153"/>
      <c r="D36" s="398"/>
      <c r="E36" s="399">
        <f t="shared" ca="1" si="1"/>
        <v>4.7310095022941034E-3</v>
      </c>
      <c r="F36" s="208"/>
      <c r="G36" s="208"/>
      <c r="H36" s="208"/>
      <c r="I36" s="208"/>
      <c r="J36" s="208"/>
      <c r="K36" s="208"/>
      <c r="L36" s="37" t="str">
        <f t="shared" si="2"/>
        <v/>
      </c>
      <c r="M36" s="37" t="str">
        <f t="shared" si="3"/>
        <v/>
      </c>
      <c r="N36" s="37" t="str">
        <f t="shared" si="4"/>
        <v/>
      </c>
      <c r="O36" s="192">
        <f t="shared" si="5"/>
        <v>211</v>
      </c>
      <c r="P36" s="191">
        <f t="shared" si="6"/>
        <v>200</v>
      </c>
      <c r="Q36" s="191">
        <f t="shared" si="7"/>
        <v>11</v>
      </c>
      <c r="R36" s="168"/>
      <c r="S36" s="25"/>
      <c r="T36" s="212"/>
      <c r="U36" s="214"/>
      <c r="V36" s="392"/>
      <c r="W36" s="24"/>
      <c r="X36" s="24"/>
      <c r="Y36" s="24"/>
    </row>
    <row r="37" spans="1:25" x14ac:dyDescent="0.35">
      <c r="A37" s="36">
        <v>32</v>
      </c>
      <c r="B37" s="153"/>
      <c r="C37" s="153"/>
      <c r="D37" s="398"/>
      <c r="E37" s="399">
        <f t="shared" ca="1" si="1"/>
        <v>0.55368106262729522</v>
      </c>
      <c r="F37" s="208"/>
      <c r="G37" s="208"/>
      <c r="H37" s="208"/>
      <c r="I37" s="208"/>
      <c r="J37" s="208"/>
      <c r="K37" s="208"/>
      <c r="L37" s="37" t="str">
        <f t="shared" si="2"/>
        <v/>
      </c>
      <c r="M37" s="37" t="str">
        <f t="shared" si="3"/>
        <v/>
      </c>
      <c r="N37" s="37" t="str">
        <f t="shared" si="4"/>
        <v/>
      </c>
      <c r="O37" s="192">
        <f t="shared" si="5"/>
        <v>212</v>
      </c>
      <c r="P37" s="191">
        <f t="shared" si="6"/>
        <v>200</v>
      </c>
      <c r="Q37" s="191">
        <f t="shared" si="7"/>
        <v>12</v>
      </c>
      <c r="R37" s="168"/>
      <c r="S37" s="25"/>
      <c r="T37" s="212"/>
      <c r="U37" s="214"/>
      <c r="V37" s="392"/>
    </row>
    <row r="38" spans="1:25" x14ac:dyDescent="0.35">
      <c r="A38" s="36">
        <v>33</v>
      </c>
      <c r="B38" s="153"/>
      <c r="C38" s="153"/>
      <c r="D38" s="398"/>
      <c r="E38" s="399">
        <f t="shared" ref="E38:E69" ca="1" si="8">RAND()</f>
        <v>0.91794480342862628</v>
      </c>
      <c r="F38" s="208"/>
      <c r="G38" s="208"/>
      <c r="H38" s="208"/>
      <c r="I38" s="208"/>
      <c r="J38" s="208"/>
      <c r="K38" s="208"/>
      <c r="L38" s="37" t="str">
        <f t="shared" si="2"/>
        <v/>
      </c>
      <c r="M38" s="37" t="str">
        <f t="shared" si="3"/>
        <v/>
      </c>
      <c r="N38" s="37" t="str">
        <f t="shared" si="4"/>
        <v/>
      </c>
      <c r="O38" s="192">
        <f t="shared" si="5"/>
        <v>213</v>
      </c>
      <c r="P38" s="191">
        <f t="shared" si="6"/>
        <v>200</v>
      </c>
      <c r="Q38" s="191">
        <f t="shared" si="7"/>
        <v>13</v>
      </c>
      <c r="R38" s="168"/>
      <c r="S38" s="25"/>
      <c r="T38" s="212"/>
      <c r="U38" s="214"/>
      <c r="V38" s="392"/>
    </row>
    <row r="39" spans="1:25" x14ac:dyDescent="0.35">
      <c r="A39" s="36">
        <v>34</v>
      </c>
      <c r="B39" s="153"/>
      <c r="C39" s="153"/>
      <c r="D39" s="398"/>
      <c r="E39" s="399">
        <f t="shared" ca="1" si="8"/>
        <v>0.84300711522406413</v>
      </c>
      <c r="F39" s="208"/>
      <c r="G39" s="208"/>
      <c r="H39" s="208"/>
      <c r="I39" s="208"/>
      <c r="J39" s="208"/>
      <c r="K39" s="208"/>
      <c r="L39" s="37" t="str">
        <f t="shared" si="2"/>
        <v/>
      </c>
      <c r="M39" s="37" t="str">
        <f t="shared" si="3"/>
        <v/>
      </c>
      <c r="N39" s="37" t="str">
        <f t="shared" si="4"/>
        <v/>
      </c>
      <c r="O39" s="192">
        <f t="shared" si="5"/>
        <v>214</v>
      </c>
      <c r="P39" s="191">
        <f t="shared" si="6"/>
        <v>200</v>
      </c>
      <c r="Q39" s="191">
        <f t="shared" si="7"/>
        <v>14</v>
      </c>
      <c r="R39" s="168"/>
      <c r="S39" s="25"/>
      <c r="T39" s="212"/>
      <c r="U39" s="214"/>
      <c r="V39" s="392"/>
    </row>
    <row r="40" spans="1:25" x14ac:dyDescent="0.35">
      <c r="A40" s="36">
        <v>35</v>
      </c>
      <c r="B40" s="153"/>
      <c r="C40" s="153"/>
      <c r="D40" s="398"/>
      <c r="E40" s="399">
        <f t="shared" ca="1" si="8"/>
        <v>0.78336803331694427</v>
      </c>
      <c r="F40" s="208"/>
      <c r="G40" s="208"/>
      <c r="H40" s="208"/>
      <c r="I40" s="208"/>
      <c r="J40" s="208"/>
      <c r="K40" s="208"/>
      <c r="L40" s="37" t="str">
        <f t="shared" si="2"/>
        <v/>
      </c>
      <c r="M40" s="37" t="str">
        <f t="shared" si="3"/>
        <v/>
      </c>
      <c r="N40" s="37" t="str">
        <f t="shared" si="4"/>
        <v/>
      </c>
      <c r="O40" s="192">
        <f t="shared" si="5"/>
        <v>215</v>
      </c>
      <c r="P40" s="191">
        <f t="shared" si="6"/>
        <v>200</v>
      </c>
      <c r="Q40" s="191">
        <f t="shared" si="7"/>
        <v>15</v>
      </c>
      <c r="R40" s="168"/>
      <c r="S40" s="25"/>
      <c r="T40" s="212"/>
      <c r="U40" s="214"/>
      <c r="V40" s="392"/>
    </row>
    <row r="41" spans="1:25" x14ac:dyDescent="0.35">
      <c r="A41" s="36">
        <v>36</v>
      </c>
      <c r="B41" s="153"/>
      <c r="C41" s="153"/>
      <c r="D41" s="398"/>
      <c r="E41" s="399">
        <f t="shared" ca="1" si="8"/>
        <v>1.8136249606492849E-2</v>
      </c>
      <c r="F41" s="208"/>
      <c r="G41" s="208"/>
      <c r="H41" s="208"/>
      <c r="I41" s="208"/>
      <c r="J41" s="208"/>
      <c r="K41" s="208"/>
      <c r="L41" s="37" t="str">
        <f t="shared" si="2"/>
        <v/>
      </c>
      <c r="M41" s="37" t="str">
        <f t="shared" si="3"/>
        <v/>
      </c>
      <c r="N41" s="37" t="str">
        <f t="shared" si="4"/>
        <v/>
      </c>
      <c r="O41" s="192">
        <f t="shared" si="5"/>
        <v>216</v>
      </c>
      <c r="P41" s="191">
        <f t="shared" si="6"/>
        <v>200</v>
      </c>
      <c r="Q41" s="191">
        <f t="shared" si="7"/>
        <v>16</v>
      </c>
      <c r="R41" s="168"/>
      <c r="S41" s="25"/>
      <c r="T41" s="390"/>
      <c r="U41" s="391"/>
      <c r="V41" s="392"/>
    </row>
    <row r="42" spans="1:25" x14ac:dyDescent="0.35">
      <c r="A42" s="36">
        <v>37</v>
      </c>
      <c r="B42" s="153"/>
      <c r="C42" s="153"/>
      <c r="D42" s="398"/>
      <c r="E42" s="399">
        <f t="shared" ca="1" si="8"/>
        <v>0.62156722728089264</v>
      </c>
      <c r="F42" s="208"/>
      <c r="G42" s="208"/>
      <c r="H42" s="208"/>
      <c r="I42" s="208"/>
      <c r="J42" s="208"/>
      <c r="K42" s="208"/>
      <c r="L42" s="37" t="str">
        <f t="shared" si="2"/>
        <v/>
      </c>
      <c r="M42" s="37" t="str">
        <f t="shared" si="3"/>
        <v/>
      </c>
      <c r="N42" s="37" t="str">
        <f t="shared" si="4"/>
        <v/>
      </c>
      <c r="O42" s="192">
        <f t="shared" si="5"/>
        <v>217</v>
      </c>
      <c r="P42" s="191">
        <f t="shared" si="6"/>
        <v>200</v>
      </c>
      <c r="Q42" s="191">
        <f t="shared" si="7"/>
        <v>17</v>
      </c>
      <c r="R42" s="168"/>
      <c r="S42" s="25"/>
      <c r="T42" s="390"/>
      <c r="U42" s="391"/>
      <c r="V42" s="392"/>
    </row>
    <row r="43" spans="1:25" x14ac:dyDescent="0.35">
      <c r="A43" s="36">
        <v>38</v>
      </c>
      <c r="B43" s="153"/>
      <c r="C43" s="153"/>
      <c r="D43" s="398"/>
      <c r="E43" s="399">
        <f t="shared" ca="1" si="8"/>
        <v>0.39039110149560741</v>
      </c>
      <c r="F43" s="208"/>
      <c r="G43" s="208"/>
      <c r="H43" s="208"/>
      <c r="I43" s="208"/>
      <c r="J43" s="208"/>
      <c r="K43" s="208"/>
      <c r="L43" s="37" t="str">
        <f t="shared" si="2"/>
        <v/>
      </c>
      <c r="M43" s="37" t="str">
        <f t="shared" si="3"/>
        <v/>
      </c>
      <c r="N43" s="37" t="str">
        <f t="shared" si="4"/>
        <v/>
      </c>
      <c r="O43" s="192">
        <f t="shared" si="5"/>
        <v>218</v>
      </c>
      <c r="P43" s="191">
        <f t="shared" si="6"/>
        <v>200</v>
      </c>
      <c r="Q43" s="191">
        <f t="shared" si="7"/>
        <v>18</v>
      </c>
      <c r="R43" s="168"/>
      <c r="S43" s="25"/>
      <c r="T43" s="390"/>
      <c r="U43" s="391"/>
      <c r="V43" s="392"/>
    </row>
    <row r="44" spans="1:25" x14ac:dyDescent="0.35">
      <c r="A44" s="36">
        <v>39</v>
      </c>
      <c r="B44" s="153"/>
      <c r="C44" s="153"/>
      <c r="D44" s="398"/>
      <c r="E44" s="399">
        <f t="shared" ca="1" si="8"/>
        <v>0.74200807982085948</v>
      </c>
      <c r="F44" s="208"/>
      <c r="G44" s="208"/>
      <c r="H44" s="208"/>
      <c r="I44" s="208"/>
      <c r="J44" s="208"/>
      <c r="K44" s="208"/>
      <c r="L44" s="37" t="str">
        <f t="shared" si="2"/>
        <v/>
      </c>
      <c r="M44" s="37" t="str">
        <f t="shared" si="3"/>
        <v/>
      </c>
      <c r="N44" s="37" t="str">
        <f t="shared" si="4"/>
        <v/>
      </c>
      <c r="O44" s="192">
        <f t="shared" si="5"/>
        <v>219</v>
      </c>
      <c r="P44" s="191">
        <f t="shared" si="6"/>
        <v>200</v>
      </c>
      <c r="Q44" s="191">
        <f t="shared" si="7"/>
        <v>19</v>
      </c>
      <c r="R44" s="168"/>
      <c r="S44" s="25"/>
      <c r="T44" s="390"/>
      <c r="U44" s="391"/>
      <c r="V44" s="392"/>
    </row>
    <row r="45" spans="1:25" x14ac:dyDescent="0.35">
      <c r="A45" s="36">
        <v>40</v>
      </c>
      <c r="B45" s="153"/>
      <c r="C45" s="153"/>
      <c r="D45" s="398"/>
      <c r="E45" s="399">
        <f t="shared" ca="1" si="8"/>
        <v>0.34386654889217538</v>
      </c>
      <c r="F45" s="208"/>
      <c r="G45" s="208"/>
      <c r="H45" s="208"/>
      <c r="I45" s="208"/>
      <c r="J45" s="208"/>
      <c r="K45" s="208"/>
      <c r="L45" s="37" t="str">
        <f t="shared" si="2"/>
        <v/>
      </c>
      <c r="M45" s="37" t="str">
        <f t="shared" si="3"/>
        <v/>
      </c>
      <c r="N45" s="37" t="str">
        <f t="shared" si="4"/>
        <v/>
      </c>
      <c r="O45" s="192">
        <f t="shared" si="5"/>
        <v>220</v>
      </c>
      <c r="P45" s="191">
        <f t="shared" si="6"/>
        <v>200</v>
      </c>
      <c r="Q45" s="191">
        <f t="shared" si="7"/>
        <v>20</v>
      </c>
      <c r="R45" s="168"/>
      <c r="S45" s="25"/>
      <c r="T45" s="390"/>
      <c r="U45" s="391"/>
      <c r="V45" s="392"/>
    </row>
    <row r="46" spans="1:25" x14ac:dyDescent="0.35">
      <c r="A46" s="36">
        <v>41</v>
      </c>
      <c r="B46" s="153"/>
      <c r="C46" s="153"/>
      <c r="D46" s="398"/>
      <c r="E46" s="399">
        <f t="shared" ca="1" si="8"/>
        <v>0.57088809872707957</v>
      </c>
      <c r="F46" s="208"/>
      <c r="G46" s="208"/>
      <c r="H46" s="208"/>
      <c r="I46" s="208"/>
      <c r="J46" s="208"/>
      <c r="K46" s="208"/>
      <c r="L46" s="37" t="str">
        <f t="shared" si="2"/>
        <v/>
      </c>
      <c r="M46" s="37" t="str">
        <f t="shared" si="3"/>
        <v/>
      </c>
      <c r="N46" s="37" t="str">
        <f t="shared" si="4"/>
        <v/>
      </c>
      <c r="O46" s="192">
        <f t="shared" si="5"/>
        <v>301</v>
      </c>
      <c r="P46" s="191">
        <f t="shared" si="6"/>
        <v>300</v>
      </c>
      <c r="Q46" s="191">
        <f t="shared" si="7"/>
        <v>1</v>
      </c>
      <c r="R46" s="168"/>
      <c r="S46" s="25"/>
      <c r="T46" s="390"/>
      <c r="U46" s="391"/>
      <c r="V46" s="392"/>
    </row>
    <row r="47" spans="1:25" x14ac:dyDescent="0.35">
      <c r="A47" s="36">
        <v>42</v>
      </c>
      <c r="B47" s="153"/>
      <c r="C47" s="153"/>
      <c r="D47" s="398"/>
      <c r="E47" s="399">
        <f t="shared" ca="1" si="8"/>
        <v>0.17874060984468709</v>
      </c>
      <c r="F47" s="208"/>
      <c r="G47" s="208"/>
      <c r="H47" s="208"/>
      <c r="I47" s="208"/>
      <c r="J47" s="208"/>
      <c r="K47" s="208"/>
      <c r="L47" s="37" t="str">
        <f t="shared" si="2"/>
        <v/>
      </c>
      <c r="M47" s="37" t="str">
        <f t="shared" si="3"/>
        <v/>
      </c>
      <c r="N47" s="37" t="str">
        <f t="shared" si="4"/>
        <v/>
      </c>
      <c r="O47" s="192">
        <f t="shared" si="5"/>
        <v>302</v>
      </c>
      <c r="P47" s="191">
        <f t="shared" si="6"/>
        <v>300</v>
      </c>
      <c r="Q47" s="191">
        <f t="shared" si="7"/>
        <v>2</v>
      </c>
      <c r="R47" s="168"/>
      <c r="S47" s="25"/>
      <c r="T47" s="390"/>
      <c r="U47" s="391"/>
      <c r="V47" s="392"/>
    </row>
    <row r="48" spans="1:25" x14ac:dyDescent="0.35">
      <c r="A48" s="36">
        <v>43</v>
      </c>
      <c r="B48" s="153"/>
      <c r="C48" s="153"/>
      <c r="D48" s="398"/>
      <c r="E48" s="399">
        <f t="shared" ca="1" si="8"/>
        <v>0.95912171290261516</v>
      </c>
      <c r="F48" s="208"/>
      <c r="G48" s="208"/>
      <c r="H48" s="208"/>
      <c r="I48" s="208"/>
      <c r="J48" s="208"/>
      <c r="K48" s="208"/>
      <c r="L48" s="37" t="str">
        <f t="shared" si="2"/>
        <v/>
      </c>
      <c r="M48" s="37" t="str">
        <f t="shared" si="3"/>
        <v/>
      </c>
      <c r="N48" s="37" t="str">
        <f t="shared" si="4"/>
        <v/>
      </c>
      <c r="O48" s="192">
        <f t="shared" si="5"/>
        <v>303</v>
      </c>
      <c r="P48" s="191">
        <f t="shared" si="6"/>
        <v>300</v>
      </c>
      <c r="Q48" s="191">
        <f t="shared" si="7"/>
        <v>3</v>
      </c>
      <c r="R48" s="168"/>
      <c r="S48" s="25"/>
      <c r="T48" s="390"/>
      <c r="U48" s="391"/>
      <c r="V48" s="392"/>
    </row>
    <row r="49" spans="1:22" x14ac:dyDescent="0.35">
      <c r="A49" s="36">
        <v>44</v>
      </c>
      <c r="B49" s="153"/>
      <c r="C49" s="153"/>
      <c r="D49" s="398"/>
      <c r="E49" s="399">
        <f t="shared" ca="1" si="8"/>
        <v>0.89836844134696803</v>
      </c>
      <c r="F49" s="208"/>
      <c r="G49" s="208"/>
      <c r="H49" s="208"/>
      <c r="I49" s="208"/>
      <c r="J49" s="208"/>
      <c r="K49" s="208"/>
      <c r="L49" s="37" t="str">
        <f t="shared" si="2"/>
        <v/>
      </c>
      <c r="M49" s="37" t="str">
        <f t="shared" si="3"/>
        <v/>
      </c>
      <c r="N49" s="37" t="str">
        <f t="shared" si="4"/>
        <v/>
      </c>
      <c r="O49" s="192">
        <f t="shared" si="5"/>
        <v>304</v>
      </c>
      <c r="P49" s="191">
        <f t="shared" si="6"/>
        <v>300</v>
      </c>
      <c r="Q49" s="191">
        <f t="shared" si="7"/>
        <v>4</v>
      </c>
      <c r="R49" s="168"/>
      <c r="S49" s="25"/>
      <c r="T49" s="390"/>
      <c r="U49" s="391"/>
      <c r="V49" s="392"/>
    </row>
    <row r="50" spans="1:22" x14ac:dyDescent="0.35">
      <c r="A50" s="36">
        <v>45</v>
      </c>
      <c r="B50" s="153"/>
      <c r="C50" s="153"/>
      <c r="D50" s="398"/>
      <c r="E50" s="399">
        <f t="shared" ca="1" si="8"/>
        <v>0.95977332433619411</v>
      </c>
      <c r="F50" s="208"/>
      <c r="G50" s="208"/>
      <c r="H50" s="208"/>
      <c r="I50" s="208"/>
      <c r="J50" s="208"/>
      <c r="K50" s="208"/>
      <c r="L50" s="37" t="str">
        <f t="shared" si="2"/>
        <v/>
      </c>
      <c r="M50" s="37" t="str">
        <f t="shared" si="3"/>
        <v/>
      </c>
      <c r="N50" s="37" t="str">
        <f t="shared" si="4"/>
        <v/>
      </c>
      <c r="O50" s="192">
        <f t="shared" si="5"/>
        <v>305</v>
      </c>
      <c r="P50" s="191">
        <f t="shared" si="6"/>
        <v>300</v>
      </c>
      <c r="Q50" s="191">
        <f t="shared" si="7"/>
        <v>5</v>
      </c>
      <c r="R50" s="168"/>
      <c r="S50" s="25"/>
      <c r="T50" s="390"/>
      <c r="U50" s="391"/>
      <c r="V50" s="392"/>
    </row>
    <row r="51" spans="1:22" x14ac:dyDescent="0.35">
      <c r="A51" s="36">
        <v>46</v>
      </c>
      <c r="B51" s="153"/>
      <c r="C51" s="153"/>
      <c r="D51" s="398"/>
      <c r="E51" s="399">
        <f t="shared" ca="1" si="8"/>
        <v>0.4329160829417309</v>
      </c>
      <c r="F51" s="208"/>
      <c r="G51" s="208"/>
      <c r="H51" s="208"/>
      <c r="I51" s="208"/>
      <c r="J51" s="208"/>
      <c r="K51" s="208"/>
      <c r="L51" s="37" t="str">
        <f t="shared" si="2"/>
        <v/>
      </c>
      <c r="M51" s="37" t="str">
        <f t="shared" si="3"/>
        <v/>
      </c>
      <c r="N51" s="37" t="str">
        <f t="shared" si="4"/>
        <v/>
      </c>
      <c r="O51" s="192">
        <f t="shared" si="5"/>
        <v>306</v>
      </c>
      <c r="P51" s="191">
        <f t="shared" si="6"/>
        <v>300</v>
      </c>
      <c r="Q51" s="191">
        <f t="shared" si="7"/>
        <v>6</v>
      </c>
      <c r="R51" s="168"/>
      <c r="S51" s="25"/>
      <c r="T51" s="390"/>
      <c r="U51" s="391"/>
      <c r="V51" s="392"/>
    </row>
    <row r="52" spans="1:22" x14ac:dyDescent="0.35">
      <c r="A52" s="36">
        <v>47</v>
      </c>
      <c r="B52" s="153"/>
      <c r="C52" s="153"/>
      <c r="D52" s="398"/>
      <c r="E52" s="399">
        <f t="shared" ca="1" si="8"/>
        <v>0.35871558313945262</v>
      </c>
      <c r="F52" s="208"/>
      <c r="G52" s="208"/>
      <c r="H52" s="208"/>
      <c r="I52" s="208"/>
      <c r="J52" s="208"/>
      <c r="K52" s="208"/>
      <c r="L52" s="37" t="str">
        <f t="shared" si="2"/>
        <v/>
      </c>
      <c r="M52" s="37" t="str">
        <f t="shared" si="3"/>
        <v/>
      </c>
      <c r="N52" s="37" t="str">
        <f t="shared" si="4"/>
        <v/>
      </c>
      <c r="O52" s="192">
        <f t="shared" si="5"/>
        <v>307</v>
      </c>
      <c r="P52" s="191">
        <f t="shared" si="6"/>
        <v>300</v>
      </c>
      <c r="Q52" s="191">
        <f t="shared" si="7"/>
        <v>7</v>
      </c>
      <c r="R52" s="168"/>
      <c r="S52" s="25"/>
      <c r="T52" s="390"/>
      <c r="U52" s="391"/>
      <c r="V52" s="392"/>
    </row>
    <row r="53" spans="1:22" x14ac:dyDescent="0.35">
      <c r="A53" s="36">
        <v>48</v>
      </c>
      <c r="B53" s="153"/>
      <c r="C53" s="153"/>
      <c r="D53" s="398"/>
      <c r="E53" s="399">
        <f t="shared" ca="1" si="8"/>
        <v>0.55340477543018229</v>
      </c>
      <c r="F53" s="208"/>
      <c r="G53" s="208"/>
      <c r="H53" s="208"/>
      <c r="I53" s="208"/>
      <c r="J53" s="208"/>
      <c r="K53" s="208"/>
      <c r="L53" s="37" t="str">
        <f t="shared" si="2"/>
        <v/>
      </c>
      <c r="M53" s="37" t="str">
        <f t="shared" si="3"/>
        <v/>
      </c>
      <c r="N53" s="37" t="str">
        <f t="shared" si="4"/>
        <v/>
      </c>
      <c r="O53" s="192">
        <f t="shared" si="5"/>
        <v>308</v>
      </c>
      <c r="P53" s="191">
        <f t="shared" si="6"/>
        <v>300</v>
      </c>
      <c r="Q53" s="191">
        <f t="shared" si="7"/>
        <v>8</v>
      </c>
      <c r="R53" s="168"/>
      <c r="S53" s="25"/>
      <c r="T53" s="390"/>
      <c r="U53" s="391"/>
      <c r="V53" s="392"/>
    </row>
    <row r="54" spans="1:22" x14ac:dyDescent="0.35">
      <c r="A54" s="36">
        <v>49</v>
      </c>
      <c r="B54" s="153"/>
      <c r="C54" s="153"/>
      <c r="D54" s="398"/>
      <c r="E54" s="399">
        <f t="shared" ca="1" si="8"/>
        <v>0.95087449239110378</v>
      </c>
      <c r="F54" s="208"/>
      <c r="G54" s="208"/>
      <c r="H54" s="208"/>
      <c r="I54" s="208"/>
      <c r="J54" s="208"/>
      <c r="K54" s="208"/>
      <c r="L54" s="37" t="str">
        <f t="shared" si="2"/>
        <v/>
      </c>
      <c r="M54" s="37" t="str">
        <f t="shared" si="3"/>
        <v/>
      </c>
      <c r="N54" s="37" t="str">
        <f t="shared" si="4"/>
        <v/>
      </c>
      <c r="O54" s="192">
        <f t="shared" si="5"/>
        <v>309</v>
      </c>
      <c r="P54" s="191">
        <f t="shared" si="6"/>
        <v>300</v>
      </c>
      <c r="Q54" s="191">
        <f t="shared" si="7"/>
        <v>9</v>
      </c>
      <c r="R54" s="168"/>
      <c r="S54" s="25"/>
      <c r="T54" s="390"/>
      <c r="U54" s="391"/>
      <c r="V54" s="392"/>
    </row>
    <row r="55" spans="1:22" x14ac:dyDescent="0.35">
      <c r="A55" s="36">
        <v>50</v>
      </c>
      <c r="B55" s="153"/>
      <c r="C55" s="153"/>
      <c r="D55" s="398"/>
      <c r="E55" s="399">
        <f t="shared" ca="1" si="8"/>
        <v>0.70517159791205652</v>
      </c>
      <c r="F55" s="208"/>
      <c r="G55" s="208"/>
      <c r="H55" s="208"/>
      <c r="I55" s="208"/>
      <c r="J55" s="208"/>
      <c r="K55" s="208"/>
      <c r="L55" s="37" t="str">
        <f t="shared" si="2"/>
        <v/>
      </c>
      <c r="M55" s="37" t="str">
        <f t="shared" si="3"/>
        <v/>
      </c>
      <c r="N55" s="37" t="str">
        <f t="shared" si="4"/>
        <v/>
      </c>
      <c r="O55" s="192">
        <f t="shared" si="5"/>
        <v>310</v>
      </c>
      <c r="P55" s="191">
        <f t="shared" si="6"/>
        <v>300</v>
      </c>
      <c r="Q55" s="191">
        <f t="shared" si="7"/>
        <v>10</v>
      </c>
      <c r="R55" s="168"/>
      <c r="S55" s="25"/>
      <c r="T55" s="390"/>
      <c r="U55" s="391"/>
      <c r="V55" s="392"/>
    </row>
    <row r="56" spans="1:22" x14ac:dyDescent="0.35">
      <c r="A56" s="36">
        <v>51</v>
      </c>
      <c r="B56" s="153"/>
      <c r="C56" s="153"/>
      <c r="D56" s="398"/>
      <c r="E56" s="399">
        <f t="shared" ca="1" si="8"/>
        <v>0.59494650790785342</v>
      </c>
      <c r="F56" s="208"/>
      <c r="G56" s="208"/>
      <c r="H56" s="208"/>
      <c r="I56" s="208"/>
      <c r="J56" s="208"/>
      <c r="K56" s="208"/>
      <c r="L56" s="37" t="str">
        <f t="shared" si="2"/>
        <v/>
      </c>
      <c r="M56" s="37" t="str">
        <f t="shared" si="3"/>
        <v/>
      </c>
      <c r="N56" s="37" t="str">
        <f t="shared" si="4"/>
        <v/>
      </c>
      <c r="O56" s="192">
        <f t="shared" si="5"/>
        <v>311</v>
      </c>
      <c r="P56" s="191">
        <f t="shared" si="6"/>
        <v>300</v>
      </c>
      <c r="Q56" s="191">
        <f t="shared" si="7"/>
        <v>11</v>
      </c>
      <c r="R56" s="168"/>
      <c r="S56" s="25"/>
      <c r="T56" s="390"/>
      <c r="U56" s="391"/>
      <c r="V56" s="392"/>
    </row>
    <row r="57" spans="1:22" x14ac:dyDescent="0.35">
      <c r="A57" s="36">
        <v>52</v>
      </c>
      <c r="B57" s="153"/>
      <c r="C57" s="153"/>
      <c r="D57" s="398"/>
      <c r="E57" s="399">
        <f t="shared" ca="1" si="8"/>
        <v>0.72404856585090382</v>
      </c>
      <c r="F57" s="208"/>
      <c r="G57" s="208"/>
      <c r="H57" s="208"/>
      <c r="I57" s="208"/>
      <c r="J57" s="208"/>
      <c r="K57" s="208"/>
      <c r="L57" s="37" t="str">
        <f t="shared" si="2"/>
        <v/>
      </c>
      <c r="M57" s="37" t="str">
        <f t="shared" si="3"/>
        <v/>
      </c>
      <c r="N57" s="37" t="str">
        <f t="shared" si="4"/>
        <v/>
      </c>
      <c r="O57" s="192">
        <f t="shared" si="5"/>
        <v>312</v>
      </c>
      <c r="P57" s="191">
        <f t="shared" si="6"/>
        <v>300</v>
      </c>
      <c r="Q57" s="191">
        <f t="shared" si="7"/>
        <v>12</v>
      </c>
      <c r="R57" s="168"/>
      <c r="S57" s="25"/>
      <c r="T57" s="390"/>
      <c r="U57" s="391"/>
      <c r="V57" s="392"/>
    </row>
    <row r="58" spans="1:22" x14ac:dyDescent="0.35">
      <c r="A58" s="36">
        <v>53</v>
      </c>
      <c r="B58" s="153"/>
      <c r="C58" s="153"/>
      <c r="D58" s="398"/>
      <c r="E58" s="399">
        <f t="shared" ca="1" si="8"/>
        <v>2.2125906375704774E-2</v>
      </c>
      <c r="F58" s="208"/>
      <c r="G58" s="208"/>
      <c r="H58" s="208"/>
      <c r="I58" s="208"/>
      <c r="J58" s="208"/>
      <c r="K58" s="208"/>
      <c r="L58" s="37" t="str">
        <f t="shared" si="2"/>
        <v/>
      </c>
      <c r="M58" s="37" t="str">
        <f t="shared" si="3"/>
        <v/>
      </c>
      <c r="N58" s="37" t="str">
        <f t="shared" si="4"/>
        <v/>
      </c>
      <c r="O58" s="192">
        <f t="shared" si="5"/>
        <v>313</v>
      </c>
      <c r="P58" s="191">
        <f t="shared" si="6"/>
        <v>300</v>
      </c>
      <c r="Q58" s="191">
        <f t="shared" si="7"/>
        <v>13</v>
      </c>
      <c r="R58" s="168"/>
      <c r="S58" s="25"/>
      <c r="T58" s="390"/>
      <c r="U58" s="391"/>
      <c r="V58" s="392"/>
    </row>
    <row r="59" spans="1:22" x14ac:dyDescent="0.35">
      <c r="A59" s="36">
        <v>54</v>
      </c>
      <c r="B59" s="153"/>
      <c r="C59" s="153"/>
      <c r="D59" s="398"/>
      <c r="E59" s="399">
        <f t="shared" ca="1" si="8"/>
        <v>0.98297444325599326</v>
      </c>
      <c r="F59" s="208"/>
      <c r="G59" s="208"/>
      <c r="H59" s="208"/>
      <c r="I59" s="208"/>
      <c r="J59" s="208"/>
      <c r="K59" s="208"/>
      <c r="L59" s="37" t="str">
        <f t="shared" si="2"/>
        <v/>
      </c>
      <c r="M59" s="37" t="str">
        <f t="shared" si="3"/>
        <v/>
      </c>
      <c r="N59" s="37" t="str">
        <f t="shared" si="4"/>
        <v/>
      </c>
      <c r="O59" s="192">
        <f t="shared" si="5"/>
        <v>314</v>
      </c>
      <c r="P59" s="191">
        <f t="shared" si="6"/>
        <v>300</v>
      </c>
      <c r="Q59" s="191">
        <f t="shared" si="7"/>
        <v>14</v>
      </c>
      <c r="R59" s="168"/>
      <c r="S59" s="25"/>
      <c r="T59" s="142"/>
      <c r="V59" s="392"/>
    </row>
    <row r="60" spans="1:22" x14ac:dyDescent="0.35">
      <c r="A60" s="36">
        <v>55</v>
      </c>
      <c r="B60" s="153"/>
      <c r="C60" s="153"/>
      <c r="D60" s="398"/>
      <c r="E60" s="399">
        <f t="shared" ca="1" si="8"/>
        <v>0.63504346459779248</v>
      </c>
      <c r="F60" s="208"/>
      <c r="G60" s="208"/>
      <c r="H60" s="208"/>
      <c r="I60" s="208"/>
      <c r="J60" s="208"/>
      <c r="K60" s="208"/>
      <c r="L60" s="37" t="str">
        <f t="shared" si="2"/>
        <v/>
      </c>
      <c r="M60" s="37" t="str">
        <f t="shared" si="3"/>
        <v/>
      </c>
      <c r="N60" s="37" t="str">
        <f t="shared" si="4"/>
        <v/>
      </c>
      <c r="O60" s="192">
        <f t="shared" si="5"/>
        <v>315</v>
      </c>
      <c r="P60" s="191">
        <f t="shared" si="6"/>
        <v>300</v>
      </c>
      <c r="Q60" s="191">
        <f t="shared" si="7"/>
        <v>15</v>
      </c>
      <c r="R60" s="168"/>
      <c r="S60" s="25"/>
      <c r="T60" s="142"/>
      <c r="V60" s="392"/>
    </row>
    <row r="61" spans="1:22" x14ac:dyDescent="0.35">
      <c r="A61" s="36">
        <v>56</v>
      </c>
      <c r="B61" s="153"/>
      <c r="C61" s="153"/>
      <c r="D61" s="398"/>
      <c r="E61" s="399">
        <f t="shared" ca="1" si="8"/>
        <v>0.59117998789527315</v>
      </c>
      <c r="F61" s="208"/>
      <c r="G61" s="208"/>
      <c r="H61" s="208"/>
      <c r="I61" s="208"/>
      <c r="J61" s="208"/>
      <c r="K61" s="208"/>
      <c r="L61" s="37" t="str">
        <f t="shared" si="2"/>
        <v/>
      </c>
      <c r="M61" s="37" t="str">
        <f t="shared" si="3"/>
        <v/>
      </c>
      <c r="N61" s="37" t="str">
        <f t="shared" si="4"/>
        <v/>
      </c>
      <c r="O61" s="192">
        <f t="shared" si="5"/>
        <v>316</v>
      </c>
      <c r="P61" s="191">
        <f t="shared" si="6"/>
        <v>300</v>
      </c>
      <c r="Q61" s="191">
        <f t="shared" si="7"/>
        <v>16</v>
      </c>
      <c r="R61" s="168"/>
      <c r="S61" s="25"/>
      <c r="T61" s="142"/>
      <c r="V61" s="392"/>
    </row>
    <row r="62" spans="1:22" x14ac:dyDescent="0.35">
      <c r="A62" s="36">
        <v>57</v>
      </c>
      <c r="B62" s="153"/>
      <c r="C62" s="153"/>
      <c r="D62" s="398"/>
      <c r="E62" s="399">
        <f t="shared" ca="1" si="8"/>
        <v>0.75388052981782983</v>
      </c>
      <c r="F62" s="208"/>
      <c r="G62" s="208"/>
      <c r="H62" s="208"/>
      <c r="I62" s="208"/>
      <c r="J62" s="208"/>
      <c r="K62" s="208"/>
      <c r="L62" s="37" t="str">
        <f t="shared" si="2"/>
        <v/>
      </c>
      <c r="M62" s="37" t="str">
        <f t="shared" si="3"/>
        <v/>
      </c>
      <c r="N62" s="37" t="str">
        <f t="shared" si="4"/>
        <v/>
      </c>
      <c r="O62" s="192">
        <f t="shared" si="5"/>
        <v>317</v>
      </c>
      <c r="P62" s="191">
        <f t="shared" si="6"/>
        <v>300</v>
      </c>
      <c r="Q62" s="191">
        <f t="shared" si="7"/>
        <v>17</v>
      </c>
      <c r="R62" s="168"/>
      <c r="S62" s="25"/>
      <c r="T62" s="142"/>
      <c r="V62" s="392"/>
    </row>
    <row r="63" spans="1:22" x14ac:dyDescent="0.35">
      <c r="A63" s="36">
        <v>58</v>
      </c>
      <c r="B63" s="153"/>
      <c r="C63" s="153"/>
      <c r="D63" s="398"/>
      <c r="E63" s="399">
        <f t="shared" ca="1" si="8"/>
        <v>0.45854909338135641</v>
      </c>
      <c r="F63" s="208"/>
      <c r="G63" s="208"/>
      <c r="H63" s="208"/>
      <c r="I63" s="208"/>
      <c r="J63" s="208"/>
      <c r="K63" s="208"/>
      <c r="L63" s="37" t="str">
        <f t="shared" si="2"/>
        <v/>
      </c>
      <c r="M63" s="37" t="str">
        <f t="shared" si="3"/>
        <v/>
      </c>
      <c r="N63" s="37" t="str">
        <f t="shared" si="4"/>
        <v/>
      </c>
      <c r="O63" s="192">
        <f t="shared" si="5"/>
        <v>318</v>
      </c>
      <c r="P63" s="191">
        <f t="shared" si="6"/>
        <v>300</v>
      </c>
      <c r="Q63" s="191">
        <f t="shared" si="7"/>
        <v>18</v>
      </c>
      <c r="R63" s="168"/>
      <c r="S63" s="25"/>
      <c r="T63" s="142"/>
      <c r="V63" s="392"/>
    </row>
    <row r="64" spans="1:22" x14ac:dyDescent="0.35">
      <c r="A64" s="36">
        <v>59</v>
      </c>
      <c r="B64" s="153"/>
      <c r="C64" s="153"/>
      <c r="D64" s="398"/>
      <c r="E64" s="399">
        <f t="shared" ca="1" si="8"/>
        <v>0.70935373590510631</v>
      </c>
      <c r="F64" s="208"/>
      <c r="G64" s="208"/>
      <c r="H64" s="208"/>
      <c r="I64" s="208"/>
      <c r="J64" s="208"/>
      <c r="K64" s="208"/>
      <c r="L64" s="37" t="str">
        <f t="shared" si="2"/>
        <v/>
      </c>
      <c r="M64" s="37" t="str">
        <f t="shared" si="3"/>
        <v/>
      </c>
      <c r="N64" s="37" t="str">
        <f t="shared" si="4"/>
        <v/>
      </c>
      <c r="O64" s="192">
        <f t="shared" si="5"/>
        <v>319</v>
      </c>
      <c r="P64" s="191">
        <f t="shared" si="6"/>
        <v>300</v>
      </c>
      <c r="Q64" s="191">
        <f t="shared" si="7"/>
        <v>19</v>
      </c>
      <c r="R64" s="168"/>
      <c r="S64" s="25"/>
      <c r="T64" s="142"/>
      <c r="V64" s="392"/>
    </row>
    <row r="65" spans="1:22" x14ac:dyDescent="0.35">
      <c r="A65" s="36">
        <v>60</v>
      </c>
      <c r="B65" s="153"/>
      <c r="C65" s="153"/>
      <c r="D65" s="398"/>
      <c r="E65" s="399">
        <f t="shared" ca="1" si="8"/>
        <v>0.9134769402557058</v>
      </c>
      <c r="F65" s="208"/>
      <c r="G65" s="208"/>
      <c r="H65" s="208"/>
      <c r="I65" s="208"/>
      <c r="J65" s="208"/>
      <c r="K65" s="208"/>
      <c r="L65" s="37" t="str">
        <f t="shared" si="2"/>
        <v/>
      </c>
      <c r="M65" s="37" t="str">
        <f t="shared" si="3"/>
        <v/>
      </c>
      <c r="N65" s="37" t="str">
        <f t="shared" si="4"/>
        <v/>
      </c>
      <c r="O65" s="192">
        <f t="shared" si="5"/>
        <v>320</v>
      </c>
      <c r="P65" s="191">
        <f t="shared" si="6"/>
        <v>300</v>
      </c>
      <c r="Q65" s="191">
        <f t="shared" si="7"/>
        <v>20</v>
      </c>
      <c r="R65" s="168"/>
      <c r="S65" s="25"/>
      <c r="T65" s="142"/>
      <c r="V65" s="392"/>
    </row>
    <row r="66" spans="1:22" x14ac:dyDescent="0.35">
      <c r="A66" s="36">
        <v>61</v>
      </c>
      <c r="B66" s="153"/>
      <c r="C66" s="153"/>
      <c r="D66" s="398"/>
      <c r="E66" s="399">
        <f t="shared" ca="1" si="8"/>
        <v>0.94686074670439369</v>
      </c>
      <c r="F66" s="208"/>
      <c r="G66" s="208"/>
      <c r="H66" s="208"/>
      <c r="I66" s="208"/>
      <c r="J66" s="208"/>
      <c r="K66" s="208"/>
      <c r="L66" s="37" t="str">
        <f t="shared" si="2"/>
        <v/>
      </c>
      <c r="M66" s="37" t="str">
        <f t="shared" si="3"/>
        <v/>
      </c>
      <c r="N66" s="37" t="str">
        <f t="shared" si="4"/>
        <v/>
      </c>
      <c r="O66" s="192">
        <f t="shared" si="5"/>
        <v>401</v>
      </c>
      <c r="P66" s="191">
        <f t="shared" si="6"/>
        <v>400</v>
      </c>
      <c r="Q66" s="191">
        <f t="shared" si="7"/>
        <v>1</v>
      </c>
      <c r="R66" s="168"/>
      <c r="S66" s="25"/>
      <c r="T66" s="142"/>
      <c r="V66" s="392"/>
    </row>
    <row r="67" spans="1:22" x14ac:dyDescent="0.35">
      <c r="A67" s="36">
        <v>62</v>
      </c>
      <c r="B67" s="153"/>
      <c r="C67" s="153"/>
      <c r="D67" s="398"/>
      <c r="E67" s="399">
        <f t="shared" ca="1" si="8"/>
        <v>0.46028569327818614</v>
      </c>
      <c r="F67" s="208"/>
      <c r="G67" s="208"/>
      <c r="H67" s="208"/>
      <c r="I67" s="208"/>
      <c r="J67" s="208"/>
      <c r="K67" s="208"/>
      <c r="L67" s="37" t="str">
        <f t="shared" si="2"/>
        <v/>
      </c>
      <c r="M67" s="37" t="str">
        <f t="shared" si="3"/>
        <v/>
      </c>
      <c r="N67" s="37" t="str">
        <f t="shared" si="4"/>
        <v/>
      </c>
      <c r="O67" s="192">
        <f t="shared" si="5"/>
        <v>402</v>
      </c>
      <c r="P67" s="191">
        <f t="shared" si="6"/>
        <v>400</v>
      </c>
      <c r="Q67" s="191">
        <f t="shared" si="7"/>
        <v>2</v>
      </c>
      <c r="R67" s="168"/>
      <c r="S67" s="25"/>
      <c r="T67" s="142"/>
      <c r="V67" s="392"/>
    </row>
    <row r="68" spans="1:22" x14ac:dyDescent="0.35">
      <c r="A68" s="36">
        <v>63</v>
      </c>
      <c r="B68" s="153"/>
      <c r="C68" s="153"/>
      <c r="D68" s="398"/>
      <c r="E68" s="399">
        <f t="shared" ca="1" si="8"/>
        <v>0.94822047134540521</v>
      </c>
      <c r="F68" s="208"/>
      <c r="G68" s="208"/>
      <c r="H68" s="208"/>
      <c r="I68" s="208"/>
      <c r="J68" s="208"/>
      <c r="K68" s="208"/>
      <c r="L68" s="37" t="str">
        <f t="shared" si="2"/>
        <v/>
      </c>
      <c r="M68" s="37" t="str">
        <f t="shared" si="3"/>
        <v/>
      </c>
      <c r="N68" s="37" t="str">
        <f t="shared" si="4"/>
        <v/>
      </c>
      <c r="O68" s="192">
        <f t="shared" si="5"/>
        <v>403</v>
      </c>
      <c r="P68" s="191">
        <f t="shared" si="6"/>
        <v>400</v>
      </c>
      <c r="Q68" s="191">
        <f t="shared" si="7"/>
        <v>3</v>
      </c>
      <c r="R68" s="168"/>
      <c r="S68" s="25"/>
      <c r="T68" s="142"/>
      <c r="V68" s="392"/>
    </row>
    <row r="69" spans="1:22" x14ac:dyDescent="0.35">
      <c r="A69" s="36">
        <v>64</v>
      </c>
      <c r="B69" s="153"/>
      <c r="C69" s="153"/>
      <c r="D69" s="398"/>
      <c r="E69" s="399">
        <f t="shared" ca="1" si="8"/>
        <v>0.82194070023930943</v>
      </c>
      <c r="F69" s="208"/>
      <c r="G69" s="208"/>
      <c r="H69" s="208"/>
      <c r="I69" s="208"/>
      <c r="J69" s="208"/>
      <c r="K69" s="208"/>
      <c r="L69" s="37" t="str">
        <f t="shared" si="2"/>
        <v/>
      </c>
      <c r="M69" s="37" t="str">
        <f t="shared" si="3"/>
        <v/>
      </c>
      <c r="N69" s="37" t="str">
        <f t="shared" si="4"/>
        <v/>
      </c>
      <c r="O69" s="192">
        <f t="shared" si="5"/>
        <v>404</v>
      </c>
      <c r="P69" s="191">
        <f t="shared" si="6"/>
        <v>400</v>
      </c>
      <c r="Q69" s="191">
        <f t="shared" si="7"/>
        <v>4</v>
      </c>
      <c r="R69" s="168"/>
      <c r="S69" s="25"/>
      <c r="T69" s="142"/>
      <c r="V69" s="392"/>
    </row>
    <row r="70" spans="1:22" x14ac:dyDescent="0.35">
      <c r="A70" s="36">
        <v>65</v>
      </c>
      <c r="B70" s="153"/>
      <c r="C70" s="153"/>
      <c r="D70" s="398"/>
      <c r="E70" s="399">
        <f t="shared" ref="E70:E85" ca="1" si="9">RAND()</f>
        <v>0.6135621366963393</v>
      </c>
      <c r="F70" s="208"/>
      <c r="G70" s="208"/>
      <c r="H70" s="208"/>
      <c r="I70" s="208"/>
      <c r="J70" s="208"/>
      <c r="K70" s="208"/>
      <c r="L70" s="37" t="str">
        <f t="shared" si="2"/>
        <v/>
      </c>
      <c r="M70" s="37" t="str">
        <f t="shared" si="3"/>
        <v/>
      </c>
      <c r="N70" s="37" t="str">
        <f t="shared" si="4"/>
        <v/>
      </c>
      <c r="O70" s="192">
        <f t="shared" si="5"/>
        <v>405</v>
      </c>
      <c r="P70" s="191">
        <f t="shared" si="6"/>
        <v>400</v>
      </c>
      <c r="Q70" s="191">
        <f t="shared" si="7"/>
        <v>5</v>
      </c>
      <c r="R70" s="168"/>
      <c r="S70" s="25"/>
      <c r="T70" s="142"/>
      <c r="V70" s="392"/>
    </row>
    <row r="71" spans="1:22" x14ac:dyDescent="0.35">
      <c r="A71" s="36">
        <v>66</v>
      </c>
      <c r="B71" s="153"/>
      <c r="C71" s="153"/>
      <c r="D71" s="398"/>
      <c r="E71" s="399">
        <f t="shared" ca="1" si="9"/>
        <v>0.75181033855457124</v>
      </c>
      <c r="F71" s="208"/>
      <c r="G71" s="208"/>
      <c r="H71" s="208"/>
      <c r="I71" s="208"/>
      <c r="J71" s="208"/>
      <c r="K71" s="208"/>
      <c r="L71" s="37" t="str">
        <f t="shared" ref="L71:L134" si="10">IF(AND(H71="Y",J71="Y"),"Y","")</f>
        <v/>
      </c>
      <c r="M71" s="37" t="str">
        <f t="shared" ref="M71:M134" si="11">IF(AND(I71="Y",K71="Y"),"Y","")</f>
        <v/>
      </c>
      <c r="N71" s="37" t="str">
        <f t="shared" ref="N71:N134" si="12">IF(AND(L71="Y",M71="Y"),"Y","")</f>
        <v/>
      </c>
      <c r="O71" s="192">
        <f t="shared" ref="O71:O134" si="13">P71+Q71</f>
        <v>406</v>
      </c>
      <c r="P71" s="191">
        <f t="shared" si="6"/>
        <v>400</v>
      </c>
      <c r="Q71" s="191">
        <f t="shared" si="7"/>
        <v>6</v>
      </c>
      <c r="R71" s="168"/>
      <c r="S71" s="25"/>
      <c r="T71" s="142"/>
      <c r="V71" s="392"/>
    </row>
    <row r="72" spans="1:22" x14ac:dyDescent="0.35">
      <c r="A72" s="36">
        <v>67</v>
      </c>
      <c r="B72" s="153"/>
      <c r="C72" s="153"/>
      <c r="D72" s="398"/>
      <c r="E72" s="399">
        <f t="shared" ca="1" si="9"/>
        <v>0.14841266386688146</v>
      </c>
      <c r="F72" s="208"/>
      <c r="G72" s="208"/>
      <c r="H72" s="208"/>
      <c r="I72" s="208"/>
      <c r="J72" s="208"/>
      <c r="K72" s="208"/>
      <c r="L72" s="37" t="str">
        <f t="shared" si="10"/>
        <v/>
      </c>
      <c r="M72" s="37" t="str">
        <f t="shared" si="11"/>
        <v/>
      </c>
      <c r="N72" s="37" t="str">
        <f t="shared" si="12"/>
        <v/>
      </c>
      <c r="O72" s="192">
        <f t="shared" si="13"/>
        <v>407</v>
      </c>
      <c r="P72" s="191">
        <f t="shared" ref="P72:P135" si="14">IF(Q71=$T$7,P71+100,P71)</f>
        <v>400</v>
      </c>
      <c r="Q72" s="191">
        <f t="shared" ref="Q72:Q135" si="15">IF(Q71=$T$7,$T$6,Q71+1)</f>
        <v>7</v>
      </c>
      <c r="R72" s="168"/>
      <c r="S72" s="25"/>
      <c r="T72" s="142"/>
      <c r="V72" s="392"/>
    </row>
    <row r="73" spans="1:22" x14ac:dyDescent="0.35">
      <c r="A73" s="36">
        <v>68</v>
      </c>
      <c r="B73" s="153"/>
      <c r="C73" s="153"/>
      <c r="D73" s="398"/>
      <c r="E73" s="399">
        <f t="shared" ca="1" si="9"/>
        <v>0.64745875005652243</v>
      </c>
      <c r="F73" s="208"/>
      <c r="G73" s="208"/>
      <c r="H73" s="208"/>
      <c r="I73" s="208"/>
      <c r="J73" s="208"/>
      <c r="K73" s="208"/>
      <c r="L73" s="37" t="str">
        <f t="shared" si="10"/>
        <v/>
      </c>
      <c r="M73" s="37" t="str">
        <f t="shared" si="11"/>
        <v/>
      </c>
      <c r="N73" s="37" t="str">
        <f t="shared" si="12"/>
        <v/>
      </c>
      <c r="O73" s="192">
        <f t="shared" si="13"/>
        <v>408</v>
      </c>
      <c r="P73" s="191">
        <f t="shared" si="14"/>
        <v>400</v>
      </c>
      <c r="Q73" s="191">
        <f t="shared" si="15"/>
        <v>8</v>
      </c>
      <c r="R73" s="168"/>
      <c r="S73" s="25"/>
      <c r="T73" s="142"/>
      <c r="V73" s="392"/>
    </row>
    <row r="74" spans="1:22" x14ac:dyDescent="0.35">
      <c r="A74" s="36">
        <v>69</v>
      </c>
      <c r="B74" s="153"/>
      <c r="C74" s="153"/>
      <c r="D74" s="398"/>
      <c r="E74" s="399">
        <f t="shared" ca="1" si="9"/>
        <v>5.7032519086899214E-3</v>
      </c>
      <c r="F74" s="208"/>
      <c r="G74" s="208"/>
      <c r="H74" s="208"/>
      <c r="I74" s="208"/>
      <c r="J74" s="208"/>
      <c r="K74" s="208"/>
      <c r="L74" s="37" t="str">
        <f t="shared" si="10"/>
        <v/>
      </c>
      <c r="M74" s="37" t="str">
        <f t="shared" si="11"/>
        <v/>
      </c>
      <c r="N74" s="37" t="str">
        <f t="shared" si="12"/>
        <v/>
      </c>
      <c r="O74" s="192">
        <f t="shared" si="13"/>
        <v>409</v>
      </c>
      <c r="P74" s="191">
        <f t="shared" si="14"/>
        <v>400</v>
      </c>
      <c r="Q74" s="191">
        <f t="shared" si="15"/>
        <v>9</v>
      </c>
      <c r="R74" s="168"/>
      <c r="S74" s="25"/>
      <c r="T74" s="142"/>
      <c r="V74" s="392"/>
    </row>
    <row r="75" spans="1:22" x14ac:dyDescent="0.35">
      <c r="A75" s="36">
        <v>70</v>
      </c>
      <c r="B75" s="153"/>
      <c r="C75" s="153"/>
      <c r="D75" s="398"/>
      <c r="E75" s="399">
        <f t="shared" ca="1" si="9"/>
        <v>0.40721780292567988</v>
      </c>
      <c r="F75" s="208"/>
      <c r="G75" s="208"/>
      <c r="H75" s="208"/>
      <c r="I75" s="208"/>
      <c r="J75" s="208"/>
      <c r="K75" s="208"/>
      <c r="L75" s="37" t="str">
        <f t="shared" si="10"/>
        <v/>
      </c>
      <c r="M75" s="37" t="str">
        <f t="shared" si="11"/>
        <v/>
      </c>
      <c r="N75" s="37" t="str">
        <f t="shared" si="12"/>
        <v/>
      </c>
      <c r="O75" s="192">
        <f t="shared" si="13"/>
        <v>410</v>
      </c>
      <c r="P75" s="191">
        <f t="shared" si="14"/>
        <v>400</v>
      </c>
      <c r="Q75" s="191">
        <f t="shared" si="15"/>
        <v>10</v>
      </c>
      <c r="R75" s="168"/>
      <c r="S75" s="25"/>
      <c r="T75" s="142"/>
      <c r="V75" s="392"/>
    </row>
    <row r="76" spans="1:22" x14ac:dyDescent="0.35">
      <c r="A76" s="36">
        <v>71</v>
      </c>
      <c r="B76" s="153"/>
      <c r="C76" s="153"/>
      <c r="D76" s="398"/>
      <c r="E76" s="399">
        <f t="shared" ca="1" si="9"/>
        <v>0.36333200525389497</v>
      </c>
      <c r="F76" s="208"/>
      <c r="G76" s="208"/>
      <c r="H76" s="208"/>
      <c r="I76" s="208"/>
      <c r="J76" s="208"/>
      <c r="K76" s="208"/>
      <c r="L76" s="37" t="str">
        <f t="shared" si="10"/>
        <v/>
      </c>
      <c r="M76" s="37" t="str">
        <f t="shared" si="11"/>
        <v/>
      </c>
      <c r="N76" s="37" t="str">
        <f t="shared" si="12"/>
        <v/>
      </c>
      <c r="O76" s="192">
        <f t="shared" si="13"/>
        <v>411</v>
      </c>
      <c r="P76" s="191">
        <f t="shared" si="14"/>
        <v>400</v>
      </c>
      <c r="Q76" s="191">
        <f t="shared" si="15"/>
        <v>11</v>
      </c>
      <c r="R76" s="168"/>
      <c r="S76" s="25"/>
      <c r="T76" s="142"/>
      <c r="V76" s="392"/>
    </row>
    <row r="77" spans="1:22" x14ac:dyDescent="0.35">
      <c r="A77" s="36">
        <v>72</v>
      </c>
      <c r="B77" s="153"/>
      <c r="C77" s="153"/>
      <c r="D77" s="398"/>
      <c r="E77" s="399">
        <f t="shared" ca="1" si="9"/>
        <v>0.73589242789985776</v>
      </c>
      <c r="F77" s="208"/>
      <c r="G77" s="208"/>
      <c r="H77" s="208"/>
      <c r="I77" s="208"/>
      <c r="J77" s="208"/>
      <c r="K77" s="208"/>
      <c r="L77" s="37" t="str">
        <f t="shared" si="10"/>
        <v/>
      </c>
      <c r="M77" s="37" t="str">
        <f t="shared" si="11"/>
        <v/>
      </c>
      <c r="N77" s="37" t="str">
        <f t="shared" si="12"/>
        <v/>
      </c>
      <c r="O77" s="192">
        <f t="shared" si="13"/>
        <v>412</v>
      </c>
      <c r="P77" s="191">
        <f t="shared" si="14"/>
        <v>400</v>
      </c>
      <c r="Q77" s="191">
        <f t="shared" si="15"/>
        <v>12</v>
      </c>
      <c r="R77" s="168"/>
      <c r="S77" s="25"/>
      <c r="T77" s="142"/>
      <c r="V77" s="392"/>
    </row>
    <row r="78" spans="1:22" x14ac:dyDescent="0.35">
      <c r="A78" s="36">
        <v>73</v>
      </c>
      <c r="B78" s="153"/>
      <c r="C78" s="153"/>
      <c r="D78" s="398"/>
      <c r="E78" s="399">
        <f t="shared" ca="1" si="9"/>
        <v>0.2760954703814007</v>
      </c>
      <c r="F78" s="208"/>
      <c r="G78" s="208"/>
      <c r="H78" s="208"/>
      <c r="I78" s="208"/>
      <c r="J78" s="208"/>
      <c r="K78" s="208"/>
      <c r="L78" s="37" t="str">
        <f t="shared" si="10"/>
        <v/>
      </c>
      <c r="M78" s="37" t="str">
        <f t="shared" si="11"/>
        <v/>
      </c>
      <c r="N78" s="37" t="str">
        <f t="shared" si="12"/>
        <v/>
      </c>
      <c r="O78" s="192">
        <f t="shared" si="13"/>
        <v>413</v>
      </c>
      <c r="P78" s="191">
        <f t="shared" si="14"/>
        <v>400</v>
      </c>
      <c r="Q78" s="191">
        <f t="shared" si="15"/>
        <v>13</v>
      </c>
      <c r="R78" s="168"/>
      <c r="S78" s="25"/>
      <c r="T78" s="142"/>
      <c r="V78" s="392"/>
    </row>
    <row r="79" spans="1:22" x14ac:dyDescent="0.35">
      <c r="A79" s="36">
        <v>74</v>
      </c>
      <c r="B79" s="153"/>
      <c r="C79" s="153"/>
      <c r="D79" s="398"/>
      <c r="E79" s="399">
        <f t="shared" ca="1" si="9"/>
        <v>0.12419454412714548</v>
      </c>
      <c r="F79" s="208"/>
      <c r="G79" s="208"/>
      <c r="H79" s="208"/>
      <c r="I79" s="208"/>
      <c r="J79" s="208"/>
      <c r="K79" s="208"/>
      <c r="L79" s="37" t="str">
        <f t="shared" si="10"/>
        <v/>
      </c>
      <c r="M79" s="37" t="str">
        <f t="shared" si="11"/>
        <v/>
      </c>
      <c r="N79" s="37" t="str">
        <f t="shared" si="12"/>
        <v/>
      </c>
      <c r="O79" s="192">
        <f t="shared" si="13"/>
        <v>414</v>
      </c>
      <c r="P79" s="191">
        <f t="shared" si="14"/>
        <v>400</v>
      </c>
      <c r="Q79" s="191">
        <f t="shared" si="15"/>
        <v>14</v>
      </c>
      <c r="R79" s="168"/>
      <c r="S79" s="25"/>
      <c r="T79" s="142"/>
      <c r="V79" s="392"/>
    </row>
    <row r="80" spans="1:22" x14ac:dyDescent="0.35">
      <c r="A80" s="36">
        <v>75</v>
      </c>
      <c r="B80" s="153"/>
      <c r="C80" s="153"/>
      <c r="D80" s="398"/>
      <c r="E80" s="399">
        <f t="shared" ca="1" si="9"/>
        <v>0.6253538135454233</v>
      </c>
      <c r="F80" s="208"/>
      <c r="G80" s="208"/>
      <c r="H80" s="208"/>
      <c r="I80" s="208"/>
      <c r="J80" s="208"/>
      <c r="K80" s="208"/>
      <c r="L80" s="37" t="str">
        <f t="shared" si="10"/>
        <v/>
      </c>
      <c r="M80" s="37" t="str">
        <f t="shared" si="11"/>
        <v/>
      </c>
      <c r="N80" s="37" t="str">
        <f t="shared" si="12"/>
        <v/>
      </c>
      <c r="O80" s="192">
        <f t="shared" si="13"/>
        <v>415</v>
      </c>
      <c r="P80" s="191">
        <f t="shared" si="14"/>
        <v>400</v>
      </c>
      <c r="Q80" s="191">
        <f t="shared" si="15"/>
        <v>15</v>
      </c>
      <c r="R80" s="168"/>
      <c r="S80" s="25"/>
      <c r="T80" s="142"/>
      <c r="V80" s="392"/>
    </row>
    <row r="81" spans="1:22" x14ac:dyDescent="0.35">
      <c r="A81" s="36">
        <v>76</v>
      </c>
      <c r="B81" s="153"/>
      <c r="C81" s="153"/>
      <c r="D81" s="398"/>
      <c r="E81" s="399">
        <f t="shared" ca="1" si="9"/>
        <v>0.69939201666711481</v>
      </c>
      <c r="F81" s="208"/>
      <c r="G81" s="208"/>
      <c r="H81" s="208"/>
      <c r="I81" s="208"/>
      <c r="J81" s="208"/>
      <c r="K81" s="208"/>
      <c r="L81" s="37" t="str">
        <f t="shared" si="10"/>
        <v/>
      </c>
      <c r="M81" s="37" t="str">
        <f t="shared" si="11"/>
        <v/>
      </c>
      <c r="N81" s="37" t="str">
        <f t="shared" si="12"/>
        <v/>
      </c>
      <c r="O81" s="192">
        <f t="shared" si="13"/>
        <v>416</v>
      </c>
      <c r="P81" s="191">
        <f t="shared" si="14"/>
        <v>400</v>
      </c>
      <c r="Q81" s="191">
        <f t="shared" si="15"/>
        <v>16</v>
      </c>
      <c r="R81" s="168"/>
      <c r="S81" s="25"/>
      <c r="T81" s="142"/>
      <c r="V81" s="392"/>
    </row>
    <row r="82" spans="1:22" x14ac:dyDescent="0.35">
      <c r="A82" s="36">
        <v>77</v>
      </c>
      <c r="B82" s="153"/>
      <c r="C82" s="153"/>
      <c r="D82" s="398"/>
      <c r="E82" s="399">
        <f t="shared" ca="1" si="9"/>
        <v>0.12452610676063114</v>
      </c>
      <c r="F82" s="208"/>
      <c r="G82" s="208"/>
      <c r="H82" s="208"/>
      <c r="I82" s="208"/>
      <c r="J82" s="208"/>
      <c r="K82" s="208"/>
      <c r="L82" s="37" t="str">
        <f t="shared" si="10"/>
        <v/>
      </c>
      <c r="M82" s="37" t="str">
        <f t="shared" si="11"/>
        <v/>
      </c>
      <c r="N82" s="37" t="str">
        <f t="shared" si="12"/>
        <v/>
      </c>
      <c r="O82" s="192">
        <f t="shared" si="13"/>
        <v>417</v>
      </c>
      <c r="P82" s="191">
        <f t="shared" si="14"/>
        <v>400</v>
      </c>
      <c r="Q82" s="191">
        <f t="shared" si="15"/>
        <v>17</v>
      </c>
      <c r="R82" s="168"/>
      <c r="S82" s="25"/>
      <c r="T82" s="142"/>
      <c r="V82" s="392"/>
    </row>
    <row r="83" spans="1:22" x14ac:dyDescent="0.35">
      <c r="A83" s="36">
        <v>78</v>
      </c>
      <c r="B83" s="153"/>
      <c r="C83" s="153"/>
      <c r="D83" s="398"/>
      <c r="E83" s="399">
        <f t="shared" ca="1" si="9"/>
        <v>0.61085857616463912</v>
      </c>
      <c r="F83" s="208"/>
      <c r="G83" s="208"/>
      <c r="H83" s="208"/>
      <c r="I83" s="208"/>
      <c r="J83" s="208"/>
      <c r="K83" s="208"/>
      <c r="L83" s="37" t="str">
        <f t="shared" si="10"/>
        <v/>
      </c>
      <c r="M83" s="37" t="str">
        <f t="shared" si="11"/>
        <v/>
      </c>
      <c r="N83" s="37" t="str">
        <f t="shared" si="12"/>
        <v/>
      </c>
      <c r="O83" s="192">
        <f t="shared" si="13"/>
        <v>418</v>
      </c>
      <c r="P83" s="191">
        <f t="shared" si="14"/>
        <v>400</v>
      </c>
      <c r="Q83" s="191">
        <f t="shared" si="15"/>
        <v>18</v>
      </c>
      <c r="R83" s="168"/>
      <c r="S83" s="25"/>
      <c r="T83" s="142"/>
      <c r="V83" s="392"/>
    </row>
    <row r="84" spans="1:22" x14ac:dyDescent="0.35">
      <c r="A84" s="36">
        <v>79</v>
      </c>
      <c r="B84" s="153"/>
      <c r="C84" s="153"/>
      <c r="D84" s="398"/>
      <c r="E84" s="399">
        <f t="shared" ca="1" si="9"/>
        <v>0.24505845145003513</v>
      </c>
      <c r="F84" s="208"/>
      <c r="G84" s="208"/>
      <c r="H84" s="208"/>
      <c r="I84" s="208"/>
      <c r="J84" s="208"/>
      <c r="K84" s="208"/>
      <c r="L84" s="37" t="str">
        <f t="shared" si="10"/>
        <v/>
      </c>
      <c r="M84" s="37" t="str">
        <f t="shared" si="11"/>
        <v/>
      </c>
      <c r="N84" s="37" t="str">
        <f t="shared" si="12"/>
        <v/>
      </c>
      <c r="O84" s="192">
        <f t="shared" si="13"/>
        <v>419</v>
      </c>
      <c r="P84" s="191">
        <f t="shared" si="14"/>
        <v>400</v>
      </c>
      <c r="Q84" s="191">
        <f t="shared" si="15"/>
        <v>19</v>
      </c>
      <c r="R84" s="168"/>
      <c r="S84" s="25"/>
      <c r="T84" s="142"/>
      <c r="V84" s="392"/>
    </row>
    <row r="85" spans="1:22" x14ac:dyDescent="0.35">
      <c r="A85" s="36">
        <v>80</v>
      </c>
      <c r="B85" s="153"/>
      <c r="C85" s="153"/>
      <c r="D85" s="398"/>
      <c r="E85" s="399">
        <f t="shared" ca="1" si="9"/>
        <v>4.4738926908196364E-2</v>
      </c>
      <c r="F85" s="208"/>
      <c r="G85" s="208"/>
      <c r="H85" s="208"/>
      <c r="I85" s="208"/>
      <c r="J85" s="208"/>
      <c r="K85" s="208"/>
      <c r="L85" s="37" t="str">
        <f t="shared" si="10"/>
        <v/>
      </c>
      <c r="M85" s="37" t="str">
        <f t="shared" si="11"/>
        <v/>
      </c>
      <c r="N85" s="37" t="str">
        <f t="shared" si="12"/>
        <v/>
      </c>
      <c r="O85" s="192">
        <f t="shared" si="13"/>
        <v>420</v>
      </c>
      <c r="P85" s="191">
        <f t="shared" si="14"/>
        <v>400</v>
      </c>
      <c r="Q85" s="191">
        <f t="shared" si="15"/>
        <v>20</v>
      </c>
      <c r="R85" s="168"/>
      <c r="S85" s="25"/>
      <c r="T85" s="142"/>
      <c r="V85" s="392"/>
    </row>
    <row r="86" spans="1:22" x14ac:dyDescent="0.35">
      <c r="A86" s="36">
        <v>81</v>
      </c>
      <c r="B86" s="153"/>
      <c r="C86" s="153"/>
      <c r="D86" s="398"/>
      <c r="E86" s="399">
        <f t="shared" ref="E86:E101" ca="1" si="16">RAND()</f>
        <v>6.5713504035387782E-2</v>
      </c>
      <c r="F86" s="208"/>
      <c r="G86" s="208"/>
      <c r="H86" s="208"/>
      <c r="I86" s="208"/>
      <c r="J86" s="208"/>
      <c r="K86" s="208"/>
      <c r="L86" s="37" t="str">
        <f t="shared" si="10"/>
        <v/>
      </c>
      <c r="M86" s="37" t="str">
        <f t="shared" si="11"/>
        <v/>
      </c>
      <c r="N86" s="37" t="str">
        <f t="shared" si="12"/>
        <v/>
      </c>
      <c r="O86" s="192">
        <f t="shared" si="13"/>
        <v>501</v>
      </c>
      <c r="P86" s="191">
        <f t="shared" si="14"/>
        <v>500</v>
      </c>
      <c r="Q86" s="191">
        <f t="shared" si="15"/>
        <v>1</v>
      </c>
      <c r="R86" s="168"/>
      <c r="S86" s="25"/>
      <c r="T86" s="142"/>
      <c r="V86" s="392"/>
    </row>
    <row r="87" spans="1:22" x14ac:dyDescent="0.35">
      <c r="A87" s="36">
        <v>82</v>
      </c>
      <c r="B87" s="153"/>
      <c r="C87" s="153"/>
      <c r="D87" s="398"/>
      <c r="E87" s="399">
        <f t="shared" ca="1" si="16"/>
        <v>0.35122090119278404</v>
      </c>
      <c r="F87" s="208"/>
      <c r="G87" s="208"/>
      <c r="H87" s="208"/>
      <c r="I87" s="208"/>
      <c r="J87" s="208"/>
      <c r="K87" s="208"/>
      <c r="L87" s="37" t="str">
        <f t="shared" si="10"/>
        <v/>
      </c>
      <c r="M87" s="37" t="str">
        <f t="shared" si="11"/>
        <v/>
      </c>
      <c r="N87" s="37" t="str">
        <f t="shared" si="12"/>
        <v/>
      </c>
      <c r="O87" s="192">
        <f t="shared" si="13"/>
        <v>502</v>
      </c>
      <c r="P87" s="191">
        <f t="shared" si="14"/>
        <v>500</v>
      </c>
      <c r="Q87" s="191">
        <f t="shared" si="15"/>
        <v>2</v>
      </c>
      <c r="R87" s="168"/>
      <c r="S87" s="25"/>
      <c r="T87" s="142"/>
      <c r="V87" s="392"/>
    </row>
    <row r="88" spans="1:22" x14ac:dyDescent="0.35">
      <c r="A88" s="36">
        <v>83</v>
      </c>
      <c r="B88" s="153"/>
      <c r="C88" s="153"/>
      <c r="D88" s="398"/>
      <c r="E88" s="399">
        <f t="shared" ca="1" si="16"/>
        <v>0.79886121165927526</v>
      </c>
      <c r="F88" s="208"/>
      <c r="G88" s="208"/>
      <c r="H88" s="208"/>
      <c r="I88" s="208"/>
      <c r="J88" s="208"/>
      <c r="K88" s="208"/>
      <c r="L88" s="37" t="str">
        <f t="shared" si="10"/>
        <v/>
      </c>
      <c r="M88" s="37" t="str">
        <f t="shared" si="11"/>
        <v/>
      </c>
      <c r="N88" s="37" t="str">
        <f t="shared" si="12"/>
        <v/>
      </c>
      <c r="O88" s="192">
        <f t="shared" si="13"/>
        <v>503</v>
      </c>
      <c r="P88" s="191">
        <f t="shared" si="14"/>
        <v>500</v>
      </c>
      <c r="Q88" s="191">
        <f t="shared" si="15"/>
        <v>3</v>
      </c>
      <c r="R88" s="168"/>
      <c r="S88" s="25"/>
      <c r="T88" s="142"/>
      <c r="V88" s="392"/>
    </row>
    <row r="89" spans="1:22" x14ac:dyDescent="0.35">
      <c r="A89" s="36">
        <v>84</v>
      </c>
      <c r="B89" s="153"/>
      <c r="C89" s="153"/>
      <c r="D89" s="398"/>
      <c r="E89" s="399">
        <f t="shared" ca="1" si="16"/>
        <v>0.65541624742424753</v>
      </c>
      <c r="F89" s="208"/>
      <c r="G89" s="208"/>
      <c r="H89" s="208"/>
      <c r="I89" s="208"/>
      <c r="J89" s="208"/>
      <c r="K89" s="208"/>
      <c r="L89" s="37" t="str">
        <f t="shared" si="10"/>
        <v/>
      </c>
      <c r="M89" s="37" t="str">
        <f t="shared" si="11"/>
        <v/>
      </c>
      <c r="N89" s="37" t="str">
        <f t="shared" si="12"/>
        <v/>
      </c>
      <c r="O89" s="192">
        <f t="shared" si="13"/>
        <v>504</v>
      </c>
      <c r="P89" s="191">
        <f t="shared" si="14"/>
        <v>500</v>
      </c>
      <c r="Q89" s="191">
        <f t="shared" si="15"/>
        <v>4</v>
      </c>
      <c r="R89" s="168"/>
      <c r="S89" s="25"/>
      <c r="T89" s="142"/>
      <c r="V89" s="392"/>
    </row>
    <row r="90" spans="1:22" x14ac:dyDescent="0.35">
      <c r="A90" s="36">
        <v>85</v>
      </c>
      <c r="B90" s="153"/>
      <c r="C90" s="153"/>
      <c r="D90" s="398"/>
      <c r="E90" s="399">
        <f t="shared" ca="1" si="16"/>
        <v>0.34967218701486691</v>
      </c>
      <c r="F90" s="208"/>
      <c r="G90" s="208"/>
      <c r="H90" s="208"/>
      <c r="I90" s="208"/>
      <c r="J90" s="208"/>
      <c r="K90" s="208"/>
      <c r="L90" s="37" t="str">
        <f t="shared" si="10"/>
        <v/>
      </c>
      <c r="M90" s="37" t="str">
        <f t="shared" si="11"/>
        <v/>
      </c>
      <c r="N90" s="37" t="str">
        <f t="shared" si="12"/>
        <v/>
      </c>
      <c r="O90" s="192">
        <f t="shared" si="13"/>
        <v>505</v>
      </c>
      <c r="P90" s="191">
        <f t="shared" si="14"/>
        <v>500</v>
      </c>
      <c r="Q90" s="191">
        <f t="shared" si="15"/>
        <v>5</v>
      </c>
      <c r="R90" s="168"/>
      <c r="S90" s="25"/>
      <c r="T90" s="142"/>
      <c r="V90" s="392"/>
    </row>
    <row r="91" spans="1:22" x14ac:dyDescent="0.35">
      <c r="A91" s="36">
        <v>86</v>
      </c>
      <c r="B91" s="153"/>
      <c r="C91" s="153"/>
      <c r="D91" s="398"/>
      <c r="E91" s="399">
        <f t="shared" ca="1" si="16"/>
        <v>0.19337902555359998</v>
      </c>
      <c r="F91" s="208"/>
      <c r="G91" s="208"/>
      <c r="H91" s="208"/>
      <c r="I91" s="208"/>
      <c r="J91" s="208"/>
      <c r="K91" s="208"/>
      <c r="L91" s="37" t="str">
        <f t="shared" si="10"/>
        <v/>
      </c>
      <c r="M91" s="37" t="str">
        <f t="shared" si="11"/>
        <v/>
      </c>
      <c r="N91" s="37" t="str">
        <f t="shared" si="12"/>
        <v/>
      </c>
      <c r="O91" s="192">
        <f t="shared" si="13"/>
        <v>506</v>
      </c>
      <c r="P91" s="191">
        <f t="shared" si="14"/>
        <v>500</v>
      </c>
      <c r="Q91" s="191">
        <f t="shared" si="15"/>
        <v>6</v>
      </c>
      <c r="R91" s="168"/>
      <c r="S91" s="25"/>
      <c r="T91" s="142"/>
      <c r="V91" s="392"/>
    </row>
    <row r="92" spans="1:22" x14ac:dyDescent="0.35">
      <c r="A92" s="36">
        <v>87</v>
      </c>
      <c r="B92" s="153"/>
      <c r="C92" s="153"/>
      <c r="D92" s="398"/>
      <c r="E92" s="399">
        <f t="shared" ca="1" si="16"/>
        <v>0.13682639363767435</v>
      </c>
      <c r="F92" s="208"/>
      <c r="G92" s="208"/>
      <c r="H92" s="208"/>
      <c r="I92" s="208"/>
      <c r="J92" s="208"/>
      <c r="K92" s="208"/>
      <c r="L92" s="37" t="str">
        <f t="shared" si="10"/>
        <v/>
      </c>
      <c r="M92" s="37" t="str">
        <f t="shared" si="11"/>
        <v/>
      </c>
      <c r="N92" s="37" t="str">
        <f t="shared" si="12"/>
        <v/>
      </c>
      <c r="O92" s="192">
        <f t="shared" si="13"/>
        <v>507</v>
      </c>
      <c r="P92" s="191">
        <f t="shared" si="14"/>
        <v>500</v>
      </c>
      <c r="Q92" s="191">
        <f t="shared" si="15"/>
        <v>7</v>
      </c>
      <c r="R92" s="168"/>
      <c r="S92" s="25"/>
      <c r="T92" s="142"/>
      <c r="V92" s="392"/>
    </row>
    <row r="93" spans="1:22" x14ac:dyDescent="0.35">
      <c r="A93" s="36">
        <v>88</v>
      </c>
      <c r="B93" s="153"/>
      <c r="C93" s="153"/>
      <c r="D93" s="398"/>
      <c r="E93" s="399">
        <f t="shared" ca="1" si="16"/>
        <v>0.83766967871681997</v>
      </c>
      <c r="F93" s="208"/>
      <c r="G93" s="208"/>
      <c r="H93" s="208"/>
      <c r="I93" s="208"/>
      <c r="J93" s="208"/>
      <c r="K93" s="208"/>
      <c r="L93" s="37" t="str">
        <f t="shared" si="10"/>
        <v/>
      </c>
      <c r="M93" s="37" t="str">
        <f t="shared" si="11"/>
        <v/>
      </c>
      <c r="N93" s="37" t="str">
        <f t="shared" si="12"/>
        <v/>
      </c>
      <c r="O93" s="192">
        <f t="shared" si="13"/>
        <v>508</v>
      </c>
      <c r="P93" s="191">
        <f t="shared" si="14"/>
        <v>500</v>
      </c>
      <c r="Q93" s="191">
        <f t="shared" si="15"/>
        <v>8</v>
      </c>
      <c r="R93" s="168"/>
      <c r="S93" s="25"/>
      <c r="T93" s="142"/>
      <c r="V93" s="392"/>
    </row>
    <row r="94" spans="1:22" x14ac:dyDescent="0.35">
      <c r="A94" s="36">
        <v>89</v>
      </c>
      <c r="B94" s="153"/>
      <c r="C94" s="153"/>
      <c r="D94" s="398"/>
      <c r="E94" s="399">
        <f t="shared" ca="1" si="16"/>
        <v>0.70388577883100678</v>
      </c>
      <c r="F94" s="208"/>
      <c r="G94" s="208"/>
      <c r="H94" s="208"/>
      <c r="I94" s="208"/>
      <c r="J94" s="208"/>
      <c r="K94" s="208"/>
      <c r="L94" s="37" t="str">
        <f t="shared" si="10"/>
        <v/>
      </c>
      <c r="M94" s="37" t="str">
        <f t="shared" si="11"/>
        <v/>
      </c>
      <c r="N94" s="37" t="str">
        <f t="shared" si="12"/>
        <v/>
      </c>
      <c r="O94" s="192">
        <f t="shared" si="13"/>
        <v>509</v>
      </c>
      <c r="P94" s="191">
        <f t="shared" si="14"/>
        <v>500</v>
      </c>
      <c r="Q94" s="191">
        <f t="shared" si="15"/>
        <v>9</v>
      </c>
      <c r="R94" s="168"/>
      <c r="S94" s="25"/>
      <c r="T94" s="142"/>
      <c r="V94" s="392"/>
    </row>
    <row r="95" spans="1:22" x14ac:dyDescent="0.35">
      <c r="A95" s="36">
        <v>90</v>
      </c>
      <c r="B95" s="153"/>
      <c r="C95" s="153"/>
      <c r="D95" s="398"/>
      <c r="E95" s="399">
        <f t="shared" ca="1" si="16"/>
        <v>0.95162761338668256</v>
      </c>
      <c r="F95" s="208"/>
      <c r="G95" s="208"/>
      <c r="H95" s="208"/>
      <c r="I95" s="208"/>
      <c r="J95" s="208"/>
      <c r="K95" s="208"/>
      <c r="L95" s="37" t="str">
        <f t="shared" si="10"/>
        <v/>
      </c>
      <c r="M95" s="37" t="str">
        <f t="shared" si="11"/>
        <v/>
      </c>
      <c r="N95" s="37" t="str">
        <f t="shared" si="12"/>
        <v/>
      </c>
      <c r="O95" s="192">
        <f t="shared" si="13"/>
        <v>510</v>
      </c>
      <c r="P95" s="191">
        <f t="shared" si="14"/>
        <v>500</v>
      </c>
      <c r="Q95" s="191">
        <f t="shared" si="15"/>
        <v>10</v>
      </c>
      <c r="R95" s="168"/>
      <c r="S95" s="25"/>
      <c r="T95" s="142"/>
      <c r="V95" s="392"/>
    </row>
    <row r="96" spans="1:22" x14ac:dyDescent="0.35">
      <c r="A96" s="36">
        <v>91</v>
      </c>
      <c r="B96" s="153"/>
      <c r="C96" s="153"/>
      <c r="D96" s="398"/>
      <c r="E96" s="399">
        <f t="shared" ca="1" si="16"/>
        <v>1.2719945810118483E-2</v>
      </c>
      <c r="F96" s="208"/>
      <c r="G96" s="208"/>
      <c r="H96" s="208"/>
      <c r="I96" s="208"/>
      <c r="J96" s="208"/>
      <c r="K96" s="208"/>
      <c r="L96" s="37" t="str">
        <f t="shared" si="10"/>
        <v/>
      </c>
      <c r="M96" s="37" t="str">
        <f t="shared" si="11"/>
        <v/>
      </c>
      <c r="N96" s="37" t="str">
        <f t="shared" si="12"/>
        <v/>
      </c>
      <c r="O96" s="192">
        <f t="shared" si="13"/>
        <v>511</v>
      </c>
      <c r="P96" s="191">
        <f t="shared" si="14"/>
        <v>500</v>
      </c>
      <c r="Q96" s="191">
        <f t="shared" si="15"/>
        <v>11</v>
      </c>
      <c r="R96" s="168"/>
      <c r="S96" s="25"/>
      <c r="T96" s="142"/>
      <c r="V96" s="392"/>
    </row>
    <row r="97" spans="1:22" x14ac:dyDescent="0.35">
      <c r="A97" s="36">
        <v>92</v>
      </c>
      <c r="B97" s="153"/>
      <c r="C97" s="153"/>
      <c r="D97" s="398"/>
      <c r="E97" s="399">
        <f t="shared" ca="1" si="16"/>
        <v>0.26568238915897158</v>
      </c>
      <c r="F97" s="208"/>
      <c r="G97" s="208"/>
      <c r="H97" s="208"/>
      <c r="I97" s="208"/>
      <c r="J97" s="208"/>
      <c r="K97" s="208"/>
      <c r="L97" s="37" t="str">
        <f t="shared" si="10"/>
        <v/>
      </c>
      <c r="M97" s="37" t="str">
        <f t="shared" si="11"/>
        <v/>
      </c>
      <c r="N97" s="37" t="str">
        <f t="shared" si="12"/>
        <v/>
      </c>
      <c r="O97" s="192">
        <f t="shared" si="13"/>
        <v>512</v>
      </c>
      <c r="P97" s="191">
        <f t="shared" si="14"/>
        <v>500</v>
      </c>
      <c r="Q97" s="191">
        <f t="shared" si="15"/>
        <v>12</v>
      </c>
      <c r="R97" s="168"/>
      <c r="S97" s="25"/>
      <c r="T97" s="142"/>
      <c r="V97" s="392"/>
    </row>
    <row r="98" spans="1:22" x14ac:dyDescent="0.35">
      <c r="A98" s="36">
        <v>93</v>
      </c>
      <c r="B98" s="153"/>
      <c r="C98" s="153"/>
      <c r="D98" s="398"/>
      <c r="E98" s="399">
        <f t="shared" ca="1" si="16"/>
        <v>0.50691113133111587</v>
      </c>
      <c r="F98" s="208"/>
      <c r="G98" s="208"/>
      <c r="H98" s="208"/>
      <c r="I98" s="208"/>
      <c r="J98" s="208"/>
      <c r="K98" s="208"/>
      <c r="L98" s="37" t="str">
        <f t="shared" si="10"/>
        <v/>
      </c>
      <c r="M98" s="37" t="str">
        <f t="shared" si="11"/>
        <v/>
      </c>
      <c r="N98" s="37" t="str">
        <f t="shared" si="12"/>
        <v/>
      </c>
      <c r="O98" s="192">
        <f t="shared" si="13"/>
        <v>513</v>
      </c>
      <c r="P98" s="191">
        <f t="shared" si="14"/>
        <v>500</v>
      </c>
      <c r="Q98" s="191">
        <f t="shared" si="15"/>
        <v>13</v>
      </c>
      <c r="R98" s="168"/>
      <c r="S98" s="25"/>
      <c r="T98" s="142"/>
      <c r="V98" s="392"/>
    </row>
    <row r="99" spans="1:22" x14ac:dyDescent="0.35">
      <c r="A99" s="36">
        <v>94</v>
      </c>
      <c r="B99" s="153"/>
      <c r="C99" s="153"/>
      <c r="D99" s="398"/>
      <c r="E99" s="399">
        <f t="shared" ca="1" si="16"/>
        <v>0.4024357854285614</v>
      </c>
      <c r="F99" s="208"/>
      <c r="G99" s="208"/>
      <c r="H99" s="208"/>
      <c r="I99" s="208"/>
      <c r="J99" s="208"/>
      <c r="K99" s="208"/>
      <c r="L99" s="37" t="str">
        <f t="shared" si="10"/>
        <v/>
      </c>
      <c r="M99" s="37" t="str">
        <f t="shared" si="11"/>
        <v/>
      </c>
      <c r="N99" s="37" t="str">
        <f t="shared" si="12"/>
        <v/>
      </c>
      <c r="O99" s="192">
        <f t="shared" si="13"/>
        <v>514</v>
      </c>
      <c r="P99" s="191">
        <f t="shared" si="14"/>
        <v>500</v>
      </c>
      <c r="Q99" s="191">
        <f t="shared" si="15"/>
        <v>14</v>
      </c>
      <c r="R99" s="168"/>
      <c r="S99" s="25"/>
      <c r="T99" s="142"/>
      <c r="V99" s="392"/>
    </row>
    <row r="100" spans="1:22" x14ac:dyDescent="0.35">
      <c r="A100" s="36">
        <v>95</v>
      </c>
      <c r="B100" s="153"/>
      <c r="C100" s="153"/>
      <c r="D100" s="398"/>
      <c r="E100" s="399">
        <f t="shared" ca="1" si="16"/>
        <v>0.77826140633258312</v>
      </c>
      <c r="F100" s="208"/>
      <c r="G100" s="208"/>
      <c r="H100" s="208"/>
      <c r="I100" s="208"/>
      <c r="J100" s="208"/>
      <c r="K100" s="208"/>
      <c r="L100" s="37" t="str">
        <f t="shared" si="10"/>
        <v/>
      </c>
      <c r="M100" s="37" t="str">
        <f t="shared" si="11"/>
        <v/>
      </c>
      <c r="N100" s="37" t="str">
        <f t="shared" si="12"/>
        <v/>
      </c>
      <c r="O100" s="192">
        <f t="shared" si="13"/>
        <v>515</v>
      </c>
      <c r="P100" s="191">
        <f t="shared" si="14"/>
        <v>500</v>
      </c>
      <c r="Q100" s="191">
        <f t="shared" si="15"/>
        <v>15</v>
      </c>
      <c r="R100" s="168"/>
      <c r="S100" s="25"/>
      <c r="T100" s="142"/>
      <c r="V100" s="392"/>
    </row>
    <row r="101" spans="1:22" x14ac:dyDescent="0.35">
      <c r="A101" s="36">
        <v>96</v>
      </c>
      <c r="B101" s="153"/>
      <c r="C101" s="153"/>
      <c r="D101" s="398"/>
      <c r="E101" s="399">
        <f t="shared" ca="1" si="16"/>
        <v>0.52329311891605435</v>
      </c>
      <c r="F101" s="208"/>
      <c r="G101" s="208"/>
      <c r="H101" s="208"/>
      <c r="I101" s="208"/>
      <c r="J101" s="208"/>
      <c r="K101" s="208"/>
      <c r="L101" s="37" t="str">
        <f t="shared" si="10"/>
        <v/>
      </c>
      <c r="M101" s="37" t="str">
        <f t="shared" si="11"/>
        <v/>
      </c>
      <c r="N101" s="37" t="str">
        <f t="shared" si="12"/>
        <v/>
      </c>
      <c r="O101" s="192">
        <f t="shared" si="13"/>
        <v>516</v>
      </c>
      <c r="P101" s="191">
        <f t="shared" si="14"/>
        <v>500</v>
      </c>
      <c r="Q101" s="191">
        <f t="shared" si="15"/>
        <v>16</v>
      </c>
      <c r="R101" s="168"/>
      <c r="S101" s="25"/>
      <c r="T101" s="142"/>
      <c r="V101" s="392"/>
    </row>
    <row r="102" spans="1:22" x14ac:dyDescent="0.35">
      <c r="A102" s="36">
        <v>97</v>
      </c>
      <c r="B102" s="153"/>
      <c r="C102" s="153"/>
      <c r="D102" s="398"/>
      <c r="E102" s="399">
        <f t="shared" ref="E102:E133" ca="1" si="17">RAND()</f>
        <v>0.49816962762386352</v>
      </c>
      <c r="F102" s="208"/>
      <c r="G102" s="208"/>
      <c r="H102" s="208"/>
      <c r="I102" s="208"/>
      <c r="J102" s="208"/>
      <c r="K102" s="208"/>
      <c r="L102" s="37" t="str">
        <f t="shared" si="10"/>
        <v/>
      </c>
      <c r="M102" s="37" t="str">
        <f t="shared" si="11"/>
        <v/>
      </c>
      <c r="N102" s="37" t="str">
        <f t="shared" si="12"/>
        <v/>
      </c>
      <c r="O102" s="192">
        <f t="shared" si="13"/>
        <v>517</v>
      </c>
      <c r="P102" s="191">
        <f t="shared" si="14"/>
        <v>500</v>
      </c>
      <c r="Q102" s="191">
        <f t="shared" si="15"/>
        <v>17</v>
      </c>
      <c r="R102" s="168"/>
      <c r="S102" s="25"/>
      <c r="T102" s="142"/>
      <c r="V102" s="392"/>
    </row>
    <row r="103" spans="1:22" x14ac:dyDescent="0.35">
      <c r="A103" s="36">
        <v>98</v>
      </c>
      <c r="B103" s="153"/>
      <c r="C103" s="153"/>
      <c r="D103" s="398"/>
      <c r="E103" s="399">
        <f t="shared" ca="1" si="17"/>
        <v>6.6475585377352653E-2</v>
      </c>
      <c r="F103" s="208"/>
      <c r="G103" s="208"/>
      <c r="H103" s="208"/>
      <c r="I103" s="208"/>
      <c r="J103" s="208"/>
      <c r="K103" s="208"/>
      <c r="L103" s="37" t="str">
        <f t="shared" si="10"/>
        <v/>
      </c>
      <c r="M103" s="37" t="str">
        <f t="shared" si="11"/>
        <v/>
      </c>
      <c r="N103" s="37" t="str">
        <f t="shared" si="12"/>
        <v/>
      </c>
      <c r="O103" s="192">
        <f t="shared" si="13"/>
        <v>518</v>
      </c>
      <c r="P103" s="191">
        <f t="shared" si="14"/>
        <v>500</v>
      </c>
      <c r="Q103" s="191">
        <f t="shared" si="15"/>
        <v>18</v>
      </c>
      <c r="R103" s="168"/>
      <c r="S103" s="25"/>
      <c r="T103" s="142"/>
      <c r="V103" s="392"/>
    </row>
    <row r="104" spans="1:22" x14ac:dyDescent="0.35">
      <c r="A104" s="36">
        <v>99</v>
      </c>
      <c r="B104" s="153"/>
      <c r="C104" s="153"/>
      <c r="D104" s="398"/>
      <c r="E104" s="399">
        <f t="shared" ca="1" si="17"/>
        <v>5.0935487969453019E-2</v>
      </c>
      <c r="F104" s="208"/>
      <c r="G104" s="208"/>
      <c r="H104" s="208"/>
      <c r="I104" s="208"/>
      <c r="J104" s="208"/>
      <c r="K104" s="208"/>
      <c r="L104" s="37" t="str">
        <f t="shared" si="10"/>
        <v/>
      </c>
      <c r="M104" s="37" t="str">
        <f t="shared" si="11"/>
        <v/>
      </c>
      <c r="N104" s="37" t="str">
        <f t="shared" si="12"/>
        <v/>
      </c>
      <c r="O104" s="192">
        <f t="shared" si="13"/>
        <v>519</v>
      </c>
      <c r="P104" s="191">
        <f t="shared" si="14"/>
        <v>500</v>
      </c>
      <c r="Q104" s="191">
        <f t="shared" si="15"/>
        <v>19</v>
      </c>
      <c r="R104" s="168"/>
      <c r="S104" s="25"/>
      <c r="T104" s="142"/>
      <c r="V104" s="392"/>
    </row>
    <row r="105" spans="1:22" x14ac:dyDescent="0.35">
      <c r="A105" s="36">
        <v>100</v>
      </c>
      <c r="B105" s="153"/>
      <c r="C105" s="153"/>
      <c r="D105" s="398"/>
      <c r="E105" s="399">
        <f t="shared" ca="1" si="17"/>
        <v>0.86953173569499709</v>
      </c>
      <c r="F105" s="208"/>
      <c r="G105" s="208"/>
      <c r="H105" s="208"/>
      <c r="I105" s="208"/>
      <c r="J105" s="208"/>
      <c r="K105" s="208"/>
      <c r="L105" s="37" t="str">
        <f t="shared" si="10"/>
        <v/>
      </c>
      <c r="M105" s="37" t="str">
        <f t="shared" si="11"/>
        <v/>
      </c>
      <c r="N105" s="37" t="str">
        <f t="shared" si="12"/>
        <v/>
      </c>
      <c r="O105" s="192">
        <f t="shared" si="13"/>
        <v>520</v>
      </c>
      <c r="P105" s="191">
        <f t="shared" si="14"/>
        <v>500</v>
      </c>
      <c r="Q105" s="191">
        <f t="shared" si="15"/>
        <v>20</v>
      </c>
      <c r="R105" s="168"/>
      <c r="S105" s="25"/>
      <c r="T105" s="142"/>
      <c r="V105" s="392"/>
    </row>
    <row r="106" spans="1:22" x14ac:dyDescent="0.35">
      <c r="A106" s="36">
        <v>101</v>
      </c>
      <c r="B106" s="153"/>
      <c r="C106" s="153"/>
      <c r="D106" s="398"/>
      <c r="E106" s="399">
        <f t="shared" ca="1" si="17"/>
        <v>0.48122958046527053</v>
      </c>
      <c r="F106" s="208"/>
      <c r="G106" s="208"/>
      <c r="H106" s="208"/>
      <c r="I106" s="208"/>
      <c r="J106" s="208"/>
      <c r="K106" s="208"/>
      <c r="L106" s="37" t="str">
        <f t="shared" si="10"/>
        <v/>
      </c>
      <c r="M106" s="37" t="str">
        <f t="shared" si="11"/>
        <v/>
      </c>
      <c r="N106" s="37" t="str">
        <f t="shared" si="12"/>
        <v/>
      </c>
      <c r="O106" s="192">
        <f t="shared" si="13"/>
        <v>601</v>
      </c>
      <c r="P106" s="191">
        <f t="shared" si="14"/>
        <v>600</v>
      </c>
      <c r="Q106" s="191">
        <f t="shared" si="15"/>
        <v>1</v>
      </c>
      <c r="R106" s="168"/>
      <c r="S106" s="25"/>
      <c r="T106" s="142"/>
      <c r="V106" s="392"/>
    </row>
    <row r="107" spans="1:22" x14ac:dyDescent="0.35">
      <c r="A107" s="36">
        <v>102</v>
      </c>
      <c r="B107" s="153"/>
      <c r="C107" s="153"/>
      <c r="D107" s="398"/>
      <c r="E107" s="399">
        <f t="shared" ca="1" si="17"/>
        <v>3.2434234271773943E-2</v>
      </c>
      <c r="F107" s="208"/>
      <c r="G107" s="208"/>
      <c r="H107" s="208"/>
      <c r="I107" s="208"/>
      <c r="J107" s="208"/>
      <c r="K107" s="208"/>
      <c r="L107" s="37" t="str">
        <f t="shared" si="10"/>
        <v/>
      </c>
      <c r="M107" s="37" t="str">
        <f t="shared" si="11"/>
        <v/>
      </c>
      <c r="N107" s="37" t="str">
        <f t="shared" si="12"/>
        <v/>
      </c>
      <c r="O107" s="192">
        <f t="shared" si="13"/>
        <v>602</v>
      </c>
      <c r="P107" s="191">
        <f t="shared" si="14"/>
        <v>600</v>
      </c>
      <c r="Q107" s="191">
        <f t="shared" si="15"/>
        <v>2</v>
      </c>
      <c r="R107" s="168"/>
      <c r="S107" s="25"/>
      <c r="T107" s="142"/>
      <c r="V107" s="392"/>
    </row>
    <row r="108" spans="1:22" x14ac:dyDescent="0.35">
      <c r="A108" s="36">
        <v>103</v>
      </c>
      <c r="B108" s="153"/>
      <c r="C108" s="153"/>
      <c r="D108" s="398"/>
      <c r="E108" s="399">
        <f t="shared" ca="1" si="17"/>
        <v>0.91036927353116714</v>
      </c>
      <c r="F108" s="208"/>
      <c r="G108" s="208"/>
      <c r="H108" s="208"/>
      <c r="I108" s="208"/>
      <c r="J108" s="208"/>
      <c r="K108" s="208"/>
      <c r="L108" s="37" t="str">
        <f t="shared" si="10"/>
        <v/>
      </c>
      <c r="M108" s="37" t="str">
        <f t="shared" si="11"/>
        <v/>
      </c>
      <c r="N108" s="37" t="str">
        <f t="shared" si="12"/>
        <v/>
      </c>
      <c r="O108" s="192">
        <f t="shared" si="13"/>
        <v>603</v>
      </c>
      <c r="P108" s="191">
        <f t="shared" si="14"/>
        <v>600</v>
      </c>
      <c r="Q108" s="191">
        <f t="shared" si="15"/>
        <v>3</v>
      </c>
      <c r="R108" s="168"/>
      <c r="S108" s="25"/>
      <c r="T108" s="142"/>
      <c r="V108" s="392"/>
    </row>
    <row r="109" spans="1:22" x14ac:dyDescent="0.35">
      <c r="A109" s="36">
        <v>104</v>
      </c>
      <c r="B109" s="153"/>
      <c r="C109" s="153"/>
      <c r="D109" s="398"/>
      <c r="E109" s="399">
        <f t="shared" ca="1" si="17"/>
        <v>0.29789221119674247</v>
      </c>
      <c r="F109" s="208"/>
      <c r="G109" s="208"/>
      <c r="H109" s="208"/>
      <c r="I109" s="208"/>
      <c r="J109" s="208"/>
      <c r="K109" s="208"/>
      <c r="L109" s="37" t="str">
        <f t="shared" si="10"/>
        <v/>
      </c>
      <c r="M109" s="37" t="str">
        <f t="shared" si="11"/>
        <v/>
      </c>
      <c r="N109" s="37" t="str">
        <f t="shared" si="12"/>
        <v/>
      </c>
      <c r="O109" s="192">
        <f t="shared" si="13"/>
        <v>604</v>
      </c>
      <c r="P109" s="191">
        <f t="shared" si="14"/>
        <v>600</v>
      </c>
      <c r="Q109" s="191">
        <f t="shared" si="15"/>
        <v>4</v>
      </c>
      <c r="R109" s="168"/>
      <c r="S109" s="25"/>
      <c r="T109" s="142"/>
      <c r="V109" s="392"/>
    </row>
    <row r="110" spans="1:22" x14ac:dyDescent="0.35">
      <c r="A110" s="36">
        <v>105</v>
      </c>
      <c r="B110" s="153"/>
      <c r="C110" s="153"/>
      <c r="D110" s="398"/>
      <c r="E110" s="399">
        <f t="shared" ca="1" si="17"/>
        <v>0.45091308888821779</v>
      </c>
      <c r="F110" s="208"/>
      <c r="G110" s="208"/>
      <c r="H110" s="208"/>
      <c r="I110" s="208"/>
      <c r="J110" s="208"/>
      <c r="K110" s="208"/>
      <c r="L110" s="37" t="str">
        <f t="shared" si="10"/>
        <v/>
      </c>
      <c r="M110" s="37" t="str">
        <f t="shared" si="11"/>
        <v/>
      </c>
      <c r="N110" s="37" t="str">
        <f t="shared" si="12"/>
        <v/>
      </c>
      <c r="O110" s="192">
        <f t="shared" si="13"/>
        <v>605</v>
      </c>
      <c r="P110" s="191">
        <f t="shared" si="14"/>
        <v>600</v>
      </c>
      <c r="Q110" s="191">
        <f t="shared" si="15"/>
        <v>5</v>
      </c>
      <c r="R110" s="168"/>
      <c r="S110" s="25"/>
      <c r="T110" s="142"/>
      <c r="V110" s="392"/>
    </row>
    <row r="111" spans="1:22" x14ac:dyDescent="0.35">
      <c r="A111" s="36">
        <v>106</v>
      </c>
      <c r="B111" s="153"/>
      <c r="C111" s="153"/>
      <c r="D111" s="398"/>
      <c r="E111" s="399">
        <f t="shared" ca="1" si="17"/>
        <v>0.64610525699004306</v>
      </c>
      <c r="F111" s="208"/>
      <c r="G111" s="208"/>
      <c r="H111" s="208"/>
      <c r="I111" s="208"/>
      <c r="J111" s="208"/>
      <c r="K111" s="208"/>
      <c r="L111" s="37" t="str">
        <f t="shared" si="10"/>
        <v/>
      </c>
      <c r="M111" s="37" t="str">
        <f t="shared" si="11"/>
        <v/>
      </c>
      <c r="N111" s="37" t="str">
        <f t="shared" si="12"/>
        <v/>
      </c>
      <c r="O111" s="192">
        <f t="shared" si="13"/>
        <v>606</v>
      </c>
      <c r="P111" s="191">
        <f t="shared" si="14"/>
        <v>600</v>
      </c>
      <c r="Q111" s="191">
        <f t="shared" si="15"/>
        <v>6</v>
      </c>
      <c r="R111" s="168"/>
      <c r="S111" s="25"/>
      <c r="T111" s="142"/>
      <c r="V111" s="392"/>
    </row>
    <row r="112" spans="1:22" x14ac:dyDescent="0.35">
      <c r="A112" s="36">
        <v>107</v>
      </c>
      <c r="B112" s="153"/>
      <c r="C112" s="153"/>
      <c r="D112" s="398"/>
      <c r="E112" s="399">
        <f t="shared" ca="1" si="17"/>
        <v>0.7571385603298928</v>
      </c>
      <c r="F112" s="208"/>
      <c r="G112" s="208"/>
      <c r="H112" s="208"/>
      <c r="I112" s="208"/>
      <c r="J112" s="208"/>
      <c r="K112" s="208"/>
      <c r="L112" s="37" t="str">
        <f t="shared" si="10"/>
        <v/>
      </c>
      <c r="M112" s="37" t="str">
        <f t="shared" si="11"/>
        <v/>
      </c>
      <c r="N112" s="37" t="str">
        <f t="shared" si="12"/>
        <v/>
      </c>
      <c r="O112" s="192">
        <f t="shared" si="13"/>
        <v>607</v>
      </c>
      <c r="P112" s="191">
        <f t="shared" si="14"/>
        <v>600</v>
      </c>
      <c r="Q112" s="191">
        <f t="shared" si="15"/>
        <v>7</v>
      </c>
      <c r="R112" s="168"/>
      <c r="S112" s="25"/>
      <c r="T112" s="142"/>
      <c r="V112" s="392"/>
    </row>
    <row r="113" spans="1:22" x14ac:dyDescent="0.35">
      <c r="A113" s="36">
        <v>108</v>
      </c>
      <c r="B113" s="153"/>
      <c r="C113" s="153"/>
      <c r="D113" s="398"/>
      <c r="E113" s="399">
        <f t="shared" ca="1" si="17"/>
        <v>0.38925764525558726</v>
      </c>
      <c r="F113" s="208"/>
      <c r="G113" s="208"/>
      <c r="H113" s="208"/>
      <c r="I113" s="208"/>
      <c r="J113" s="208"/>
      <c r="K113" s="208"/>
      <c r="L113" s="37" t="str">
        <f t="shared" si="10"/>
        <v/>
      </c>
      <c r="M113" s="37" t="str">
        <f t="shared" si="11"/>
        <v/>
      </c>
      <c r="N113" s="37" t="str">
        <f t="shared" si="12"/>
        <v/>
      </c>
      <c r="O113" s="192">
        <f t="shared" si="13"/>
        <v>608</v>
      </c>
      <c r="P113" s="191">
        <f t="shared" si="14"/>
        <v>600</v>
      </c>
      <c r="Q113" s="191">
        <f t="shared" si="15"/>
        <v>8</v>
      </c>
      <c r="R113" s="168"/>
      <c r="S113" s="25"/>
      <c r="T113" s="142"/>
      <c r="V113" s="392"/>
    </row>
    <row r="114" spans="1:22" x14ac:dyDescent="0.35">
      <c r="A114" s="36">
        <v>109</v>
      </c>
      <c r="B114" s="153"/>
      <c r="C114" s="153"/>
      <c r="D114" s="398"/>
      <c r="E114" s="399">
        <f t="shared" ca="1" si="17"/>
        <v>0.88488054949331785</v>
      </c>
      <c r="F114" s="208"/>
      <c r="G114" s="208"/>
      <c r="H114" s="208"/>
      <c r="I114" s="208"/>
      <c r="J114" s="208"/>
      <c r="K114" s="208"/>
      <c r="L114" s="37" t="str">
        <f t="shared" si="10"/>
        <v/>
      </c>
      <c r="M114" s="37" t="str">
        <f t="shared" si="11"/>
        <v/>
      </c>
      <c r="N114" s="37" t="str">
        <f t="shared" si="12"/>
        <v/>
      </c>
      <c r="O114" s="192">
        <f t="shared" si="13"/>
        <v>609</v>
      </c>
      <c r="P114" s="191">
        <f t="shared" si="14"/>
        <v>600</v>
      </c>
      <c r="Q114" s="191">
        <f t="shared" si="15"/>
        <v>9</v>
      </c>
      <c r="R114" s="168"/>
      <c r="S114" s="25"/>
      <c r="T114" s="142"/>
      <c r="V114" s="392"/>
    </row>
    <row r="115" spans="1:22" x14ac:dyDescent="0.35">
      <c r="A115" s="36">
        <v>110</v>
      </c>
      <c r="B115" s="153"/>
      <c r="C115" s="153"/>
      <c r="D115" s="398"/>
      <c r="E115" s="399">
        <f t="shared" ca="1" si="17"/>
        <v>0.26320667979666257</v>
      </c>
      <c r="F115" s="208"/>
      <c r="G115" s="208"/>
      <c r="H115" s="208"/>
      <c r="I115" s="208"/>
      <c r="J115" s="208"/>
      <c r="K115" s="208"/>
      <c r="L115" s="37" t="str">
        <f t="shared" si="10"/>
        <v/>
      </c>
      <c r="M115" s="37" t="str">
        <f t="shared" si="11"/>
        <v/>
      </c>
      <c r="N115" s="37" t="str">
        <f t="shared" si="12"/>
        <v/>
      </c>
      <c r="O115" s="192">
        <f t="shared" si="13"/>
        <v>610</v>
      </c>
      <c r="P115" s="191">
        <f t="shared" si="14"/>
        <v>600</v>
      </c>
      <c r="Q115" s="191">
        <f t="shared" si="15"/>
        <v>10</v>
      </c>
      <c r="R115" s="168"/>
      <c r="S115" s="25"/>
      <c r="T115" s="142"/>
      <c r="V115" s="392"/>
    </row>
    <row r="116" spans="1:22" x14ac:dyDescent="0.35">
      <c r="A116" s="36">
        <v>111</v>
      </c>
      <c r="B116" s="153"/>
      <c r="C116" s="153"/>
      <c r="D116" s="398"/>
      <c r="E116" s="399">
        <f t="shared" ca="1" si="17"/>
        <v>6.1691713895963507E-2</v>
      </c>
      <c r="F116" s="208"/>
      <c r="G116" s="208"/>
      <c r="H116" s="208"/>
      <c r="I116" s="208"/>
      <c r="J116" s="208"/>
      <c r="K116" s="208"/>
      <c r="L116" s="37" t="str">
        <f t="shared" si="10"/>
        <v/>
      </c>
      <c r="M116" s="37" t="str">
        <f t="shared" si="11"/>
        <v/>
      </c>
      <c r="N116" s="37" t="str">
        <f t="shared" si="12"/>
        <v/>
      </c>
      <c r="O116" s="192">
        <f t="shared" si="13"/>
        <v>611</v>
      </c>
      <c r="P116" s="191">
        <f t="shared" si="14"/>
        <v>600</v>
      </c>
      <c r="Q116" s="191">
        <f t="shared" si="15"/>
        <v>11</v>
      </c>
      <c r="R116" s="168"/>
      <c r="S116" s="25"/>
      <c r="T116" s="142"/>
      <c r="V116" s="392"/>
    </row>
    <row r="117" spans="1:22" x14ac:dyDescent="0.35">
      <c r="A117" s="36">
        <v>112</v>
      </c>
      <c r="B117" s="153"/>
      <c r="C117" s="153"/>
      <c r="D117" s="398"/>
      <c r="E117" s="399">
        <f t="shared" ca="1" si="17"/>
        <v>0.97131571502839487</v>
      </c>
      <c r="F117" s="208"/>
      <c r="G117" s="208"/>
      <c r="H117" s="208"/>
      <c r="I117" s="208"/>
      <c r="J117" s="208"/>
      <c r="K117" s="208"/>
      <c r="L117" s="37" t="str">
        <f t="shared" si="10"/>
        <v/>
      </c>
      <c r="M117" s="37" t="str">
        <f t="shared" si="11"/>
        <v/>
      </c>
      <c r="N117" s="37" t="str">
        <f t="shared" si="12"/>
        <v/>
      </c>
      <c r="O117" s="192">
        <f t="shared" si="13"/>
        <v>612</v>
      </c>
      <c r="P117" s="191">
        <f t="shared" si="14"/>
        <v>600</v>
      </c>
      <c r="Q117" s="191">
        <f t="shared" si="15"/>
        <v>12</v>
      </c>
      <c r="R117" s="168"/>
      <c r="S117" s="25"/>
      <c r="T117" s="142"/>
      <c r="V117" s="392"/>
    </row>
    <row r="118" spans="1:22" x14ac:dyDescent="0.35">
      <c r="A118" s="36">
        <v>113</v>
      </c>
      <c r="B118" s="153"/>
      <c r="C118" s="153"/>
      <c r="D118" s="398"/>
      <c r="E118" s="399">
        <f t="shared" ca="1" si="17"/>
        <v>0.87749922851247908</v>
      </c>
      <c r="F118" s="208"/>
      <c r="G118" s="208"/>
      <c r="H118" s="208"/>
      <c r="I118" s="208"/>
      <c r="J118" s="208"/>
      <c r="K118" s="208"/>
      <c r="L118" s="37" t="str">
        <f t="shared" si="10"/>
        <v/>
      </c>
      <c r="M118" s="37" t="str">
        <f t="shared" si="11"/>
        <v/>
      </c>
      <c r="N118" s="37" t="str">
        <f t="shared" si="12"/>
        <v/>
      </c>
      <c r="O118" s="192">
        <f t="shared" si="13"/>
        <v>613</v>
      </c>
      <c r="P118" s="191">
        <f t="shared" si="14"/>
        <v>600</v>
      </c>
      <c r="Q118" s="191">
        <f t="shared" si="15"/>
        <v>13</v>
      </c>
      <c r="R118" s="168"/>
      <c r="S118" s="25"/>
      <c r="T118" s="142"/>
      <c r="V118" s="392"/>
    </row>
    <row r="119" spans="1:22" x14ac:dyDescent="0.35">
      <c r="A119" s="36">
        <v>114</v>
      </c>
      <c r="B119" s="153"/>
      <c r="C119" s="153"/>
      <c r="D119" s="398"/>
      <c r="E119" s="399">
        <f t="shared" ca="1" si="17"/>
        <v>0.16892477585696131</v>
      </c>
      <c r="F119" s="208"/>
      <c r="G119" s="208"/>
      <c r="H119" s="208"/>
      <c r="I119" s="208"/>
      <c r="J119" s="208"/>
      <c r="K119" s="208"/>
      <c r="L119" s="37" t="str">
        <f t="shared" si="10"/>
        <v/>
      </c>
      <c r="M119" s="37" t="str">
        <f t="shared" si="11"/>
        <v/>
      </c>
      <c r="N119" s="37" t="str">
        <f t="shared" si="12"/>
        <v/>
      </c>
      <c r="O119" s="192">
        <f t="shared" si="13"/>
        <v>614</v>
      </c>
      <c r="P119" s="191">
        <f t="shared" si="14"/>
        <v>600</v>
      </c>
      <c r="Q119" s="191">
        <f t="shared" si="15"/>
        <v>14</v>
      </c>
      <c r="R119" s="168"/>
      <c r="S119" s="25"/>
      <c r="T119" s="142"/>
      <c r="V119" s="392"/>
    </row>
    <row r="120" spans="1:22" x14ac:dyDescent="0.35">
      <c r="A120" s="36">
        <v>115</v>
      </c>
      <c r="B120" s="153"/>
      <c r="C120" s="153"/>
      <c r="D120" s="398"/>
      <c r="E120" s="399">
        <f t="shared" ca="1" si="17"/>
        <v>0.40977527773357703</v>
      </c>
      <c r="F120" s="208"/>
      <c r="G120" s="208"/>
      <c r="H120" s="208"/>
      <c r="I120" s="208"/>
      <c r="J120" s="208"/>
      <c r="K120" s="208"/>
      <c r="L120" s="37" t="str">
        <f t="shared" si="10"/>
        <v/>
      </c>
      <c r="M120" s="37" t="str">
        <f t="shared" si="11"/>
        <v/>
      </c>
      <c r="N120" s="37" t="str">
        <f t="shared" si="12"/>
        <v/>
      </c>
      <c r="O120" s="192">
        <f t="shared" si="13"/>
        <v>615</v>
      </c>
      <c r="P120" s="191">
        <f t="shared" si="14"/>
        <v>600</v>
      </c>
      <c r="Q120" s="191">
        <f t="shared" si="15"/>
        <v>15</v>
      </c>
      <c r="R120" s="168"/>
      <c r="S120" s="25"/>
      <c r="T120" s="142"/>
      <c r="V120" s="392"/>
    </row>
    <row r="121" spans="1:22" x14ac:dyDescent="0.35">
      <c r="A121" s="36">
        <v>116</v>
      </c>
      <c r="B121" s="153"/>
      <c r="C121" s="153"/>
      <c r="D121" s="398"/>
      <c r="E121" s="399">
        <f t="shared" ca="1" si="17"/>
        <v>0.86109299829077957</v>
      </c>
      <c r="F121" s="208"/>
      <c r="G121" s="208"/>
      <c r="H121" s="208"/>
      <c r="I121" s="208"/>
      <c r="J121" s="208"/>
      <c r="K121" s="208"/>
      <c r="L121" s="37" t="str">
        <f t="shared" si="10"/>
        <v/>
      </c>
      <c r="M121" s="37" t="str">
        <f t="shared" si="11"/>
        <v/>
      </c>
      <c r="N121" s="37" t="str">
        <f t="shared" si="12"/>
        <v/>
      </c>
      <c r="O121" s="192">
        <f t="shared" si="13"/>
        <v>616</v>
      </c>
      <c r="P121" s="191">
        <f t="shared" si="14"/>
        <v>600</v>
      </c>
      <c r="Q121" s="191">
        <f t="shared" si="15"/>
        <v>16</v>
      </c>
      <c r="R121" s="168"/>
      <c r="S121" s="25"/>
      <c r="T121" s="142"/>
      <c r="V121" s="392"/>
    </row>
    <row r="122" spans="1:22" x14ac:dyDescent="0.35">
      <c r="A122" s="36">
        <v>117</v>
      </c>
      <c r="B122" s="153"/>
      <c r="C122" s="153"/>
      <c r="D122" s="398"/>
      <c r="E122" s="399">
        <f t="shared" ca="1" si="17"/>
        <v>6.3212904367699108E-2</v>
      </c>
      <c r="F122" s="208"/>
      <c r="G122" s="208"/>
      <c r="H122" s="208"/>
      <c r="I122" s="208"/>
      <c r="J122" s="208"/>
      <c r="K122" s="208"/>
      <c r="L122" s="37" t="str">
        <f t="shared" si="10"/>
        <v/>
      </c>
      <c r="M122" s="37" t="str">
        <f t="shared" si="11"/>
        <v/>
      </c>
      <c r="N122" s="37" t="str">
        <f t="shared" si="12"/>
        <v/>
      </c>
      <c r="O122" s="192">
        <f t="shared" si="13"/>
        <v>617</v>
      </c>
      <c r="P122" s="191">
        <f t="shared" si="14"/>
        <v>600</v>
      </c>
      <c r="Q122" s="191">
        <f t="shared" si="15"/>
        <v>17</v>
      </c>
      <c r="R122" s="168"/>
      <c r="S122" s="25"/>
      <c r="T122" s="142"/>
      <c r="V122" s="392"/>
    </row>
    <row r="123" spans="1:22" x14ac:dyDescent="0.35">
      <c r="A123" s="36">
        <v>118</v>
      </c>
      <c r="B123" s="153"/>
      <c r="C123" s="153"/>
      <c r="D123" s="398"/>
      <c r="E123" s="399">
        <f t="shared" ca="1" si="17"/>
        <v>0.47855657146895003</v>
      </c>
      <c r="F123" s="208"/>
      <c r="G123" s="208"/>
      <c r="H123" s="208"/>
      <c r="I123" s="208"/>
      <c r="J123" s="208"/>
      <c r="K123" s="208"/>
      <c r="L123" s="37" t="str">
        <f t="shared" si="10"/>
        <v/>
      </c>
      <c r="M123" s="37" t="str">
        <f t="shared" si="11"/>
        <v/>
      </c>
      <c r="N123" s="37" t="str">
        <f t="shared" si="12"/>
        <v/>
      </c>
      <c r="O123" s="192">
        <f t="shared" si="13"/>
        <v>618</v>
      </c>
      <c r="P123" s="191">
        <f t="shared" si="14"/>
        <v>600</v>
      </c>
      <c r="Q123" s="191">
        <f t="shared" si="15"/>
        <v>18</v>
      </c>
      <c r="R123" s="168"/>
      <c r="S123" s="25"/>
      <c r="T123" s="142"/>
      <c r="V123" s="392"/>
    </row>
    <row r="124" spans="1:22" x14ac:dyDescent="0.35">
      <c r="A124" s="36">
        <v>119</v>
      </c>
      <c r="B124" s="153"/>
      <c r="C124" s="153"/>
      <c r="D124" s="398"/>
      <c r="E124" s="399">
        <f t="shared" ca="1" si="17"/>
        <v>0.62888398058263961</v>
      </c>
      <c r="F124" s="208"/>
      <c r="G124" s="208"/>
      <c r="H124" s="208"/>
      <c r="I124" s="208"/>
      <c r="J124" s="208"/>
      <c r="K124" s="208"/>
      <c r="L124" s="37" t="str">
        <f t="shared" si="10"/>
        <v/>
      </c>
      <c r="M124" s="37" t="str">
        <f t="shared" si="11"/>
        <v/>
      </c>
      <c r="N124" s="37" t="str">
        <f t="shared" si="12"/>
        <v/>
      </c>
      <c r="O124" s="192">
        <f t="shared" si="13"/>
        <v>619</v>
      </c>
      <c r="P124" s="191">
        <f t="shared" si="14"/>
        <v>600</v>
      </c>
      <c r="Q124" s="191">
        <f t="shared" si="15"/>
        <v>19</v>
      </c>
      <c r="R124" s="168"/>
      <c r="S124" s="25"/>
      <c r="T124" s="142"/>
      <c r="V124" s="392"/>
    </row>
    <row r="125" spans="1:22" x14ac:dyDescent="0.35">
      <c r="A125" s="36">
        <v>120</v>
      </c>
      <c r="B125" s="153"/>
      <c r="C125" s="153"/>
      <c r="D125" s="398"/>
      <c r="E125" s="399">
        <f t="shared" ca="1" si="17"/>
        <v>0.94580303680264677</v>
      </c>
      <c r="F125" s="208"/>
      <c r="G125" s="208"/>
      <c r="H125" s="208"/>
      <c r="I125" s="208"/>
      <c r="J125" s="208"/>
      <c r="K125" s="208"/>
      <c r="L125" s="37" t="str">
        <f t="shared" si="10"/>
        <v/>
      </c>
      <c r="M125" s="37" t="str">
        <f t="shared" si="11"/>
        <v/>
      </c>
      <c r="N125" s="37" t="str">
        <f t="shared" si="12"/>
        <v/>
      </c>
      <c r="O125" s="192">
        <f t="shared" si="13"/>
        <v>620</v>
      </c>
      <c r="P125" s="191">
        <f t="shared" si="14"/>
        <v>600</v>
      </c>
      <c r="Q125" s="191">
        <f t="shared" si="15"/>
        <v>20</v>
      </c>
      <c r="R125" s="168"/>
      <c r="S125" s="25"/>
      <c r="T125" s="142"/>
      <c r="V125" s="392"/>
    </row>
    <row r="126" spans="1:22" x14ac:dyDescent="0.35">
      <c r="A126" s="36">
        <v>121</v>
      </c>
      <c r="B126" s="153"/>
      <c r="C126" s="153"/>
      <c r="D126" s="398"/>
      <c r="E126" s="399">
        <f t="shared" ca="1" si="17"/>
        <v>9.769829174804634E-2</v>
      </c>
      <c r="F126" s="208"/>
      <c r="G126" s="208"/>
      <c r="H126" s="208"/>
      <c r="I126" s="208"/>
      <c r="J126" s="208"/>
      <c r="K126" s="208"/>
      <c r="L126" s="37" t="str">
        <f t="shared" si="10"/>
        <v/>
      </c>
      <c r="M126" s="37" t="str">
        <f t="shared" si="11"/>
        <v/>
      </c>
      <c r="N126" s="37" t="str">
        <f t="shared" si="12"/>
        <v/>
      </c>
      <c r="O126" s="192">
        <f t="shared" si="13"/>
        <v>701</v>
      </c>
      <c r="P126" s="191">
        <f t="shared" si="14"/>
        <v>700</v>
      </c>
      <c r="Q126" s="191">
        <f t="shared" si="15"/>
        <v>1</v>
      </c>
      <c r="R126" s="168"/>
      <c r="S126" s="25"/>
      <c r="T126" s="142"/>
      <c r="V126" s="392"/>
    </row>
    <row r="127" spans="1:22" x14ac:dyDescent="0.35">
      <c r="A127" s="36">
        <v>122</v>
      </c>
      <c r="B127" s="153"/>
      <c r="C127" s="153"/>
      <c r="D127" s="398"/>
      <c r="E127" s="399">
        <f t="shared" ca="1" si="17"/>
        <v>0.51986978424139851</v>
      </c>
      <c r="F127" s="208"/>
      <c r="G127" s="208"/>
      <c r="H127" s="208"/>
      <c r="I127" s="208"/>
      <c r="J127" s="208"/>
      <c r="K127" s="208"/>
      <c r="L127" s="37" t="str">
        <f t="shared" si="10"/>
        <v/>
      </c>
      <c r="M127" s="37" t="str">
        <f t="shared" si="11"/>
        <v/>
      </c>
      <c r="N127" s="37" t="str">
        <f t="shared" si="12"/>
        <v/>
      </c>
      <c r="O127" s="192">
        <f t="shared" si="13"/>
        <v>702</v>
      </c>
      <c r="P127" s="191">
        <f t="shared" si="14"/>
        <v>700</v>
      </c>
      <c r="Q127" s="191">
        <f t="shared" si="15"/>
        <v>2</v>
      </c>
      <c r="R127" s="168"/>
      <c r="S127" s="25"/>
      <c r="T127" s="142"/>
      <c r="V127" s="392"/>
    </row>
    <row r="128" spans="1:22" x14ac:dyDescent="0.35">
      <c r="A128" s="36">
        <v>123</v>
      </c>
      <c r="B128" s="153"/>
      <c r="C128" s="153"/>
      <c r="D128" s="398"/>
      <c r="E128" s="399">
        <f t="shared" ca="1" si="17"/>
        <v>0.17245765479242059</v>
      </c>
      <c r="F128" s="208"/>
      <c r="G128" s="208"/>
      <c r="H128" s="208"/>
      <c r="I128" s="208"/>
      <c r="J128" s="208"/>
      <c r="K128" s="208"/>
      <c r="L128" s="37" t="str">
        <f t="shared" si="10"/>
        <v/>
      </c>
      <c r="M128" s="37" t="str">
        <f t="shared" si="11"/>
        <v/>
      </c>
      <c r="N128" s="37" t="str">
        <f t="shared" si="12"/>
        <v/>
      </c>
      <c r="O128" s="192">
        <f t="shared" si="13"/>
        <v>703</v>
      </c>
      <c r="P128" s="191">
        <f t="shared" si="14"/>
        <v>700</v>
      </c>
      <c r="Q128" s="191">
        <f t="shared" si="15"/>
        <v>3</v>
      </c>
      <c r="R128" s="168"/>
      <c r="S128" s="25"/>
      <c r="T128" s="142"/>
      <c r="V128" s="392"/>
    </row>
    <row r="129" spans="1:22" x14ac:dyDescent="0.35">
      <c r="A129" s="36">
        <v>124</v>
      </c>
      <c r="B129" s="153"/>
      <c r="C129" s="153"/>
      <c r="D129" s="398"/>
      <c r="E129" s="399">
        <f t="shared" ca="1" si="17"/>
        <v>0.53479169376837765</v>
      </c>
      <c r="F129" s="208"/>
      <c r="G129" s="208"/>
      <c r="H129" s="208"/>
      <c r="I129" s="208"/>
      <c r="J129" s="208"/>
      <c r="K129" s="208"/>
      <c r="L129" s="37" t="str">
        <f t="shared" si="10"/>
        <v/>
      </c>
      <c r="M129" s="37" t="str">
        <f t="shared" si="11"/>
        <v/>
      </c>
      <c r="N129" s="37" t="str">
        <f t="shared" si="12"/>
        <v/>
      </c>
      <c r="O129" s="192">
        <f t="shared" si="13"/>
        <v>704</v>
      </c>
      <c r="P129" s="191">
        <f t="shared" si="14"/>
        <v>700</v>
      </c>
      <c r="Q129" s="191">
        <f t="shared" si="15"/>
        <v>4</v>
      </c>
      <c r="R129" s="168"/>
      <c r="S129" s="25"/>
      <c r="T129" s="142"/>
      <c r="V129" s="392"/>
    </row>
    <row r="130" spans="1:22" x14ac:dyDescent="0.35">
      <c r="A130" s="36">
        <v>125</v>
      </c>
      <c r="B130" s="153"/>
      <c r="C130" s="153"/>
      <c r="D130" s="398"/>
      <c r="E130" s="399">
        <f t="shared" ca="1" si="17"/>
        <v>0.52476571516703119</v>
      </c>
      <c r="F130" s="208"/>
      <c r="G130" s="208"/>
      <c r="H130" s="208"/>
      <c r="I130" s="208"/>
      <c r="J130" s="208"/>
      <c r="K130" s="208"/>
      <c r="L130" s="37" t="str">
        <f t="shared" si="10"/>
        <v/>
      </c>
      <c r="M130" s="37" t="str">
        <f t="shared" si="11"/>
        <v/>
      </c>
      <c r="N130" s="37" t="str">
        <f t="shared" si="12"/>
        <v/>
      </c>
      <c r="O130" s="192">
        <f t="shared" si="13"/>
        <v>705</v>
      </c>
      <c r="P130" s="191">
        <f t="shared" si="14"/>
        <v>700</v>
      </c>
      <c r="Q130" s="191">
        <f t="shared" si="15"/>
        <v>5</v>
      </c>
      <c r="R130" s="168"/>
      <c r="S130" s="25"/>
      <c r="T130" s="142"/>
      <c r="V130" s="392"/>
    </row>
    <row r="131" spans="1:22" x14ac:dyDescent="0.35">
      <c r="A131" s="36">
        <v>126</v>
      </c>
      <c r="B131" s="153"/>
      <c r="C131" s="153"/>
      <c r="D131" s="398"/>
      <c r="E131" s="399">
        <f t="shared" ca="1" si="17"/>
        <v>9.5548061764428205E-2</v>
      </c>
      <c r="F131" s="208"/>
      <c r="G131" s="208"/>
      <c r="H131" s="208"/>
      <c r="I131" s="208"/>
      <c r="J131" s="208"/>
      <c r="K131" s="208"/>
      <c r="L131" s="37" t="str">
        <f t="shared" si="10"/>
        <v/>
      </c>
      <c r="M131" s="37" t="str">
        <f t="shared" si="11"/>
        <v/>
      </c>
      <c r="N131" s="37" t="str">
        <f t="shared" si="12"/>
        <v/>
      </c>
      <c r="O131" s="192">
        <f t="shared" si="13"/>
        <v>706</v>
      </c>
      <c r="P131" s="191">
        <f t="shared" si="14"/>
        <v>700</v>
      </c>
      <c r="Q131" s="191">
        <f t="shared" si="15"/>
        <v>6</v>
      </c>
      <c r="R131" s="168"/>
      <c r="S131" s="25"/>
      <c r="T131" s="142"/>
      <c r="V131" s="392"/>
    </row>
    <row r="132" spans="1:22" x14ac:dyDescent="0.35">
      <c r="A132" s="36">
        <v>127</v>
      </c>
      <c r="B132" s="153"/>
      <c r="C132" s="153"/>
      <c r="D132" s="398"/>
      <c r="E132" s="399">
        <f t="shared" ca="1" si="17"/>
        <v>0.2003291215718731</v>
      </c>
      <c r="F132" s="208"/>
      <c r="G132" s="208"/>
      <c r="H132" s="208"/>
      <c r="I132" s="208"/>
      <c r="J132" s="208"/>
      <c r="K132" s="208"/>
      <c r="L132" s="37" t="str">
        <f t="shared" si="10"/>
        <v/>
      </c>
      <c r="M132" s="37" t="str">
        <f t="shared" si="11"/>
        <v/>
      </c>
      <c r="N132" s="37" t="str">
        <f t="shared" si="12"/>
        <v/>
      </c>
      <c r="O132" s="192">
        <f t="shared" si="13"/>
        <v>707</v>
      </c>
      <c r="P132" s="191">
        <f t="shared" si="14"/>
        <v>700</v>
      </c>
      <c r="Q132" s="191">
        <f t="shared" si="15"/>
        <v>7</v>
      </c>
      <c r="R132" s="168"/>
      <c r="S132" s="25"/>
      <c r="T132" s="142"/>
      <c r="V132" s="392"/>
    </row>
    <row r="133" spans="1:22" x14ac:dyDescent="0.35">
      <c r="A133" s="36">
        <v>128</v>
      </c>
      <c r="B133" s="153"/>
      <c r="C133" s="153"/>
      <c r="D133" s="398"/>
      <c r="E133" s="399">
        <f t="shared" ca="1" si="17"/>
        <v>0.76380656809533498</v>
      </c>
      <c r="F133" s="208"/>
      <c r="G133" s="208"/>
      <c r="H133" s="208"/>
      <c r="I133" s="208"/>
      <c r="J133" s="208"/>
      <c r="K133" s="208"/>
      <c r="L133" s="37" t="str">
        <f t="shared" si="10"/>
        <v/>
      </c>
      <c r="M133" s="37" t="str">
        <f t="shared" si="11"/>
        <v/>
      </c>
      <c r="N133" s="37" t="str">
        <f t="shared" si="12"/>
        <v/>
      </c>
      <c r="O133" s="192">
        <f t="shared" si="13"/>
        <v>708</v>
      </c>
      <c r="P133" s="191">
        <f t="shared" si="14"/>
        <v>700</v>
      </c>
      <c r="Q133" s="191">
        <f t="shared" si="15"/>
        <v>8</v>
      </c>
      <c r="R133" s="168"/>
      <c r="S133" s="25"/>
      <c r="T133" s="142"/>
      <c r="V133" s="392"/>
    </row>
    <row r="134" spans="1:22" x14ac:dyDescent="0.35">
      <c r="A134" s="36">
        <v>129</v>
      </c>
      <c r="B134" s="153"/>
      <c r="C134" s="153"/>
      <c r="D134" s="398"/>
      <c r="E134" s="399">
        <f t="shared" ref="E134:E155" ca="1" si="18">RAND()</f>
        <v>0.13017050991660972</v>
      </c>
      <c r="F134" s="208"/>
      <c r="G134" s="208"/>
      <c r="H134" s="208"/>
      <c r="I134" s="208"/>
      <c r="J134" s="208"/>
      <c r="K134" s="208"/>
      <c r="L134" s="37" t="str">
        <f t="shared" si="10"/>
        <v/>
      </c>
      <c r="M134" s="37" t="str">
        <f t="shared" si="11"/>
        <v/>
      </c>
      <c r="N134" s="37" t="str">
        <f t="shared" si="12"/>
        <v/>
      </c>
      <c r="O134" s="192">
        <f t="shared" si="13"/>
        <v>709</v>
      </c>
      <c r="P134" s="191">
        <f t="shared" si="14"/>
        <v>700</v>
      </c>
      <c r="Q134" s="191">
        <f t="shared" si="15"/>
        <v>9</v>
      </c>
      <c r="R134" s="168"/>
      <c r="S134" s="25"/>
      <c r="T134" s="142"/>
      <c r="V134" s="392"/>
    </row>
    <row r="135" spans="1:22" x14ac:dyDescent="0.35">
      <c r="A135" s="36">
        <v>130</v>
      </c>
      <c r="B135" s="153"/>
      <c r="C135" s="153"/>
      <c r="D135" s="398"/>
      <c r="E135" s="399">
        <f t="shared" ca="1" si="18"/>
        <v>0.38861136642800642</v>
      </c>
      <c r="F135" s="208"/>
      <c r="G135" s="208"/>
      <c r="H135" s="208"/>
      <c r="I135" s="208"/>
      <c r="J135" s="208"/>
      <c r="K135" s="208"/>
      <c r="L135" s="37" t="str">
        <f t="shared" ref="L135:L155" si="19">IF(AND(H135="Y",J135="Y"),"Y","")</f>
        <v/>
      </c>
      <c r="M135" s="37" t="str">
        <f t="shared" ref="M135:M155" si="20">IF(AND(I135="Y",K135="Y"),"Y","")</f>
        <v/>
      </c>
      <c r="N135" s="37" t="str">
        <f t="shared" ref="N135:N155" si="21">IF(AND(L135="Y",M135="Y"),"Y","")</f>
        <v/>
      </c>
      <c r="O135" s="192">
        <f t="shared" ref="O135:O155" si="22">P135+Q135</f>
        <v>710</v>
      </c>
      <c r="P135" s="191">
        <f t="shared" si="14"/>
        <v>700</v>
      </c>
      <c r="Q135" s="191">
        <f t="shared" si="15"/>
        <v>10</v>
      </c>
      <c r="R135" s="168"/>
      <c r="S135" s="25"/>
      <c r="T135" s="142"/>
      <c r="V135" s="392"/>
    </row>
    <row r="136" spans="1:22" x14ac:dyDescent="0.35">
      <c r="A136" s="36">
        <v>131</v>
      </c>
      <c r="B136" s="153"/>
      <c r="C136" s="153"/>
      <c r="D136" s="398"/>
      <c r="E136" s="399">
        <f t="shared" ca="1" si="18"/>
        <v>0.1170860447870139</v>
      </c>
      <c r="F136" s="208"/>
      <c r="G136" s="208"/>
      <c r="H136" s="208"/>
      <c r="I136" s="208"/>
      <c r="J136" s="208"/>
      <c r="K136" s="208"/>
      <c r="L136" s="37" t="str">
        <f t="shared" si="19"/>
        <v/>
      </c>
      <c r="M136" s="37" t="str">
        <f t="shared" si="20"/>
        <v/>
      </c>
      <c r="N136" s="37" t="str">
        <f t="shared" si="21"/>
        <v/>
      </c>
      <c r="O136" s="192">
        <f t="shared" si="22"/>
        <v>711</v>
      </c>
      <c r="P136" s="191">
        <f t="shared" ref="P136:P155" si="23">IF(Q135=$T$7,P135+100,P135)</f>
        <v>700</v>
      </c>
      <c r="Q136" s="191">
        <f t="shared" ref="Q136:Q155" si="24">IF(Q135=$T$7,$T$6,Q135+1)</f>
        <v>11</v>
      </c>
      <c r="R136" s="168"/>
      <c r="S136" s="25"/>
      <c r="T136" s="142"/>
      <c r="V136" s="392"/>
    </row>
    <row r="137" spans="1:22" x14ac:dyDescent="0.35">
      <c r="A137" s="36">
        <v>132</v>
      </c>
      <c r="B137" s="153"/>
      <c r="C137" s="153"/>
      <c r="D137" s="398"/>
      <c r="E137" s="399">
        <f t="shared" ca="1" si="18"/>
        <v>8.7915743634422561E-2</v>
      </c>
      <c r="F137" s="208"/>
      <c r="G137" s="208"/>
      <c r="H137" s="208"/>
      <c r="I137" s="208"/>
      <c r="J137" s="208"/>
      <c r="K137" s="208"/>
      <c r="L137" s="37" t="str">
        <f t="shared" si="19"/>
        <v/>
      </c>
      <c r="M137" s="37" t="str">
        <f t="shared" si="20"/>
        <v/>
      </c>
      <c r="N137" s="37" t="str">
        <f t="shared" si="21"/>
        <v/>
      </c>
      <c r="O137" s="192">
        <f t="shared" si="22"/>
        <v>712</v>
      </c>
      <c r="P137" s="191">
        <f t="shared" si="23"/>
        <v>700</v>
      </c>
      <c r="Q137" s="191">
        <f t="shared" si="24"/>
        <v>12</v>
      </c>
      <c r="R137" s="168"/>
      <c r="S137" s="25"/>
      <c r="T137" s="142"/>
      <c r="V137" s="392"/>
    </row>
    <row r="138" spans="1:22" x14ac:dyDescent="0.35">
      <c r="A138" s="36">
        <v>133</v>
      </c>
      <c r="B138" s="153"/>
      <c r="C138" s="153"/>
      <c r="D138" s="398"/>
      <c r="E138" s="399">
        <f t="shared" ca="1" si="18"/>
        <v>0.32002561436086008</v>
      </c>
      <c r="F138" s="208"/>
      <c r="G138" s="208"/>
      <c r="H138" s="208"/>
      <c r="I138" s="208"/>
      <c r="J138" s="208"/>
      <c r="K138" s="208"/>
      <c r="L138" s="37" t="str">
        <f t="shared" si="19"/>
        <v/>
      </c>
      <c r="M138" s="37" t="str">
        <f t="shared" si="20"/>
        <v/>
      </c>
      <c r="N138" s="37" t="str">
        <f t="shared" si="21"/>
        <v/>
      </c>
      <c r="O138" s="192">
        <f t="shared" si="22"/>
        <v>713</v>
      </c>
      <c r="P138" s="191">
        <f t="shared" si="23"/>
        <v>700</v>
      </c>
      <c r="Q138" s="191">
        <f t="shared" si="24"/>
        <v>13</v>
      </c>
      <c r="R138" s="168"/>
      <c r="S138" s="25"/>
      <c r="T138" s="142"/>
      <c r="V138" s="392"/>
    </row>
    <row r="139" spans="1:22" x14ac:dyDescent="0.35">
      <c r="A139" s="36">
        <v>134</v>
      </c>
      <c r="B139" s="153"/>
      <c r="C139" s="153"/>
      <c r="D139" s="398"/>
      <c r="E139" s="399">
        <f t="shared" ca="1" si="18"/>
        <v>0.17403874267746577</v>
      </c>
      <c r="F139" s="208"/>
      <c r="G139" s="208"/>
      <c r="H139" s="208"/>
      <c r="I139" s="208"/>
      <c r="J139" s="208"/>
      <c r="K139" s="208"/>
      <c r="L139" s="37" t="str">
        <f t="shared" si="19"/>
        <v/>
      </c>
      <c r="M139" s="37" t="str">
        <f t="shared" si="20"/>
        <v/>
      </c>
      <c r="N139" s="37" t="str">
        <f t="shared" si="21"/>
        <v/>
      </c>
      <c r="O139" s="192">
        <f t="shared" si="22"/>
        <v>714</v>
      </c>
      <c r="P139" s="191">
        <f t="shared" si="23"/>
        <v>700</v>
      </c>
      <c r="Q139" s="191">
        <f t="shared" si="24"/>
        <v>14</v>
      </c>
      <c r="R139" s="168"/>
      <c r="S139" s="25"/>
      <c r="T139" s="142"/>
      <c r="V139" s="392"/>
    </row>
    <row r="140" spans="1:22" x14ac:dyDescent="0.35">
      <c r="A140" s="36">
        <v>135</v>
      </c>
      <c r="B140" s="153"/>
      <c r="C140" s="153"/>
      <c r="D140" s="398"/>
      <c r="E140" s="399">
        <f t="shared" ca="1" si="18"/>
        <v>0.69155168599849537</v>
      </c>
      <c r="F140" s="208"/>
      <c r="G140" s="208"/>
      <c r="H140" s="208"/>
      <c r="I140" s="208"/>
      <c r="J140" s="208"/>
      <c r="K140" s="208"/>
      <c r="L140" s="37" t="str">
        <f t="shared" si="19"/>
        <v/>
      </c>
      <c r="M140" s="37" t="str">
        <f t="shared" si="20"/>
        <v/>
      </c>
      <c r="N140" s="37" t="str">
        <f t="shared" si="21"/>
        <v/>
      </c>
      <c r="O140" s="192">
        <f t="shared" si="22"/>
        <v>715</v>
      </c>
      <c r="P140" s="191">
        <f t="shared" si="23"/>
        <v>700</v>
      </c>
      <c r="Q140" s="191">
        <f t="shared" si="24"/>
        <v>15</v>
      </c>
      <c r="R140" s="168"/>
      <c r="S140" s="25"/>
      <c r="T140" s="142"/>
      <c r="V140" s="392"/>
    </row>
    <row r="141" spans="1:22" x14ac:dyDescent="0.35">
      <c r="A141" s="36">
        <v>136</v>
      </c>
      <c r="B141" s="153"/>
      <c r="C141" s="153"/>
      <c r="D141" s="398"/>
      <c r="E141" s="399">
        <f t="shared" ca="1" si="18"/>
        <v>0.1517286281797211</v>
      </c>
      <c r="F141" s="208"/>
      <c r="G141" s="208"/>
      <c r="H141" s="208"/>
      <c r="I141" s="208"/>
      <c r="J141" s="208"/>
      <c r="K141" s="208"/>
      <c r="L141" s="37" t="str">
        <f t="shared" si="19"/>
        <v/>
      </c>
      <c r="M141" s="37" t="str">
        <f t="shared" si="20"/>
        <v/>
      </c>
      <c r="N141" s="37" t="str">
        <f t="shared" si="21"/>
        <v/>
      </c>
      <c r="O141" s="192">
        <f t="shared" si="22"/>
        <v>716</v>
      </c>
      <c r="P141" s="191">
        <f t="shared" si="23"/>
        <v>700</v>
      </c>
      <c r="Q141" s="191">
        <f t="shared" si="24"/>
        <v>16</v>
      </c>
      <c r="R141" s="168"/>
      <c r="S141" s="25"/>
      <c r="T141" s="142"/>
      <c r="V141" s="392"/>
    </row>
    <row r="142" spans="1:22" x14ac:dyDescent="0.35">
      <c r="A142" s="36">
        <v>137</v>
      </c>
      <c r="B142" s="153"/>
      <c r="C142" s="153"/>
      <c r="D142" s="398"/>
      <c r="E142" s="399">
        <f t="shared" ca="1" si="18"/>
        <v>0.65627888163111037</v>
      </c>
      <c r="F142" s="208"/>
      <c r="G142" s="208"/>
      <c r="H142" s="208"/>
      <c r="I142" s="208"/>
      <c r="J142" s="208"/>
      <c r="K142" s="208"/>
      <c r="L142" s="37" t="str">
        <f t="shared" si="19"/>
        <v/>
      </c>
      <c r="M142" s="37" t="str">
        <f t="shared" si="20"/>
        <v/>
      </c>
      <c r="N142" s="37" t="str">
        <f t="shared" si="21"/>
        <v/>
      </c>
      <c r="O142" s="192">
        <f t="shared" si="22"/>
        <v>717</v>
      </c>
      <c r="P142" s="191">
        <f t="shared" si="23"/>
        <v>700</v>
      </c>
      <c r="Q142" s="191">
        <f t="shared" si="24"/>
        <v>17</v>
      </c>
      <c r="R142" s="168"/>
      <c r="S142" s="25"/>
      <c r="T142" s="142"/>
      <c r="V142" s="392"/>
    </row>
    <row r="143" spans="1:22" x14ac:dyDescent="0.35">
      <c r="A143" s="36">
        <v>138</v>
      </c>
      <c r="B143" s="153"/>
      <c r="C143" s="153"/>
      <c r="D143" s="398"/>
      <c r="E143" s="399">
        <f t="shared" ca="1" si="18"/>
        <v>0.99295250731185603</v>
      </c>
      <c r="F143" s="208"/>
      <c r="G143" s="208"/>
      <c r="H143" s="208"/>
      <c r="I143" s="208"/>
      <c r="J143" s="208"/>
      <c r="K143" s="208"/>
      <c r="L143" s="37" t="str">
        <f t="shared" si="19"/>
        <v/>
      </c>
      <c r="M143" s="37" t="str">
        <f t="shared" si="20"/>
        <v/>
      </c>
      <c r="N143" s="37" t="str">
        <f t="shared" si="21"/>
        <v/>
      </c>
      <c r="O143" s="192">
        <f t="shared" si="22"/>
        <v>718</v>
      </c>
      <c r="P143" s="191">
        <f t="shared" si="23"/>
        <v>700</v>
      </c>
      <c r="Q143" s="191">
        <f t="shared" si="24"/>
        <v>18</v>
      </c>
      <c r="R143" s="168"/>
      <c r="S143" s="25"/>
      <c r="T143" s="142"/>
      <c r="V143" s="392"/>
    </row>
    <row r="144" spans="1:22" x14ac:dyDescent="0.35">
      <c r="A144" s="36">
        <v>139</v>
      </c>
      <c r="B144" s="153"/>
      <c r="C144" s="153"/>
      <c r="D144" s="398"/>
      <c r="E144" s="399">
        <f t="shared" ca="1" si="18"/>
        <v>0.41326946399102826</v>
      </c>
      <c r="F144" s="208"/>
      <c r="G144" s="208"/>
      <c r="H144" s="208"/>
      <c r="I144" s="208"/>
      <c r="J144" s="208"/>
      <c r="K144" s="208"/>
      <c r="L144" s="37" t="str">
        <f t="shared" si="19"/>
        <v/>
      </c>
      <c r="M144" s="37" t="str">
        <f t="shared" si="20"/>
        <v/>
      </c>
      <c r="N144" s="37" t="str">
        <f t="shared" si="21"/>
        <v/>
      </c>
      <c r="O144" s="192">
        <f t="shared" si="22"/>
        <v>719</v>
      </c>
      <c r="P144" s="191">
        <f t="shared" si="23"/>
        <v>700</v>
      </c>
      <c r="Q144" s="191">
        <f t="shared" si="24"/>
        <v>19</v>
      </c>
      <c r="R144" s="168"/>
      <c r="S144" s="25"/>
      <c r="T144" s="142"/>
      <c r="V144" s="392"/>
    </row>
    <row r="145" spans="1:22" x14ac:dyDescent="0.35">
      <c r="A145" s="36">
        <v>140</v>
      </c>
      <c r="B145" s="153"/>
      <c r="C145" s="153"/>
      <c r="D145" s="398"/>
      <c r="E145" s="399">
        <f t="shared" ca="1" si="18"/>
        <v>0.71233966012820682</v>
      </c>
      <c r="F145" s="208"/>
      <c r="G145" s="208"/>
      <c r="H145" s="208"/>
      <c r="I145" s="208"/>
      <c r="J145" s="208"/>
      <c r="K145" s="208"/>
      <c r="L145" s="37" t="str">
        <f t="shared" si="19"/>
        <v/>
      </c>
      <c r="M145" s="37" t="str">
        <f t="shared" si="20"/>
        <v/>
      </c>
      <c r="N145" s="37" t="str">
        <f t="shared" si="21"/>
        <v/>
      </c>
      <c r="O145" s="192">
        <f t="shared" si="22"/>
        <v>720</v>
      </c>
      <c r="P145" s="191">
        <f t="shared" si="23"/>
        <v>700</v>
      </c>
      <c r="Q145" s="191">
        <f t="shared" si="24"/>
        <v>20</v>
      </c>
      <c r="R145" s="168"/>
      <c r="S145" s="25"/>
      <c r="T145" s="142"/>
      <c r="V145" s="392"/>
    </row>
    <row r="146" spans="1:22" x14ac:dyDescent="0.35">
      <c r="A146" s="36">
        <v>141</v>
      </c>
      <c r="B146" s="153"/>
      <c r="C146" s="153"/>
      <c r="D146" s="398"/>
      <c r="E146" s="399">
        <f t="shared" ca="1" si="18"/>
        <v>0.89483919047546279</v>
      </c>
      <c r="F146" s="208"/>
      <c r="G146" s="208"/>
      <c r="H146" s="208"/>
      <c r="I146" s="208"/>
      <c r="J146" s="208"/>
      <c r="K146" s="208"/>
      <c r="L146" s="37" t="str">
        <f t="shared" si="19"/>
        <v/>
      </c>
      <c r="M146" s="37" t="str">
        <f t="shared" si="20"/>
        <v/>
      </c>
      <c r="N146" s="37" t="str">
        <f t="shared" si="21"/>
        <v/>
      </c>
      <c r="O146" s="192">
        <f t="shared" si="22"/>
        <v>801</v>
      </c>
      <c r="P146" s="191">
        <f t="shared" si="23"/>
        <v>800</v>
      </c>
      <c r="Q146" s="191">
        <f t="shared" si="24"/>
        <v>1</v>
      </c>
      <c r="R146" s="168"/>
      <c r="S146" s="25"/>
      <c r="T146" s="142"/>
      <c r="V146" s="392"/>
    </row>
    <row r="147" spans="1:22" x14ac:dyDescent="0.35">
      <c r="A147" s="36">
        <v>142</v>
      </c>
      <c r="B147" s="153"/>
      <c r="C147" s="153"/>
      <c r="D147" s="398"/>
      <c r="E147" s="399">
        <f t="shared" ca="1" si="18"/>
        <v>0.2875193753953823</v>
      </c>
      <c r="F147" s="208"/>
      <c r="G147" s="208"/>
      <c r="H147" s="208"/>
      <c r="I147" s="208"/>
      <c r="J147" s="208"/>
      <c r="K147" s="208"/>
      <c r="L147" s="37" t="str">
        <f t="shared" si="19"/>
        <v/>
      </c>
      <c r="M147" s="37" t="str">
        <f t="shared" si="20"/>
        <v/>
      </c>
      <c r="N147" s="37" t="str">
        <f t="shared" si="21"/>
        <v/>
      </c>
      <c r="O147" s="192">
        <f t="shared" si="22"/>
        <v>802</v>
      </c>
      <c r="P147" s="191">
        <f t="shared" si="23"/>
        <v>800</v>
      </c>
      <c r="Q147" s="191">
        <f t="shared" si="24"/>
        <v>2</v>
      </c>
      <c r="R147" s="168"/>
      <c r="S147" s="25"/>
      <c r="T147" s="142"/>
      <c r="V147" s="392"/>
    </row>
    <row r="148" spans="1:22" x14ac:dyDescent="0.35">
      <c r="A148" s="36">
        <v>143</v>
      </c>
      <c r="B148" s="153"/>
      <c r="C148" s="153"/>
      <c r="D148" s="398"/>
      <c r="E148" s="399">
        <f t="shared" ca="1" si="18"/>
        <v>0.48656356164589099</v>
      </c>
      <c r="F148" s="208"/>
      <c r="G148" s="208"/>
      <c r="H148" s="208"/>
      <c r="I148" s="208"/>
      <c r="J148" s="208"/>
      <c r="K148" s="208"/>
      <c r="L148" s="37" t="str">
        <f t="shared" si="19"/>
        <v/>
      </c>
      <c r="M148" s="37" t="str">
        <f t="shared" si="20"/>
        <v/>
      </c>
      <c r="N148" s="37" t="str">
        <f t="shared" si="21"/>
        <v/>
      </c>
      <c r="O148" s="192">
        <f t="shared" si="22"/>
        <v>803</v>
      </c>
      <c r="P148" s="191">
        <f t="shared" si="23"/>
        <v>800</v>
      </c>
      <c r="Q148" s="191">
        <f t="shared" si="24"/>
        <v>3</v>
      </c>
      <c r="R148" s="168"/>
      <c r="S148" s="25"/>
      <c r="T148" s="142"/>
      <c r="V148" s="392"/>
    </row>
    <row r="149" spans="1:22" x14ac:dyDescent="0.35">
      <c r="A149" s="36">
        <v>144</v>
      </c>
      <c r="B149" s="153"/>
      <c r="C149" s="153"/>
      <c r="D149" s="398"/>
      <c r="E149" s="399">
        <f t="shared" ca="1" si="18"/>
        <v>0.88960542583267621</v>
      </c>
      <c r="F149" s="208"/>
      <c r="G149" s="208"/>
      <c r="H149" s="208"/>
      <c r="I149" s="208"/>
      <c r="J149" s="208"/>
      <c r="K149" s="208"/>
      <c r="L149" s="37" t="str">
        <f t="shared" si="19"/>
        <v/>
      </c>
      <c r="M149" s="37" t="str">
        <f t="shared" si="20"/>
        <v/>
      </c>
      <c r="N149" s="37" t="str">
        <f t="shared" si="21"/>
        <v/>
      </c>
      <c r="O149" s="192">
        <f t="shared" si="22"/>
        <v>804</v>
      </c>
      <c r="P149" s="191">
        <f t="shared" si="23"/>
        <v>800</v>
      </c>
      <c r="Q149" s="191">
        <f t="shared" si="24"/>
        <v>4</v>
      </c>
      <c r="R149" s="168"/>
      <c r="S149" s="25"/>
      <c r="T149" s="142"/>
      <c r="V149" s="392"/>
    </row>
    <row r="150" spans="1:22" x14ac:dyDescent="0.35">
      <c r="A150" s="36">
        <v>145</v>
      </c>
      <c r="B150" s="153"/>
      <c r="C150" s="153"/>
      <c r="D150" s="398"/>
      <c r="E150" s="399">
        <f t="shared" ca="1" si="18"/>
        <v>0.47404654491249243</v>
      </c>
      <c r="F150" s="208"/>
      <c r="G150" s="208"/>
      <c r="H150" s="208"/>
      <c r="I150" s="208"/>
      <c r="J150" s="208"/>
      <c r="K150" s="208"/>
      <c r="L150" s="37" t="str">
        <f t="shared" si="19"/>
        <v/>
      </c>
      <c r="M150" s="37" t="str">
        <f t="shared" si="20"/>
        <v/>
      </c>
      <c r="N150" s="37" t="str">
        <f t="shared" si="21"/>
        <v/>
      </c>
      <c r="O150" s="192">
        <f t="shared" si="22"/>
        <v>805</v>
      </c>
      <c r="P150" s="191">
        <f t="shared" si="23"/>
        <v>800</v>
      </c>
      <c r="Q150" s="191">
        <f t="shared" si="24"/>
        <v>5</v>
      </c>
      <c r="R150" s="168"/>
      <c r="S150" s="25"/>
      <c r="T150" s="142"/>
      <c r="V150" s="392"/>
    </row>
    <row r="151" spans="1:22" x14ac:dyDescent="0.35">
      <c r="A151" s="36">
        <v>146</v>
      </c>
      <c r="B151" s="153"/>
      <c r="C151" s="153"/>
      <c r="D151" s="398"/>
      <c r="E151" s="399">
        <f t="shared" ca="1" si="18"/>
        <v>0.8733974345527713</v>
      </c>
      <c r="F151" s="208"/>
      <c r="G151" s="208"/>
      <c r="H151" s="208"/>
      <c r="I151" s="208"/>
      <c r="J151" s="208"/>
      <c r="K151" s="208"/>
      <c r="L151" s="37" t="str">
        <f t="shared" si="19"/>
        <v/>
      </c>
      <c r="M151" s="37" t="str">
        <f t="shared" si="20"/>
        <v/>
      </c>
      <c r="N151" s="37" t="str">
        <f t="shared" si="21"/>
        <v/>
      </c>
      <c r="O151" s="192">
        <f t="shared" si="22"/>
        <v>806</v>
      </c>
      <c r="P151" s="191">
        <f t="shared" si="23"/>
        <v>800</v>
      </c>
      <c r="Q151" s="191">
        <f t="shared" si="24"/>
        <v>6</v>
      </c>
      <c r="R151" s="168"/>
      <c r="S151" s="25"/>
      <c r="T151" s="142"/>
      <c r="V151" s="392"/>
    </row>
    <row r="152" spans="1:22" x14ac:dyDescent="0.35">
      <c r="A152" s="36">
        <v>147</v>
      </c>
      <c r="B152" s="153"/>
      <c r="C152" s="153"/>
      <c r="D152" s="398"/>
      <c r="E152" s="399">
        <f t="shared" ca="1" si="18"/>
        <v>0.80038185551011676</v>
      </c>
      <c r="F152" s="208"/>
      <c r="G152" s="208"/>
      <c r="H152" s="208"/>
      <c r="I152" s="208"/>
      <c r="J152" s="208"/>
      <c r="K152" s="208"/>
      <c r="L152" s="37" t="str">
        <f t="shared" si="19"/>
        <v/>
      </c>
      <c r="M152" s="37" t="str">
        <f t="shared" si="20"/>
        <v/>
      </c>
      <c r="N152" s="37" t="str">
        <f t="shared" si="21"/>
        <v/>
      </c>
      <c r="O152" s="192">
        <f t="shared" si="22"/>
        <v>807</v>
      </c>
      <c r="P152" s="191">
        <f t="shared" si="23"/>
        <v>800</v>
      </c>
      <c r="Q152" s="191">
        <f t="shared" si="24"/>
        <v>7</v>
      </c>
      <c r="R152" s="168"/>
      <c r="S152" s="25"/>
      <c r="T152" s="142"/>
      <c r="V152" s="392"/>
    </row>
    <row r="153" spans="1:22" x14ac:dyDescent="0.35">
      <c r="A153" s="36">
        <v>148</v>
      </c>
      <c r="B153" s="153"/>
      <c r="C153" s="153"/>
      <c r="D153" s="398"/>
      <c r="E153" s="399">
        <f t="shared" ca="1" si="18"/>
        <v>6.4394923640537227E-3</v>
      </c>
      <c r="F153" s="208"/>
      <c r="G153" s="208"/>
      <c r="H153" s="208"/>
      <c r="I153" s="208"/>
      <c r="J153" s="208"/>
      <c r="K153" s="208"/>
      <c r="L153" s="37" t="str">
        <f t="shared" si="19"/>
        <v/>
      </c>
      <c r="M153" s="37" t="str">
        <f t="shared" si="20"/>
        <v/>
      </c>
      <c r="N153" s="37" t="str">
        <f t="shared" si="21"/>
        <v/>
      </c>
      <c r="O153" s="192">
        <f t="shared" si="22"/>
        <v>808</v>
      </c>
      <c r="P153" s="191">
        <f t="shared" si="23"/>
        <v>800</v>
      </c>
      <c r="Q153" s="191">
        <f t="shared" si="24"/>
        <v>8</v>
      </c>
      <c r="R153" s="168"/>
      <c r="S153" s="25"/>
      <c r="T153" s="142"/>
      <c r="V153" s="392"/>
    </row>
    <row r="154" spans="1:22" x14ac:dyDescent="0.35">
      <c r="A154" s="36">
        <v>149</v>
      </c>
      <c r="B154" s="153"/>
      <c r="C154" s="153"/>
      <c r="D154" s="398"/>
      <c r="E154" s="399">
        <f t="shared" ca="1" si="18"/>
        <v>0.15003864841911874</v>
      </c>
      <c r="F154" s="208"/>
      <c r="G154" s="208"/>
      <c r="H154" s="208"/>
      <c r="I154" s="208"/>
      <c r="J154" s="208"/>
      <c r="K154" s="208"/>
      <c r="L154" s="37" t="str">
        <f t="shared" si="19"/>
        <v/>
      </c>
      <c r="M154" s="37" t="str">
        <f t="shared" si="20"/>
        <v/>
      </c>
      <c r="N154" s="37" t="str">
        <f t="shared" si="21"/>
        <v/>
      </c>
      <c r="O154" s="192">
        <f t="shared" si="22"/>
        <v>809</v>
      </c>
      <c r="P154" s="191">
        <f t="shared" si="23"/>
        <v>800</v>
      </c>
      <c r="Q154" s="191">
        <f t="shared" si="24"/>
        <v>9</v>
      </c>
      <c r="R154" s="168"/>
      <c r="S154" s="25"/>
      <c r="T154" s="142"/>
      <c r="V154" s="392"/>
    </row>
    <row r="155" spans="1:22" x14ac:dyDescent="0.35">
      <c r="A155" s="36">
        <v>150</v>
      </c>
      <c r="B155" s="153"/>
      <c r="C155" s="153"/>
      <c r="D155" s="398"/>
      <c r="E155" s="399">
        <f t="shared" ca="1" si="18"/>
        <v>0.43260776385368294</v>
      </c>
      <c r="F155" s="208"/>
      <c r="G155" s="208"/>
      <c r="H155" s="208"/>
      <c r="I155" s="208"/>
      <c r="J155" s="208"/>
      <c r="K155" s="208"/>
      <c r="L155" s="37" t="str">
        <f t="shared" si="19"/>
        <v/>
      </c>
      <c r="M155" s="37" t="str">
        <f t="shared" si="20"/>
        <v/>
      </c>
      <c r="N155" s="37" t="str">
        <f t="shared" si="21"/>
        <v/>
      </c>
      <c r="O155" s="192">
        <f t="shared" si="22"/>
        <v>810</v>
      </c>
      <c r="P155" s="191">
        <f t="shared" si="23"/>
        <v>800</v>
      </c>
      <c r="Q155" s="191">
        <f t="shared" si="24"/>
        <v>10</v>
      </c>
      <c r="R155" s="168"/>
      <c r="V155" s="391"/>
    </row>
  </sheetData>
  <sheetProtection sheet="1" objects="1" scenarios="1"/>
  <sortState xmlns:xlrd2="http://schemas.microsoft.com/office/spreadsheetml/2017/richdata2" ref="B6:K85">
    <sortCondition ref="E5:E34"/>
  </sortState>
  <mergeCells count="7">
    <mergeCell ref="W17:Y21"/>
    <mergeCell ref="U2:U4"/>
    <mergeCell ref="P1:Q4"/>
    <mergeCell ref="J4:K4"/>
    <mergeCell ref="B1:D1"/>
    <mergeCell ref="B2:D2"/>
    <mergeCell ref="B3:D3"/>
  </mergeCells>
  <conditionalFormatting sqref="V38 V49 V60 V71 V82 V93 V104 V115 V126 V137 V148 V30 V41 V52 V63 V74 V85 V96 V107 V118 V129 V140 V151 V33 V44 V55 V66 V77 V88 V99 V110 V121 V132 V143 V154 V36 V47 V58 V69 V80 V91 V102 V113 V124 V135 V146">
    <cfRule type="containsBlanks" dxfId="792" priority="56">
      <formula>LEN(TRIM(V30))=0</formula>
    </cfRule>
  </conditionalFormatting>
  <conditionalFormatting sqref="V39 V50 V61 V72 V83 V94 V105 V116 V127 V138 V149 V31 V42 V53 V64 V75 V86 V97 V108 V119 V130 V141 V152 V34 V45 V56 V67 V78 V89 V100 V111 V122 V133 V144 V37 V48 V59 V70 V81 V92 V103 V114 V125 V136 V147">
    <cfRule type="containsBlanks" dxfId="791" priority="55">
      <formula>LEN(TRIM(V31))=0</formula>
    </cfRule>
  </conditionalFormatting>
  <conditionalFormatting sqref="V40 V51 V62 V73 V84 V95 V106 V117 V128 V139 V150 V32 V43 V54 V65 V76 V87 V98 V109 V120 V131 V142 V153 V35 V46 V57 V68 V79 V90 V101 V112 V123 V134 V145">
    <cfRule type="containsBlanks" dxfId="790" priority="54">
      <formula>LEN(TRIM(V32))=0</formula>
    </cfRule>
  </conditionalFormatting>
  <conditionalFormatting sqref="V5 V8 V11 V14 V16 V27 V19 V22 V25">
    <cfRule type="containsBlanks" dxfId="789" priority="13">
      <formula>LEN(TRIM(V5))=0</formula>
    </cfRule>
  </conditionalFormatting>
  <conditionalFormatting sqref="V6 V9 V12 V15 V17 V28 V20 V23 V26">
    <cfRule type="containsBlanks" dxfId="788" priority="12">
      <formula>LEN(TRIM(V6))=0</formula>
    </cfRule>
  </conditionalFormatting>
  <conditionalFormatting sqref="V7 V10 V13 V18 V29 V21 V24">
    <cfRule type="containsBlanks" dxfId="787" priority="11">
      <formula>LEN(TRIM(V7))=0</formula>
    </cfRule>
  </conditionalFormatting>
  <conditionalFormatting sqref="B6:C155">
    <cfRule type="containsBlanks" dxfId="786" priority="1">
      <formula>LEN(TRIM(B6))=0</formula>
    </cfRule>
  </conditionalFormatting>
  <dataValidations count="1">
    <dataValidation type="list" errorStyle="information" allowBlank="1" sqref="V5:V154 B5:C155" xr:uid="{00000000-0002-0000-0600-000000000000}">
      <formula1>shooters</formula1>
    </dataValidation>
  </dataValidations>
  <printOptions horizontalCentered="1" verticalCentered="1"/>
  <pageMargins left="0.7" right="0.7" top="0.75" bottom="0.75" header="0.3" footer="0.3"/>
  <pageSetup scale="8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rgb="FFC00000"/>
    <pageSetUpPr fitToPage="1"/>
  </sheetPr>
  <dimension ref="A1:N157"/>
  <sheetViews>
    <sheetView workbookViewId="0">
      <selection activeCell="H6" sqref="H6:K7"/>
    </sheetView>
  </sheetViews>
  <sheetFormatPr defaultColWidth="9.1796875" defaultRowHeight="15.5" x14ac:dyDescent="0.35"/>
  <cols>
    <col min="1" max="1" width="23.81640625" style="24" customWidth="1"/>
    <col min="2" max="2" width="3.81640625" style="35" customWidth="1"/>
    <col min="3" max="3" width="23.81640625" style="35" customWidth="1"/>
    <col min="4" max="6" width="3.81640625" style="35" customWidth="1"/>
    <col min="7" max="7" width="6.81640625" style="487" customWidth="1"/>
    <col min="8" max="11" width="7.453125" style="195" customWidth="1"/>
    <col min="12" max="12" width="3.54296875" style="203" customWidth="1"/>
    <col min="13" max="13" width="38.7265625" style="203" customWidth="1"/>
    <col min="14" max="16384" width="9.1796875" style="203"/>
  </cols>
  <sheetData>
    <row r="1" spans="1:14" ht="19.5" customHeight="1" x14ac:dyDescent="0.35">
      <c r="A1" s="201" t="s">
        <v>236</v>
      </c>
      <c r="B1" s="202"/>
      <c r="C1" s="404">
        <f>'Competitor List'!B3</f>
        <v>43499</v>
      </c>
      <c r="D1" s="719"/>
      <c r="E1" s="720"/>
      <c r="F1" s="720"/>
      <c r="G1" s="720"/>
      <c r="H1" s="201"/>
      <c r="I1" s="201"/>
      <c r="J1" s="201"/>
      <c r="K1" s="201"/>
    </row>
    <row r="2" spans="1:14" ht="15" customHeight="1" x14ac:dyDescent="0.35">
      <c r="A2" s="175"/>
      <c r="B2" s="175"/>
      <c r="C2" s="175"/>
      <c r="D2" s="12" t="s">
        <v>384</v>
      </c>
      <c r="E2" s="175"/>
      <c r="F2" s="175"/>
      <c r="G2" s="486"/>
      <c r="H2" s="193"/>
      <c r="I2" s="194"/>
      <c r="J2" s="193"/>
      <c r="K2" s="193"/>
    </row>
    <row r="3" spans="1:14" ht="15" customHeight="1" x14ac:dyDescent="0.35">
      <c r="A3" s="722" t="s">
        <v>274</v>
      </c>
      <c r="B3" s="405" t="s">
        <v>239</v>
      </c>
      <c r="C3" s="449">
        <f>'Competitor List'!L4</f>
        <v>2</v>
      </c>
      <c r="D3" s="12" t="s">
        <v>385</v>
      </c>
      <c r="E3" s="175"/>
      <c r="F3" s="175"/>
      <c r="G3" s="486"/>
      <c r="H3" s="193"/>
      <c r="I3" s="194"/>
      <c r="J3" s="193"/>
      <c r="K3" s="193"/>
    </row>
    <row r="4" spans="1:14" ht="15" customHeight="1" x14ac:dyDescent="0.35">
      <c r="A4" s="722"/>
      <c r="B4" s="37" t="s">
        <v>240</v>
      </c>
      <c r="C4" s="450">
        <f>'Competitor List'!M4</f>
        <v>2</v>
      </c>
      <c r="D4" s="12" t="s">
        <v>386</v>
      </c>
      <c r="K4" s="196"/>
    </row>
    <row r="5" spans="1:14" ht="13.5" customHeight="1" thickBot="1" x14ac:dyDescent="0.4">
      <c r="A5" s="722"/>
      <c r="B5" s="37" t="s">
        <v>241</v>
      </c>
      <c r="C5" s="450">
        <f>'Competitor List'!N4</f>
        <v>2</v>
      </c>
      <c r="D5" s="12" t="s">
        <v>387</v>
      </c>
      <c r="H5" s="721" t="s">
        <v>273</v>
      </c>
      <c r="I5" s="721"/>
      <c r="J5" s="721"/>
      <c r="K5" s="721"/>
    </row>
    <row r="6" spans="1:14" x14ac:dyDescent="0.35">
      <c r="G6" s="476"/>
      <c r="H6" s="453" t="s">
        <v>2</v>
      </c>
      <c r="I6" s="454" t="s">
        <v>2</v>
      </c>
      <c r="J6" s="454" t="s">
        <v>3</v>
      </c>
      <c r="K6" s="455" t="s">
        <v>3</v>
      </c>
      <c r="L6" s="204"/>
      <c r="M6" s="204" t="s">
        <v>275</v>
      </c>
    </row>
    <row r="7" spans="1:14" ht="16" thickBot="1" x14ac:dyDescent="0.4">
      <c r="A7" s="198" t="s">
        <v>372</v>
      </c>
      <c r="B7" s="198" t="s">
        <v>217</v>
      </c>
      <c r="C7" s="198" t="s">
        <v>373</v>
      </c>
      <c r="D7" s="198" t="s">
        <v>217</v>
      </c>
      <c r="E7" s="458" t="s">
        <v>2</v>
      </c>
      <c r="F7" s="459" t="s">
        <v>3</v>
      </c>
      <c r="G7" s="452" t="s">
        <v>216</v>
      </c>
      <c r="H7" s="456" t="s">
        <v>128</v>
      </c>
      <c r="I7" s="206" t="s">
        <v>129</v>
      </c>
      <c r="J7" s="206" t="s">
        <v>128</v>
      </c>
      <c r="K7" s="457" t="s">
        <v>129</v>
      </c>
      <c r="L7" s="204"/>
      <c r="M7" s="204" t="s">
        <v>409</v>
      </c>
    </row>
    <row r="8" spans="1:14" ht="15" customHeight="1" x14ac:dyDescent="0.35">
      <c r="A8" s="463" t="str">
        <f>T('Competitor List'!B6)</f>
        <v>Shooter1</v>
      </c>
      <c r="B8" s="463" t="str">
        <f>IF('Competitor List'!H6="y","Y","N")</f>
        <v>Y</v>
      </c>
      <c r="C8" s="463" t="str">
        <f>T('Competitor List'!C6)</f>
        <v>Shooter1</v>
      </c>
      <c r="D8" s="463" t="str">
        <f>IF('Competitor List'!I6="y","Y","N")</f>
        <v>Y</v>
      </c>
      <c r="E8" s="464" t="str">
        <f>IF('Competitor List'!J6="Y","Y"," ")</f>
        <v>Y</v>
      </c>
      <c r="F8" s="464" t="str">
        <f>IF('Competitor List'!K6="Y","Y"," ")</f>
        <v>Y</v>
      </c>
      <c r="G8" s="477">
        <f>'Competitor List'!O6</f>
        <v>101</v>
      </c>
      <c r="H8" s="465">
        <f>'Competitor List'!Q6</f>
        <v>1</v>
      </c>
      <c r="I8" s="465">
        <f ca="1">OFFSET(H8,'Competitor List'!$T$8,0)</f>
        <v>1</v>
      </c>
      <c r="J8" s="465">
        <f ca="1">OFFSET(I8,'Competitor List'!$T$8,0)</f>
        <v>1</v>
      </c>
      <c r="K8" s="465">
        <f ca="1">OFFSET(J8,'Competitor List'!$T$8,0)</f>
        <v>1</v>
      </c>
      <c r="M8" s="204"/>
    </row>
    <row r="9" spans="1:14" x14ac:dyDescent="0.35">
      <c r="A9" s="37" t="str">
        <f>T('Competitor List'!B7)</f>
        <v/>
      </c>
      <c r="B9" s="37" t="str">
        <f>IF('Competitor List'!H7="y","Y","N")</f>
        <v>N</v>
      </c>
      <c r="C9" s="197" t="str">
        <f>T('Competitor List'!C7)</f>
        <v/>
      </c>
      <c r="D9" s="197" t="str">
        <f>IF('Competitor List'!I7="y","Y","N")</f>
        <v>N</v>
      </c>
      <c r="E9" s="461" t="str">
        <f>IF('Competitor List'!J7="Y","Y"," ")</f>
        <v xml:space="preserve"> </v>
      </c>
      <c r="F9" s="461" t="str">
        <f>IF('Competitor List'!K7="Y","Y"," ")</f>
        <v xml:space="preserve"> </v>
      </c>
      <c r="G9" s="478">
        <f>'Competitor List'!O7</f>
        <v>102</v>
      </c>
      <c r="H9" s="200">
        <f>'Competitor List'!Q7</f>
        <v>2</v>
      </c>
      <c r="I9" s="200">
        <f ca="1">OFFSET(H9,'Competitor List'!$T$8,0)</f>
        <v>2</v>
      </c>
      <c r="J9" s="200">
        <f ca="1">OFFSET(I9,'Competitor List'!$T$8,0)</f>
        <v>2</v>
      </c>
      <c r="K9" s="200">
        <f ca="1">OFFSET(J9,'Competitor List'!$T$8,0)</f>
        <v>2</v>
      </c>
      <c r="M9" s="204" t="s">
        <v>276</v>
      </c>
    </row>
    <row r="10" spans="1:14" ht="16" thickBot="1" x14ac:dyDescent="0.4">
      <c r="A10" s="198" t="str">
        <f>T('Competitor List'!B8)</f>
        <v>Shooter3</v>
      </c>
      <c r="B10" s="198" t="str">
        <f>IF('Competitor List'!H8="y","Y","N")</f>
        <v>Y</v>
      </c>
      <c r="C10" s="466" t="str">
        <f>T('Competitor List'!C8)</f>
        <v>Shooter3</v>
      </c>
      <c r="D10" s="466" t="str">
        <f>IF('Competitor List'!I8="y","Y","N")</f>
        <v>Y</v>
      </c>
      <c r="E10" s="458" t="str">
        <f>IF('Competitor List'!J8="Y","Y"," ")</f>
        <v>Y</v>
      </c>
      <c r="F10" s="458" t="str">
        <f>IF('Competitor List'!K8="Y","Y"," ")</f>
        <v>Y</v>
      </c>
      <c r="G10" s="199">
        <f>'Competitor List'!O8</f>
        <v>103</v>
      </c>
      <c r="H10" s="467">
        <f>'Competitor List'!Q8</f>
        <v>3</v>
      </c>
      <c r="I10" s="467">
        <f ca="1">OFFSET(H10,'Competitor List'!$T$8,0)</f>
        <v>3</v>
      </c>
      <c r="J10" s="467">
        <f ca="1">OFFSET(I10,'Competitor List'!$T$8,0)</f>
        <v>3</v>
      </c>
      <c r="K10" s="467">
        <f ca="1">OFFSET(J10,'Competitor List'!$T$8,0)</f>
        <v>3</v>
      </c>
      <c r="M10" s="204" t="s">
        <v>277</v>
      </c>
    </row>
    <row r="11" spans="1:14" ht="16" thickBot="1" x14ac:dyDescent="0.4">
      <c r="A11" s="197" t="str">
        <f>T('Competitor List'!B9)</f>
        <v/>
      </c>
      <c r="B11" s="197" t="str">
        <f>IF('Competitor List'!H9="y","Y","N")</f>
        <v>N</v>
      </c>
      <c r="C11" s="197" t="str">
        <f>T('Competitor List'!C9)</f>
        <v/>
      </c>
      <c r="D11" s="197" t="str">
        <f>IF('Competitor List'!I9="y","Y","N")</f>
        <v>N</v>
      </c>
      <c r="E11" s="460" t="str">
        <f>IF('Competitor List'!J9="Y","Y"," ")</f>
        <v xml:space="preserve"> </v>
      </c>
      <c r="F11" s="460" t="str">
        <f>IF('Competitor List'!K9="Y","Y"," ")</f>
        <v xml:space="preserve"> </v>
      </c>
      <c r="G11" s="479">
        <f>'Competitor List'!O9</f>
        <v>104</v>
      </c>
      <c r="H11" s="200">
        <f>'Competitor List'!Q9</f>
        <v>4</v>
      </c>
      <c r="I11" s="200">
        <f ca="1">OFFSET(H11,'Competitor List'!$T$8,0)</f>
        <v>4</v>
      </c>
      <c r="J11" s="200">
        <f ca="1">OFFSET(I11,'Competitor List'!$T$8,0)</f>
        <v>4</v>
      </c>
      <c r="K11" s="200">
        <f ca="1">OFFSET(J11,'Competitor List'!$T$8,0)</f>
        <v>4</v>
      </c>
      <c r="M11" s="204"/>
    </row>
    <row r="12" spans="1:14" x14ac:dyDescent="0.35">
      <c r="A12" s="37" t="str">
        <f>T('Competitor List'!B10)</f>
        <v/>
      </c>
      <c r="B12" s="37" t="str">
        <f>IF('Competitor List'!H10="y","Y","N")</f>
        <v>N</v>
      </c>
      <c r="C12" s="197" t="str">
        <f>T('Competitor List'!C10)</f>
        <v/>
      </c>
      <c r="D12" s="197" t="str">
        <f>IF('Competitor List'!I10="y","Y","N")</f>
        <v>N</v>
      </c>
      <c r="E12" s="461" t="str">
        <f>IF('Competitor List'!J10="Y","Y"," ")</f>
        <v xml:space="preserve"> </v>
      </c>
      <c r="F12" s="461" t="str">
        <f>IF('Competitor List'!K10="Y","Y"," ")</f>
        <v xml:space="preserve"> </v>
      </c>
      <c r="G12" s="478">
        <f>'Competitor List'!O10</f>
        <v>105</v>
      </c>
      <c r="H12" s="200">
        <f>'Competitor List'!Q10</f>
        <v>5</v>
      </c>
      <c r="I12" s="200">
        <f ca="1">OFFSET(H12,'Competitor List'!$T$8,0)</f>
        <v>5</v>
      </c>
      <c r="J12" s="200">
        <f ca="1">OFFSET(I12,'Competitor List'!$T$8,0)</f>
        <v>5</v>
      </c>
      <c r="K12" s="200">
        <f ca="1">OFFSET(J12,'Competitor List'!$T$8,0)</f>
        <v>5</v>
      </c>
      <c r="M12" s="221" t="s">
        <v>282</v>
      </c>
      <c r="N12" s="205"/>
    </row>
    <row r="13" spans="1:14" ht="16" thickBot="1" x14ac:dyDescent="0.4">
      <c r="A13" s="468" t="str">
        <f>T('Competitor List'!B11)</f>
        <v/>
      </c>
      <c r="B13" s="468" t="str">
        <f>IF('Competitor List'!H11="y","Y","N")</f>
        <v>N</v>
      </c>
      <c r="C13" s="469" t="str">
        <f>T('Competitor List'!C11)</f>
        <v/>
      </c>
      <c r="D13" s="469" t="str">
        <f>IF('Competitor List'!I11="y","Y","N")</f>
        <v>N</v>
      </c>
      <c r="E13" s="470" t="str">
        <f>IF('Competitor List'!J11="Y","Y"," ")</f>
        <v xml:space="preserve"> </v>
      </c>
      <c r="F13" s="470" t="str">
        <f>IF('Competitor List'!K11="Y","Y"," ")</f>
        <v xml:space="preserve"> </v>
      </c>
      <c r="G13" s="480">
        <f>'Competitor List'!O11</f>
        <v>106</v>
      </c>
      <c r="H13" s="471">
        <f>'Competitor List'!Q11</f>
        <v>6</v>
      </c>
      <c r="I13" s="471">
        <f ca="1">OFFSET(H13,'Competitor List'!$T$8,0)</f>
        <v>6</v>
      </c>
      <c r="J13" s="471">
        <f ca="1">OFFSET(I13,'Competitor List'!$T$8,0)</f>
        <v>6</v>
      </c>
      <c r="K13" s="471">
        <f ca="1">OFFSET(J13,'Competitor List'!$T$8,0)</f>
        <v>6</v>
      </c>
      <c r="M13" s="218"/>
    </row>
    <row r="14" spans="1:14" x14ac:dyDescent="0.35">
      <c r="A14" s="463" t="str">
        <f>T('Competitor List'!B12)</f>
        <v/>
      </c>
      <c r="B14" s="463" t="str">
        <f>IF('Competitor List'!H12="y","Y","N")</f>
        <v>N</v>
      </c>
      <c r="C14" s="463" t="str">
        <f>T('Competitor List'!C12)</f>
        <v/>
      </c>
      <c r="D14" s="463" t="str">
        <f>IF('Competitor List'!I12="y","Y","N")</f>
        <v>N</v>
      </c>
      <c r="E14" s="464" t="str">
        <f>IF('Competitor List'!J12="Y","Y"," ")</f>
        <v xml:space="preserve"> </v>
      </c>
      <c r="F14" s="464" t="str">
        <f>IF('Competitor List'!K12="Y","Y"," ")</f>
        <v xml:space="preserve"> </v>
      </c>
      <c r="G14" s="477">
        <f>'Competitor List'!O12</f>
        <v>107</v>
      </c>
      <c r="H14" s="465">
        <f>'Competitor List'!Q12</f>
        <v>7</v>
      </c>
      <c r="I14" s="465">
        <f ca="1">OFFSET(H14,'Competitor List'!$T$8,0)</f>
        <v>7</v>
      </c>
      <c r="J14" s="465">
        <f ca="1">OFFSET(I14,'Competitor List'!$T$8,0)</f>
        <v>7</v>
      </c>
      <c r="K14" s="465">
        <f ca="1">OFFSET(J14,'Competitor List'!$T$8,0)</f>
        <v>7</v>
      </c>
      <c r="M14" s="218"/>
    </row>
    <row r="15" spans="1:14" x14ac:dyDescent="0.35">
      <c r="A15" s="37" t="str">
        <f>T('Competitor List'!B13)</f>
        <v/>
      </c>
      <c r="B15" s="37" t="str">
        <f>IF('Competitor List'!H13="y","Y","N")</f>
        <v>N</v>
      </c>
      <c r="C15" s="197" t="str">
        <f>T('Competitor List'!C13)</f>
        <v/>
      </c>
      <c r="D15" s="197" t="str">
        <f>IF('Competitor List'!I13="y","Y","N")</f>
        <v>N</v>
      </c>
      <c r="E15" s="461" t="str">
        <f>IF('Competitor List'!J13="Y","Y"," ")</f>
        <v xml:space="preserve"> </v>
      </c>
      <c r="F15" s="461" t="str">
        <f>IF('Competitor List'!K13="Y","Y"," ")</f>
        <v xml:space="preserve"> </v>
      </c>
      <c r="G15" s="478">
        <f>'Competitor List'!O13</f>
        <v>108</v>
      </c>
      <c r="H15" s="200">
        <f>'Competitor List'!Q13</f>
        <v>8</v>
      </c>
      <c r="I15" s="200">
        <f ca="1">OFFSET(H15,'Competitor List'!$T$8,0)</f>
        <v>8</v>
      </c>
      <c r="J15" s="200">
        <f ca="1">OFFSET(I15,'Competitor List'!$T$8,0)</f>
        <v>8</v>
      </c>
      <c r="K15" s="200">
        <f ca="1">OFFSET(J15,'Competitor List'!$T$8,0)</f>
        <v>8</v>
      </c>
      <c r="M15" s="218"/>
    </row>
    <row r="16" spans="1:14" ht="16" thickBot="1" x14ac:dyDescent="0.4">
      <c r="A16" s="198" t="str">
        <f>T('Competitor List'!B14)</f>
        <v/>
      </c>
      <c r="B16" s="198" t="str">
        <f>IF('Competitor List'!H14="y","Y","N")</f>
        <v>N</v>
      </c>
      <c r="C16" s="466" t="str">
        <f>T('Competitor List'!C14)</f>
        <v/>
      </c>
      <c r="D16" s="466" t="str">
        <f>IF('Competitor List'!I14="y","Y","N")</f>
        <v>N</v>
      </c>
      <c r="E16" s="458" t="str">
        <f>IF('Competitor List'!J14="Y","Y"," ")</f>
        <v xml:space="preserve"> </v>
      </c>
      <c r="F16" s="458" t="str">
        <f>IF('Competitor List'!K14="Y","Y"," ")</f>
        <v xml:space="preserve"> </v>
      </c>
      <c r="G16" s="199">
        <f>'Competitor List'!O14</f>
        <v>109</v>
      </c>
      <c r="H16" s="467">
        <f>'Competitor List'!Q14</f>
        <v>9</v>
      </c>
      <c r="I16" s="467">
        <f ca="1">OFFSET(H16,'Competitor List'!$T$8,0)</f>
        <v>9</v>
      </c>
      <c r="J16" s="467">
        <f ca="1">OFFSET(I16,'Competitor List'!$T$8,0)</f>
        <v>9</v>
      </c>
      <c r="K16" s="467">
        <f ca="1">OFFSET(J16,'Competitor List'!$T$8,0)</f>
        <v>9</v>
      </c>
      <c r="M16" s="218"/>
    </row>
    <row r="17" spans="1:13" x14ac:dyDescent="0.35">
      <c r="A17" s="197" t="str">
        <f>T('Competitor List'!B15)</f>
        <v/>
      </c>
      <c r="B17" s="197" t="str">
        <f>IF('Competitor List'!H15="y","Y","N")</f>
        <v>N</v>
      </c>
      <c r="C17" s="197" t="str">
        <f>T('Competitor List'!C15)</f>
        <v/>
      </c>
      <c r="D17" s="197" t="str">
        <f>IF('Competitor List'!I15="y","Y","N")</f>
        <v>N</v>
      </c>
      <c r="E17" s="460" t="str">
        <f>IF('Competitor List'!J15="Y","Y"," ")</f>
        <v xml:space="preserve"> </v>
      </c>
      <c r="F17" s="460" t="str">
        <f>IF('Competitor List'!K15="Y","Y"," ")</f>
        <v xml:space="preserve"> </v>
      </c>
      <c r="G17" s="479">
        <f>'Competitor List'!O15</f>
        <v>110</v>
      </c>
      <c r="H17" s="200">
        <f>'Competitor List'!Q15</f>
        <v>10</v>
      </c>
      <c r="I17" s="200">
        <f ca="1">OFFSET(H17,'Competitor List'!$T$8,0)</f>
        <v>10</v>
      </c>
      <c r="J17" s="200">
        <f ca="1">OFFSET(I17,'Competitor List'!$T$8,0)</f>
        <v>10</v>
      </c>
      <c r="K17" s="200">
        <f ca="1">OFFSET(J17,'Competitor List'!$T$8,0)</f>
        <v>10</v>
      </c>
      <c r="M17" s="219"/>
    </row>
    <row r="18" spans="1:13" x14ac:dyDescent="0.35">
      <c r="A18" s="37" t="str">
        <f>T('Competitor List'!B16)</f>
        <v/>
      </c>
      <c r="B18" s="37" t="str">
        <f>IF('Competitor List'!H16="y","Y","N")</f>
        <v>N</v>
      </c>
      <c r="C18" s="197" t="str">
        <f>T('Competitor List'!C16)</f>
        <v/>
      </c>
      <c r="D18" s="197" t="str">
        <f>IF('Competitor List'!I16="y","Y","N")</f>
        <v>N</v>
      </c>
      <c r="E18" s="461" t="str">
        <f>IF('Competitor List'!J16="Y","Y"," ")</f>
        <v xml:space="preserve"> </v>
      </c>
      <c r="F18" s="461" t="str">
        <f>IF('Competitor List'!K16="Y","Y"," ")</f>
        <v xml:space="preserve"> </v>
      </c>
      <c r="G18" s="478">
        <f>'Competitor List'!O16</f>
        <v>111</v>
      </c>
      <c r="H18" s="200">
        <f>'Competitor List'!Q16</f>
        <v>11</v>
      </c>
      <c r="I18" s="200">
        <f ca="1">OFFSET(H18,'Competitor List'!$T$8,0)</f>
        <v>11</v>
      </c>
      <c r="J18" s="200">
        <f ca="1">OFFSET(I18,'Competitor List'!$T$8,0)</f>
        <v>11</v>
      </c>
      <c r="K18" s="200">
        <f ca="1">OFFSET(J18,'Competitor List'!$T$8,0)</f>
        <v>11</v>
      </c>
      <c r="M18" s="219"/>
    </row>
    <row r="19" spans="1:13" ht="16" thickBot="1" x14ac:dyDescent="0.4">
      <c r="A19" s="468" t="str">
        <f>T('Competitor List'!B17)</f>
        <v/>
      </c>
      <c r="B19" s="468" t="str">
        <f>IF('Competitor List'!H17="y","Y","N")</f>
        <v>N</v>
      </c>
      <c r="C19" s="469" t="str">
        <f>T('Competitor List'!C17)</f>
        <v/>
      </c>
      <c r="D19" s="469" t="str">
        <f>IF('Competitor List'!I17="y","Y","N")</f>
        <v>N</v>
      </c>
      <c r="E19" s="470" t="str">
        <f>IF('Competitor List'!J17="Y","Y"," ")</f>
        <v xml:space="preserve"> </v>
      </c>
      <c r="F19" s="470" t="str">
        <f>IF('Competitor List'!K17="Y","Y"," ")</f>
        <v xml:space="preserve"> </v>
      </c>
      <c r="G19" s="480">
        <f>'Competitor List'!O17</f>
        <v>112</v>
      </c>
      <c r="H19" s="471">
        <f>'Competitor List'!Q17</f>
        <v>12</v>
      </c>
      <c r="I19" s="471">
        <f ca="1">OFFSET(H19,'Competitor List'!$T$8,0)</f>
        <v>12</v>
      </c>
      <c r="J19" s="471">
        <f ca="1">OFFSET(I19,'Competitor List'!$T$8,0)</f>
        <v>12</v>
      </c>
      <c r="K19" s="471">
        <f ca="1">OFFSET(J19,'Competitor List'!$T$8,0)</f>
        <v>12</v>
      </c>
      <c r="M19" s="219"/>
    </row>
    <row r="20" spans="1:13" x14ac:dyDescent="0.35">
      <c r="A20" s="463" t="str">
        <f>T('Competitor List'!B18)</f>
        <v/>
      </c>
      <c r="B20" s="463" t="str">
        <f>IF('Competitor List'!H18="y","Y","N")</f>
        <v>N</v>
      </c>
      <c r="C20" s="463" t="str">
        <f>T('Competitor List'!C18)</f>
        <v/>
      </c>
      <c r="D20" s="463" t="str">
        <f>IF('Competitor List'!I18="y","Y","N")</f>
        <v>N</v>
      </c>
      <c r="E20" s="464" t="str">
        <f>IF('Competitor List'!J18="Y","Y"," ")</f>
        <v xml:space="preserve"> </v>
      </c>
      <c r="F20" s="464" t="str">
        <f>IF('Competitor List'!K18="Y","Y"," ")</f>
        <v xml:space="preserve"> </v>
      </c>
      <c r="G20" s="477">
        <f>'Competitor List'!O18</f>
        <v>113</v>
      </c>
      <c r="H20" s="465">
        <f>'Competitor List'!Q18</f>
        <v>13</v>
      </c>
      <c r="I20" s="465">
        <f ca="1">OFFSET(H20,'Competitor List'!$T$8,0)</f>
        <v>13</v>
      </c>
      <c r="J20" s="465">
        <f ca="1">OFFSET(I20,'Competitor List'!$T$8,0)</f>
        <v>13</v>
      </c>
      <c r="K20" s="465">
        <f ca="1">OFFSET(J20,'Competitor List'!$T$8,0)</f>
        <v>13</v>
      </c>
      <c r="M20" s="219"/>
    </row>
    <row r="21" spans="1:13" x14ac:dyDescent="0.35">
      <c r="A21" s="37" t="str">
        <f>T('Competitor List'!B19)</f>
        <v/>
      </c>
      <c r="B21" s="37" t="str">
        <f>IF('Competitor List'!H19="y","Y","N")</f>
        <v>N</v>
      </c>
      <c r="C21" s="197" t="str">
        <f>T('Competitor List'!C19)</f>
        <v/>
      </c>
      <c r="D21" s="197" t="str">
        <f>IF('Competitor List'!I19="y","Y","N")</f>
        <v>N</v>
      </c>
      <c r="E21" s="461" t="str">
        <f>IF('Competitor List'!J19="Y","Y"," ")</f>
        <v xml:space="preserve"> </v>
      </c>
      <c r="F21" s="461" t="str">
        <f>IF('Competitor List'!K19="Y","Y"," ")</f>
        <v xml:space="preserve"> </v>
      </c>
      <c r="G21" s="478">
        <f>'Competitor List'!O19</f>
        <v>114</v>
      </c>
      <c r="H21" s="200">
        <f>'Competitor List'!Q19</f>
        <v>14</v>
      </c>
      <c r="I21" s="200">
        <f ca="1">OFFSET(H21,'Competitor List'!$T$8,0)</f>
        <v>14</v>
      </c>
      <c r="J21" s="200">
        <f ca="1">OFFSET(I21,'Competitor List'!$T$8,0)</f>
        <v>14</v>
      </c>
      <c r="K21" s="200">
        <f ca="1">OFFSET(J21,'Competitor List'!$T$8,0)</f>
        <v>14</v>
      </c>
      <c r="M21" s="219"/>
    </row>
    <row r="22" spans="1:13" ht="16" thickBot="1" x14ac:dyDescent="0.4">
      <c r="A22" s="198" t="str">
        <f>T('Competitor List'!B20)</f>
        <v/>
      </c>
      <c r="B22" s="198" t="str">
        <f>IF('Competitor List'!H20="y","Y","N")</f>
        <v>N</v>
      </c>
      <c r="C22" s="466" t="str">
        <f>T('Competitor List'!C20)</f>
        <v/>
      </c>
      <c r="D22" s="466" t="str">
        <f>IF('Competitor List'!I20="y","Y","N")</f>
        <v>N</v>
      </c>
      <c r="E22" s="458" t="str">
        <f>IF('Competitor List'!J20="Y","Y"," ")</f>
        <v xml:space="preserve"> </v>
      </c>
      <c r="F22" s="458" t="str">
        <f>IF('Competitor List'!K20="Y","Y"," ")</f>
        <v xml:space="preserve"> </v>
      </c>
      <c r="G22" s="199">
        <f>'Competitor List'!O20</f>
        <v>115</v>
      </c>
      <c r="H22" s="467">
        <f>'Competitor List'!Q20</f>
        <v>15</v>
      </c>
      <c r="I22" s="467">
        <f ca="1">OFFSET(H22,'Competitor List'!$T$8,0)</f>
        <v>15</v>
      </c>
      <c r="J22" s="467">
        <f ca="1">OFFSET(I22,'Competitor List'!$T$8,0)</f>
        <v>15</v>
      </c>
      <c r="K22" s="467">
        <f ca="1">OFFSET(J22,'Competitor List'!$T$8,0)</f>
        <v>15</v>
      </c>
      <c r="M22" s="219"/>
    </row>
    <row r="23" spans="1:13" ht="15" customHeight="1" x14ac:dyDescent="0.35">
      <c r="A23" s="197" t="str">
        <f>T('Competitor List'!B21)</f>
        <v/>
      </c>
      <c r="B23" s="197" t="str">
        <f>IF('Competitor List'!H21="y","Y","N")</f>
        <v>N</v>
      </c>
      <c r="C23" s="197" t="str">
        <f>T('Competitor List'!C21)</f>
        <v/>
      </c>
      <c r="D23" s="197" t="str">
        <f>IF('Competitor List'!I21="y","Y","N")</f>
        <v>N</v>
      </c>
      <c r="E23" s="460" t="str">
        <f>IF('Competitor List'!J21="Y","Y"," ")</f>
        <v xml:space="preserve"> </v>
      </c>
      <c r="F23" s="460" t="str">
        <f>IF('Competitor List'!K21="Y","Y"," ")</f>
        <v xml:space="preserve"> </v>
      </c>
      <c r="G23" s="479">
        <f>'Competitor List'!O21</f>
        <v>116</v>
      </c>
      <c r="H23" s="200">
        <f>'Competitor List'!Q21</f>
        <v>16</v>
      </c>
      <c r="I23" s="200">
        <f ca="1">OFFSET(H23,'Competitor List'!$T$8,0)</f>
        <v>16</v>
      </c>
      <c r="J23" s="200">
        <f ca="1">OFFSET(I23,'Competitor List'!$T$8,0)</f>
        <v>16</v>
      </c>
      <c r="K23" s="200">
        <f ca="1">OFFSET(J23,'Competitor List'!$T$8,0)</f>
        <v>16</v>
      </c>
      <c r="M23" s="219"/>
    </row>
    <row r="24" spans="1:13" x14ac:dyDescent="0.35">
      <c r="A24" s="37" t="str">
        <f>T('Competitor List'!B22)</f>
        <v/>
      </c>
      <c r="B24" s="37" t="str">
        <f>IF('Competitor List'!H22="y","Y","N")</f>
        <v>N</v>
      </c>
      <c r="C24" s="197" t="str">
        <f>T('Competitor List'!C22)</f>
        <v/>
      </c>
      <c r="D24" s="197" t="str">
        <f>IF('Competitor List'!I22="y","Y","N")</f>
        <v>N</v>
      </c>
      <c r="E24" s="461" t="str">
        <f>IF('Competitor List'!J22="Y","Y"," ")</f>
        <v xml:space="preserve"> </v>
      </c>
      <c r="F24" s="461" t="str">
        <f>IF('Competitor List'!K22="Y","Y"," ")</f>
        <v xml:space="preserve"> </v>
      </c>
      <c r="G24" s="478">
        <f>'Competitor List'!O22</f>
        <v>117</v>
      </c>
      <c r="H24" s="200">
        <f>'Competitor List'!Q22</f>
        <v>17</v>
      </c>
      <c r="I24" s="200">
        <f ca="1">OFFSET(H24,'Competitor List'!$T$8,0)</f>
        <v>17</v>
      </c>
      <c r="J24" s="200">
        <f ca="1">OFFSET(I24,'Competitor List'!$T$8,0)</f>
        <v>17</v>
      </c>
      <c r="K24" s="200">
        <f ca="1">OFFSET(J24,'Competitor List'!$T$8,0)</f>
        <v>17</v>
      </c>
      <c r="M24" s="219"/>
    </row>
    <row r="25" spans="1:13" ht="16" thickBot="1" x14ac:dyDescent="0.4">
      <c r="A25" s="468" t="str">
        <f>T('Competitor List'!B23)</f>
        <v/>
      </c>
      <c r="B25" s="468" t="str">
        <f>IF('Competitor List'!H23="y","Y","N")</f>
        <v>N</v>
      </c>
      <c r="C25" s="469" t="str">
        <f>T('Competitor List'!C23)</f>
        <v/>
      </c>
      <c r="D25" s="469" t="str">
        <f>IF('Competitor List'!I23="y","Y","N")</f>
        <v>N</v>
      </c>
      <c r="E25" s="470" t="str">
        <f>IF('Competitor List'!J23="Y","Y"," ")</f>
        <v xml:space="preserve"> </v>
      </c>
      <c r="F25" s="470" t="str">
        <f>IF('Competitor List'!K23="Y","Y"," ")</f>
        <v xml:space="preserve"> </v>
      </c>
      <c r="G25" s="480">
        <f>'Competitor List'!O23</f>
        <v>118</v>
      </c>
      <c r="H25" s="471">
        <f>'Competitor List'!Q23</f>
        <v>18</v>
      </c>
      <c r="I25" s="471">
        <f ca="1">OFFSET(H25,'Competitor List'!$T$8,0)</f>
        <v>18</v>
      </c>
      <c r="J25" s="471">
        <f ca="1">OFFSET(I25,'Competitor List'!$T$8,0)</f>
        <v>18</v>
      </c>
      <c r="K25" s="471">
        <f ca="1">OFFSET(J25,'Competitor List'!$T$8,0)</f>
        <v>18</v>
      </c>
      <c r="M25" s="219"/>
    </row>
    <row r="26" spans="1:13" x14ac:dyDescent="0.35">
      <c r="A26" s="463" t="str">
        <f>T('Competitor List'!B24)</f>
        <v/>
      </c>
      <c r="B26" s="463" t="str">
        <f>IF('Competitor List'!H24="y","Y","N")</f>
        <v>N</v>
      </c>
      <c r="C26" s="463" t="str">
        <f>T('Competitor List'!C24)</f>
        <v/>
      </c>
      <c r="D26" s="463" t="str">
        <f>IF('Competitor List'!I24="y","Y","N")</f>
        <v>N</v>
      </c>
      <c r="E26" s="464" t="str">
        <f>IF('Competitor List'!J24="Y","Y"," ")</f>
        <v xml:space="preserve"> </v>
      </c>
      <c r="F26" s="464" t="str">
        <f>IF('Competitor List'!K24="Y","Y"," ")</f>
        <v xml:space="preserve"> </v>
      </c>
      <c r="G26" s="477">
        <f>'Competitor List'!O24</f>
        <v>119</v>
      </c>
      <c r="H26" s="465">
        <f>'Competitor List'!Q24</f>
        <v>19</v>
      </c>
      <c r="I26" s="465">
        <f ca="1">OFFSET(H26,'Competitor List'!$T$8,0)</f>
        <v>19</v>
      </c>
      <c r="J26" s="465">
        <f ca="1">OFFSET(I26,'Competitor List'!$T$8,0)</f>
        <v>19</v>
      </c>
      <c r="K26" s="465">
        <f ca="1">OFFSET(J26,'Competitor List'!$T$8,0)</f>
        <v>19</v>
      </c>
      <c r="M26" s="219"/>
    </row>
    <row r="27" spans="1:13" x14ac:dyDescent="0.35">
      <c r="A27" s="37" t="str">
        <f>T('Competitor List'!B25)</f>
        <v/>
      </c>
      <c r="B27" s="37" t="str">
        <f>IF('Competitor List'!H25="y","Y","N")</f>
        <v>N</v>
      </c>
      <c r="C27" s="197" t="str">
        <f>T('Competitor List'!C25)</f>
        <v/>
      </c>
      <c r="D27" s="197" t="str">
        <f>IF('Competitor List'!I25="y","Y","N")</f>
        <v>N</v>
      </c>
      <c r="E27" s="461" t="str">
        <f>IF('Competitor List'!J25="Y","Y"," ")</f>
        <v xml:space="preserve"> </v>
      </c>
      <c r="F27" s="461" t="str">
        <f>IF('Competitor List'!K25="Y","Y"," ")</f>
        <v xml:space="preserve"> </v>
      </c>
      <c r="G27" s="478">
        <f>'Competitor List'!O25</f>
        <v>120</v>
      </c>
      <c r="H27" s="200">
        <f>'Competitor List'!Q25</f>
        <v>20</v>
      </c>
      <c r="I27" s="200">
        <f ca="1">OFFSET(H27,'Competitor List'!$T$8,0)</f>
        <v>20</v>
      </c>
      <c r="J27" s="200">
        <f ca="1">OFFSET(I27,'Competitor List'!$T$8,0)</f>
        <v>20</v>
      </c>
      <c r="K27" s="200">
        <f ca="1">OFFSET(J27,'Competitor List'!$T$8,0)</f>
        <v>20</v>
      </c>
      <c r="M27" s="219"/>
    </row>
    <row r="28" spans="1:13" ht="15" customHeight="1" thickBot="1" x14ac:dyDescent="0.4">
      <c r="A28" s="198" t="str">
        <f>T('Competitor List'!B26)</f>
        <v/>
      </c>
      <c r="B28" s="198" t="str">
        <f>IF('Competitor List'!H26="y","Y","N")</f>
        <v>N</v>
      </c>
      <c r="C28" s="466" t="str">
        <f>T('Competitor List'!C26)</f>
        <v/>
      </c>
      <c r="D28" s="466" t="str">
        <f>IF('Competitor List'!I26="y","Y","N")</f>
        <v>N</v>
      </c>
      <c r="E28" s="458" t="str">
        <f>IF('Competitor List'!J26="Y","Y"," ")</f>
        <v xml:space="preserve"> </v>
      </c>
      <c r="F28" s="458" t="str">
        <f>IF('Competitor List'!K26="Y","Y"," ")</f>
        <v xml:space="preserve"> </v>
      </c>
      <c r="G28" s="199">
        <f>'Competitor List'!O26</f>
        <v>201</v>
      </c>
      <c r="H28" s="467">
        <f>'Competitor List'!Q26</f>
        <v>1</v>
      </c>
      <c r="I28" s="467">
        <f ca="1">OFFSET(H28,'Competitor List'!$T$8,0)</f>
        <v>1</v>
      </c>
      <c r="J28" s="467">
        <f ca="1">OFFSET(I28,'Competitor List'!$T$8,0)</f>
        <v>1</v>
      </c>
      <c r="K28" s="467">
        <f ca="1">OFFSET(J28,'Competitor List'!$T$8,0)</f>
        <v>1</v>
      </c>
      <c r="M28" s="219"/>
    </row>
    <row r="29" spans="1:13" x14ac:dyDescent="0.35">
      <c r="A29" s="197" t="str">
        <f>T('Competitor List'!B27)</f>
        <v/>
      </c>
      <c r="B29" s="197" t="str">
        <f>IF('Competitor List'!H27="y","Y","N")</f>
        <v>N</v>
      </c>
      <c r="C29" s="197" t="str">
        <f>T('Competitor List'!C27)</f>
        <v/>
      </c>
      <c r="D29" s="197" t="str">
        <f>IF('Competitor List'!I27="y","Y","N")</f>
        <v>N</v>
      </c>
      <c r="E29" s="460" t="str">
        <f>IF('Competitor List'!J27="Y","Y"," ")</f>
        <v xml:space="preserve"> </v>
      </c>
      <c r="F29" s="460" t="str">
        <f>IF('Competitor List'!K27="Y","Y"," ")</f>
        <v xml:space="preserve"> </v>
      </c>
      <c r="G29" s="479">
        <f>'Competitor List'!O27</f>
        <v>202</v>
      </c>
      <c r="H29" s="200">
        <f>'Competitor List'!Q27</f>
        <v>2</v>
      </c>
      <c r="I29" s="200">
        <f ca="1">OFFSET(H29,'Competitor List'!$T$8,0)</f>
        <v>2</v>
      </c>
      <c r="J29" s="200">
        <f ca="1">OFFSET(I29,'Competitor List'!$T$8,0)</f>
        <v>2</v>
      </c>
      <c r="K29" s="200">
        <f ca="1">OFFSET(J29,'Competitor List'!$T$8,0)</f>
        <v>2</v>
      </c>
      <c r="M29" s="219"/>
    </row>
    <row r="30" spans="1:13" x14ac:dyDescent="0.35">
      <c r="A30" s="37" t="str">
        <f>T('Competitor List'!B28)</f>
        <v/>
      </c>
      <c r="B30" s="37" t="str">
        <f>IF('Competitor List'!H28="y","Y","N")</f>
        <v>N</v>
      </c>
      <c r="C30" s="197" t="str">
        <f>T('Competitor List'!C28)</f>
        <v/>
      </c>
      <c r="D30" s="197" t="str">
        <f>IF('Competitor List'!I28="y","Y","N")</f>
        <v>N</v>
      </c>
      <c r="E30" s="461" t="str">
        <f>IF('Competitor List'!J28="Y","Y"," ")</f>
        <v xml:space="preserve"> </v>
      </c>
      <c r="F30" s="461" t="str">
        <f>IF('Competitor List'!K28="Y","Y"," ")</f>
        <v xml:space="preserve"> </v>
      </c>
      <c r="G30" s="478">
        <f>'Competitor List'!O28</f>
        <v>203</v>
      </c>
      <c r="H30" s="200">
        <f>'Competitor List'!Q28</f>
        <v>3</v>
      </c>
      <c r="I30" s="200">
        <f ca="1">OFFSET(H30,'Competitor List'!$T$8,0)</f>
        <v>3</v>
      </c>
      <c r="J30" s="200">
        <f ca="1">OFFSET(I30,'Competitor List'!$T$8,0)</f>
        <v>3</v>
      </c>
      <c r="K30" s="200">
        <f ca="1">OFFSET(J30,'Competitor List'!$T$8,0)</f>
        <v>3</v>
      </c>
      <c r="M30" s="219"/>
    </row>
    <row r="31" spans="1:13" ht="16" thickBot="1" x14ac:dyDescent="0.4">
      <c r="A31" s="468" t="str">
        <f>T('Competitor List'!B29)</f>
        <v/>
      </c>
      <c r="B31" s="468" t="str">
        <f>IF('Competitor List'!H29="y","Y","N")</f>
        <v>N</v>
      </c>
      <c r="C31" s="469" t="str">
        <f>T('Competitor List'!C29)</f>
        <v/>
      </c>
      <c r="D31" s="469" t="str">
        <f>IF('Competitor List'!I29="y","Y","N")</f>
        <v>N</v>
      </c>
      <c r="E31" s="470" t="str">
        <f>IF('Competitor List'!J29="Y","Y"," ")</f>
        <v xml:space="preserve"> </v>
      </c>
      <c r="F31" s="470" t="str">
        <f>IF('Competitor List'!K29="Y","Y"," ")</f>
        <v xml:space="preserve"> </v>
      </c>
      <c r="G31" s="480">
        <f>'Competitor List'!O29</f>
        <v>204</v>
      </c>
      <c r="H31" s="471">
        <f>'Competitor List'!Q29</f>
        <v>4</v>
      </c>
      <c r="I31" s="471">
        <f ca="1">OFFSET(H31,'Competitor List'!$T$8,0)</f>
        <v>4</v>
      </c>
      <c r="J31" s="471">
        <f ca="1">OFFSET(I31,'Competitor List'!$T$8,0)</f>
        <v>4</v>
      </c>
      <c r="K31" s="471">
        <f ca="1">OFFSET(J31,'Competitor List'!$T$8,0)</f>
        <v>4</v>
      </c>
      <c r="M31" s="219"/>
    </row>
    <row r="32" spans="1:13" x14ac:dyDescent="0.35">
      <c r="A32" s="463" t="str">
        <f>T('Competitor List'!B30)</f>
        <v/>
      </c>
      <c r="B32" s="463" t="str">
        <f>IF('Competitor List'!H30="y","Y","N")</f>
        <v>N</v>
      </c>
      <c r="C32" s="463" t="str">
        <f>T('Competitor List'!C30)</f>
        <v/>
      </c>
      <c r="D32" s="463" t="str">
        <f>IF('Competitor List'!I30="y","Y","N")</f>
        <v>N</v>
      </c>
      <c r="E32" s="464" t="str">
        <f>IF('Competitor List'!J30="Y","Y"," ")</f>
        <v xml:space="preserve"> </v>
      </c>
      <c r="F32" s="464" t="str">
        <f>IF('Competitor List'!K30="Y","Y"," ")</f>
        <v xml:space="preserve"> </v>
      </c>
      <c r="G32" s="477">
        <f>'Competitor List'!O30</f>
        <v>205</v>
      </c>
      <c r="H32" s="465">
        <f>'Competitor List'!Q30</f>
        <v>5</v>
      </c>
      <c r="I32" s="465">
        <f ca="1">OFFSET(H32,'Competitor List'!$T$8,0)</f>
        <v>5</v>
      </c>
      <c r="J32" s="465">
        <f ca="1">OFFSET(I32,'Competitor List'!$T$8,0)</f>
        <v>5</v>
      </c>
      <c r="K32" s="465">
        <f ca="1">OFFSET(J32,'Competitor List'!$T$8,0)</f>
        <v>5</v>
      </c>
      <c r="M32" s="219"/>
    </row>
    <row r="33" spans="1:13" x14ac:dyDescent="0.35">
      <c r="A33" s="37" t="str">
        <f>T('Competitor List'!B31)</f>
        <v/>
      </c>
      <c r="B33" s="37" t="str">
        <f>IF('Competitor List'!H31="y","Y","N")</f>
        <v>N</v>
      </c>
      <c r="C33" s="197" t="str">
        <f>T('Competitor List'!C31)</f>
        <v/>
      </c>
      <c r="D33" s="197" t="str">
        <f>IF('Competitor List'!I31="y","Y","N")</f>
        <v>N</v>
      </c>
      <c r="E33" s="461" t="str">
        <f>IF('Competitor List'!J31="Y","Y"," ")</f>
        <v xml:space="preserve"> </v>
      </c>
      <c r="F33" s="461" t="str">
        <f>IF('Competitor List'!K31="Y","Y"," ")</f>
        <v xml:space="preserve"> </v>
      </c>
      <c r="G33" s="478">
        <f>'Competitor List'!O31</f>
        <v>206</v>
      </c>
      <c r="H33" s="200">
        <f>'Competitor List'!Q31</f>
        <v>6</v>
      </c>
      <c r="I33" s="200">
        <f ca="1">OFFSET(H33,'Competitor List'!$T$8,0)</f>
        <v>6</v>
      </c>
      <c r="J33" s="200">
        <f ca="1">OFFSET(I33,'Competitor List'!$T$8,0)</f>
        <v>6</v>
      </c>
      <c r="K33" s="200">
        <f ca="1">OFFSET(J33,'Competitor List'!$T$8,0)</f>
        <v>6</v>
      </c>
      <c r="M33" s="219"/>
    </row>
    <row r="34" spans="1:13" ht="16" thickBot="1" x14ac:dyDescent="0.4">
      <c r="A34" s="198" t="str">
        <f>T('Competitor List'!B32)</f>
        <v/>
      </c>
      <c r="B34" s="198" t="str">
        <f>IF('Competitor List'!H32="y","Y","N")</f>
        <v>N</v>
      </c>
      <c r="C34" s="466" t="str">
        <f>T('Competitor List'!C32)</f>
        <v/>
      </c>
      <c r="D34" s="466" t="str">
        <f>IF('Competitor List'!I32="y","Y","N")</f>
        <v>N</v>
      </c>
      <c r="E34" s="458" t="str">
        <f>IF('Competitor List'!J32="Y","Y"," ")</f>
        <v xml:space="preserve"> </v>
      </c>
      <c r="F34" s="458" t="str">
        <f>IF('Competitor List'!K32="Y","Y"," ")</f>
        <v xml:space="preserve"> </v>
      </c>
      <c r="G34" s="199">
        <f>'Competitor List'!O32</f>
        <v>207</v>
      </c>
      <c r="H34" s="467">
        <f>'Competitor List'!Q32</f>
        <v>7</v>
      </c>
      <c r="I34" s="467">
        <f ca="1">OFFSET(H34,'Competitor List'!$T$8,0)</f>
        <v>7</v>
      </c>
      <c r="J34" s="467">
        <f ca="1">OFFSET(I34,'Competitor List'!$T$8,0)</f>
        <v>7</v>
      </c>
      <c r="K34" s="467">
        <f ca="1">OFFSET(J34,'Competitor List'!$T$8,0)</f>
        <v>7</v>
      </c>
      <c r="M34" s="219"/>
    </row>
    <row r="35" spans="1:13" x14ac:dyDescent="0.35">
      <c r="A35" s="197" t="str">
        <f>T('Competitor List'!B33)</f>
        <v/>
      </c>
      <c r="B35" s="197" t="str">
        <f>IF('Competitor List'!H33="y","Y","N")</f>
        <v>N</v>
      </c>
      <c r="C35" s="197" t="str">
        <f>T('Competitor List'!C33)</f>
        <v/>
      </c>
      <c r="D35" s="197" t="str">
        <f>IF('Competitor List'!I33="y","Y","N")</f>
        <v>N</v>
      </c>
      <c r="E35" s="460" t="str">
        <f>IF('Competitor List'!J33="Y","Y"," ")</f>
        <v xml:space="preserve"> </v>
      </c>
      <c r="F35" s="460" t="str">
        <f>IF('Competitor List'!K33="Y","Y"," ")</f>
        <v xml:space="preserve"> </v>
      </c>
      <c r="G35" s="479">
        <f>'Competitor List'!O33</f>
        <v>208</v>
      </c>
      <c r="H35" s="200">
        <f>'Competitor List'!Q33</f>
        <v>8</v>
      </c>
      <c r="I35" s="200">
        <f ca="1">OFFSET(H35,'Competitor List'!$T$8,0)</f>
        <v>8</v>
      </c>
      <c r="J35" s="200">
        <f ca="1">OFFSET(I35,'Competitor List'!$T$8,0)</f>
        <v>8</v>
      </c>
      <c r="K35" s="200">
        <f ca="1">OFFSET(J35,'Competitor List'!$T$8,0)</f>
        <v>8</v>
      </c>
      <c r="M35" s="219"/>
    </row>
    <row r="36" spans="1:13" x14ac:dyDescent="0.35">
      <c r="A36" s="37" t="str">
        <f>T('Competitor List'!B34)</f>
        <v/>
      </c>
      <c r="B36" s="37" t="str">
        <f>IF('Competitor List'!H34="y","Y","N")</f>
        <v>N</v>
      </c>
      <c r="C36" s="197" t="str">
        <f>T('Competitor List'!C34)</f>
        <v/>
      </c>
      <c r="D36" s="197" t="str">
        <f>IF('Competitor List'!I34="y","Y","N")</f>
        <v>N</v>
      </c>
      <c r="E36" s="461" t="str">
        <f>IF('Competitor List'!J34="Y","Y"," ")</f>
        <v xml:space="preserve"> </v>
      </c>
      <c r="F36" s="461" t="str">
        <f>IF('Competitor List'!K34="Y","Y"," ")</f>
        <v xml:space="preserve"> </v>
      </c>
      <c r="G36" s="478">
        <f>'Competitor List'!O34</f>
        <v>209</v>
      </c>
      <c r="H36" s="200">
        <f>'Competitor List'!Q34</f>
        <v>9</v>
      </c>
      <c r="I36" s="200">
        <f ca="1">OFFSET(H36,'Competitor List'!$T$8,0)</f>
        <v>9</v>
      </c>
      <c r="J36" s="200">
        <f ca="1">OFFSET(I36,'Competitor List'!$T$8,0)</f>
        <v>9</v>
      </c>
      <c r="K36" s="200">
        <f ca="1">OFFSET(J36,'Competitor List'!$T$8,0)</f>
        <v>9</v>
      </c>
      <c r="M36" s="219"/>
    </row>
    <row r="37" spans="1:13" ht="16" thickBot="1" x14ac:dyDescent="0.4">
      <c r="A37" s="468" t="str">
        <f>T('Competitor List'!B35)</f>
        <v/>
      </c>
      <c r="B37" s="468" t="str">
        <f>IF('Competitor List'!H35="y","Y","N")</f>
        <v>N</v>
      </c>
      <c r="C37" s="469" t="str">
        <f>T('Competitor List'!C35)</f>
        <v/>
      </c>
      <c r="D37" s="469" t="str">
        <f>IF('Competitor List'!I35="y","Y","N")</f>
        <v>N</v>
      </c>
      <c r="E37" s="470" t="str">
        <f>IF('Competitor List'!J35="Y","Y"," ")</f>
        <v xml:space="preserve"> </v>
      </c>
      <c r="F37" s="470" t="str">
        <f>IF('Competitor List'!K35="Y","Y"," ")</f>
        <v xml:space="preserve"> </v>
      </c>
      <c r="G37" s="480">
        <f>'Competitor List'!O35</f>
        <v>210</v>
      </c>
      <c r="H37" s="471">
        <f>'Competitor List'!Q35</f>
        <v>10</v>
      </c>
      <c r="I37" s="471">
        <f ca="1">OFFSET(H37,'Competitor List'!$T$8,0)</f>
        <v>10</v>
      </c>
      <c r="J37" s="471">
        <f ca="1">OFFSET(I37,'Competitor List'!$T$8,0)</f>
        <v>10</v>
      </c>
      <c r="K37" s="471">
        <f ca="1">OFFSET(J37,'Competitor List'!$T$8,0)</f>
        <v>10</v>
      </c>
      <c r="M37" s="219"/>
    </row>
    <row r="38" spans="1:13" ht="15" customHeight="1" x14ac:dyDescent="0.35">
      <c r="A38" s="463" t="str">
        <f>T('Competitor List'!B36)</f>
        <v/>
      </c>
      <c r="B38" s="463" t="str">
        <f>IF('Competitor List'!H36="y","Y","N")</f>
        <v>N</v>
      </c>
      <c r="C38" s="463" t="str">
        <f>T('Competitor List'!C36)</f>
        <v/>
      </c>
      <c r="D38" s="463" t="str">
        <f>IF('Competitor List'!I36="y","Y","N")</f>
        <v>N</v>
      </c>
      <c r="E38" s="464" t="str">
        <f>IF('Competitor List'!J36="Y","Y"," ")</f>
        <v xml:space="preserve"> </v>
      </c>
      <c r="F38" s="464" t="str">
        <f>IF('Competitor List'!K36="Y","Y"," ")</f>
        <v xml:space="preserve"> </v>
      </c>
      <c r="G38" s="477">
        <f>'Competitor List'!O36</f>
        <v>211</v>
      </c>
      <c r="H38" s="465">
        <f>'Competitor List'!Q36</f>
        <v>11</v>
      </c>
      <c r="I38" s="465">
        <f ca="1">OFFSET(H38,'Competitor List'!$T$8,0)</f>
        <v>11</v>
      </c>
      <c r="J38" s="465">
        <f ca="1">OFFSET(I38,'Competitor List'!$T$8,0)</f>
        <v>11</v>
      </c>
      <c r="K38" s="465">
        <f ca="1">OFFSET(J38,'Competitor List'!$T$8,0)</f>
        <v>11</v>
      </c>
      <c r="M38" s="219"/>
    </row>
    <row r="39" spans="1:13" ht="16" thickBot="1" x14ac:dyDescent="0.4">
      <c r="A39" s="37" t="str">
        <f>T('Competitor List'!B37)</f>
        <v/>
      </c>
      <c r="B39" s="37" t="str">
        <f>IF('Competitor List'!H37="y","Y","N")</f>
        <v>N</v>
      </c>
      <c r="C39" s="197" t="str">
        <f>T('Competitor List'!C37)</f>
        <v/>
      </c>
      <c r="D39" s="197" t="str">
        <f>IF('Competitor List'!I37="y","Y","N")</f>
        <v>N</v>
      </c>
      <c r="E39" s="461" t="str">
        <f>IF('Competitor List'!J37="Y","Y"," ")</f>
        <v xml:space="preserve"> </v>
      </c>
      <c r="F39" s="461" t="str">
        <f>IF('Competitor List'!K37="Y","Y"," ")</f>
        <v xml:space="preserve"> </v>
      </c>
      <c r="G39" s="478">
        <f>'Competitor List'!O37</f>
        <v>212</v>
      </c>
      <c r="H39" s="200">
        <f>'Competitor List'!Q37</f>
        <v>12</v>
      </c>
      <c r="I39" s="200">
        <f ca="1">OFFSET(H39,'Competitor List'!$T$8,0)</f>
        <v>12</v>
      </c>
      <c r="J39" s="200">
        <f ca="1">OFFSET(I39,'Competitor List'!$T$8,0)</f>
        <v>12</v>
      </c>
      <c r="K39" s="200">
        <f ca="1">OFFSET(J39,'Competitor List'!$T$8,0)</f>
        <v>12</v>
      </c>
      <c r="M39" s="220"/>
    </row>
    <row r="40" spans="1:13" ht="16" thickBot="1" x14ac:dyDescent="0.4">
      <c r="A40" s="198" t="str">
        <f>T('Competitor List'!B38)</f>
        <v/>
      </c>
      <c r="B40" s="198" t="str">
        <f>IF('Competitor List'!H38="y","Y","N")</f>
        <v>N</v>
      </c>
      <c r="C40" s="466" t="str">
        <f>T('Competitor List'!C38)</f>
        <v/>
      </c>
      <c r="D40" s="466" t="str">
        <f>IF('Competitor List'!I38="y","Y","N")</f>
        <v>N</v>
      </c>
      <c r="E40" s="458" t="str">
        <f>IF('Competitor List'!J38="Y","Y"," ")</f>
        <v xml:space="preserve"> </v>
      </c>
      <c r="F40" s="458" t="str">
        <f>IF('Competitor List'!K38="Y","Y"," ")</f>
        <v xml:space="preserve"> </v>
      </c>
      <c r="G40" s="199">
        <f>'Competitor List'!O38</f>
        <v>213</v>
      </c>
      <c r="H40" s="467">
        <f>'Competitor List'!Q38</f>
        <v>13</v>
      </c>
      <c r="I40" s="467">
        <f ca="1">OFFSET(H40,'Competitor List'!$T$8,0)</f>
        <v>13</v>
      </c>
      <c r="J40" s="467">
        <f ca="1">OFFSET(I40,'Competitor List'!$T$8,0)</f>
        <v>13</v>
      </c>
      <c r="K40" s="467">
        <f ca="1">OFFSET(J40,'Competitor List'!$T$8,0)</f>
        <v>13</v>
      </c>
      <c r="M40" s="451"/>
    </row>
    <row r="41" spans="1:13" x14ac:dyDescent="0.35">
      <c r="A41" s="197" t="str">
        <f>T('Competitor List'!B39)</f>
        <v/>
      </c>
      <c r="B41" s="197" t="str">
        <f>IF('Competitor List'!H39="y","Y","N")</f>
        <v>N</v>
      </c>
      <c r="C41" s="197" t="str">
        <f>T('Competitor List'!C39)</f>
        <v/>
      </c>
      <c r="D41" s="197" t="str">
        <f>IF('Competitor List'!I39="y","Y","N")</f>
        <v>N</v>
      </c>
      <c r="E41" s="460" t="str">
        <f>IF('Competitor List'!J39="Y","Y"," ")</f>
        <v xml:space="preserve"> </v>
      </c>
      <c r="F41" s="460" t="str">
        <f>IF('Competitor List'!K39="Y","Y"," ")</f>
        <v xml:space="preserve"> </v>
      </c>
      <c r="G41" s="479">
        <f>'Competitor List'!O39</f>
        <v>214</v>
      </c>
      <c r="H41" s="200">
        <f>'Competitor List'!Q39</f>
        <v>14</v>
      </c>
      <c r="I41" s="200">
        <f ca="1">OFFSET(H41,'Competitor List'!$T$8,0)</f>
        <v>14</v>
      </c>
      <c r="J41" s="200">
        <f ca="1">OFFSET(I41,'Competitor List'!$T$8,0)</f>
        <v>14</v>
      </c>
      <c r="K41" s="200">
        <f ca="1">OFFSET(J41,'Competitor List'!$T$8,0)</f>
        <v>14</v>
      </c>
      <c r="M41" s="451"/>
    </row>
    <row r="42" spans="1:13" x14ac:dyDescent="0.35">
      <c r="A42" s="37" t="str">
        <f>T('Competitor List'!B40)</f>
        <v/>
      </c>
      <c r="B42" s="37" t="str">
        <f>IF('Competitor List'!H40="y","Y","N")</f>
        <v>N</v>
      </c>
      <c r="C42" s="197" t="str">
        <f>T('Competitor List'!C40)</f>
        <v/>
      </c>
      <c r="D42" s="197" t="str">
        <f>IF('Competitor List'!I40="y","Y","N")</f>
        <v>N</v>
      </c>
      <c r="E42" s="461" t="str">
        <f>IF('Competitor List'!J40="Y","Y"," ")</f>
        <v xml:space="preserve"> </v>
      </c>
      <c r="F42" s="461" t="str">
        <f>IF('Competitor List'!K40="Y","Y"," ")</f>
        <v xml:space="preserve"> </v>
      </c>
      <c r="G42" s="478">
        <f>'Competitor List'!O40</f>
        <v>215</v>
      </c>
      <c r="H42" s="200">
        <f>'Competitor List'!Q40</f>
        <v>15</v>
      </c>
      <c r="I42" s="200">
        <f ca="1">OFFSET(H42,'Competitor List'!$T$8,0)</f>
        <v>15</v>
      </c>
      <c r="J42" s="200">
        <f ca="1">OFFSET(I42,'Competitor List'!$T$8,0)</f>
        <v>15</v>
      </c>
      <c r="K42" s="200">
        <f ca="1">OFFSET(J42,'Competitor List'!$T$8,0)</f>
        <v>15</v>
      </c>
      <c r="M42" s="451"/>
    </row>
    <row r="43" spans="1:13" ht="16" thickBot="1" x14ac:dyDescent="0.4">
      <c r="A43" s="468" t="str">
        <f>T('Competitor List'!B41)</f>
        <v/>
      </c>
      <c r="B43" s="468" t="str">
        <f>IF('Competitor List'!H41="y","Y","N")</f>
        <v>N</v>
      </c>
      <c r="C43" s="469" t="str">
        <f>T('Competitor List'!C41)</f>
        <v/>
      </c>
      <c r="D43" s="469" t="str">
        <f>IF('Competitor List'!I41="y","Y","N")</f>
        <v>N</v>
      </c>
      <c r="E43" s="470" t="str">
        <f>IF('Competitor List'!J41="Y","Y"," ")</f>
        <v xml:space="preserve"> </v>
      </c>
      <c r="F43" s="470" t="str">
        <f>IF('Competitor List'!K41="Y","Y"," ")</f>
        <v xml:space="preserve"> </v>
      </c>
      <c r="G43" s="480">
        <f>'Competitor List'!O41</f>
        <v>216</v>
      </c>
      <c r="H43" s="471">
        <f>'Competitor List'!Q41</f>
        <v>16</v>
      </c>
      <c r="I43" s="471">
        <f ca="1">OFFSET(H43,'Competitor List'!$T$8,0)</f>
        <v>16</v>
      </c>
      <c r="J43" s="471">
        <f ca="1">OFFSET(I43,'Competitor List'!$T$8,0)</f>
        <v>16</v>
      </c>
      <c r="K43" s="471">
        <f ca="1">OFFSET(J43,'Competitor List'!$T$8,0)</f>
        <v>16</v>
      </c>
      <c r="M43" s="451"/>
    </row>
    <row r="44" spans="1:13" x14ac:dyDescent="0.35">
      <c r="A44" s="463" t="str">
        <f>T('Competitor List'!B42)</f>
        <v/>
      </c>
      <c r="B44" s="463" t="str">
        <f>IF('Competitor List'!H42="y","Y","N")</f>
        <v>N</v>
      </c>
      <c r="C44" s="463" t="str">
        <f>T('Competitor List'!C42)</f>
        <v/>
      </c>
      <c r="D44" s="463" t="str">
        <f>IF('Competitor List'!I42="y","Y","N")</f>
        <v>N</v>
      </c>
      <c r="E44" s="464" t="str">
        <f>IF('Competitor List'!J42="Y","Y"," ")</f>
        <v xml:space="preserve"> </v>
      </c>
      <c r="F44" s="464" t="str">
        <f>IF('Competitor List'!K42="Y","Y"," ")</f>
        <v xml:space="preserve"> </v>
      </c>
      <c r="G44" s="477">
        <f>'Competitor List'!O42</f>
        <v>217</v>
      </c>
      <c r="H44" s="465">
        <f>'Competitor List'!Q42</f>
        <v>17</v>
      </c>
      <c r="I44" s="465">
        <f ca="1">OFFSET(H44,'Competitor List'!$T$8,0)</f>
        <v>17</v>
      </c>
      <c r="J44" s="465">
        <f ca="1">OFFSET(I44,'Competitor List'!$T$8,0)</f>
        <v>17</v>
      </c>
      <c r="K44" s="465">
        <f ca="1">OFFSET(J44,'Competitor List'!$T$8,0)</f>
        <v>17</v>
      </c>
      <c r="M44" s="451"/>
    </row>
    <row r="45" spans="1:13" x14ac:dyDescent="0.35">
      <c r="A45" s="37" t="str">
        <f>T('Competitor List'!B43)</f>
        <v/>
      </c>
      <c r="B45" s="37" t="str">
        <f>IF('Competitor List'!H43="y","Y","N")</f>
        <v>N</v>
      </c>
      <c r="C45" s="197" t="str">
        <f>T('Competitor List'!C43)</f>
        <v/>
      </c>
      <c r="D45" s="197" t="str">
        <f>IF('Competitor List'!I43="y","Y","N")</f>
        <v>N</v>
      </c>
      <c r="E45" s="461" t="str">
        <f>IF('Competitor List'!J43="Y","Y"," ")</f>
        <v xml:space="preserve"> </v>
      </c>
      <c r="F45" s="461" t="str">
        <f>IF('Competitor List'!K43="Y","Y"," ")</f>
        <v xml:space="preserve"> </v>
      </c>
      <c r="G45" s="478">
        <f>'Competitor List'!O43</f>
        <v>218</v>
      </c>
      <c r="H45" s="200">
        <f>'Competitor List'!Q43</f>
        <v>18</v>
      </c>
      <c r="I45" s="200">
        <f ca="1">OFFSET(H45,'Competitor List'!$T$8,0)</f>
        <v>18</v>
      </c>
      <c r="J45" s="200">
        <f ca="1">OFFSET(I45,'Competitor List'!$T$8,0)</f>
        <v>18</v>
      </c>
      <c r="K45" s="200">
        <f ca="1">OFFSET(J45,'Competitor List'!$T$8,0)</f>
        <v>18</v>
      </c>
      <c r="M45" s="451"/>
    </row>
    <row r="46" spans="1:13" ht="16" thickBot="1" x14ac:dyDescent="0.4">
      <c r="A46" s="198" t="str">
        <f>T('Competitor List'!B44)</f>
        <v/>
      </c>
      <c r="B46" s="198" t="str">
        <f>IF('Competitor List'!H44="y","Y","N")</f>
        <v>N</v>
      </c>
      <c r="C46" s="466" t="str">
        <f>T('Competitor List'!C44)</f>
        <v/>
      </c>
      <c r="D46" s="466" t="str">
        <f>IF('Competitor List'!I44="y","Y","N")</f>
        <v>N</v>
      </c>
      <c r="E46" s="458" t="str">
        <f>IF('Competitor List'!J44="Y","Y"," ")</f>
        <v xml:space="preserve"> </v>
      </c>
      <c r="F46" s="458" t="str">
        <f>IF('Competitor List'!K44="Y","Y"," ")</f>
        <v xml:space="preserve"> </v>
      </c>
      <c r="G46" s="199">
        <f>'Competitor List'!O44</f>
        <v>219</v>
      </c>
      <c r="H46" s="467">
        <f>'Competitor List'!Q44</f>
        <v>19</v>
      </c>
      <c r="I46" s="467">
        <f ca="1">OFFSET(H46,'Competitor List'!$T$8,0)</f>
        <v>19</v>
      </c>
      <c r="J46" s="467">
        <f ca="1">OFFSET(I46,'Competitor List'!$T$8,0)</f>
        <v>19</v>
      </c>
      <c r="K46" s="467">
        <f ca="1">OFFSET(J46,'Competitor List'!$T$8,0)</f>
        <v>19</v>
      </c>
      <c r="M46" s="451"/>
    </row>
    <row r="47" spans="1:13" x14ac:dyDescent="0.35">
      <c r="A47" s="197" t="str">
        <f>T('Competitor List'!B45)</f>
        <v/>
      </c>
      <c r="B47" s="197" t="str">
        <f>IF('Competitor List'!H45="y","Y","N")</f>
        <v>N</v>
      </c>
      <c r="C47" s="197" t="str">
        <f>T('Competitor List'!C45)</f>
        <v/>
      </c>
      <c r="D47" s="197" t="str">
        <f>IF('Competitor List'!I45="y","Y","N")</f>
        <v>N</v>
      </c>
      <c r="E47" s="460" t="str">
        <f>IF('Competitor List'!J45="Y","Y"," ")</f>
        <v xml:space="preserve"> </v>
      </c>
      <c r="F47" s="460" t="str">
        <f>IF('Competitor List'!K45="Y","Y"," ")</f>
        <v xml:space="preserve"> </v>
      </c>
      <c r="G47" s="479">
        <f>'Competitor List'!O45</f>
        <v>220</v>
      </c>
      <c r="H47" s="200">
        <f>'Competitor List'!Q45</f>
        <v>20</v>
      </c>
      <c r="I47" s="200">
        <f ca="1">OFFSET(H47,'Competitor List'!$T$8,0)</f>
        <v>20</v>
      </c>
      <c r="J47" s="200">
        <f ca="1">OFFSET(I47,'Competitor List'!$T$8,0)</f>
        <v>20</v>
      </c>
      <c r="K47" s="200">
        <f ca="1">OFFSET(J47,'Competitor List'!$T$8,0)</f>
        <v>20</v>
      </c>
      <c r="M47" s="451"/>
    </row>
    <row r="48" spans="1:13" ht="15" customHeight="1" x14ac:dyDescent="0.35">
      <c r="A48" s="37" t="str">
        <f>T('Competitor List'!B46)</f>
        <v/>
      </c>
      <c r="B48" s="37" t="str">
        <f>IF('Competitor List'!H46="y","Y","N")</f>
        <v>N</v>
      </c>
      <c r="C48" s="197" t="str">
        <f>T('Competitor List'!C46)</f>
        <v/>
      </c>
      <c r="D48" s="197" t="str">
        <f>IF('Competitor List'!I46="y","Y","N")</f>
        <v>N</v>
      </c>
      <c r="E48" s="462" t="str">
        <f>IF('Competitor List'!J46="Y","Y"," ")</f>
        <v xml:space="preserve"> </v>
      </c>
      <c r="F48" s="462" t="str">
        <f>IF('Competitor List'!K46="Y","Y"," ")</f>
        <v xml:space="preserve"> </v>
      </c>
      <c r="G48" s="481">
        <f>'Competitor List'!O46</f>
        <v>301</v>
      </c>
      <c r="H48" s="200">
        <f>'Competitor List'!Q46</f>
        <v>1</v>
      </c>
      <c r="I48" s="200">
        <f ca="1">OFFSET(H48,'Competitor List'!$T$8,0)</f>
        <v>1</v>
      </c>
      <c r="J48" s="200">
        <f ca="1">OFFSET(I48,'Competitor List'!$T$8,0)</f>
        <v>1</v>
      </c>
      <c r="K48" s="200">
        <f ca="1">OFFSET(J48,'Competitor List'!$T$8,0)</f>
        <v>1</v>
      </c>
      <c r="M48" s="451"/>
    </row>
    <row r="49" spans="1:13" ht="16" thickBot="1" x14ac:dyDescent="0.4">
      <c r="A49" s="468" t="str">
        <f>T('Competitor List'!B47)</f>
        <v/>
      </c>
      <c r="B49" s="468" t="str">
        <f>IF('Competitor List'!H47="y","Y","N")</f>
        <v>N</v>
      </c>
      <c r="C49" s="469" t="str">
        <f>T('Competitor List'!C47)</f>
        <v/>
      </c>
      <c r="D49" s="469" t="str">
        <f>IF('Competitor List'!I47="y","Y","N")</f>
        <v>N</v>
      </c>
      <c r="E49" s="472" t="str">
        <f>IF('Competitor List'!J47="Y","Y"," ")</f>
        <v xml:space="preserve"> </v>
      </c>
      <c r="F49" s="472" t="str">
        <f>IF('Competitor List'!K47="Y","Y"," ")</f>
        <v xml:space="preserve"> </v>
      </c>
      <c r="G49" s="482">
        <f>'Competitor List'!O47</f>
        <v>302</v>
      </c>
      <c r="H49" s="471">
        <f>'Competitor List'!Q47</f>
        <v>2</v>
      </c>
      <c r="I49" s="471">
        <f ca="1">OFFSET(H49,'Competitor List'!$T$8,0)</f>
        <v>2</v>
      </c>
      <c r="J49" s="471">
        <f ca="1">OFFSET(I49,'Competitor List'!$T$8,0)</f>
        <v>2</v>
      </c>
      <c r="K49" s="471">
        <f ca="1">OFFSET(J49,'Competitor List'!$T$8,0)</f>
        <v>2</v>
      </c>
      <c r="M49" s="451"/>
    </row>
    <row r="50" spans="1:13" x14ac:dyDescent="0.35">
      <c r="A50" s="463" t="str">
        <f>T('Competitor List'!B48)</f>
        <v/>
      </c>
      <c r="B50" s="463" t="str">
        <f>IF('Competitor List'!H48="y","Y","N")</f>
        <v>N</v>
      </c>
      <c r="C50" s="463" t="str">
        <f>T('Competitor List'!C48)</f>
        <v/>
      </c>
      <c r="D50" s="463" t="str">
        <f>IF('Competitor List'!I48="y","Y","N")</f>
        <v>N</v>
      </c>
      <c r="E50" s="474" t="str">
        <f>IF('Competitor List'!J48="Y","Y"," ")</f>
        <v xml:space="preserve"> </v>
      </c>
      <c r="F50" s="474" t="str">
        <f>IF('Competitor List'!K48="Y","Y"," ")</f>
        <v xml:space="preserve"> </v>
      </c>
      <c r="G50" s="483">
        <f>'Competitor List'!O48</f>
        <v>303</v>
      </c>
      <c r="H50" s="465">
        <f>'Competitor List'!Q48</f>
        <v>3</v>
      </c>
      <c r="I50" s="465">
        <f ca="1">OFFSET(H50,'Competitor List'!$T$8,0)</f>
        <v>3</v>
      </c>
      <c r="J50" s="465">
        <f ca="1">OFFSET(I50,'Competitor List'!$T$8,0)</f>
        <v>3</v>
      </c>
      <c r="K50" s="465">
        <f ca="1">OFFSET(J50,'Competitor List'!$T$8,0)</f>
        <v>3</v>
      </c>
      <c r="M50" s="451"/>
    </row>
    <row r="51" spans="1:13" x14ac:dyDescent="0.35">
      <c r="A51" s="37" t="str">
        <f>T('Competitor List'!B49)</f>
        <v/>
      </c>
      <c r="B51" s="37" t="str">
        <f>IF('Competitor List'!H49="y","Y","N")</f>
        <v>N</v>
      </c>
      <c r="C51" s="197" t="str">
        <f>T('Competitor List'!C49)</f>
        <v/>
      </c>
      <c r="D51" s="197" t="str">
        <f>IF('Competitor List'!I49="y","Y","N")</f>
        <v>N</v>
      </c>
      <c r="E51" s="462" t="str">
        <f>IF('Competitor List'!J49="Y","Y"," ")</f>
        <v xml:space="preserve"> </v>
      </c>
      <c r="F51" s="462" t="str">
        <f>IF('Competitor List'!K49="Y","Y"," ")</f>
        <v xml:space="preserve"> </v>
      </c>
      <c r="G51" s="481">
        <f>'Competitor List'!O49</f>
        <v>304</v>
      </c>
      <c r="H51" s="200">
        <f>'Competitor List'!Q49</f>
        <v>4</v>
      </c>
      <c r="I51" s="200">
        <f ca="1">OFFSET(H51,'Competitor List'!$T$8,0)</f>
        <v>4</v>
      </c>
      <c r="J51" s="200">
        <f ca="1">OFFSET(I51,'Competitor List'!$T$8,0)</f>
        <v>4</v>
      </c>
      <c r="K51" s="200">
        <f ca="1">OFFSET(J51,'Competitor List'!$T$8,0)</f>
        <v>4</v>
      </c>
    </row>
    <row r="52" spans="1:13" ht="16" thickBot="1" x14ac:dyDescent="0.4">
      <c r="A52" s="198" t="str">
        <f>T('Competitor List'!B50)</f>
        <v/>
      </c>
      <c r="B52" s="198" t="str">
        <f>IF('Competitor List'!H50="y","Y","N")</f>
        <v>N</v>
      </c>
      <c r="C52" s="466" t="str">
        <f>T('Competitor List'!C50)</f>
        <v/>
      </c>
      <c r="D52" s="466" t="str">
        <f>IF('Competitor List'!I50="y","Y","N")</f>
        <v>N</v>
      </c>
      <c r="E52" s="475" t="str">
        <f>IF('Competitor List'!J50="Y","Y"," ")</f>
        <v xml:space="preserve"> </v>
      </c>
      <c r="F52" s="475" t="str">
        <f>IF('Competitor List'!K50="Y","Y"," ")</f>
        <v xml:space="preserve"> </v>
      </c>
      <c r="G52" s="484">
        <f>'Competitor List'!O50</f>
        <v>305</v>
      </c>
      <c r="H52" s="467">
        <f>'Competitor List'!Q50</f>
        <v>5</v>
      </c>
      <c r="I52" s="467">
        <f ca="1">OFFSET(H52,'Competitor List'!$T$8,0)</f>
        <v>5</v>
      </c>
      <c r="J52" s="467">
        <f ca="1">OFFSET(I52,'Competitor List'!$T$8,0)</f>
        <v>5</v>
      </c>
      <c r="K52" s="467">
        <f ca="1">OFFSET(J52,'Competitor List'!$T$8,0)</f>
        <v>5</v>
      </c>
    </row>
    <row r="53" spans="1:13" ht="15" customHeight="1" x14ac:dyDescent="0.35">
      <c r="A53" s="197" t="str">
        <f>T('Competitor List'!B51)</f>
        <v/>
      </c>
      <c r="B53" s="197" t="str">
        <f>IF('Competitor List'!H51="y","Y","N")</f>
        <v>N</v>
      </c>
      <c r="C53" s="197" t="str">
        <f>T('Competitor List'!C51)</f>
        <v/>
      </c>
      <c r="D53" s="197" t="str">
        <f>IF('Competitor List'!I51="y","Y","N")</f>
        <v>N</v>
      </c>
      <c r="E53" s="473" t="str">
        <f>IF('Competitor List'!J51="Y","Y"," ")</f>
        <v xml:space="preserve"> </v>
      </c>
      <c r="F53" s="473" t="str">
        <f>IF('Competitor List'!K51="Y","Y"," ")</f>
        <v xml:space="preserve"> </v>
      </c>
      <c r="G53" s="485">
        <f>'Competitor List'!O51</f>
        <v>306</v>
      </c>
      <c r="H53" s="200">
        <f>'Competitor List'!Q51</f>
        <v>6</v>
      </c>
      <c r="I53" s="200">
        <f ca="1">OFFSET(H53,'Competitor List'!$T$8,0)</f>
        <v>6</v>
      </c>
      <c r="J53" s="200">
        <f ca="1">OFFSET(I53,'Competitor List'!$T$8,0)</f>
        <v>6</v>
      </c>
      <c r="K53" s="200">
        <f ca="1">OFFSET(J53,'Competitor List'!$T$8,0)</f>
        <v>6</v>
      </c>
    </row>
    <row r="54" spans="1:13" x14ac:dyDescent="0.35">
      <c r="A54" s="37" t="str">
        <f>T('Competitor List'!B52)</f>
        <v/>
      </c>
      <c r="B54" s="37" t="str">
        <f>IF('Competitor List'!H52="y","Y","N")</f>
        <v>N</v>
      </c>
      <c r="C54" s="197" t="str">
        <f>T('Competitor List'!C52)</f>
        <v/>
      </c>
      <c r="D54" s="197" t="str">
        <f>IF('Competitor List'!I52="y","Y","N")</f>
        <v>N</v>
      </c>
      <c r="E54" s="462" t="str">
        <f>IF('Competitor List'!J52="Y","Y"," ")</f>
        <v xml:space="preserve"> </v>
      </c>
      <c r="F54" s="462" t="str">
        <f>IF('Competitor List'!K52="Y","Y"," ")</f>
        <v xml:space="preserve"> </v>
      </c>
      <c r="G54" s="481">
        <f>'Competitor List'!O52</f>
        <v>307</v>
      </c>
      <c r="H54" s="200">
        <f>'Competitor List'!Q52</f>
        <v>7</v>
      </c>
      <c r="I54" s="200">
        <f ca="1">OFFSET(H54,'Competitor List'!$T$8,0)</f>
        <v>7</v>
      </c>
      <c r="J54" s="200">
        <f ca="1">OFFSET(I54,'Competitor List'!$T$8,0)</f>
        <v>7</v>
      </c>
      <c r="K54" s="200">
        <f ca="1">OFFSET(J54,'Competitor List'!$T$8,0)</f>
        <v>7</v>
      </c>
    </row>
    <row r="55" spans="1:13" ht="16" thickBot="1" x14ac:dyDescent="0.4">
      <c r="A55" s="468" t="str">
        <f>T('Competitor List'!B53)</f>
        <v/>
      </c>
      <c r="B55" s="468" t="str">
        <f>IF('Competitor List'!H53="y","Y","N")</f>
        <v>N</v>
      </c>
      <c r="C55" s="469" t="str">
        <f>T('Competitor List'!C53)</f>
        <v/>
      </c>
      <c r="D55" s="469" t="str">
        <f>IF('Competitor List'!I53="y","Y","N")</f>
        <v>N</v>
      </c>
      <c r="E55" s="472" t="str">
        <f>IF('Competitor List'!J53="Y","Y"," ")</f>
        <v xml:space="preserve"> </v>
      </c>
      <c r="F55" s="472" t="str">
        <f>IF('Competitor List'!K53="Y","Y"," ")</f>
        <v xml:space="preserve"> </v>
      </c>
      <c r="G55" s="482">
        <f>'Competitor List'!O53</f>
        <v>308</v>
      </c>
      <c r="H55" s="471">
        <f>'Competitor List'!Q53</f>
        <v>8</v>
      </c>
      <c r="I55" s="471">
        <f ca="1">OFFSET(H55,'Competitor List'!$T$8,0)</f>
        <v>8</v>
      </c>
      <c r="J55" s="471">
        <f ca="1">OFFSET(I55,'Competitor List'!$T$8,0)</f>
        <v>8</v>
      </c>
      <c r="K55" s="471">
        <f ca="1">OFFSET(J55,'Competitor List'!$T$8,0)</f>
        <v>8</v>
      </c>
    </row>
    <row r="56" spans="1:13" x14ac:dyDescent="0.35">
      <c r="A56" s="463" t="str">
        <f>T('Competitor List'!B54)</f>
        <v/>
      </c>
      <c r="B56" s="463" t="str">
        <f>IF('Competitor List'!H54="y","Y","N")</f>
        <v>N</v>
      </c>
      <c r="C56" s="463" t="str">
        <f>T('Competitor List'!C54)</f>
        <v/>
      </c>
      <c r="D56" s="463" t="str">
        <f>IF('Competitor List'!I54="y","Y","N")</f>
        <v>N</v>
      </c>
      <c r="E56" s="474" t="str">
        <f>IF('Competitor List'!J54="Y","Y"," ")</f>
        <v xml:space="preserve"> </v>
      </c>
      <c r="F56" s="474" t="str">
        <f>IF('Competitor List'!K54="Y","Y"," ")</f>
        <v xml:space="preserve"> </v>
      </c>
      <c r="G56" s="483">
        <f>'Competitor List'!O54</f>
        <v>309</v>
      </c>
      <c r="H56" s="465">
        <f>'Competitor List'!Q54</f>
        <v>9</v>
      </c>
      <c r="I56" s="465">
        <f ca="1">OFFSET(H56,'Competitor List'!$T$8,0)</f>
        <v>9</v>
      </c>
      <c r="J56" s="465">
        <f ca="1">OFFSET(I56,'Competitor List'!$T$8,0)</f>
        <v>9</v>
      </c>
      <c r="K56" s="465">
        <f ca="1">OFFSET(J56,'Competitor List'!$T$8,0)</f>
        <v>9</v>
      </c>
    </row>
    <row r="57" spans="1:13" x14ac:dyDescent="0.35">
      <c r="A57" s="37" t="str">
        <f>T('Competitor List'!B55)</f>
        <v/>
      </c>
      <c r="B57" s="37" t="str">
        <f>IF('Competitor List'!H55="y","Y","N")</f>
        <v>N</v>
      </c>
      <c r="C57" s="197" t="str">
        <f>T('Competitor List'!C55)</f>
        <v/>
      </c>
      <c r="D57" s="197" t="str">
        <f>IF('Competitor List'!I55="y","Y","N")</f>
        <v>N</v>
      </c>
      <c r="E57" s="462" t="str">
        <f>IF('Competitor List'!J55="Y","Y"," ")</f>
        <v xml:space="preserve"> </v>
      </c>
      <c r="F57" s="462" t="str">
        <f>IF('Competitor List'!K55="Y","Y"," ")</f>
        <v xml:space="preserve"> </v>
      </c>
      <c r="G57" s="481">
        <f>'Competitor List'!O55</f>
        <v>310</v>
      </c>
      <c r="H57" s="200">
        <f>'Competitor List'!Q55</f>
        <v>10</v>
      </c>
      <c r="I57" s="200">
        <f ca="1">OFFSET(H57,'Competitor List'!$T$8,0)</f>
        <v>10</v>
      </c>
      <c r="J57" s="200">
        <f ca="1">OFFSET(I57,'Competitor List'!$T$8,0)</f>
        <v>10</v>
      </c>
      <c r="K57" s="200">
        <f ca="1">OFFSET(J57,'Competitor List'!$T$8,0)</f>
        <v>10</v>
      </c>
    </row>
    <row r="58" spans="1:13" ht="16" thickBot="1" x14ac:dyDescent="0.4">
      <c r="A58" s="198" t="str">
        <f>T('Competitor List'!B56)</f>
        <v/>
      </c>
      <c r="B58" s="198" t="str">
        <f>IF('Competitor List'!H56="y","Y","N")</f>
        <v>N</v>
      </c>
      <c r="C58" s="466" t="str">
        <f>T('Competitor List'!C56)</f>
        <v/>
      </c>
      <c r="D58" s="466" t="str">
        <f>IF('Competitor List'!I56="y","Y","N")</f>
        <v>N</v>
      </c>
      <c r="E58" s="475" t="str">
        <f>IF('Competitor List'!J56="Y","Y"," ")</f>
        <v xml:space="preserve"> </v>
      </c>
      <c r="F58" s="475" t="str">
        <f>IF('Competitor List'!K56="Y","Y"," ")</f>
        <v xml:space="preserve"> </v>
      </c>
      <c r="G58" s="484">
        <f>'Competitor List'!O56</f>
        <v>311</v>
      </c>
      <c r="H58" s="467">
        <f>'Competitor List'!Q56</f>
        <v>11</v>
      </c>
      <c r="I58" s="467">
        <f ca="1">OFFSET(H58,'Competitor List'!$T$8,0)</f>
        <v>11</v>
      </c>
      <c r="J58" s="467">
        <f ca="1">OFFSET(I58,'Competitor List'!$T$8,0)</f>
        <v>11</v>
      </c>
      <c r="K58" s="467">
        <f ca="1">OFFSET(J58,'Competitor List'!$T$8,0)</f>
        <v>11</v>
      </c>
    </row>
    <row r="59" spans="1:13" x14ac:dyDescent="0.35">
      <c r="A59" s="197" t="str">
        <f>T('Competitor List'!B57)</f>
        <v/>
      </c>
      <c r="B59" s="197" t="str">
        <f>IF('Competitor List'!H57="y","Y","N")</f>
        <v>N</v>
      </c>
      <c r="C59" s="197" t="str">
        <f>T('Competitor List'!C57)</f>
        <v/>
      </c>
      <c r="D59" s="197" t="str">
        <f>IF('Competitor List'!I57="y","Y","N")</f>
        <v>N</v>
      </c>
      <c r="E59" s="473" t="str">
        <f>IF('Competitor List'!J57="Y","Y"," ")</f>
        <v xml:space="preserve"> </v>
      </c>
      <c r="F59" s="473" t="str">
        <f>IF('Competitor List'!K57="Y","Y"," ")</f>
        <v xml:space="preserve"> </v>
      </c>
      <c r="G59" s="485">
        <f>'Competitor List'!O57</f>
        <v>312</v>
      </c>
      <c r="H59" s="200">
        <f>'Competitor List'!Q57</f>
        <v>12</v>
      </c>
      <c r="I59" s="200">
        <f ca="1">OFFSET(H59,'Competitor List'!$T$8,0)</f>
        <v>12</v>
      </c>
      <c r="J59" s="200">
        <f ca="1">OFFSET(I59,'Competitor List'!$T$8,0)</f>
        <v>12</v>
      </c>
      <c r="K59" s="200">
        <f ca="1">OFFSET(J59,'Competitor List'!$T$8,0)</f>
        <v>12</v>
      </c>
    </row>
    <row r="60" spans="1:13" x14ac:dyDescent="0.35">
      <c r="A60" s="37" t="str">
        <f>T('Competitor List'!B58)</f>
        <v/>
      </c>
      <c r="B60" s="37" t="str">
        <f>IF('Competitor List'!H58="y","Y","N")</f>
        <v>N</v>
      </c>
      <c r="C60" s="197" t="str">
        <f>T('Competitor List'!C58)</f>
        <v/>
      </c>
      <c r="D60" s="197" t="str">
        <f>IF('Competitor List'!I58="y","Y","N")</f>
        <v>N</v>
      </c>
      <c r="E60" s="462" t="str">
        <f>IF('Competitor List'!J58="Y","Y"," ")</f>
        <v xml:space="preserve"> </v>
      </c>
      <c r="F60" s="462" t="str">
        <f>IF('Competitor List'!K58="Y","Y"," ")</f>
        <v xml:space="preserve"> </v>
      </c>
      <c r="G60" s="481">
        <f>'Competitor List'!O58</f>
        <v>313</v>
      </c>
      <c r="H60" s="200">
        <f>'Competitor List'!Q58</f>
        <v>13</v>
      </c>
      <c r="I60" s="200">
        <f ca="1">OFFSET(H60,'Competitor List'!$T$8,0)</f>
        <v>13</v>
      </c>
      <c r="J60" s="200">
        <f ca="1">OFFSET(I60,'Competitor List'!$T$8,0)</f>
        <v>13</v>
      </c>
      <c r="K60" s="200">
        <f ca="1">OFFSET(J60,'Competitor List'!$T$8,0)</f>
        <v>13</v>
      </c>
    </row>
    <row r="61" spans="1:13" ht="16" thickBot="1" x14ac:dyDescent="0.4">
      <c r="A61" s="468" t="str">
        <f>T('Competitor List'!B59)</f>
        <v/>
      </c>
      <c r="B61" s="468" t="str">
        <f>IF('Competitor List'!H59="y","Y","N")</f>
        <v>N</v>
      </c>
      <c r="C61" s="469" t="str">
        <f>T('Competitor List'!C59)</f>
        <v/>
      </c>
      <c r="D61" s="469" t="str">
        <f>IF('Competitor List'!I59="y","Y","N")</f>
        <v>N</v>
      </c>
      <c r="E61" s="472" t="str">
        <f>IF('Competitor List'!J59="Y","Y"," ")</f>
        <v xml:space="preserve"> </v>
      </c>
      <c r="F61" s="472" t="str">
        <f>IF('Competitor List'!K59="Y","Y"," ")</f>
        <v xml:space="preserve"> </v>
      </c>
      <c r="G61" s="482">
        <f>'Competitor List'!O59</f>
        <v>314</v>
      </c>
      <c r="H61" s="471">
        <f>'Competitor List'!Q59</f>
        <v>14</v>
      </c>
      <c r="I61" s="471">
        <f ca="1">OFFSET(H61,'Competitor List'!$T$8,0)</f>
        <v>14</v>
      </c>
      <c r="J61" s="471">
        <f ca="1">OFFSET(I61,'Competitor List'!$T$8,0)</f>
        <v>14</v>
      </c>
      <c r="K61" s="471">
        <f ca="1">OFFSET(J61,'Competitor List'!$T$8,0)</f>
        <v>14</v>
      </c>
    </row>
    <row r="62" spans="1:13" x14ac:dyDescent="0.35">
      <c r="A62" s="463" t="str">
        <f>T('Competitor List'!B60)</f>
        <v/>
      </c>
      <c r="B62" s="463" t="str">
        <f>IF('Competitor List'!H60="y","Y","N")</f>
        <v>N</v>
      </c>
      <c r="C62" s="463" t="str">
        <f>T('Competitor List'!C60)</f>
        <v/>
      </c>
      <c r="D62" s="463" t="str">
        <f>IF('Competitor List'!I60="y","Y","N")</f>
        <v>N</v>
      </c>
      <c r="E62" s="474" t="str">
        <f>IF('Competitor List'!J60="Y","Y"," ")</f>
        <v xml:space="preserve"> </v>
      </c>
      <c r="F62" s="474" t="str">
        <f>IF('Competitor List'!K60="Y","Y"," ")</f>
        <v xml:space="preserve"> </v>
      </c>
      <c r="G62" s="483">
        <f>'Competitor List'!O60</f>
        <v>315</v>
      </c>
      <c r="H62" s="465">
        <f>'Competitor List'!Q60</f>
        <v>15</v>
      </c>
      <c r="I62" s="465">
        <f ca="1">OFFSET(H62,'Competitor List'!$T$8,0)</f>
        <v>15</v>
      </c>
      <c r="J62" s="465">
        <f ca="1">OFFSET(I62,'Competitor List'!$T$8,0)</f>
        <v>15</v>
      </c>
      <c r="K62" s="465">
        <f ca="1">OFFSET(J62,'Competitor List'!$T$8,0)</f>
        <v>15</v>
      </c>
    </row>
    <row r="63" spans="1:13" x14ac:dyDescent="0.35">
      <c r="A63" s="37" t="str">
        <f>T('Competitor List'!B61)</f>
        <v/>
      </c>
      <c r="B63" s="37" t="str">
        <f>IF('Competitor List'!H61="y","Y","N")</f>
        <v>N</v>
      </c>
      <c r="C63" s="197" t="str">
        <f>T('Competitor List'!C61)</f>
        <v/>
      </c>
      <c r="D63" s="197" t="str">
        <f>IF('Competitor List'!I61="y","Y","N")</f>
        <v>N</v>
      </c>
      <c r="E63" s="462" t="str">
        <f>IF('Competitor List'!J61="Y","Y"," ")</f>
        <v xml:space="preserve"> </v>
      </c>
      <c r="F63" s="462" t="str">
        <f>IF('Competitor List'!K61="Y","Y"," ")</f>
        <v xml:space="preserve"> </v>
      </c>
      <c r="G63" s="481">
        <f>'Competitor List'!O61</f>
        <v>316</v>
      </c>
      <c r="H63" s="200">
        <f>'Competitor List'!Q61</f>
        <v>16</v>
      </c>
      <c r="I63" s="200">
        <f ca="1">OFFSET(H63,'Competitor List'!$T$8,0)</f>
        <v>16</v>
      </c>
      <c r="J63" s="200">
        <f ca="1">OFFSET(I63,'Competitor List'!$T$8,0)</f>
        <v>16</v>
      </c>
      <c r="K63" s="200">
        <f ca="1">OFFSET(J63,'Competitor List'!$T$8,0)</f>
        <v>16</v>
      </c>
    </row>
    <row r="64" spans="1:13" ht="16" thickBot="1" x14ac:dyDescent="0.4">
      <c r="A64" s="198" t="str">
        <f>T('Competitor List'!B62)</f>
        <v/>
      </c>
      <c r="B64" s="198" t="str">
        <f>IF('Competitor List'!H62="y","Y","N")</f>
        <v>N</v>
      </c>
      <c r="C64" s="466" t="str">
        <f>T('Competitor List'!C62)</f>
        <v/>
      </c>
      <c r="D64" s="466" t="str">
        <f>IF('Competitor List'!I62="y","Y","N")</f>
        <v>N</v>
      </c>
      <c r="E64" s="475" t="str">
        <f>IF('Competitor List'!J62="Y","Y"," ")</f>
        <v xml:space="preserve"> </v>
      </c>
      <c r="F64" s="475" t="str">
        <f>IF('Competitor List'!K62="Y","Y"," ")</f>
        <v xml:space="preserve"> </v>
      </c>
      <c r="G64" s="484">
        <f>'Competitor List'!O62</f>
        <v>317</v>
      </c>
      <c r="H64" s="467">
        <f>'Competitor List'!Q62</f>
        <v>17</v>
      </c>
      <c r="I64" s="467">
        <f ca="1">OFFSET(H64,'Competitor List'!$T$8,0)</f>
        <v>17</v>
      </c>
      <c r="J64" s="467">
        <f ca="1">OFFSET(I64,'Competitor List'!$T$8,0)</f>
        <v>17</v>
      </c>
      <c r="K64" s="467">
        <f ca="1">OFFSET(J64,'Competitor List'!$T$8,0)</f>
        <v>17</v>
      </c>
    </row>
    <row r="65" spans="1:11" x14ac:dyDescent="0.35">
      <c r="A65" s="197" t="str">
        <f>T('Competitor List'!B63)</f>
        <v/>
      </c>
      <c r="B65" s="197" t="str">
        <f>IF('Competitor List'!H63="y","Y","N")</f>
        <v>N</v>
      </c>
      <c r="C65" s="197" t="str">
        <f>T('Competitor List'!C63)</f>
        <v/>
      </c>
      <c r="D65" s="197" t="str">
        <f>IF('Competitor List'!I63="y","Y","N")</f>
        <v>N</v>
      </c>
      <c r="E65" s="473" t="str">
        <f>IF('Competitor List'!J63="Y","Y"," ")</f>
        <v xml:space="preserve"> </v>
      </c>
      <c r="F65" s="473" t="str">
        <f>IF('Competitor List'!K63="Y","Y"," ")</f>
        <v xml:space="preserve"> </v>
      </c>
      <c r="G65" s="485">
        <f>'Competitor List'!O63</f>
        <v>318</v>
      </c>
      <c r="H65" s="200">
        <f>'Competitor List'!Q63</f>
        <v>18</v>
      </c>
      <c r="I65" s="200">
        <f ca="1">OFFSET(H65,'Competitor List'!$T$8,0)</f>
        <v>18</v>
      </c>
      <c r="J65" s="200">
        <f ca="1">OFFSET(I65,'Competitor List'!$T$8,0)</f>
        <v>18</v>
      </c>
      <c r="K65" s="200">
        <f ca="1">OFFSET(J65,'Competitor List'!$T$8,0)</f>
        <v>18</v>
      </c>
    </row>
    <row r="66" spans="1:11" x14ac:dyDescent="0.35">
      <c r="A66" s="37" t="str">
        <f>T('Competitor List'!B64)</f>
        <v/>
      </c>
      <c r="B66" s="37" t="str">
        <f>IF('Competitor List'!H64="y","Y","N")</f>
        <v>N</v>
      </c>
      <c r="C66" s="197" t="str">
        <f>T('Competitor List'!C64)</f>
        <v/>
      </c>
      <c r="D66" s="197" t="str">
        <f>IF('Competitor List'!I64="y","Y","N")</f>
        <v>N</v>
      </c>
      <c r="E66" s="462" t="str">
        <f>IF('Competitor List'!J64="Y","Y"," ")</f>
        <v xml:space="preserve"> </v>
      </c>
      <c r="F66" s="462" t="str">
        <f>IF('Competitor List'!K64="Y","Y"," ")</f>
        <v xml:space="preserve"> </v>
      </c>
      <c r="G66" s="481">
        <f>'Competitor List'!O64</f>
        <v>319</v>
      </c>
      <c r="H66" s="200">
        <f>'Competitor List'!Q64</f>
        <v>19</v>
      </c>
      <c r="I66" s="200">
        <f ca="1">OFFSET(H66,'Competitor List'!$T$8,0)</f>
        <v>19</v>
      </c>
      <c r="J66" s="200">
        <f ca="1">OFFSET(I66,'Competitor List'!$T$8,0)</f>
        <v>19</v>
      </c>
      <c r="K66" s="200">
        <f ca="1">OFFSET(J66,'Competitor List'!$T$8,0)</f>
        <v>19</v>
      </c>
    </row>
    <row r="67" spans="1:11" ht="16" thickBot="1" x14ac:dyDescent="0.4">
      <c r="A67" s="468" t="str">
        <f>T('Competitor List'!B65)</f>
        <v/>
      </c>
      <c r="B67" s="468" t="str">
        <f>IF('Competitor List'!H65="y","Y","N")</f>
        <v>N</v>
      </c>
      <c r="C67" s="469" t="str">
        <f>T('Competitor List'!C65)</f>
        <v/>
      </c>
      <c r="D67" s="469" t="str">
        <f>IF('Competitor List'!I65="y","Y","N")</f>
        <v>N</v>
      </c>
      <c r="E67" s="472" t="str">
        <f>IF('Competitor List'!J65="Y","Y"," ")</f>
        <v xml:space="preserve"> </v>
      </c>
      <c r="F67" s="472" t="str">
        <f>IF('Competitor List'!K65="Y","Y"," ")</f>
        <v xml:space="preserve"> </v>
      </c>
      <c r="G67" s="482">
        <f>'Competitor List'!O65</f>
        <v>320</v>
      </c>
      <c r="H67" s="471">
        <f>'Competitor List'!Q65</f>
        <v>20</v>
      </c>
      <c r="I67" s="471">
        <f ca="1">OFFSET(H67,'Competitor List'!$T$8,0)</f>
        <v>20</v>
      </c>
      <c r="J67" s="471">
        <f ca="1">OFFSET(I67,'Competitor List'!$T$8,0)</f>
        <v>20</v>
      </c>
      <c r="K67" s="471">
        <f ca="1">OFFSET(J67,'Competitor List'!$T$8,0)</f>
        <v>20</v>
      </c>
    </row>
    <row r="68" spans="1:11" ht="15" customHeight="1" x14ac:dyDescent="0.35">
      <c r="A68" s="463" t="str">
        <f>T('Competitor List'!B66)</f>
        <v/>
      </c>
      <c r="B68" s="463" t="str">
        <f>IF('Competitor List'!H66="y","Y","N")</f>
        <v>N</v>
      </c>
      <c r="C68" s="463" t="str">
        <f>T('Competitor List'!C66)</f>
        <v/>
      </c>
      <c r="D68" s="463" t="str">
        <f>IF('Competitor List'!I66="y","Y","N")</f>
        <v>N</v>
      </c>
      <c r="E68" s="464" t="str">
        <f>IF('Competitor List'!J66="Y","Y"," ")</f>
        <v xml:space="preserve"> </v>
      </c>
      <c r="F68" s="464" t="str">
        <f>IF('Competitor List'!K66="Y","Y"," ")</f>
        <v xml:space="preserve"> </v>
      </c>
      <c r="G68" s="477">
        <f>'Competitor List'!O66</f>
        <v>401</v>
      </c>
      <c r="H68" s="465">
        <f>'Competitor List'!Q66</f>
        <v>1</v>
      </c>
      <c r="I68" s="465">
        <f ca="1">OFFSET(H68,'Competitor List'!$T$8,0)</f>
        <v>1</v>
      </c>
      <c r="J68" s="465">
        <f ca="1">OFFSET(I68,'Competitor List'!$T$8,0)</f>
        <v>1</v>
      </c>
      <c r="K68" s="465">
        <f ca="1">OFFSET(J68,'Competitor List'!$T$8,0)</f>
        <v>1</v>
      </c>
    </row>
    <row r="69" spans="1:11" x14ac:dyDescent="0.35">
      <c r="A69" s="37" t="str">
        <f>T('Competitor List'!B67)</f>
        <v/>
      </c>
      <c r="B69" s="37" t="str">
        <f>IF('Competitor List'!H67="y","Y","N")</f>
        <v>N</v>
      </c>
      <c r="C69" s="197" t="str">
        <f>T('Competitor List'!C67)</f>
        <v/>
      </c>
      <c r="D69" s="197" t="str">
        <f>IF('Competitor List'!I67="y","Y","N")</f>
        <v>N</v>
      </c>
      <c r="E69" s="461" t="str">
        <f>IF('Competitor List'!J67="Y","Y"," ")</f>
        <v xml:space="preserve"> </v>
      </c>
      <c r="F69" s="461" t="str">
        <f>IF('Competitor List'!K67="Y","Y"," ")</f>
        <v xml:space="preserve"> </v>
      </c>
      <c r="G69" s="478">
        <f>'Competitor List'!O67</f>
        <v>402</v>
      </c>
      <c r="H69" s="200">
        <f>'Competitor List'!Q67</f>
        <v>2</v>
      </c>
      <c r="I69" s="200">
        <f ca="1">OFFSET(H69,'Competitor List'!$T$8,0)</f>
        <v>2</v>
      </c>
      <c r="J69" s="200">
        <f ca="1">OFFSET(I69,'Competitor List'!$T$8,0)</f>
        <v>2</v>
      </c>
      <c r="K69" s="200">
        <f ca="1">OFFSET(J69,'Competitor List'!$T$8,0)</f>
        <v>2</v>
      </c>
    </row>
    <row r="70" spans="1:11" ht="16" thickBot="1" x14ac:dyDescent="0.4">
      <c r="A70" s="198" t="str">
        <f>T('Competitor List'!B68)</f>
        <v/>
      </c>
      <c r="B70" s="198" t="str">
        <f>IF('Competitor List'!H68="y","Y","N")</f>
        <v>N</v>
      </c>
      <c r="C70" s="466" t="str">
        <f>T('Competitor List'!C68)</f>
        <v/>
      </c>
      <c r="D70" s="466" t="str">
        <f>IF('Competitor List'!I68="y","Y","N")</f>
        <v>N</v>
      </c>
      <c r="E70" s="458" t="str">
        <f>IF('Competitor List'!J68="Y","Y"," ")</f>
        <v xml:space="preserve"> </v>
      </c>
      <c r="F70" s="458" t="str">
        <f>IF('Competitor List'!K68="Y","Y"," ")</f>
        <v xml:space="preserve"> </v>
      </c>
      <c r="G70" s="199">
        <f>'Competitor List'!O68</f>
        <v>403</v>
      </c>
      <c r="H70" s="467">
        <f>'Competitor List'!Q68</f>
        <v>3</v>
      </c>
      <c r="I70" s="467">
        <f ca="1">OFFSET(H70,'Competitor List'!$T$8,0)</f>
        <v>3</v>
      </c>
      <c r="J70" s="467">
        <f ca="1">OFFSET(I70,'Competitor List'!$T$8,0)</f>
        <v>3</v>
      </c>
      <c r="K70" s="467">
        <f ca="1">OFFSET(J70,'Competitor List'!$T$8,0)</f>
        <v>3</v>
      </c>
    </row>
    <row r="71" spans="1:11" x14ac:dyDescent="0.35">
      <c r="A71" s="197" t="str">
        <f>T('Competitor List'!B69)</f>
        <v/>
      </c>
      <c r="B71" s="197" t="str">
        <f>IF('Competitor List'!H69="y","Y","N")</f>
        <v>N</v>
      </c>
      <c r="C71" s="197" t="str">
        <f>T('Competitor List'!C69)</f>
        <v/>
      </c>
      <c r="D71" s="197" t="str">
        <f>IF('Competitor List'!I69="y","Y","N")</f>
        <v>N</v>
      </c>
      <c r="E71" s="460" t="str">
        <f>IF('Competitor List'!J69="Y","Y"," ")</f>
        <v xml:space="preserve"> </v>
      </c>
      <c r="F71" s="460" t="str">
        <f>IF('Competitor List'!K69="Y","Y"," ")</f>
        <v xml:space="preserve"> </v>
      </c>
      <c r="G71" s="479">
        <f>'Competitor List'!O69</f>
        <v>404</v>
      </c>
      <c r="H71" s="200">
        <f>'Competitor List'!Q69</f>
        <v>4</v>
      </c>
      <c r="I71" s="200">
        <f ca="1">OFFSET(H71,'Competitor List'!$T$8,0)</f>
        <v>4</v>
      </c>
      <c r="J71" s="200">
        <f ca="1">OFFSET(I71,'Competitor List'!$T$8,0)</f>
        <v>4</v>
      </c>
      <c r="K71" s="200">
        <f ca="1">OFFSET(J71,'Competitor List'!$T$8,0)</f>
        <v>4</v>
      </c>
    </row>
    <row r="72" spans="1:11" x14ac:dyDescent="0.35">
      <c r="A72" s="37" t="str">
        <f>T('Competitor List'!B70)</f>
        <v/>
      </c>
      <c r="B72" s="37" t="str">
        <f>IF('Competitor List'!H70="y","Y","N")</f>
        <v>N</v>
      </c>
      <c r="C72" s="197" t="str">
        <f>T('Competitor List'!C70)</f>
        <v/>
      </c>
      <c r="D72" s="197" t="str">
        <f>IF('Competitor List'!I70="y","Y","N")</f>
        <v>N</v>
      </c>
      <c r="E72" s="461" t="str">
        <f>IF('Competitor List'!J70="Y","Y"," ")</f>
        <v xml:space="preserve"> </v>
      </c>
      <c r="F72" s="461" t="str">
        <f>IF('Competitor List'!K70="Y","Y"," ")</f>
        <v xml:space="preserve"> </v>
      </c>
      <c r="G72" s="478">
        <f>'Competitor List'!O70</f>
        <v>405</v>
      </c>
      <c r="H72" s="200">
        <f>'Competitor List'!Q70</f>
        <v>5</v>
      </c>
      <c r="I72" s="200">
        <f ca="1">OFFSET(H72,'Competitor List'!$T$8,0)</f>
        <v>5</v>
      </c>
      <c r="J72" s="200">
        <f ca="1">OFFSET(I72,'Competitor List'!$T$8,0)</f>
        <v>5</v>
      </c>
      <c r="K72" s="200">
        <f ca="1">OFFSET(J72,'Competitor List'!$T$8,0)</f>
        <v>5</v>
      </c>
    </row>
    <row r="73" spans="1:11" ht="16" thickBot="1" x14ac:dyDescent="0.4">
      <c r="A73" s="468" t="str">
        <f>T('Competitor List'!B71)</f>
        <v/>
      </c>
      <c r="B73" s="468" t="str">
        <f>IF('Competitor List'!H71="y","Y","N")</f>
        <v>N</v>
      </c>
      <c r="C73" s="469" t="str">
        <f>T('Competitor List'!C71)</f>
        <v/>
      </c>
      <c r="D73" s="469" t="str">
        <f>IF('Competitor List'!I71="y","Y","N")</f>
        <v>N</v>
      </c>
      <c r="E73" s="470" t="str">
        <f>IF('Competitor List'!J71="Y","Y"," ")</f>
        <v xml:space="preserve"> </v>
      </c>
      <c r="F73" s="470" t="str">
        <f>IF('Competitor List'!K71="Y","Y"," ")</f>
        <v xml:space="preserve"> </v>
      </c>
      <c r="G73" s="480">
        <f>'Competitor List'!O71</f>
        <v>406</v>
      </c>
      <c r="H73" s="471">
        <f>'Competitor List'!Q71</f>
        <v>6</v>
      </c>
      <c r="I73" s="471">
        <f ca="1">OFFSET(H73,'Competitor List'!$T$8,0)</f>
        <v>6</v>
      </c>
      <c r="J73" s="471">
        <f ca="1">OFFSET(I73,'Competitor List'!$T$8,0)</f>
        <v>6</v>
      </c>
      <c r="K73" s="471">
        <f ca="1">OFFSET(J73,'Competitor List'!$T$8,0)</f>
        <v>6</v>
      </c>
    </row>
    <row r="74" spans="1:11" x14ac:dyDescent="0.35">
      <c r="A74" s="463" t="str">
        <f>T('Competitor List'!B72)</f>
        <v/>
      </c>
      <c r="B74" s="463" t="str">
        <f>IF('Competitor List'!H72="y","Y","N")</f>
        <v>N</v>
      </c>
      <c r="C74" s="463" t="str">
        <f>T('Competitor List'!C72)</f>
        <v/>
      </c>
      <c r="D74" s="463" t="str">
        <f>IF('Competitor List'!I72="y","Y","N")</f>
        <v>N</v>
      </c>
      <c r="E74" s="464" t="str">
        <f>IF('Competitor List'!J72="Y","Y"," ")</f>
        <v xml:space="preserve"> </v>
      </c>
      <c r="F74" s="464" t="str">
        <f>IF('Competitor List'!K72="Y","Y"," ")</f>
        <v xml:space="preserve"> </v>
      </c>
      <c r="G74" s="477">
        <f>'Competitor List'!O72</f>
        <v>407</v>
      </c>
      <c r="H74" s="465">
        <f>'Competitor List'!Q72</f>
        <v>7</v>
      </c>
      <c r="I74" s="465">
        <f ca="1">OFFSET(H74,'Competitor List'!$T$8,0)</f>
        <v>7</v>
      </c>
      <c r="J74" s="465">
        <f ca="1">OFFSET(I74,'Competitor List'!$T$8,0)</f>
        <v>7</v>
      </c>
      <c r="K74" s="465">
        <f ca="1">OFFSET(J74,'Competitor List'!$T$8,0)</f>
        <v>7</v>
      </c>
    </row>
    <row r="75" spans="1:11" x14ac:dyDescent="0.35">
      <c r="A75" s="37" t="str">
        <f>T('Competitor List'!B73)</f>
        <v/>
      </c>
      <c r="B75" s="37" t="str">
        <f>IF('Competitor List'!H73="y","Y","N")</f>
        <v>N</v>
      </c>
      <c r="C75" s="197" t="str">
        <f>T('Competitor List'!C73)</f>
        <v/>
      </c>
      <c r="D75" s="197" t="str">
        <f>IF('Competitor List'!I73="y","Y","N")</f>
        <v>N</v>
      </c>
      <c r="E75" s="461" t="str">
        <f>IF('Competitor List'!J73="Y","Y"," ")</f>
        <v xml:space="preserve"> </v>
      </c>
      <c r="F75" s="461" t="str">
        <f>IF('Competitor List'!K73="Y","Y"," ")</f>
        <v xml:space="preserve"> </v>
      </c>
      <c r="G75" s="478">
        <f>'Competitor List'!O73</f>
        <v>408</v>
      </c>
      <c r="H75" s="200">
        <f>'Competitor List'!Q73</f>
        <v>8</v>
      </c>
      <c r="I75" s="200">
        <f ca="1">OFFSET(H75,'Competitor List'!$T$8,0)</f>
        <v>8</v>
      </c>
      <c r="J75" s="200">
        <f ca="1">OFFSET(I75,'Competitor List'!$T$8,0)</f>
        <v>8</v>
      </c>
      <c r="K75" s="200">
        <f ca="1">OFFSET(J75,'Competitor List'!$T$8,0)</f>
        <v>8</v>
      </c>
    </row>
    <row r="76" spans="1:11" ht="16" thickBot="1" x14ac:dyDescent="0.4">
      <c r="A76" s="198" t="str">
        <f>T('Competitor List'!B74)</f>
        <v/>
      </c>
      <c r="B76" s="198" t="str">
        <f>IF('Competitor List'!H74="y","Y","N")</f>
        <v>N</v>
      </c>
      <c r="C76" s="466" t="str">
        <f>T('Competitor List'!C74)</f>
        <v/>
      </c>
      <c r="D76" s="466" t="str">
        <f>IF('Competitor List'!I74="y","Y","N")</f>
        <v>N</v>
      </c>
      <c r="E76" s="458" t="str">
        <f>IF('Competitor List'!J74="Y","Y"," ")</f>
        <v xml:space="preserve"> </v>
      </c>
      <c r="F76" s="458" t="str">
        <f>IF('Competitor List'!K74="Y","Y"," ")</f>
        <v xml:space="preserve"> </v>
      </c>
      <c r="G76" s="199">
        <f>'Competitor List'!O74</f>
        <v>409</v>
      </c>
      <c r="H76" s="467">
        <f>'Competitor List'!Q74</f>
        <v>9</v>
      </c>
      <c r="I76" s="467">
        <f ca="1">OFFSET(H76,'Competitor List'!$T$8,0)</f>
        <v>9</v>
      </c>
      <c r="J76" s="467">
        <f ca="1">OFFSET(I76,'Competitor List'!$T$8,0)</f>
        <v>9</v>
      </c>
      <c r="K76" s="467">
        <f ca="1">OFFSET(J76,'Competitor List'!$T$8,0)</f>
        <v>9</v>
      </c>
    </row>
    <row r="77" spans="1:11" x14ac:dyDescent="0.35">
      <c r="A77" s="197" t="str">
        <f>T('Competitor List'!B75)</f>
        <v/>
      </c>
      <c r="B77" s="197" t="str">
        <f>IF('Competitor List'!H75="y","Y","N")</f>
        <v>N</v>
      </c>
      <c r="C77" s="197" t="str">
        <f>T('Competitor List'!C75)</f>
        <v/>
      </c>
      <c r="D77" s="197" t="str">
        <f>IF('Competitor List'!I75="y","Y","N")</f>
        <v>N</v>
      </c>
      <c r="E77" s="460" t="str">
        <f>IF('Competitor List'!J75="Y","Y"," ")</f>
        <v xml:space="preserve"> </v>
      </c>
      <c r="F77" s="460" t="str">
        <f>IF('Competitor List'!K75="Y","Y"," ")</f>
        <v xml:space="preserve"> </v>
      </c>
      <c r="G77" s="479">
        <f>'Competitor List'!O75</f>
        <v>410</v>
      </c>
      <c r="H77" s="200">
        <f>'Competitor List'!Q75</f>
        <v>10</v>
      </c>
      <c r="I77" s="200">
        <f ca="1">OFFSET(H77,'Competitor List'!$T$8,0)</f>
        <v>10</v>
      </c>
      <c r="J77" s="200">
        <f ca="1">OFFSET(I77,'Competitor List'!$T$8,0)</f>
        <v>10</v>
      </c>
      <c r="K77" s="200">
        <f ca="1">OFFSET(J77,'Competitor List'!$T$8,0)</f>
        <v>10</v>
      </c>
    </row>
    <row r="78" spans="1:11" x14ac:dyDescent="0.35">
      <c r="A78" s="37" t="str">
        <f>T('Competitor List'!B76)</f>
        <v/>
      </c>
      <c r="B78" s="37" t="str">
        <f>IF('Competitor List'!H76="y","Y","N")</f>
        <v>N</v>
      </c>
      <c r="C78" s="197" t="str">
        <f>T('Competitor List'!C76)</f>
        <v/>
      </c>
      <c r="D78" s="197" t="str">
        <f>IF('Competitor List'!I76="y","Y","N")</f>
        <v>N</v>
      </c>
      <c r="E78" s="461" t="str">
        <f>IF('Competitor List'!J76="Y","Y"," ")</f>
        <v xml:space="preserve"> </v>
      </c>
      <c r="F78" s="461" t="str">
        <f>IF('Competitor List'!K76="Y","Y"," ")</f>
        <v xml:space="preserve"> </v>
      </c>
      <c r="G78" s="478">
        <f>'Competitor List'!O76</f>
        <v>411</v>
      </c>
      <c r="H78" s="200">
        <f>'Competitor List'!Q76</f>
        <v>11</v>
      </c>
      <c r="I78" s="200">
        <f ca="1">OFFSET(H78,'Competitor List'!$T$8,0)</f>
        <v>11</v>
      </c>
      <c r="J78" s="200">
        <f ca="1">OFFSET(I78,'Competitor List'!$T$8,0)</f>
        <v>11</v>
      </c>
      <c r="K78" s="200">
        <f ca="1">OFFSET(J78,'Competitor List'!$T$8,0)</f>
        <v>11</v>
      </c>
    </row>
    <row r="79" spans="1:11" ht="16" thickBot="1" x14ac:dyDescent="0.4">
      <c r="A79" s="468" t="str">
        <f>T('Competitor List'!B77)</f>
        <v/>
      </c>
      <c r="B79" s="468" t="str">
        <f>IF('Competitor List'!H77="y","Y","N")</f>
        <v>N</v>
      </c>
      <c r="C79" s="469" t="str">
        <f>T('Competitor List'!C77)</f>
        <v/>
      </c>
      <c r="D79" s="469" t="str">
        <f>IF('Competitor List'!I77="y","Y","N")</f>
        <v>N</v>
      </c>
      <c r="E79" s="470" t="str">
        <f>IF('Competitor List'!J77="Y","Y"," ")</f>
        <v xml:space="preserve"> </v>
      </c>
      <c r="F79" s="470" t="str">
        <f>IF('Competitor List'!K77="Y","Y"," ")</f>
        <v xml:space="preserve"> </v>
      </c>
      <c r="G79" s="480">
        <f>'Competitor List'!O77</f>
        <v>412</v>
      </c>
      <c r="H79" s="471">
        <f>'Competitor List'!Q77</f>
        <v>12</v>
      </c>
      <c r="I79" s="471">
        <f ca="1">OFFSET(H79,'Competitor List'!$T$8,0)</f>
        <v>12</v>
      </c>
      <c r="J79" s="471">
        <f ca="1">OFFSET(I79,'Competitor List'!$T$8,0)</f>
        <v>12</v>
      </c>
      <c r="K79" s="471">
        <f ca="1">OFFSET(J79,'Competitor List'!$T$8,0)</f>
        <v>12</v>
      </c>
    </row>
    <row r="80" spans="1:11" x14ac:dyDescent="0.35">
      <c r="A80" s="463" t="str">
        <f>T('Competitor List'!B78)</f>
        <v/>
      </c>
      <c r="B80" s="463" t="str">
        <f>IF('Competitor List'!H78="y","Y","N")</f>
        <v>N</v>
      </c>
      <c r="C80" s="463" t="str">
        <f>T('Competitor List'!C78)</f>
        <v/>
      </c>
      <c r="D80" s="463" t="str">
        <f>IF('Competitor List'!I78="y","Y","N")</f>
        <v>N</v>
      </c>
      <c r="E80" s="464" t="str">
        <f>IF('Competitor List'!J78="Y","Y"," ")</f>
        <v xml:space="preserve"> </v>
      </c>
      <c r="F80" s="464" t="str">
        <f>IF('Competitor List'!K78="Y","Y"," ")</f>
        <v xml:space="preserve"> </v>
      </c>
      <c r="G80" s="477">
        <f>'Competitor List'!O78</f>
        <v>413</v>
      </c>
      <c r="H80" s="465">
        <f>'Competitor List'!Q78</f>
        <v>13</v>
      </c>
      <c r="I80" s="465">
        <f ca="1">OFFSET(H80,'Competitor List'!$T$8,0)</f>
        <v>13</v>
      </c>
      <c r="J80" s="465">
        <f ca="1">OFFSET(I80,'Competitor List'!$T$8,0)</f>
        <v>13</v>
      </c>
      <c r="K80" s="465">
        <f ca="1">OFFSET(J80,'Competitor List'!$T$8,0)</f>
        <v>13</v>
      </c>
    </row>
    <row r="81" spans="1:11" x14ac:dyDescent="0.35">
      <c r="A81" s="37" t="str">
        <f>T('Competitor List'!B79)</f>
        <v/>
      </c>
      <c r="B81" s="37" t="str">
        <f>IF('Competitor List'!H79="y","Y","N")</f>
        <v>N</v>
      </c>
      <c r="C81" s="197" t="str">
        <f>T('Competitor List'!C79)</f>
        <v/>
      </c>
      <c r="D81" s="197" t="str">
        <f>IF('Competitor List'!I79="y","Y","N")</f>
        <v>N</v>
      </c>
      <c r="E81" s="461" t="str">
        <f>IF('Competitor List'!J79="Y","Y"," ")</f>
        <v xml:space="preserve"> </v>
      </c>
      <c r="F81" s="461" t="str">
        <f>IF('Competitor List'!K79="Y","Y"," ")</f>
        <v xml:space="preserve"> </v>
      </c>
      <c r="G81" s="478">
        <f>'Competitor List'!O79</f>
        <v>414</v>
      </c>
      <c r="H81" s="200">
        <f>'Competitor List'!Q79</f>
        <v>14</v>
      </c>
      <c r="I81" s="200">
        <f ca="1">OFFSET(H81,'Competitor List'!$T$8,0)</f>
        <v>14</v>
      </c>
      <c r="J81" s="200">
        <f ca="1">OFFSET(I81,'Competitor List'!$T$8,0)</f>
        <v>14</v>
      </c>
      <c r="K81" s="200">
        <f ca="1">OFFSET(J81,'Competitor List'!$T$8,0)</f>
        <v>14</v>
      </c>
    </row>
    <row r="82" spans="1:11" ht="16" thickBot="1" x14ac:dyDescent="0.4">
      <c r="A82" s="198" t="str">
        <f>T('Competitor List'!B80)</f>
        <v/>
      </c>
      <c r="B82" s="198" t="str">
        <f>IF('Competitor List'!H80="y","Y","N")</f>
        <v>N</v>
      </c>
      <c r="C82" s="466" t="str">
        <f>T('Competitor List'!C80)</f>
        <v/>
      </c>
      <c r="D82" s="466" t="str">
        <f>IF('Competitor List'!I80="y","Y","N")</f>
        <v>N</v>
      </c>
      <c r="E82" s="458" t="str">
        <f>IF('Competitor List'!J80="Y","Y"," ")</f>
        <v xml:space="preserve"> </v>
      </c>
      <c r="F82" s="458" t="str">
        <f>IF('Competitor List'!K80="Y","Y"," ")</f>
        <v xml:space="preserve"> </v>
      </c>
      <c r="G82" s="199">
        <f>'Competitor List'!O80</f>
        <v>415</v>
      </c>
      <c r="H82" s="467">
        <f>'Competitor List'!Q80</f>
        <v>15</v>
      </c>
      <c r="I82" s="467">
        <f ca="1">OFFSET(H82,'Competitor List'!$T$8,0)</f>
        <v>15</v>
      </c>
      <c r="J82" s="467">
        <f ca="1">OFFSET(I82,'Competitor List'!$T$8,0)</f>
        <v>15</v>
      </c>
      <c r="K82" s="467">
        <f ca="1">OFFSET(J82,'Competitor List'!$T$8,0)</f>
        <v>15</v>
      </c>
    </row>
    <row r="83" spans="1:11" ht="15" customHeight="1" x14ac:dyDescent="0.35">
      <c r="A83" s="197" t="str">
        <f>T('Competitor List'!B81)</f>
        <v/>
      </c>
      <c r="B83" s="197" t="str">
        <f>IF('Competitor List'!H81="y","Y","N")</f>
        <v>N</v>
      </c>
      <c r="C83" s="197" t="str">
        <f>T('Competitor List'!C81)</f>
        <v/>
      </c>
      <c r="D83" s="197" t="str">
        <f>IF('Competitor List'!I81="y","Y","N")</f>
        <v>N</v>
      </c>
      <c r="E83" s="460" t="str">
        <f>IF('Competitor List'!J81="Y","Y"," ")</f>
        <v xml:space="preserve"> </v>
      </c>
      <c r="F83" s="460" t="str">
        <f>IF('Competitor List'!K81="Y","Y"," ")</f>
        <v xml:space="preserve"> </v>
      </c>
      <c r="G83" s="479">
        <f>'Competitor List'!O81</f>
        <v>416</v>
      </c>
      <c r="H83" s="200">
        <f>'Competitor List'!Q81</f>
        <v>16</v>
      </c>
      <c r="I83" s="200">
        <f ca="1">OFFSET(H83,'Competitor List'!$T$8,0)</f>
        <v>16</v>
      </c>
      <c r="J83" s="200">
        <f ca="1">OFFSET(I83,'Competitor List'!$T$8,0)</f>
        <v>16</v>
      </c>
      <c r="K83" s="200">
        <f ca="1">OFFSET(J83,'Competitor List'!$T$8,0)</f>
        <v>16</v>
      </c>
    </row>
    <row r="84" spans="1:11" x14ac:dyDescent="0.35">
      <c r="A84" s="37" t="str">
        <f>T('Competitor List'!B82)</f>
        <v/>
      </c>
      <c r="B84" s="37" t="str">
        <f>IF('Competitor List'!H82="y","Y","N")</f>
        <v>N</v>
      </c>
      <c r="C84" s="197" t="str">
        <f>T('Competitor List'!C82)</f>
        <v/>
      </c>
      <c r="D84" s="197" t="str">
        <f>IF('Competitor List'!I82="y","Y","N")</f>
        <v>N</v>
      </c>
      <c r="E84" s="461" t="str">
        <f>IF('Competitor List'!J82="Y","Y"," ")</f>
        <v xml:space="preserve"> </v>
      </c>
      <c r="F84" s="461" t="str">
        <f>IF('Competitor List'!K82="Y","Y"," ")</f>
        <v xml:space="preserve"> </v>
      </c>
      <c r="G84" s="478">
        <f>'Competitor List'!O82</f>
        <v>417</v>
      </c>
      <c r="H84" s="200">
        <f>'Competitor List'!Q82</f>
        <v>17</v>
      </c>
      <c r="I84" s="200">
        <f ca="1">OFFSET(H84,'Competitor List'!$T$8,0)</f>
        <v>17</v>
      </c>
      <c r="J84" s="200">
        <f ca="1">OFFSET(I84,'Competitor List'!$T$8,0)</f>
        <v>17</v>
      </c>
      <c r="K84" s="200">
        <f ca="1">OFFSET(J84,'Competitor List'!$T$8,0)</f>
        <v>17</v>
      </c>
    </row>
    <row r="85" spans="1:11" ht="16" thickBot="1" x14ac:dyDescent="0.4">
      <c r="A85" s="468" t="str">
        <f>T('Competitor List'!B83)</f>
        <v/>
      </c>
      <c r="B85" s="468" t="str">
        <f>IF('Competitor List'!H83="y","Y","N")</f>
        <v>N</v>
      </c>
      <c r="C85" s="469" t="str">
        <f>T('Competitor List'!C83)</f>
        <v/>
      </c>
      <c r="D85" s="469" t="str">
        <f>IF('Competitor List'!I83="y","Y","N")</f>
        <v>N</v>
      </c>
      <c r="E85" s="470" t="str">
        <f>IF('Competitor List'!J83="Y","Y"," ")</f>
        <v xml:space="preserve"> </v>
      </c>
      <c r="F85" s="470" t="str">
        <f>IF('Competitor List'!K83="Y","Y"," ")</f>
        <v xml:space="preserve"> </v>
      </c>
      <c r="G85" s="480">
        <f>'Competitor List'!O83</f>
        <v>418</v>
      </c>
      <c r="H85" s="471">
        <f>'Competitor List'!Q83</f>
        <v>18</v>
      </c>
      <c r="I85" s="471">
        <f ca="1">OFFSET(H85,'Competitor List'!$T$8,0)</f>
        <v>18</v>
      </c>
      <c r="J85" s="471">
        <f ca="1">OFFSET(I85,'Competitor List'!$T$8,0)</f>
        <v>18</v>
      </c>
      <c r="K85" s="471">
        <f ca="1">OFFSET(J85,'Competitor List'!$T$8,0)</f>
        <v>18</v>
      </c>
    </row>
    <row r="86" spans="1:11" x14ac:dyDescent="0.35">
      <c r="A86" s="463" t="str">
        <f>T('Competitor List'!B84)</f>
        <v/>
      </c>
      <c r="B86" s="463" t="str">
        <f>IF('Competitor List'!H84="y","Y","N")</f>
        <v>N</v>
      </c>
      <c r="C86" s="463" t="str">
        <f>T('Competitor List'!C84)</f>
        <v/>
      </c>
      <c r="D86" s="463" t="str">
        <f>IF('Competitor List'!I84="y","Y","N")</f>
        <v>N</v>
      </c>
      <c r="E86" s="464" t="str">
        <f>IF('Competitor List'!J84="Y","Y"," ")</f>
        <v xml:space="preserve"> </v>
      </c>
      <c r="F86" s="464" t="str">
        <f>IF('Competitor List'!K84="Y","Y"," ")</f>
        <v xml:space="preserve"> </v>
      </c>
      <c r="G86" s="477">
        <f>'Competitor List'!O84</f>
        <v>419</v>
      </c>
      <c r="H86" s="465">
        <f>'Competitor List'!Q84</f>
        <v>19</v>
      </c>
      <c r="I86" s="465">
        <f ca="1">OFFSET(H86,'Competitor List'!$T$8,0)</f>
        <v>19</v>
      </c>
      <c r="J86" s="465">
        <f ca="1">OFFSET(I86,'Competitor List'!$T$8,0)</f>
        <v>19</v>
      </c>
      <c r="K86" s="465">
        <f ca="1">OFFSET(J86,'Competitor List'!$T$8,0)</f>
        <v>19</v>
      </c>
    </row>
    <row r="87" spans="1:11" x14ac:dyDescent="0.35">
      <c r="A87" s="37" t="str">
        <f>T('Competitor List'!B85)</f>
        <v/>
      </c>
      <c r="B87" s="37" t="str">
        <f>IF('Competitor List'!H85="y","Y","N")</f>
        <v>N</v>
      </c>
      <c r="C87" s="197" t="str">
        <f>T('Competitor List'!C85)</f>
        <v/>
      </c>
      <c r="D87" s="197" t="str">
        <f>IF('Competitor List'!I85="y","Y","N")</f>
        <v>N</v>
      </c>
      <c r="E87" s="461" t="str">
        <f>IF('Competitor List'!J85="Y","Y"," ")</f>
        <v xml:space="preserve"> </v>
      </c>
      <c r="F87" s="461" t="str">
        <f>IF('Competitor List'!K85="Y","Y"," ")</f>
        <v xml:space="preserve"> </v>
      </c>
      <c r="G87" s="478">
        <f>'Competitor List'!O85</f>
        <v>420</v>
      </c>
      <c r="H87" s="200">
        <f>'Competitor List'!Q85</f>
        <v>20</v>
      </c>
      <c r="I87" s="200">
        <f ca="1">OFFSET(H87,'Competitor List'!$T$8,0)</f>
        <v>20</v>
      </c>
      <c r="J87" s="200">
        <f ca="1">OFFSET(I87,'Competitor List'!$T$8,0)</f>
        <v>20</v>
      </c>
      <c r="K87" s="200">
        <f ca="1">OFFSET(J87,'Competitor List'!$T$8,0)</f>
        <v>20</v>
      </c>
    </row>
    <row r="88" spans="1:11" ht="15" customHeight="1" thickBot="1" x14ac:dyDescent="0.4">
      <c r="A88" s="198" t="str">
        <f>T('Competitor List'!B86)</f>
        <v/>
      </c>
      <c r="B88" s="198" t="str">
        <f>IF('Competitor List'!H86="y","Y","N")</f>
        <v>N</v>
      </c>
      <c r="C88" s="466" t="str">
        <f>T('Competitor List'!C86)</f>
        <v/>
      </c>
      <c r="D88" s="466" t="str">
        <f>IF('Competitor List'!I86="y","Y","N")</f>
        <v>N</v>
      </c>
      <c r="E88" s="458" t="str">
        <f>IF('Competitor List'!J86="Y","Y"," ")</f>
        <v xml:space="preserve"> </v>
      </c>
      <c r="F88" s="458" t="str">
        <f>IF('Competitor List'!K86="Y","Y"," ")</f>
        <v xml:space="preserve"> </v>
      </c>
      <c r="G88" s="199">
        <f>'Competitor List'!O86</f>
        <v>501</v>
      </c>
      <c r="H88" s="467">
        <f>'Competitor List'!Q86</f>
        <v>1</v>
      </c>
      <c r="I88" s="467">
        <f ca="1">OFFSET(H88,'Competitor List'!$T$8,0)</f>
        <v>1</v>
      </c>
      <c r="J88" s="467">
        <f ca="1">OFFSET(I88,'Competitor List'!$T$8,0)</f>
        <v>1</v>
      </c>
      <c r="K88" s="467">
        <f ca="1">OFFSET(J88,'Competitor List'!$T$8,0)</f>
        <v>1</v>
      </c>
    </row>
    <row r="89" spans="1:11" x14ac:dyDescent="0.35">
      <c r="A89" s="197" t="str">
        <f>T('Competitor List'!B87)</f>
        <v/>
      </c>
      <c r="B89" s="197" t="str">
        <f>IF('Competitor List'!H87="y","Y","N")</f>
        <v>N</v>
      </c>
      <c r="C89" s="197" t="str">
        <f>T('Competitor List'!C87)</f>
        <v/>
      </c>
      <c r="D89" s="197" t="str">
        <f>IF('Competitor List'!I87="y","Y","N")</f>
        <v>N</v>
      </c>
      <c r="E89" s="460" t="str">
        <f>IF('Competitor List'!J87="Y","Y"," ")</f>
        <v xml:space="preserve"> </v>
      </c>
      <c r="F89" s="460" t="str">
        <f>IF('Competitor List'!K87="Y","Y"," ")</f>
        <v xml:space="preserve"> </v>
      </c>
      <c r="G89" s="479">
        <f>'Competitor List'!O87</f>
        <v>502</v>
      </c>
      <c r="H89" s="200">
        <f>'Competitor List'!Q87</f>
        <v>2</v>
      </c>
      <c r="I89" s="200">
        <f ca="1">OFFSET(H89,'Competitor List'!$T$8,0)</f>
        <v>2</v>
      </c>
      <c r="J89" s="200">
        <f ca="1">OFFSET(I89,'Competitor List'!$T$8,0)</f>
        <v>2</v>
      </c>
      <c r="K89" s="200">
        <f ca="1">OFFSET(J89,'Competitor List'!$T$8,0)</f>
        <v>2</v>
      </c>
    </row>
    <row r="90" spans="1:11" x14ac:dyDescent="0.35">
      <c r="A90" s="37" t="str">
        <f>T('Competitor List'!B88)</f>
        <v/>
      </c>
      <c r="B90" s="37" t="str">
        <f>IF('Competitor List'!H88="y","Y","N")</f>
        <v>N</v>
      </c>
      <c r="C90" s="197" t="str">
        <f>T('Competitor List'!C88)</f>
        <v/>
      </c>
      <c r="D90" s="197" t="str">
        <f>IF('Competitor List'!I88="y","Y","N")</f>
        <v>N</v>
      </c>
      <c r="E90" s="461" t="str">
        <f>IF('Competitor List'!J88="Y","Y"," ")</f>
        <v xml:space="preserve"> </v>
      </c>
      <c r="F90" s="461" t="str">
        <f>IF('Competitor List'!K88="Y","Y"," ")</f>
        <v xml:space="preserve"> </v>
      </c>
      <c r="G90" s="478">
        <f>'Competitor List'!O88</f>
        <v>503</v>
      </c>
      <c r="H90" s="200">
        <f>'Competitor List'!Q88</f>
        <v>3</v>
      </c>
      <c r="I90" s="200">
        <f ca="1">OFFSET(H90,'Competitor List'!$T$8,0)</f>
        <v>3</v>
      </c>
      <c r="J90" s="200">
        <f ca="1">OFFSET(I90,'Competitor List'!$T$8,0)</f>
        <v>3</v>
      </c>
      <c r="K90" s="200">
        <f ca="1">OFFSET(J90,'Competitor List'!$T$8,0)</f>
        <v>3</v>
      </c>
    </row>
    <row r="91" spans="1:11" ht="16" thickBot="1" x14ac:dyDescent="0.4">
      <c r="A91" s="468" t="str">
        <f>T('Competitor List'!B89)</f>
        <v/>
      </c>
      <c r="B91" s="468" t="str">
        <f>IF('Competitor List'!H89="y","Y","N")</f>
        <v>N</v>
      </c>
      <c r="C91" s="469" t="str">
        <f>T('Competitor List'!C89)</f>
        <v/>
      </c>
      <c r="D91" s="469" t="str">
        <f>IF('Competitor List'!I89="y","Y","N")</f>
        <v>N</v>
      </c>
      <c r="E91" s="470" t="str">
        <f>IF('Competitor List'!J89="Y","Y"," ")</f>
        <v xml:space="preserve"> </v>
      </c>
      <c r="F91" s="470" t="str">
        <f>IF('Competitor List'!K89="Y","Y"," ")</f>
        <v xml:space="preserve"> </v>
      </c>
      <c r="G91" s="480">
        <f>'Competitor List'!O89</f>
        <v>504</v>
      </c>
      <c r="H91" s="471">
        <f>'Competitor List'!Q89</f>
        <v>4</v>
      </c>
      <c r="I91" s="471">
        <f ca="1">OFFSET(H91,'Competitor List'!$T$8,0)</f>
        <v>4</v>
      </c>
      <c r="J91" s="471">
        <f ca="1">OFFSET(I91,'Competitor List'!$T$8,0)</f>
        <v>4</v>
      </c>
      <c r="K91" s="471">
        <f ca="1">OFFSET(J91,'Competitor List'!$T$8,0)</f>
        <v>4</v>
      </c>
    </row>
    <row r="92" spans="1:11" x14ac:dyDescent="0.35">
      <c r="A92" s="463" t="str">
        <f>T('Competitor List'!B90)</f>
        <v/>
      </c>
      <c r="B92" s="463" t="str">
        <f>IF('Competitor List'!H90="y","Y","N")</f>
        <v>N</v>
      </c>
      <c r="C92" s="463" t="str">
        <f>T('Competitor List'!C90)</f>
        <v/>
      </c>
      <c r="D92" s="463" t="str">
        <f>IF('Competitor List'!I90="y","Y","N")</f>
        <v>N</v>
      </c>
      <c r="E92" s="464" t="str">
        <f>IF('Competitor List'!J90="Y","Y"," ")</f>
        <v xml:space="preserve"> </v>
      </c>
      <c r="F92" s="464" t="str">
        <f>IF('Competitor List'!K90="Y","Y"," ")</f>
        <v xml:space="preserve"> </v>
      </c>
      <c r="G92" s="477">
        <f>'Competitor List'!O90</f>
        <v>505</v>
      </c>
      <c r="H92" s="465">
        <f>'Competitor List'!Q90</f>
        <v>5</v>
      </c>
      <c r="I92" s="465">
        <f ca="1">OFFSET(H92,'Competitor List'!$T$8,0)</f>
        <v>5</v>
      </c>
      <c r="J92" s="465">
        <f ca="1">OFFSET(I92,'Competitor List'!$T$8,0)</f>
        <v>5</v>
      </c>
      <c r="K92" s="465">
        <f ca="1">OFFSET(J92,'Competitor List'!$T$8,0)</f>
        <v>5</v>
      </c>
    </row>
    <row r="93" spans="1:11" x14ac:dyDescent="0.35">
      <c r="A93" s="37" t="str">
        <f>T('Competitor List'!B91)</f>
        <v/>
      </c>
      <c r="B93" s="37" t="str">
        <f>IF('Competitor List'!H91="y","Y","N")</f>
        <v>N</v>
      </c>
      <c r="C93" s="197" t="str">
        <f>T('Competitor List'!C91)</f>
        <v/>
      </c>
      <c r="D93" s="197" t="str">
        <f>IF('Competitor List'!I91="y","Y","N")</f>
        <v>N</v>
      </c>
      <c r="E93" s="461" t="str">
        <f>IF('Competitor List'!J91="Y","Y"," ")</f>
        <v xml:space="preserve"> </v>
      </c>
      <c r="F93" s="461" t="str">
        <f>IF('Competitor List'!K91="Y","Y"," ")</f>
        <v xml:space="preserve"> </v>
      </c>
      <c r="G93" s="478">
        <f>'Competitor List'!O91</f>
        <v>506</v>
      </c>
      <c r="H93" s="200">
        <f>'Competitor List'!Q91</f>
        <v>6</v>
      </c>
      <c r="I93" s="200">
        <f ca="1">OFFSET(H93,'Competitor List'!$T$8,0)</f>
        <v>6</v>
      </c>
      <c r="J93" s="200">
        <f ca="1">OFFSET(I93,'Competitor List'!$T$8,0)</f>
        <v>6</v>
      </c>
      <c r="K93" s="200">
        <f ca="1">OFFSET(J93,'Competitor List'!$T$8,0)</f>
        <v>6</v>
      </c>
    </row>
    <row r="94" spans="1:11" ht="16" thickBot="1" x14ac:dyDescent="0.4">
      <c r="A94" s="198" t="str">
        <f>T('Competitor List'!B92)</f>
        <v/>
      </c>
      <c r="B94" s="198" t="str">
        <f>IF('Competitor List'!H92="y","Y","N")</f>
        <v>N</v>
      </c>
      <c r="C94" s="466" t="str">
        <f>T('Competitor List'!C92)</f>
        <v/>
      </c>
      <c r="D94" s="466" t="str">
        <f>IF('Competitor List'!I92="y","Y","N")</f>
        <v>N</v>
      </c>
      <c r="E94" s="458" t="str">
        <f>IF('Competitor List'!J92="Y","Y"," ")</f>
        <v xml:space="preserve"> </v>
      </c>
      <c r="F94" s="458" t="str">
        <f>IF('Competitor List'!K92="Y","Y"," ")</f>
        <v xml:space="preserve"> </v>
      </c>
      <c r="G94" s="199">
        <f>'Competitor List'!O92</f>
        <v>507</v>
      </c>
      <c r="H94" s="467">
        <f>'Competitor List'!Q92</f>
        <v>7</v>
      </c>
      <c r="I94" s="467">
        <f ca="1">OFFSET(H94,'Competitor List'!$T$8,0)</f>
        <v>7</v>
      </c>
      <c r="J94" s="467">
        <f ca="1">OFFSET(I94,'Competitor List'!$T$8,0)</f>
        <v>7</v>
      </c>
      <c r="K94" s="467">
        <f ca="1">OFFSET(J94,'Competitor List'!$T$8,0)</f>
        <v>7</v>
      </c>
    </row>
    <row r="95" spans="1:11" x14ac:dyDescent="0.35">
      <c r="A95" s="197" t="str">
        <f>T('Competitor List'!B93)</f>
        <v/>
      </c>
      <c r="B95" s="197" t="str">
        <f>IF('Competitor List'!H93="y","Y","N")</f>
        <v>N</v>
      </c>
      <c r="C95" s="197" t="str">
        <f>T('Competitor List'!C93)</f>
        <v/>
      </c>
      <c r="D95" s="197" t="str">
        <f>IF('Competitor List'!I93="y","Y","N")</f>
        <v>N</v>
      </c>
      <c r="E95" s="460" t="str">
        <f>IF('Competitor List'!J93="Y","Y"," ")</f>
        <v xml:space="preserve"> </v>
      </c>
      <c r="F95" s="460" t="str">
        <f>IF('Competitor List'!K93="Y","Y"," ")</f>
        <v xml:space="preserve"> </v>
      </c>
      <c r="G95" s="479">
        <f>'Competitor List'!O93</f>
        <v>508</v>
      </c>
      <c r="H95" s="200">
        <f>'Competitor List'!Q93</f>
        <v>8</v>
      </c>
      <c r="I95" s="200">
        <f ca="1">OFFSET(H95,'Competitor List'!$T$8,0)</f>
        <v>8</v>
      </c>
      <c r="J95" s="200">
        <f ca="1">OFFSET(I95,'Competitor List'!$T$8,0)</f>
        <v>8</v>
      </c>
      <c r="K95" s="200">
        <f ca="1">OFFSET(J95,'Competitor List'!$T$8,0)</f>
        <v>8</v>
      </c>
    </row>
    <row r="96" spans="1:11" x14ac:dyDescent="0.35">
      <c r="A96" s="37" t="str">
        <f>T('Competitor List'!B94)</f>
        <v/>
      </c>
      <c r="B96" s="37" t="str">
        <f>IF('Competitor List'!H94="y","Y","N")</f>
        <v>N</v>
      </c>
      <c r="C96" s="197" t="str">
        <f>T('Competitor List'!C94)</f>
        <v/>
      </c>
      <c r="D96" s="197" t="str">
        <f>IF('Competitor List'!I94="y","Y","N")</f>
        <v>N</v>
      </c>
      <c r="E96" s="461" t="str">
        <f>IF('Competitor List'!J94="Y","Y"," ")</f>
        <v xml:space="preserve"> </v>
      </c>
      <c r="F96" s="461" t="str">
        <f>IF('Competitor List'!K94="Y","Y"," ")</f>
        <v xml:space="preserve"> </v>
      </c>
      <c r="G96" s="478">
        <f>'Competitor List'!O94</f>
        <v>509</v>
      </c>
      <c r="H96" s="200">
        <f>'Competitor List'!Q94</f>
        <v>9</v>
      </c>
      <c r="I96" s="200">
        <f ca="1">OFFSET(H96,'Competitor List'!$T$8,0)</f>
        <v>9</v>
      </c>
      <c r="J96" s="200">
        <f ca="1">OFFSET(I96,'Competitor List'!$T$8,0)</f>
        <v>9</v>
      </c>
      <c r="K96" s="200">
        <f ca="1">OFFSET(J96,'Competitor List'!$T$8,0)</f>
        <v>9</v>
      </c>
    </row>
    <row r="97" spans="1:11" x14ac:dyDescent="0.35">
      <c r="A97" s="37" t="str">
        <f>T('Competitor List'!B95)</f>
        <v/>
      </c>
      <c r="B97" s="37" t="str">
        <f>IF('Competitor List'!H95="y","Y","N")</f>
        <v>N</v>
      </c>
      <c r="C97" s="197" t="str">
        <f>T('Competitor List'!C95)</f>
        <v/>
      </c>
      <c r="D97" s="197" t="str">
        <f>IF('Competitor List'!I95="y","Y","N")</f>
        <v>N</v>
      </c>
      <c r="E97" s="461" t="str">
        <f>IF('Competitor List'!J95="Y","Y"," ")</f>
        <v xml:space="preserve"> </v>
      </c>
      <c r="F97" s="461" t="str">
        <f>IF('Competitor List'!K95="Y","Y"," ")</f>
        <v xml:space="preserve"> </v>
      </c>
      <c r="G97" s="478">
        <f>'Competitor List'!O95</f>
        <v>510</v>
      </c>
      <c r="H97" s="200">
        <f>'Competitor List'!Q95</f>
        <v>10</v>
      </c>
      <c r="I97" s="200">
        <f ca="1">OFFSET(H97,'Competitor List'!$T$8,0)</f>
        <v>10</v>
      </c>
      <c r="J97" s="200">
        <f ca="1">OFFSET(I97,'Competitor List'!$T$8,0)</f>
        <v>10</v>
      </c>
      <c r="K97" s="200">
        <f ca="1">OFFSET(J97,'Competitor List'!$T$8,0)</f>
        <v>10</v>
      </c>
    </row>
    <row r="98" spans="1:11" ht="15" customHeight="1" x14ac:dyDescent="0.35">
      <c r="A98" s="37" t="str">
        <f>T('Competitor List'!B96)</f>
        <v/>
      </c>
      <c r="B98" s="37" t="str">
        <f>IF('Competitor List'!H96="y","Y","N")</f>
        <v>N</v>
      </c>
      <c r="C98" s="197" t="str">
        <f>T('Competitor List'!C96)</f>
        <v/>
      </c>
      <c r="D98" s="197" t="str">
        <f>IF('Competitor List'!I96="y","Y","N")</f>
        <v>N</v>
      </c>
      <c r="E98" s="461" t="str">
        <f>IF('Competitor List'!J96="Y","Y"," ")</f>
        <v xml:space="preserve"> </v>
      </c>
      <c r="F98" s="461" t="str">
        <f>IF('Competitor List'!K96="Y","Y"," ")</f>
        <v xml:space="preserve"> </v>
      </c>
      <c r="G98" s="478">
        <f>'Competitor List'!O96</f>
        <v>511</v>
      </c>
      <c r="H98" s="200">
        <f>'Competitor List'!Q96</f>
        <v>11</v>
      </c>
      <c r="I98" s="200">
        <f ca="1">OFFSET(H98,'Competitor List'!$T$8,0)</f>
        <v>11</v>
      </c>
      <c r="J98" s="200">
        <f ca="1">OFFSET(I98,'Competitor List'!$T$8,0)</f>
        <v>11</v>
      </c>
      <c r="K98" s="200">
        <f ca="1">OFFSET(J98,'Competitor List'!$T$8,0)</f>
        <v>11</v>
      </c>
    </row>
    <row r="99" spans="1:11" x14ac:dyDescent="0.35">
      <c r="A99" s="37" t="str">
        <f>T('Competitor List'!B97)</f>
        <v/>
      </c>
      <c r="B99" s="37" t="str">
        <f>IF('Competitor List'!H97="y","Y","N")</f>
        <v>N</v>
      </c>
      <c r="C99" s="197" t="str">
        <f>T('Competitor List'!C97)</f>
        <v/>
      </c>
      <c r="D99" s="197" t="str">
        <f>IF('Competitor List'!I97="y","Y","N")</f>
        <v>N</v>
      </c>
      <c r="E99" s="461" t="str">
        <f>IF('Competitor List'!J97="Y","Y"," ")</f>
        <v xml:space="preserve"> </v>
      </c>
      <c r="F99" s="461" t="str">
        <f>IF('Competitor List'!K97="Y","Y"," ")</f>
        <v xml:space="preserve"> </v>
      </c>
      <c r="G99" s="478">
        <f>'Competitor List'!O97</f>
        <v>512</v>
      </c>
      <c r="H99" s="200">
        <f>'Competitor List'!Q97</f>
        <v>12</v>
      </c>
      <c r="I99" s="200">
        <f ca="1">OFFSET(H99,'Competitor List'!$T$8,0)</f>
        <v>12</v>
      </c>
      <c r="J99" s="200">
        <f ca="1">OFFSET(I99,'Competitor List'!$T$8,0)</f>
        <v>12</v>
      </c>
      <c r="K99" s="200">
        <f ca="1">OFFSET(J99,'Competitor List'!$T$8,0)</f>
        <v>12</v>
      </c>
    </row>
    <row r="100" spans="1:11" x14ac:dyDescent="0.35">
      <c r="A100" s="37" t="str">
        <f>T('Competitor List'!B98)</f>
        <v/>
      </c>
      <c r="B100" s="37" t="str">
        <f>IF('Competitor List'!H98="y","Y","N")</f>
        <v>N</v>
      </c>
      <c r="C100" s="197" t="str">
        <f>T('Competitor List'!C98)</f>
        <v/>
      </c>
      <c r="D100" s="197" t="str">
        <f>IF('Competitor List'!I98="y","Y","N")</f>
        <v>N</v>
      </c>
      <c r="E100" s="461" t="str">
        <f>IF('Competitor List'!J98="Y","Y"," ")</f>
        <v xml:space="preserve"> </v>
      </c>
      <c r="F100" s="461" t="str">
        <f>IF('Competitor List'!K98="Y","Y"," ")</f>
        <v xml:space="preserve"> </v>
      </c>
      <c r="G100" s="478">
        <f>'Competitor List'!O98</f>
        <v>513</v>
      </c>
      <c r="H100" s="200">
        <f>'Competitor List'!Q98</f>
        <v>13</v>
      </c>
      <c r="I100" s="200">
        <f ca="1">OFFSET(H100,'Competitor List'!$T$8,0)</f>
        <v>13</v>
      </c>
      <c r="J100" s="200">
        <f ca="1">OFFSET(I100,'Competitor List'!$T$8,0)</f>
        <v>13</v>
      </c>
      <c r="K100" s="200">
        <f ca="1">OFFSET(J100,'Competitor List'!$T$8,0)</f>
        <v>13</v>
      </c>
    </row>
    <row r="101" spans="1:11" x14ac:dyDescent="0.35">
      <c r="A101" s="37" t="str">
        <f>T('Competitor List'!B99)</f>
        <v/>
      </c>
      <c r="B101" s="37" t="str">
        <f>IF('Competitor List'!H99="y","Y","N")</f>
        <v>N</v>
      </c>
      <c r="C101" s="197" t="str">
        <f>T('Competitor List'!C99)</f>
        <v/>
      </c>
      <c r="D101" s="197" t="str">
        <f>IF('Competitor List'!I99="y","Y","N")</f>
        <v>N</v>
      </c>
      <c r="E101" s="461" t="str">
        <f>IF('Competitor List'!J99="Y","Y"," ")</f>
        <v xml:space="preserve"> </v>
      </c>
      <c r="F101" s="461" t="str">
        <f>IF('Competitor List'!K99="Y","Y"," ")</f>
        <v xml:space="preserve"> </v>
      </c>
      <c r="G101" s="478">
        <f>'Competitor List'!O99</f>
        <v>514</v>
      </c>
      <c r="H101" s="200">
        <f>'Competitor List'!Q99</f>
        <v>14</v>
      </c>
      <c r="I101" s="200">
        <f ca="1">OFFSET(H101,'Competitor List'!$T$8,0)</f>
        <v>14</v>
      </c>
      <c r="J101" s="200">
        <f ca="1">OFFSET(I101,'Competitor List'!$T$8,0)</f>
        <v>14</v>
      </c>
      <c r="K101" s="200">
        <f ca="1">OFFSET(J101,'Competitor List'!$T$8,0)</f>
        <v>14</v>
      </c>
    </row>
    <row r="102" spans="1:11" x14ac:dyDescent="0.35">
      <c r="A102" s="37" t="str">
        <f>T('Competitor List'!B100)</f>
        <v/>
      </c>
      <c r="B102" s="37" t="str">
        <f>IF('Competitor List'!H100="y","Y","N")</f>
        <v>N</v>
      </c>
      <c r="C102" s="197" t="str">
        <f>T('Competitor List'!C100)</f>
        <v/>
      </c>
      <c r="D102" s="197" t="str">
        <f>IF('Competitor List'!I100="y","Y","N")</f>
        <v>N</v>
      </c>
      <c r="E102" s="461" t="str">
        <f>IF('Competitor List'!J100="Y","Y"," ")</f>
        <v xml:space="preserve"> </v>
      </c>
      <c r="F102" s="461" t="str">
        <f>IF('Competitor List'!K100="Y","Y"," ")</f>
        <v xml:space="preserve"> </v>
      </c>
      <c r="G102" s="478">
        <f>'Competitor List'!O100</f>
        <v>515</v>
      </c>
      <c r="H102" s="200">
        <f>'Competitor List'!Q100</f>
        <v>15</v>
      </c>
      <c r="I102" s="200">
        <f ca="1">OFFSET(H102,'Competitor List'!$T$8,0)</f>
        <v>15</v>
      </c>
      <c r="J102" s="200">
        <f ca="1">OFFSET(I102,'Competitor List'!$T$8,0)</f>
        <v>15</v>
      </c>
      <c r="K102" s="200">
        <f ca="1">OFFSET(J102,'Competitor List'!$T$8,0)</f>
        <v>15</v>
      </c>
    </row>
    <row r="103" spans="1:11" x14ac:dyDescent="0.35">
      <c r="A103" s="37" t="str">
        <f>T('Competitor List'!B101)</f>
        <v/>
      </c>
      <c r="B103" s="37" t="str">
        <f>IF('Competitor List'!H101="y","Y","N")</f>
        <v>N</v>
      </c>
      <c r="C103" s="197" t="str">
        <f>T('Competitor List'!C101)</f>
        <v/>
      </c>
      <c r="D103" s="197" t="str">
        <f>IF('Competitor List'!I101="y","Y","N")</f>
        <v>N</v>
      </c>
      <c r="E103" s="461" t="str">
        <f>IF('Competitor List'!J101="Y","Y"," ")</f>
        <v xml:space="preserve"> </v>
      </c>
      <c r="F103" s="461" t="str">
        <f>IF('Competitor List'!K101="Y","Y"," ")</f>
        <v xml:space="preserve"> </v>
      </c>
      <c r="G103" s="478">
        <f>'Competitor List'!O101</f>
        <v>516</v>
      </c>
      <c r="H103" s="200">
        <f>'Competitor List'!Q101</f>
        <v>16</v>
      </c>
      <c r="I103" s="200">
        <f ca="1">OFFSET(H103,'Competitor List'!$T$8,0)</f>
        <v>16</v>
      </c>
      <c r="J103" s="200">
        <f ca="1">OFFSET(I103,'Competitor List'!$T$8,0)</f>
        <v>16</v>
      </c>
      <c r="K103" s="200">
        <f ca="1">OFFSET(J103,'Competitor List'!$T$8,0)</f>
        <v>16</v>
      </c>
    </row>
    <row r="104" spans="1:11" x14ac:dyDescent="0.35">
      <c r="A104" s="37" t="str">
        <f>T('Competitor List'!B102)</f>
        <v/>
      </c>
      <c r="B104" s="37" t="str">
        <f>IF('Competitor List'!H102="y","Y","N")</f>
        <v>N</v>
      </c>
      <c r="C104" s="197" t="str">
        <f>T('Competitor List'!C102)</f>
        <v/>
      </c>
      <c r="D104" s="197" t="str">
        <f>IF('Competitor List'!I102="y","Y","N")</f>
        <v>N</v>
      </c>
      <c r="E104" s="461" t="str">
        <f>IF('Competitor List'!J102="Y","Y"," ")</f>
        <v xml:space="preserve"> </v>
      </c>
      <c r="F104" s="461" t="str">
        <f>IF('Competitor List'!K102="Y","Y"," ")</f>
        <v xml:space="preserve"> </v>
      </c>
      <c r="G104" s="478">
        <f>'Competitor List'!O102</f>
        <v>517</v>
      </c>
      <c r="H104" s="200">
        <f>'Competitor List'!Q102</f>
        <v>17</v>
      </c>
      <c r="I104" s="200">
        <f ca="1">OFFSET(H104,'Competitor List'!$T$8,0)</f>
        <v>17</v>
      </c>
      <c r="J104" s="200">
        <f ca="1">OFFSET(I104,'Competitor List'!$T$8,0)</f>
        <v>17</v>
      </c>
      <c r="K104" s="200">
        <f ca="1">OFFSET(J104,'Competitor List'!$T$8,0)</f>
        <v>17</v>
      </c>
    </row>
    <row r="105" spans="1:11" x14ac:dyDescent="0.35">
      <c r="A105" s="37" t="str">
        <f>T('Competitor List'!B103)</f>
        <v/>
      </c>
      <c r="B105" s="37" t="str">
        <f>IF('Competitor List'!H103="y","Y","N")</f>
        <v>N</v>
      </c>
      <c r="C105" s="197" t="str">
        <f>T('Competitor List'!C103)</f>
        <v/>
      </c>
      <c r="D105" s="197" t="str">
        <f>IF('Competitor List'!I103="y","Y","N")</f>
        <v>N</v>
      </c>
      <c r="E105" s="461" t="str">
        <f>IF('Competitor List'!J103="Y","Y"," ")</f>
        <v xml:space="preserve"> </v>
      </c>
      <c r="F105" s="461" t="str">
        <f>IF('Competitor List'!K103="Y","Y"," ")</f>
        <v xml:space="preserve"> </v>
      </c>
      <c r="G105" s="478">
        <f>'Competitor List'!O103</f>
        <v>518</v>
      </c>
      <c r="H105" s="200">
        <f>'Competitor List'!Q103</f>
        <v>18</v>
      </c>
      <c r="I105" s="200">
        <f ca="1">OFFSET(H105,'Competitor List'!$T$8,0)</f>
        <v>18</v>
      </c>
      <c r="J105" s="200">
        <f ca="1">OFFSET(I105,'Competitor List'!$T$8,0)</f>
        <v>18</v>
      </c>
      <c r="K105" s="200">
        <f ca="1">OFFSET(J105,'Competitor List'!$T$8,0)</f>
        <v>18</v>
      </c>
    </row>
    <row r="106" spans="1:11" x14ac:dyDescent="0.35">
      <c r="A106" s="37" t="str">
        <f>T('Competitor List'!B104)</f>
        <v/>
      </c>
      <c r="B106" s="37" t="str">
        <f>IF('Competitor List'!H104="y","Y","N")</f>
        <v>N</v>
      </c>
      <c r="C106" s="197" t="str">
        <f>T('Competitor List'!C104)</f>
        <v/>
      </c>
      <c r="D106" s="197" t="str">
        <f>IF('Competitor List'!I104="y","Y","N")</f>
        <v>N</v>
      </c>
      <c r="E106" s="461" t="str">
        <f>IF('Competitor List'!J104="Y","Y"," ")</f>
        <v xml:space="preserve"> </v>
      </c>
      <c r="F106" s="461" t="str">
        <f>IF('Competitor List'!K104="Y","Y"," ")</f>
        <v xml:space="preserve"> </v>
      </c>
      <c r="G106" s="478">
        <f>'Competitor List'!O104</f>
        <v>519</v>
      </c>
      <c r="H106" s="200">
        <f>'Competitor List'!Q104</f>
        <v>19</v>
      </c>
      <c r="I106" s="200">
        <f ca="1">OFFSET(H106,'Competitor List'!$T$8,0)</f>
        <v>19</v>
      </c>
      <c r="J106" s="200">
        <f ca="1">OFFSET(I106,'Competitor List'!$T$8,0)</f>
        <v>19</v>
      </c>
      <c r="K106" s="200">
        <f ca="1">OFFSET(J106,'Competitor List'!$T$8,0)</f>
        <v>19</v>
      </c>
    </row>
    <row r="107" spans="1:11" x14ac:dyDescent="0.35">
      <c r="A107" s="37" t="str">
        <f>T('Competitor List'!B105)</f>
        <v/>
      </c>
      <c r="B107" s="37" t="str">
        <f>IF('Competitor List'!H105="y","Y","N")</f>
        <v>N</v>
      </c>
      <c r="C107" s="197" t="str">
        <f>T('Competitor List'!C105)</f>
        <v/>
      </c>
      <c r="D107" s="197" t="str">
        <f>IF('Competitor List'!I105="y","Y","N")</f>
        <v>N</v>
      </c>
      <c r="E107" s="461" t="str">
        <f>IF('Competitor List'!J105="Y","Y"," ")</f>
        <v xml:space="preserve"> </v>
      </c>
      <c r="F107" s="461" t="str">
        <f>IF('Competitor List'!K105="Y","Y"," ")</f>
        <v xml:space="preserve"> </v>
      </c>
      <c r="G107" s="478">
        <f>'Competitor List'!O105</f>
        <v>520</v>
      </c>
      <c r="H107" s="200">
        <f>'Competitor List'!Q105</f>
        <v>20</v>
      </c>
      <c r="I107" s="200">
        <f ca="1">OFFSET(H107,'Competitor List'!$T$8,0)</f>
        <v>20</v>
      </c>
      <c r="J107" s="200">
        <f ca="1">OFFSET(I107,'Competitor List'!$T$8,0)</f>
        <v>20</v>
      </c>
      <c r="K107" s="200">
        <f ca="1">OFFSET(J107,'Competitor List'!$T$8,0)</f>
        <v>20</v>
      </c>
    </row>
    <row r="108" spans="1:11" ht="15" customHeight="1" x14ac:dyDescent="0.35">
      <c r="A108" s="37" t="str">
        <f>T('Competitor List'!B106)</f>
        <v/>
      </c>
      <c r="B108" s="37" t="str">
        <f>IF('Competitor List'!H106="y","Y","N")</f>
        <v>N</v>
      </c>
      <c r="C108" s="197" t="str">
        <f>T('Competitor List'!C106)</f>
        <v/>
      </c>
      <c r="D108" s="197" t="str">
        <f>IF('Competitor List'!I106="y","Y","N")</f>
        <v>N</v>
      </c>
      <c r="E108" s="461" t="str">
        <f>IF('Competitor List'!J106="Y","Y"," ")</f>
        <v xml:space="preserve"> </v>
      </c>
      <c r="F108" s="461" t="str">
        <f>IF('Competitor List'!K106="Y","Y"," ")</f>
        <v xml:space="preserve"> </v>
      </c>
      <c r="G108" s="478">
        <f>'Competitor List'!O106</f>
        <v>601</v>
      </c>
      <c r="H108" s="200">
        <f>'Competitor List'!Q106</f>
        <v>1</v>
      </c>
      <c r="I108" s="200">
        <f ca="1">OFFSET(H108,'Competitor List'!$T$8,0)</f>
        <v>1</v>
      </c>
      <c r="J108" s="200">
        <f ca="1">OFFSET(I108,'Competitor List'!$T$8,0)</f>
        <v>1</v>
      </c>
      <c r="K108" s="200">
        <f ca="1">OFFSET(J108,'Competitor List'!$T$8,0)</f>
        <v>1</v>
      </c>
    </row>
    <row r="109" spans="1:11" x14ac:dyDescent="0.35">
      <c r="A109" s="37" t="str">
        <f>T('Competitor List'!B107)</f>
        <v/>
      </c>
      <c r="B109" s="37" t="str">
        <f>IF('Competitor List'!H107="y","Y","N")</f>
        <v>N</v>
      </c>
      <c r="C109" s="197" t="str">
        <f>T('Competitor List'!C107)</f>
        <v/>
      </c>
      <c r="D109" s="197" t="str">
        <f>IF('Competitor List'!I107="y","Y","N")</f>
        <v>N</v>
      </c>
      <c r="E109" s="461" t="str">
        <f>IF('Competitor List'!J107="Y","Y"," ")</f>
        <v xml:space="preserve"> </v>
      </c>
      <c r="F109" s="461" t="str">
        <f>IF('Competitor List'!K107="Y","Y"," ")</f>
        <v xml:space="preserve"> </v>
      </c>
      <c r="G109" s="478">
        <f>'Competitor List'!O107</f>
        <v>602</v>
      </c>
      <c r="H109" s="200">
        <f>'Competitor List'!Q107</f>
        <v>2</v>
      </c>
      <c r="I109" s="200">
        <f ca="1">OFFSET(H109,'Competitor List'!$T$8,0)</f>
        <v>2</v>
      </c>
      <c r="J109" s="200">
        <f ca="1">OFFSET(I109,'Competitor List'!$T$8,0)</f>
        <v>2</v>
      </c>
      <c r="K109" s="200">
        <f ca="1">OFFSET(J109,'Competitor List'!$T$8,0)</f>
        <v>2</v>
      </c>
    </row>
    <row r="110" spans="1:11" x14ac:dyDescent="0.35">
      <c r="A110" s="37" t="str">
        <f>T('Competitor List'!B108)</f>
        <v/>
      </c>
      <c r="B110" s="37" t="str">
        <f>IF('Competitor List'!H108="y","Y","N")</f>
        <v>N</v>
      </c>
      <c r="C110" s="197" t="str">
        <f>T('Competitor List'!C108)</f>
        <v/>
      </c>
      <c r="D110" s="197" t="str">
        <f>IF('Competitor List'!I108="y","Y","N")</f>
        <v>N</v>
      </c>
      <c r="E110" s="461" t="str">
        <f>IF('Competitor List'!J108="Y","Y"," ")</f>
        <v xml:space="preserve"> </v>
      </c>
      <c r="F110" s="461" t="str">
        <f>IF('Competitor List'!K108="Y","Y"," ")</f>
        <v xml:space="preserve"> </v>
      </c>
      <c r="G110" s="478">
        <f>'Competitor List'!O108</f>
        <v>603</v>
      </c>
      <c r="H110" s="200">
        <f>'Competitor List'!Q108</f>
        <v>3</v>
      </c>
      <c r="I110" s="200">
        <f ca="1">OFFSET(H110,'Competitor List'!$T$8,0)</f>
        <v>3</v>
      </c>
      <c r="J110" s="200">
        <f ca="1">OFFSET(I110,'Competitor List'!$T$8,0)</f>
        <v>3</v>
      </c>
      <c r="K110" s="200">
        <f ca="1">OFFSET(J110,'Competitor List'!$T$8,0)</f>
        <v>3</v>
      </c>
    </row>
    <row r="111" spans="1:11" x14ac:dyDescent="0.35">
      <c r="A111" s="37" t="str">
        <f>T('Competitor List'!B109)</f>
        <v/>
      </c>
      <c r="B111" s="37" t="str">
        <f>IF('Competitor List'!H109="y","Y","N")</f>
        <v>N</v>
      </c>
      <c r="C111" s="197" t="str">
        <f>T('Competitor List'!C109)</f>
        <v/>
      </c>
      <c r="D111" s="197" t="str">
        <f>IF('Competitor List'!I109="y","Y","N")</f>
        <v>N</v>
      </c>
      <c r="E111" s="461" t="str">
        <f>IF('Competitor List'!J109="Y","Y"," ")</f>
        <v xml:space="preserve"> </v>
      </c>
      <c r="F111" s="461" t="str">
        <f>IF('Competitor List'!K109="Y","Y"," ")</f>
        <v xml:space="preserve"> </v>
      </c>
      <c r="G111" s="478">
        <f>'Competitor List'!O109</f>
        <v>604</v>
      </c>
      <c r="H111" s="200">
        <f>'Competitor List'!Q109</f>
        <v>4</v>
      </c>
      <c r="I111" s="200">
        <f ca="1">OFFSET(H111,'Competitor List'!$T$8,0)</f>
        <v>4</v>
      </c>
      <c r="J111" s="200">
        <f ca="1">OFFSET(I111,'Competitor List'!$T$8,0)</f>
        <v>4</v>
      </c>
      <c r="K111" s="200">
        <f ca="1">OFFSET(J111,'Competitor List'!$T$8,0)</f>
        <v>4</v>
      </c>
    </row>
    <row r="112" spans="1:11" x14ac:dyDescent="0.35">
      <c r="A112" s="37" t="str">
        <f>T('Competitor List'!B110)</f>
        <v/>
      </c>
      <c r="B112" s="37" t="str">
        <f>IF('Competitor List'!H110="y","Y","N")</f>
        <v>N</v>
      </c>
      <c r="C112" s="197" t="str">
        <f>T('Competitor List'!C110)</f>
        <v/>
      </c>
      <c r="D112" s="197" t="str">
        <f>IF('Competitor List'!I110="y","Y","N")</f>
        <v>N</v>
      </c>
      <c r="E112" s="461" t="str">
        <f>IF('Competitor List'!J110="Y","Y"," ")</f>
        <v xml:space="preserve"> </v>
      </c>
      <c r="F112" s="461" t="str">
        <f>IF('Competitor List'!K110="Y","Y"," ")</f>
        <v xml:space="preserve"> </v>
      </c>
      <c r="G112" s="478">
        <f>'Competitor List'!O110</f>
        <v>605</v>
      </c>
      <c r="H112" s="200">
        <f>'Competitor List'!Q110</f>
        <v>5</v>
      </c>
      <c r="I112" s="200">
        <f ca="1">OFFSET(H112,'Competitor List'!$T$8,0)</f>
        <v>5</v>
      </c>
      <c r="J112" s="200">
        <f ca="1">OFFSET(I112,'Competitor List'!$T$8,0)</f>
        <v>5</v>
      </c>
      <c r="K112" s="200">
        <f ca="1">OFFSET(J112,'Competitor List'!$T$8,0)</f>
        <v>5</v>
      </c>
    </row>
    <row r="113" spans="1:11" ht="15" customHeight="1" x14ac:dyDescent="0.35">
      <c r="A113" s="37" t="str">
        <f>T('Competitor List'!B111)</f>
        <v/>
      </c>
      <c r="B113" s="37" t="str">
        <f>IF('Competitor List'!H111="y","Y","N")</f>
        <v>N</v>
      </c>
      <c r="C113" s="197" t="str">
        <f>T('Competitor List'!C111)</f>
        <v/>
      </c>
      <c r="D113" s="197" t="str">
        <f>IF('Competitor List'!I111="y","Y","N")</f>
        <v>N</v>
      </c>
      <c r="E113" s="461" t="str">
        <f>IF('Competitor List'!J111="Y","Y"," ")</f>
        <v xml:space="preserve"> </v>
      </c>
      <c r="F113" s="461" t="str">
        <f>IF('Competitor List'!K111="Y","Y"," ")</f>
        <v xml:space="preserve"> </v>
      </c>
      <c r="G113" s="478">
        <f>'Competitor List'!O111</f>
        <v>606</v>
      </c>
      <c r="H113" s="200">
        <f>'Competitor List'!Q111</f>
        <v>6</v>
      </c>
      <c r="I113" s="200">
        <f ca="1">OFFSET(H113,'Competitor List'!$T$8,0)</f>
        <v>6</v>
      </c>
      <c r="J113" s="200">
        <f ca="1">OFFSET(I113,'Competitor List'!$T$8,0)</f>
        <v>6</v>
      </c>
      <c r="K113" s="200">
        <f ca="1">OFFSET(J113,'Competitor List'!$T$8,0)</f>
        <v>6</v>
      </c>
    </row>
    <row r="114" spans="1:11" x14ac:dyDescent="0.35">
      <c r="A114" s="37" t="str">
        <f>T('Competitor List'!B112)</f>
        <v/>
      </c>
      <c r="B114" s="37" t="str">
        <f>IF('Competitor List'!H112="y","Y","N")</f>
        <v>N</v>
      </c>
      <c r="C114" s="197" t="str">
        <f>T('Competitor List'!C112)</f>
        <v/>
      </c>
      <c r="D114" s="197" t="str">
        <f>IF('Competitor List'!I112="y","Y","N")</f>
        <v>N</v>
      </c>
      <c r="E114" s="461" t="str">
        <f>IF('Competitor List'!J112="Y","Y"," ")</f>
        <v xml:space="preserve"> </v>
      </c>
      <c r="F114" s="461" t="str">
        <f>IF('Competitor List'!K112="Y","Y"," ")</f>
        <v xml:space="preserve"> </v>
      </c>
      <c r="G114" s="478">
        <f>'Competitor List'!O112</f>
        <v>607</v>
      </c>
      <c r="H114" s="200">
        <f>'Competitor List'!Q112</f>
        <v>7</v>
      </c>
      <c r="I114" s="200">
        <f ca="1">OFFSET(H114,'Competitor List'!$T$8,0)</f>
        <v>7</v>
      </c>
      <c r="J114" s="200">
        <f ca="1">OFFSET(I114,'Competitor List'!$T$8,0)</f>
        <v>7</v>
      </c>
      <c r="K114" s="200">
        <f ca="1">OFFSET(J114,'Competitor List'!$T$8,0)</f>
        <v>7</v>
      </c>
    </row>
    <row r="115" spans="1:11" x14ac:dyDescent="0.35">
      <c r="A115" s="37" t="str">
        <f>T('Competitor List'!B113)</f>
        <v/>
      </c>
      <c r="B115" s="37" t="str">
        <f>IF('Competitor List'!H113="y","Y","N")</f>
        <v>N</v>
      </c>
      <c r="C115" s="197" t="str">
        <f>T('Competitor List'!C113)</f>
        <v/>
      </c>
      <c r="D115" s="197" t="str">
        <f>IF('Competitor List'!I113="y","Y","N")</f>
        <v>N</v>
      </c>
      <c r="E115" s="461" t="str">
        <f>IF('Competitor List'!J113="Y","Y"," ")</f>
        <v xml:space="preserve"> </v>
      </c>
      <c r="F115" s="461" t="str">
        <f>IF('Competitor List'!K113="Y","Y"," ")</f>
        <v xml:space="preserve"> </v>
      </c>
      <c r="G115" s="478">
        <f>'Competitor List'!O113</f>
        <v>608</v>
      </c>
      <c r="H115" s="200">
        <f>'Competitor List'!Q113</f>
        <v>8</v>
      </c>
      <c r="I115" s="200">
        <f ca="1">OFFSET(H115,'Competitor List'!$T$8,0)</f>
        <v>8</v>
      </c>
      <c r="J115" s="200">
        <f ca="1">OFFSET(I115,'Competitor List'!$T$8,0)</f>
        <v>8</v>
      </c>
      <c r="K115" s="200">
        <f ca="1">OFFSET(J115,'Competitor List'!$T$8,0)</f>
        <v>8</v>
      </c>
    </row>
    <row r="116" spans="1:11" x14ac:dyDescent="0.35">
      <c r="A116" s="37" t="str">
        <f>T('Competitor List'!B114)</f>
        <v/>
      </c>
      <c r="B116" s="37" t="str">
        <f>IF('Competitor List'!H114="y","Y","N")</f>
        <v>N</v>
      </c>
      <c r="C116" s="197" t="str">
        <f>T('Competitor List'!C114)</f>
        <v/>
      </c>
      <c r="D116" s="197" t="str">
        <f>IF('Competitor List'!I114="y","Y","N")</f>
        <v>N</v>
      </c>
      <c r="E116" s="461" t="str">
        <f>IF('Competitor List'!J114="Y","Y"," ")</f>
        <v xml:space="preserve"> </v>
      </c>
      <c r="F116" s="461" t="str">
        <f>IF('Competitor List'!K114="Y","Y"," ")</f>
        <v xml:space="preserve"> </v>
      </c>
      <c r="G116" s="478">
        <f>'Competitor List'!O114</f>
        <v>609</v>
      </c>
      <c r="H116" s="200">
        <f>'Competitor List'!Q114</f>
        <v>9</v>
      </c>
      <c r="I116" s="200">
        <f ca="1">OFFSET(H116,'Competitor List'!$T$8,0)</f>
        <v>9</v>
      </c>
      <c r="J116" s="200">
        <f ca="1">OFFSET(I116,'Competitor List'!$T$8,0)</f>
        <v>9</v>
      </c>
      <c r="K116" s="200">
        <f ca="1">OFFSET(J116,'Competitor List'!$T$8,0)</f>
        <v>9</v>
      </c>
    </row>
    <row r="117" spans="1:11" x14ac:dyDescent="0.35">
      <c r="A117" s="37" t="str">
        <f>T('Competitor List'!B115)</f>
        <v/>
      </c>
      <c r="B117" s="37" t="str">
        <f>IF('Competitor List'!H115="y","Y","N")</f>
        <v>N</v>
      </c>
      <c r="C117" s="197" t="str">
        <f>T('Competitor List'!C115)</f>
        <v/>
      </c>
      <c r="D117" s="197" t="str">
        <f>IF('Competitor List'!I115="y","Y","N")</f>
        <v>N</v>
      </c>
      <c r="E117" s="461" t="str">
        <f>IF('Competitor List'!J115="Y","Y"," ")</f>
        <v xml:space="preserve"> </v>
      </c>
      <c r="F117" s="461" t="str">
        <f>IF('Competitor List'!K115="Y","Y"," ")</f>
        <v xml:space="preserve"> </v>
      </c>
      <c r="G117" s="478">
        <f>'Competitor List'!O115</f>
        <v>610</v>
      </c>
      <c r="H117" s="200">
        <f>'Competitor List'!Q115</f>
        <v>10</v>
      </c>
      <c r="I117" s="200">
        <f ca="1">OFFSET(H117,'Competitor List'!$T$8,0)</f>
        <v>10</v>
      </c>
      <c r="J117" s="200">
        <f ca="1">OFFSET(I117,'Competitor List'!$T$8,0)</f>
        <v>10</v>
      </c>
      <c r="K117" s="200">
        <f ca="1">OFFSET(J117,'Competitor List'!$T$8,0)</f>
        <v>10</v>
      </c>
    </row>
    <row r="118" spans="1:11" x14ac:dyDescent="0.35">
      <c r="A118" s="37" t="str">
        <f>T('Competitor List'!B116)</f>
        <v/>
      </c>
      <c r="B118" s="37" t="str">
        <f>IF('Competitor List'!H116="y","Y","N")</f>
        <v>N</v>
      </c>
      <c r="C118" s="197" t="str">
        <f>T('Competitor List'!C116)</f>
        <v/>
      </c>
      <c r="D118" s="197" t="str">
        <f>IF('Competitor List'!I116="y","Y","N")</f>
        <v>N</v>
      </c>
      <c r="E118" s="461" t="str">
        <f>IF('Competitor List'!J116="Y","Y"," ")</f>
        <v xml:space="preserve"> </v>
      </c>
      <c r="F118" s="461" t="str">
        <f>IF('Competitor List'!K116="Y","Y"," ")</f>
        <v xml:space="preserve"> </v>
      </c>
      <c r="G118" s="478">
        <f>'Competitor List'!O116</f>
        <v>611</v>
      </c>
      <c r="H118" s="200">
        <f>'Competitor List'!Q116</f>
        <v>11</v>
      </c>
      <c r="I118" s="200">
        <f ca="1">OFFSET(H118,'Competitor List'!$T$8,0)</f>
        <v>11</v>
      </c>
      <c r="J118" s="200">
        <f ca="1">OFFSET(I118,'Competitor List'!$T$8,0)</f>
        <v>11</v>
      </c>
      <c r="K118" s="200">
        <f ca="1">OFFSET(J118,'Competitor List'!$T$8,0)</f>
        <v>11</v>
      </c>
    </row>
    <row r="119" spans="1:11" x14ac:dyDescent="0.35">
      <c r="A119" s="37" t="str">
        <f>T('Competitor List'!B117)</f>
        <v/>
      </c>
      <c r="B119" s="37" t="str">
        <f>IF('Competitor List'!H117="y","Y","N")</f>
        <v>N</v>
      </c>
      <c r="C119" s="197" t="str">
        <f>T('Competitor List'!C117)</f>
        <v/>
      </c>
      <c r="D119" s="197" t="str">
        <f>IF('Competitor List'!I117="y","Y","N")</f>
        <v>N</v>
      </c>
      <c r="E119" s="461" t="str">
        <f>IF('Competitor List'!J117="Y","Y"," ")</f>
        <v xml:space="preserve"> </v>
      </c>
      <c r="F119" s="461" t="str">
        <f>IF('Competitor List'!K117="Y","Y"," ")</f>
        <v xml:space="preserve"> </v>
      </c>
      <c r="G119" s="478">
        <f>'Competitor List'!O117</f>
        <v>612</v>
      </c>
      <c r="H119" s="200">
        <f>'Competitor List'!Q117</f>
        <v>12</v>
      </c>
      <c r="I119" s="200">
        <f ca="1">OFFSET(H119,'Competitor List'!$T$8,0)</f>
        <v>12</v>
      </c>
      <c r="J119" s="200">
        <f ca="1">OFFSET(I119,'Competitor List'!$T$8,0)</f>
        <v>12</v>
      </c>
      <c r="K119" s="200">
        <f ca="1">OFFSET(J119,'Competitor List'!$T$8,0)</f>
        <v>12</v>
      </c>
    </row>
    <row r="120" spans="1:11" x14ac:dyDescent="0.35">
      <c r="A120" s="37" t="str">
        <f>T('Competitor List'!B118)</f>
        <v/>
      </c>
      <c r="B120" s="37" t="str">
        <f>IF('Competitor List'!H118="y","Y","N")</f>
        <v>N</v>
      </c>
      <c r="C120" s="197" t="str">
        <f>T('Competitor List'!C118)</f>
        <v/>
      </c>
      <c r="D120" s="197" t="str">
        <f>IF('Competitor List'!I118="y","Y","N")</f>
        <v>N</v>
      </c>
      <c r="E120" s="461" t="str">
        <f>IF('Competitor List'!J118="Y","Y"," ")</f>
        <v xml:space="preserve"> </v>
      </c>
      <c r="F120" s="461" t="str">
        <f>IF('Competitor List'!K118="Y","Y"," ")</f>
        <v xml:space="preserve"> </v>
      </c>
      <c r="G120" s="478">
        <f>'Competitor List'!O118</f>
        <v>613</v>
      </c>
      <c r="H120" s="200">
        <f>'Competitor List'!Q118</f>
        <v>13</v>
      </c>
      <c r="I120" s="200">
        <f ca="1">OFFSET(H120,'Competitor List'!$T$8,0)</f>
        <v>13</v>
      </c>
      <c r="J120" s="200">
        <f ca="1">OFFSET(I120,'Competitor List'!$T$8,0)</f>
        <v>13</v>
      </c>
      <c r="K120" s="200">
        <f ca="1">OFFSET(J120,'Competitor List'!$T$8,0)</f>
        <v>13</v>
      </c>
    </row>
    <row r="121" spans="1:11" x14ac:dyDescent="0.35">
      <c r="A121" s="37" t="str">
        <f>T('Competitor List'!B119)</f>
        <v/>
      </c>
      <c r="B121" s="37" t="str">
        <f>IF('Competitor List'!H119="y","Y","N")</f>
        <v>N</v>
      </c>
      <c r="C121" s="197" t="str">
        <f>T('Competitor List'!C119)</f>
        <v/>
      </c>
      <c r="D121" s="197" t="str">
        <f>IF('Competitor List'!I119="y","Y","N")</f>
        <v>N</v>
      </c>
      <c r="E121" s="461" t="str">
        <f>IF('Competitor List'!J119="Y","Y"," ")</f>
        <v xml:space="preserve"> </v>
      </c>
      <c r="F121" s="461" t="str">
        <f>IF('Competitor List'!K119="Y","Y"," ")</f>
        <v xml:space="preserve"> </v>
      </c>
      <c r="G121" s="478">
        <f>'Competitor List'!O119</f>
        <v>614</v>
      </c>
      <c r="H121" s="200">
        <f>'Competitor List'!Q119</f>
        <v>14</v>
      </c>
      <c r="I121" s="200">
        <f ca="1">OFFSET(H121,'Competitor List'!$T$8,0)</f>
        <v>14</v>
      </c>
      <c r="J121" s="200">
        <f ca="1">OFFSET(I121,'Competitor List'!$T$8,0)</f>
        <v>14</v>
      </c>
      <c r="K121" s="200">
        <f ca="1">OFFSET(J121,'Competitor List'!$T$8,0)</f>
        <v>14</v>
      </c>
    </row>
    <row r="122" spans="1:11" x14ac:dyDescent="0.35">
      <c r="A122" s="37" t="str">
        <f>T('Competitor List'!B120)</f>
        <v/>
      </c>
      <c r="B122" s="37" t="str">
        <f>IF('Competitor List'!H120="y","Y","N")</f>
        <v>N</v>
      </c>
      <c r="C122" s="197" t="str">
        <f>T('Competitor List'!C120)</f>
        <v/>
      </c>
      <c r="D122" s="197" t="str">
        <f>IF('Competitor List'!I120="y","Y","N")</f>
        <v>N</v>
      </c>
      <c r="E122" s="461" t="str">
        <f>IF('Competitor List'!J120="Y","Y"," ")</f>
        <v xml:space="preserve"> </v>
      </c>
      <c r="F122" s="461" t="str">
        <f>IF('Competitor List'!K120="Y","Y"," ")</f>
        <v xml:space="preserve"> </v>
      </c>
      <c r="G122" s="478">
        <f>'Competitor List'!O120</f>
        <v>615</v>
      </c>
      <c r="H122" s="200">
        <f>'Competitor List'!Q120</f>
        <v>15</v>
      </c>
      <c r="I122" s="200">
        <f ca="1">OFFSET(H122,'Competitor List'!$T$8,0)</f>
        <v>15</v>
      </c>
      <c r="J122" s="200">
        <f ca="1">OFFSET(I122,'Competitor List'!$T$8,0)</f>
        <v>15</v>
      </c>
      <c r="K122" s="200">
        <f ca="1">OFFSET(J122,'Competitor List'!$T$8,0)</f>
        <v>15</v>
      </c>
    </row>
    <row r="123" spans="1:11" x14ac:dyDescent="0.35">
      <c r="A123" s="37" t="str">
        <f>T('Competitor List'!B121)</f>
        <v/>
      </c>
      <c r="B123" s="37" t="str">
        <f>IF('Competitor List'!H121="y","Y","N")</f>
        <v>N</v>
      </c>
      <c r="C123" s="197" t="str">
        <f>T('Competitor List'!C121)</f>
        <v/>
      </c>
      <c r="D123" s="197" t="str">
        <f>IF('Competitor List'!I121="y","Y","N")</f>
        <v>N</v>
      </c>
      <c r="E123" s="461" t="str">
        <f>IF('Competitor List'!J121="Y","Y"," ")</f>
        <v xml:space="preserve"> </v>
      </c>
      <c r="F123" s="461" t="str">
        <f>IF('Competitor List'!K121="Y","Y"," ")</f>
        <v xml:space="preserve"> </v>
      </c>
      <c r="G123" s="478">
        <f>'Competitor List'!O121</f>
        <v>616</v>
      </c>
      <c r="H123" s="200">
        <f>'Competitor List'!Q121</f>
        <v>16</v>
      </c>
      <c r="I123" s="200">
        <f ca="1">OFFSET(H123,'Competitor List'!$T$8,0)</f>
        <v>16</v>
      </c>
      <c r="J123" s="200">
        <f ca="1">OFFSET(I123,'Competitor List'!$T$8,0)</f>
        <v>16</v>
      </c>
      <c r="K123" s="200">
        <f ca="1">OFFSET(J123,'Competitor List'!$T$8,0)</f>
        <v>16</v>
      </c>
    </row>
    <row r="124" spans="1:11" x14ac:dyDescent="0.35">
      <c r="A124" s="37" t="str">
        <f>T('Competitor List'!B122)</f>
        <v/>
      </c>
      <c r="B124" s="37" t="str">
        <f>IF('Competitor List'!H122="y","Y","N")</f>
        <v>N</v>
      </c>
      <c r="C124" s="197" t="str">
        <f>T('Competitor List'!C122)</f>
        <v/>
      </c>
      <c r="D124" s="197" t="str">
        <f>IF('Competitor List'!I122="y","Y","N")</f>
        <v>N</v>
      </c>
      <c r="E124" s="461" t="str">
        <f>IF('Competitor List'!J122="Y","Y"," ")</f>
        <v xml:space="preserve"> </v>
      </c>
      <c r="F124" s="461" t="str">
        <f>IF('Competitor List'!K122="Y","Y"," ")</f>
        <v xml:space="preserve"> </v>
      </c>
      <c r="G124" s="478">
        <f>'Competitor List'!O122</f>
        <v>617</v>
      </c>
      <c r="H124" s="200">
        <f>'Competitor List'!Q122</f>
        <v>17</v>
      </c>
      <c r="I124" s="200">
        <f ca="1">OFFSET(H124,'Competitor List'!$T$8,0)</f>
        <v>17</v>
      </c>
      <c r="J124" s="200">
        <f ca="1">OFFSET(I124,'Competitor List'!$T$8,0)</f>
        <v>17</v>
      </c>
      <c r="K124" s="200">
        <f ca="1">OFFSET(J124,'Competitor List'!$T$8,0)</f>
        <v>17</v>
      </c>
    </row>
    <row r="125" spans="1:11" x14ac:dyDescent="0.35">
      <c r="A125" s="37" t="str">
        <f>T('Competitor List'!B123)</f>
        <v/>
      </c>
      <c r="B125" s="37" t="str">
        <f>IF('Competitor List'!H123="y","Y","N")</f>
        <v>N</v>
      </c>
      <c r="C125" s="197" t="str">
        <f>T('Competitor List'!C123)</f>
        <v/>
      </c>
      <c r="D125" s="197" t="str">
        <f>IF('Competitor List'!I123="y","Y","N")</f>
        <v>N</v>
      </c>
      <c r="E125" s="461" t="str">
        <f>IF('Competitor List'!J123="Y","Y"," ")</f>
        <v xml:space="preserve"> </v>
      </c>
      <c r="F125" s="461" t="str">
        <f>IF('Competitor List'!K123="Y","Y"," ")</f>
        <v xml:space="preserve"> </v>
      </c>
      <c r="G125" s="478">
        <f>'Competitor List'!O123</f>
        <v>618</v>
      </c>
      <c r="H125" s="200">
        <f>'Competitor List'!Q123</f>
        <v>18</v>
      </c>
      <c r="I125" s="200">
        <f ca="1">OFFSET(H125,'Competitor List'!$T$8,0)</f>
        <v>18</v>
      </c>
      <c r="J125" s="200">
        <f ca="1">OFFSET(I125,'Competitor List'!$T$8,0)</f>
        <v>18</v>
      </c>
      <c r="K125" s="200">
        <f ca="1">OFFSET(J125,'Competitor List'!$T$8,0)</f>
        <v>18</v>
      </c>
    </row>
    <row r="126" spans="1:11" x14ac:dyDescent="0.35">
      <c r="A126" s="37" t="str">
        <f>T('Competitor List'!B124)</f>
        <v/>
      </c>
      <c r="B126" s="37" t="str">
        <f>IF('Competitor List'!H124="y","Y","N")</f>
        <v>N</v>
      </c>
      <c r="C126" s="197" t="str">
        <f>T('Competitor List'!C124)</f>
        <v/>
      </c>
      <c r="D126" s="197" t="str">
        <f>IF('Competitor List'!I124="y","Y","N")</f>
        <v>N</v>
      </c>
      <c r="E126" s="461" t="str">
        <f>IF('Competitor List'!J124="Y","Y"," ")</f>
        <v xml:space="preserve"> </v>
      </c>
      <c r="F126" s="461" t="str">
        <f>IF('Competitor List'!K124="Y","Y"," ")</f>
        <v xml:space="preserve"> </v>
      </c>
      <c r="G126" s="478">
        <f>'Competitor List'!O124</f>
        <v>619</v>
      </c>
      <c r="H126" s="200">
        <f>'Competitor List'!Q124</f>
        <v>19</v>
      </c>
      <c r="I126" s="200">
        <f ca="1">OFFSET(H126,'Competitor List'!$T$8,0)</f>
        <v>19</v>
      </c>
      <c r="J126" s="200">
        <f ca="1">OFFSET(I126,'Competitor List'!$T$8,0)</f>
        <v>19</v>
      </c>
      <c r="K126" s="200">
        <f ca="1">OFFSET(J126,'Competitor List'!$T$8,0)</f>
        <v>19</v>
      </c>
    </row>
    <row r="127" spans="1:11" x14ac:dyDescent="0.35">
      <c r="A127" s="37" t="str">
        <f>T('Competitor List'!B125)</f>
        <v/>
      </c>
      <c r="B127" s="37" t="str">
        <f>IF('Competitor List'!H125="y","Y","N")</f>
        <v>N</v>
      </c>
      <c r="C127" s="197" t="str">
        <f>T('Competitor List'!C125)</f>
        <v/>
      </c>
      <c r="D127" s="197" t="str">
        <f>IF('Competitor List'!I125="y","Y","N")</f>
        <v>N</v>
      </c>
      <c r="E127" s="461" t="str">
        <f>IF('Competitor List'!J125="Y","Y"," ")</f>
        <v xml:space="preserve"> </v>
      </c>
      <c r="F127" s="461" t="str">
        <f>IF('Competitor List'!K125="Y","Y"," ")</f>
        <v xml:space="preserve"> </v>
      </c>
      <c r="G127" s="478">
        <f>'Competitor List'!O125</f>
        <v>620</v>
      </c>
      <c r="H127" s="200">
        <f>'Competitor List'!Q125</f>
        <v>20</v>
      </c>
      <c r="I127" s="200">
        <f ca="1">OFFSET(H127,'Competitor List'!$T$8,0)</f>
        <v>20</v>
      </c>
      <c r="J127" s="200">
        <f ca="1">OFFSET(I127,'Competitor List'!$T$8,0)</f>
        <v>20</v>
      </c>
      <c r="K127" s="200">
        <f ca="1">OFFSET(J127,'Competitor List'!$T$8,0)</f>
        <v>20</v>
      </c>
    </row>
    <row r="128" spans="1:11" ht="15" customHeight="1" x14ac:dyDescent="0.35">
      <c r="A128" s="37" t="str">
        <f>T('Competitor List'!B126)</f>
        <v/>
      </c>
      <c r="B128" s="37" t="str">
        <f>IF('Competitor List'!H126="y","Y","N")</f>
        <v>N</v>
      </c>
      <c r="C128" s="197" t="str">
        <f>T('Competitor List'!C126)</f>
        <v/>
      </c>
      <c r="D128" s="197" t="str">
        <f>IF('Competitor List'!I126="y","Y","N")</f>
        <v>N</v>
      </c>
      <c r="E128" s="461" t="str">
        <f>IF('Competitor List'!J126="Y","Y"," ")</f>
        <v xml:space="preserve"> </v>
      </c>
      <c r="F128" s="461" t="str">
        <f>IF('Competitor List'!K126="Y","Y"," ")</f>
        <v xml:space="preserve"> </v>
      </c>
      <c r="G128" s="478">
        <f>'Competitor List'!O126</f>
        <v>701</v>
      </c>
      <c r="H128" s="200">
        <f>'Competitor List'!Q126</f>
        <v>1</v>
      </c>
      <c r="I128" s="200">
        <f ca="1">OFFSET(H128,'Competitor List'!$T$8,0)</f>
        <v>1</v>
      </c>
      <c r="J128" s="200">
        <f ca="1">OFFSET(I128,'Competitor List'!$T$8,0)</f>
        <v>1</v>
      </c>
      <c r="K128" s="200">
        <f ca="1">OFFSET(J128,'Competitor List'!$T$8,0)</f>
        <v>1</v>
      </c>
    </row>
    <row r="129" spans="1:11" x14ac:dyDescent="0.35">
      <c r="A129" s="37" t="str">
        <f>T('Competitor List'!B127)</f>
        <v/>
      </c>
      <c r="B129" s="37" t="str">
        <f>IF('Competitor List'!H127="y","Y","N")</f>
        <v>N</v>
      </c>
      <c r="C129" s="197" t="str">
        <f>T('Competitor List'!C127)</f>
        <v/>
      </c>
      <c r="D129" s="197" t="str">
        <f>IF('Competitor List'!I127="y","Y","N")</f>
        <v>N</v>
      </c>
      <c r="E129" s="461" t="str">
        <f>IF('Competitor List'!J127="Y","Y"," ")</f>
        <v xml:space="preserve"> </v>
      </c>
      <c r="F129" s="461" t="str">
        <f>IF('Competitor List'!K127="Y","Y"," ")</f>
        <v xml:space="preserve"> </v>
      </c>
      <c r="G129" s="478">
        <f>'Competitor List'!O127</f>
        <v>702</v>
      </c>
      <c r="H129" s="200">
        <f>'Competitor List'!Q127</f>
        <v>2</v>
      </c>
      <c r="I129" s="200">
        <f ca="1">OFFSET(H129,'Competitor List'!$T$8,0)</f>
        <v>2</v>
      </c>
      <c r="J129" s="200">
        <f ca="1">OFFSET(I129,'Competitor List'!$T$8,0)</f>
        <v>2</v>
      </c>
      <c r="K129" s="200">
        <f ca="1">OFFSET(J129,'Competitor List'!$T$8,0)</f>
        <v>2</v>
      </c>
    </row>
    <row r="130" spans="1:11" x14ac:dyDescent="0.35">
      <c r="A130" s="37" t="str">
        <f>T('Competitor List'!B128)</f>
        <v/>
      </c>
      <c r="B130" s="37" t="str">
        <f>IF('Competitor List'!H128="y","Y","N")</f>
        <v>N</v>
      </c>
      <c r="C130" s="197" t="str">
        <f>T('Competitor List'!C128)</f>
        <v/>
      </c>
      <c r="D130" s="197" t="str">
        <f>IF('Competitor List'!I128="y","Y","N")</f>
        <v>N</v>
      </c>
      <c r="E130" s="461" t="str">
        <f>IF('Competitor List'!J128="Y","Y"," ")</f>
        <v xml:space="preserve"> </v>
      </c>
      <c r="F130" s="461" t="str">
        <f>IF('Competitor List'!K128="Y","Y"," ")</f>
        <v xml:space="preserve"> </v>
      </c>
      <c r="G130" s="478">
        <f>'Competitor List'!O128</f>
        <v>703</v>
      </c>
      <c r="H130" s="200">
        <f>'Competitor List'!Q128</f>
        <v>3</v>
      </c>
      <c r="I130" s="200">
        <f ca="1">OFFSET(H130,'Competitor List'!$T$8,0)</f>
        <v>3</v>
      </c>
      <c r="J130" s="200">
        <f ca="1">OFFSET(I130,'Competitor List'!$T$8,0)</f>
        <v>3</v>
      </c>
      <c r="K130" s="200">
        <f ca="1">OFFSET(J130,'Competitor List'!$T$8,0)</f>
        <v>3</v>
      </c>
    </row>
    <row r="131" spans="1:11" x14ac:dyDescent="0.35">
      <c r="A131" s="37" t="str">
        <f>T('Competitor List'!B129)</f>
        <v/>
      </c>
      <c r="B131" s="37" t="str">
        <f>IF('Competitor List'!H129="y","Y","N")</f>
        <v>N</v>
      </c>
      <c r="C131" s="197" t="str">
        <f>T('Competitor List'!C129)</f>
        <v/>
      </c>
      <c r="D131" s="197" t="str">
        <f>IF('Competitor List'!I129="y","Y","N")</f>
        <v>N</v>
      </c>
      <c r="E131" s="461" t="str">
        <f>IF('Competitor List'!J129="Y","Y"," ")</f>
        <v xml:space="preserve"> </v>
      </c>
      <c r="F131" s="461" t="str">
        <f>IF('Competitor List'!K129="Y","Y"," ")</f>
        <v xml:space="preserve"> </v>
      </c>
      <c r="G131" s="478">
        <f>'Competitor List'!O129</f>
        <v>704</v>
      </c>
      <c r="H131" s="200">
        <f>'Competitor List'!Q129</f>
        <v>4</v>
      </c>
      <c r="I131" s="200">
        <f ca="1">OFFSET(H131,'Competitor List'!$T$8,0)</f>
        <v>4</v>
      </c>
      <c r="J131" s="200">
        <f ca="1">OFFSET(I131,'Competitor List'!$T$8,0)</f>
        <v>4</v>
      </c>
      <c r="K131" s="200">
        <f ca="1">OFFSET(J131,'Competitor List'!$T$8,0)</f>
        <v>4</v>
      </c>
    </row>
    <row r="132" spans="1:11" x14ac:dyDescent="0.35">
      <c r="A132" s="37" t="str">
        <f>T('Competitor List'!B130)</f>
        <v/>
      </c>
      <c r="B132" s="37" t="str">
        <f>IF('Competitor List'!H130="y","Y","N")</f>
        <v>N</v>
      </c>
      <c r="C132" s="197" t="str">
        <f>T('Competitor List'!C130)</f>
        <v/>
      </c>
      <c r="D132" s="197" t="str">
        <f>IF('Competitor List'!I130="y","Y","N")</f>
        <v>N</v>
      </c>
      <c r="E132" s="461" t="str">
        <f>IF('Competitor List'!J130="Y","Y"," ")</f>
        <v xml:space="preserve"> </v>
      </c>
      <c r="F132" s="461" t="str">
        <f>IF('Competitor List'!K130="Y","Y"," ")</f>
        <v xml:space="preserve"> </v>
      </c>
      <c r="G132" s="478">
        <f>'Competitor List'!O130</f>
        <v>705</v>
      </c>
      <c r="H132" s="200">
        <f>'Competitor List'!Q130</f>
        <v>5</v>
      </c>
      <c r="I132" s="200">
        <f ca="1">OFFSET(H132,'Competitor List'!$T$8,0)</f>
        <v>5</v>
      </c>
      <c r="J132" s="200">
        <f ca="1">OFFSET(I132,'Competitor List'!$T$8,0)</f>
        <v>5</v>
      </c>
      <c r="K132" s="200">
        <f ca="1">OFFSET(J132,'Competitor List'!$T$8,0)</f>
        <v>5</v>
      </c>
    </row>
    <row r="133" spans="1:11" x14ac:dyDescent="0.35">
      <c r="A133" s="37" t="str">
        <f>T('Competitor List'!B131)</f>
        <v/>
      </c>
      <c r="B133" s="37" t="str">
        <f>IF('Competitor List'!H131="y","Y","N")</f>
        <v>N</v>
      </c>
      <c r="C133" s="197" t="str">
        <f>T('Competitor List'!C131)</f>
        <v/>
      </c>
      <c r="D133" s="197" t="str">
        <f>IF('Competitor List'!I131="y","Y","N")</f>
        <v>N</v>
      </c>
      <c r="E133" s="461" t="str">
        <f>IF('Competitor List'!J131="Y","Y"," ")</f>
        <v xml:space="preserve"> </v>
      </c>
      <c r="F133" s="461" t="str">
        <f>IF('Competitor List'!K131="Y","Y"," ")</f>
        <v xml:space="preserve"> </v>
      </c>
      <c r="G133" s="478">
        <f>'Competitor List'!O131</f>
        <v>706</v>
      </c>
      <c r="H133" s="200">
        <f>'Competitor List'!Q131</f>
        <v>6</v>
      </c>
      <c r="I133" s="200">
        <f ca="1">OFFSET(H133,'Competitor List'!$T$8,0)</f>
        <v>6</v>
      </c>
      <c r="J133" s="200">
        <f ca="1">OFFSET(I133,'Competitor List'!$T$8,0)</f>
        <v>6</v>
      </c>
      <c r="K133" s="200">
        <f ca="1">OFFSET(J133,'Competitor List'!$T$8,0)</f>
        <v>6</v>
      </c>
    </row>
    <row r="134" spans="1:11" x14ac:dyDescent="0.35">
      <c r="A134" s="37" t="str">
        <f>T('Competitor List'!B132)</f>
        <v/>
      </c>
      <c r="B134" s="37" t="str">
        <f>IF('Competitor List'!H132="y","Y","N")</f>
        <v>N</v>
      </c>
      <c r="C134" s="197" t="str">
        <f>T('Competitor List'!C132)</f>
        <v/>
      </c>
      <c r="D134" s="197" t="str">
        <f>IF('Competitor List'!I132="y","Y","N")</f>
        <v>N</v>
      </c>
      <c r="E134" s="461" t="str">
        <f>IF('Competitor List'!J132="Y","Y"," ")</f>
        <v xml:space="preserve"> </v>
      </c>
      <c r="F134" s="461" t="str">
        <f>IF('Competitor List'!K132="Y","Y"," ")</f>
        <v xml:space="preserve"> </v>
      </c>
      <c r="G134" s="478">
        <f>'Competitor List'!O132</f>
        <v>707</v>
      </c>
      <c r="H134" s="200">
        <f>'Competitor List'!Q132</f>
        <v>7</v>
      </c>
      <c r="I134" s="200">
        <f ca="1">OFFSET(H134,'Competitor List'!$T$8,0)</f>
        <v>7</v>
      </c>
      <c r="J134" s="200">
        <f ca="1">OFFSET(I134,'Competitor List'!$T$8,0)</f>
        <v>7</v>
      </c>
      <c r="K134" s="200">
        <f ca="1">OFFSET(J134,'Competitor List'!$T$8,0)</f>
        <v>7</v>
      </c>
    </row>
    <row r="135" spans="1:11" x14ac:dyDescent="0.35">
      <c r="A135" s="37" t="str">
        <f>T('Competitor List'!B133)</f>
        <v/>
      </c>
      <c r="B135" s="37" t="str">
        <f>IF('Competitor List'!H133="y","Y","N")</f>
        <v>N</v>
      </c>
      <c r="C135" s="197" t="str">
        <f>T('Competitor List'!C133)</f>
        <v/>
      </c>
      <c r="D135" s="197" t="str">
        <f>IF('Competitor List'!I133="y","Y","N")</f>
        <v>N</v>
      </c>
      <c r="E135" s="461" t="str">
        <f>IF('Competitor List'!J133="Y","Y"," ")</f>
        <v xml:space="preserve"> </v>
      </c>
      <c r="F135" s="461" t="str">
        <f>IF('Competitor List'!K133="Y","Y"," ")</f>
        <v xml:space="preserve"> </v>
      </c>
      <c r="G135" s="478">
        <f>'Competitor List'!O133</f>
        <v>708</v>
      </c>
      <c r="H135" s="200">
        <f>'Competitor List'!Q133</f>
        <v>8</v>
      </c>
      <c r="I135" s="200">
        <f ca="1">OFFSET(H135,'Competitor List'!$T$8,0)</f>
        <v>8</v>
      </c>
      <c r="J135" s="200">
        <f ca="1">OFFSET(I135,'Competitor List'!$T$8,0)</f>
        <v>8</v>
      </c>
      <c r="K135" s="200">
        <f ca="1">OFFSET(J135,'Competitor List'!$T$8,0)</f>
        <v>8</v>
      </c>
    </row>
    <row r="136" spans="1:11" x14ac:dyDescent="0.35">
      <c r="A136" s="37" t="str">
        <f>T('Competitor List'!B134)</f>
        <v/>
      </c>
      <c r="B136" s="37" t="str">
        <f>IF('Competitor List'!H134="y","Y","N")</f>
        <v>N</v>
      </c>
      <c r="C136" s="197" t="str">
        <f>T('Competitor List'!C134)</f>
        <v/>
      </c>
      <c r="D136" s="197" t="str">
        <f>IF('Competitor List'!I134="y","Y","N")</f>
        <v>N</v>
      </c>
      <c r="E136" s="461" t="str">
        <f>IF('Competitor List'!J134="Y","Y"," ")</f>
        <v xml:space="preserve"> </v>
      </c>
      <c r="F136" s="461" t="str">
        <f>IF('Competitor List'!K134="Y","Y"," ")</f>
        <v xml:space="preserve"> </v>
      </c>
      <c r="G136" s="478">
        <f>'Competitor List'!O134</f>
        <v>709</v>
      </c>
      <c r="H136" s="200">
        <f>'Competitor List'!Q134</f>
        <v>9</v>
      </c>
      <c r="I136" s="200">
        <f ca="1">OFFSET(H136,'Competitor List'!$T$8,0)</f>
        <v>9</v>
      </c>
      <c r="J136" s="200">
        <f ca="1">OFFSET(I136,'Competitor List'!$T$8,0)</f>
        <v>9</v>
      </c>
      <c r="K136" s="200">
        <f ca="1">OFFSET(J136,'Competitor List'!$T$8,0)</f>
        <v>9</v>
      </c>
    </row>
    <row r="137" spans="1:11" x14ac:dyDescent="0.35">
      <c r="A137" s="37" t="str">
        <f>T('Competitor List'!B135)</f>
        <v/>
      </c>
      <c r="B137" s="37" t="str">
        <f>IF('Competitor List'!H135="y","Y","N")</f>
        <v>N</v>
      </c>
      <c r="C137" s="197" t="str">
        <f>T('Competitor List'!C135)</f>
        <v/>
      </c>
      <c r="D137" s="197" t="str">
        <f>IF('Competitor List'!I135="y","Y","N")</f>
        <v>N</v>
      </c>
      <c r="E137" s="461" t="str">
        <f>IF('Competitor List'!J135="Y","Y"," ")</f>
        <v xml:space="preserve"> </v>
      </c>
      <c r="F137" s="461" t="str">
        <f>IF('Competitor List'!K135="Y","Y"," ")</f>
        <v xml:space="preserve"> </v>
      </c>
      <c r="G137" s="478">
        <f>'Competitor List'!O135</f>
        <v>710</v>
      </c>
      <c r="H137" s="200">
        <f>'Competitor List'!Q135</f>
        <v>10</v>
      </c>
      <c r="I137" s="200">
        <f ca="1">OFFSET(H137,'Competitor List'!$T$8,0)</f>
        <v>10</v>
      </c>
      <c r="J137" s="200">
        <f ca="1">OFFSET(I137,'Competitor List'!$T$8,0)</f>
        <v>10</v>
      </c>
      <c r="K137" s="200">
        <f ca="1">OFFSET(J137,'Competitor List'!$T$8,0)</f>
        <v>10</v>
      </c>
    </row>
    <row r="138" spans="1:11" x14ac:dyDescent="0.35">
      <c r="A138" s="37" t="str">
        <f>T('Competitor List'!B136)</f>
        <v/>
      </c>
      <c r="B138" s="37" t="str">
        <f>IF('Competitor List'!H136="y","Y","N")</f>
        <v>N</v>
      </c>
      <c r="C138" s="197" t="str">
        <f>T('Competitor List'!C136)</f>
        <v/>
      </c>
      <c r="D138" s="197" t="str">
        <f>IF('Competitor List'!I136="y","Y","N")</f>
        <v>N</v>
      </c>
      <c r="E138" s="461" t="str">
        <f>IF('Competitor List'!J136="Y","Y"," ")</f>
        <v xml:space="preserve"> </v>
      </c>
      <c r="F138" s="461" t="str">
        <f>IF('Competitor List'!K136="Y","Y"," ")</f>
        <v xml:space="preserve"> </v>
      </c>
      <c r="G138" s="478">
        <f>'Competitor List'!O136</f>
        <v>711</v>
      </c>
      <c r="H138" s="200">
        <f>'Competitor List'!Q136</f>
        <v>11</v>
      </c>
      <c r="I138" s="200">
        <f ca="1">OFFSET(H138,'Competitor List'!$T$8,0)</f>
        <v>11</v>
      </c>
      <c r="J138" s="200">
        <f ca="1">OFFSET(I138,'Competitor List'!$T$8,0)</f>
        <v>11</v>
      </c>
      <c r="K138" s="200">
        <f ca="1">OFFSET(J138,'Competitor List'!$T$8,0)</f>
        <v>11</v>
      </c>
    </row>
    <row r="139" spans="1:11" x14ac:dyDescent="0.35">
      <c r="A139" s="37" t="str">
        <f>T('Competitor List'!B137)</f>
        <v/>
      </c>
      <c r="B139" s="37" t="str">
        <f>IF('Competitor List'!H137="y","Y","N")</f>
        <v>N</v>
      </c>
      <c r="C139" s="197" t="str">
        <f>T('Competitor List'!C137)</f>
        <v/>
      </c>
      <c r="D139" s="197" t="str">
        <f>IF('Competitor List'!I137="y","Y","N")</f>
        <v>N</v>
      </c>
      <c r="E139" s="461" t="str">
        <f>IF('Competitor List'!J137="Y","Y"," ")</f>
        <v xml:space="preserve"> </v>
      </c>
      <c r="F139" s="461" t="str">
        <f>IF('Competitor List'!K137="Y","Y"," ")</f>
        <v xml:space="preserve"> </v>
      </c>
      <c r="G139" s="478">
        <f>'Competitor List'!O137</f>
        <v>712</v>
      </c>
      <c r="H139" s="200">
        <f>'Competitor List'!Q137</f>
        <v>12</v>
      </c>
      <c r="I139" s="200">
        <f ca="1">OFFSET(H139,'Competitor List'!$T$8,0)</f>
        <v>12</v>
      </c>
      <c r="J139" s="200">
        <f ca="1">OFFSET(I139,'Competitor List'!$T$8,0)</f>
        <v>12</v>
      </c>
      <c r="K139" s="200">
        <f ca="1">OFFSET(J139,'Competitor List'!$T$8,0)</f>
        <v>12</v>
      </c>
    </row>
    <row r="140" spans="1:11" x14ac:dyDescent="0.35">
      <c r="A140" s="37" t="str">
        <f>T('Competitor List'!B138)</f>
        <v/>
      </c>
      <c r="B140" s="37" t="str">
        <f>IF('Competitor List'!H138="y","Y","N")</f>
        <v>N</v>
      </c>
      <c r="C140" s="197" t="str">
        <f>T('Competitor List'!C138)</f>
        <v/>
      </c>
      <c r="D140" s="197" t="str">
        <f>IF('Competitor List'!I138="y","Y","N")</f>
        <v>N</v>
      </c>
      <c r="E140" s="461" t="str">
        <f>IF('Competitor List'!J138="Y","Y"," ")</f>
        <v xml:space="preserve"> </v>
      </c>
      <c r="F140" s="461" t="str">
        <f>IF('Competitor List'!K138="Y","Y"," ")</f>
        <v xml:space="preserve"> </v>
      </c>
      <c r="G140" s="478">
        <f>'Competitor List'!O138</f>
        <v>713</v>
      </c>
      <c r="H140" s="200">
        <f>'Competitor List'!Q138</f>
        <v>13</v>
      </c>
      <c r="I140" s="200">
        <f ca="1">OFFSET(H140,'Competitor List'!$T$8,0)</f>
        <v>13</v>
      </c>
      <c r="J140" s="200">
        <f ca="1">OFFSET(I140,'Competitor List'!$T$8,0)</f>
        <v>13</v>
      </c>
      <c r="K140" s="200">
        <f ca="1">OFFSET(J140,'Competitor List'!$T$8,0)</f>
        <v>13</v>
      </c>
    </row>
    <row r="141" spans="1:11" x14ac:dyDescent="0.35">
      <c r="A141" s="37" t="str">
        <f>T('Competitor List'!B139)</f>
        <v/>
      </c>
      <c r="B141" s="37" t="str">
        <f>IF('Competitor List'!H139="y","Y","N")</f>
        <v>N</v>
      </c>
      <c r="C141" s="197" t="str">
        <f>T('Competitor List'!C139)</f>
        <v/>
      </c>
      <c r="D141" s="197" t="str">
        <f>IF('Competitor List'!I139="y","Y","N")</f>
        <v>N</v>
      </c>
      <c r="E141" s="461" t="str">
        <f>IF('Competitor List'!J139="Y","Y"," ")</f>
        <v xml:space="preserve"> </v>
      </c>
      <c r="F141" s="461" t="str">
        <f>IF('Competitor List'!K139="Y","Y"," ")</f>
        <v xml:space="preserve"> </v>
      </c>
      <c r="G141" s="478">
        <f>'Competitor List'!O139</f>
        <v>714</v>
      </c>
      <c r="H141" s="200">
        <f>'Competitor List'!Q139</f>
        <v>14</v>
      </c>
      <c r="I141" s="200">
        <f ca="1">OFFSET(H141,'Competitor List'!$T$8,0)</f>
        <v>14</v>
      </c>
      <c r="J141" s="200">
        <f ca="1">OFFSET(I141,'Competitor List'!$T$8,0)</f>
        <v>14</v>
      </c>
      <c r="K141" s="200">
        <f ca="1">OFFSET(J141,'Competitor List'!$T$8,0)</f>
        <v>14</v>
      </c>
    </row>
    <row r="142" spans="1:11" x14ac:dyDescent="0.35">
      <c r="A142" s="37" t="str">
        <f>T('Competitor List'!B140)</f>
        <v/>
      </c>
      <c r="B142" s="37" t="str">
        <f>IF('Competitor List'!H140="y","Y","N")</f>
        <v>N</v>
      </c>
      <c r="C142" s="197" t="str">
        <f>T('Competitor List'!C140)</f>
        <v/>
      </c>
      <c r="D142" s="197" t="str">
        <f>IF('Competitor List'!I140="y","Y","N")</f>
        <v>N</v>
      </c>
      <c r="E142" s="461" t="str">
        <f>IF('Competitor List'!J140="Y","Y"," ")</f>
        <v xml:space="preserve"> </v>
      </c>
      <c r="F142" s="461" t="str">
        <f>IF('Competitor List'!K140="Y","Y"," ")</f>
        <v xml:space="preserve"> </v>
      </c>
      <c r="G142" s="478">
        <f>'Competitor List'!O140</f>
        <v>715</v>
      </c>
      <c r="H142" s="200">
        <f>'Competitor List'!Q140</f>
        <v>15</v>
      </c>
      <c r="I142" s="200">
        <f ca="1">OFFSET(H142,'Competitor List'!$T$8,0)</f>
        <v>15</v>
      </c>
      <c r="J142" s="200">
        <f ca="1">OFFSET(I142,'Competitor List'!$T$8,0)</f>
        <v>15</v>
      </c>
      <c r="K142" s="200">
        <f ca="1">OFFSET(J142,'Competitor List'!$T$8,0)</f>
        <v>15</v>
      </c>
    </row>
    <row r="143" spans="1:11" ht="15" customHeight="1" x14ac:dyDescent="0.35">
      <c r="A143" s="37" t="str">
        <f>T('Competitor List'!B141)</f>
        <v/>
      </c>
      <c r="B143" s="37" t="str">
        <f>IF('Competitor List'!H141="y","Y","N")</f>
        <v>N</v>
      </c>
      <c r="C143" s="197" t="str">
        <f>T('Competitor List'!C141)</f>
        <v/>
      </c>
      <c r="D143" s="197" t="str">
        <f>IF('Competitor List'!I141="y","Y","N")</f>
        <v>N</v>
      </c>
      <c r="E143" s="461" t="str">
        <f>IF('Competitor List'!J141="Y","Y"," ")</f>
        <v xml:space="preserve"> </v>
      </c>
      <c r="F143" s="461" t="str">
        <f>IF('Competitor List'!K141="Y","Y"," ")</f>
        <v xml:space="preserve"> </v>
      </c>
      <c r="G143" s="478">
        <f>'Competitor List'!O141</f>
        <v>716</v>
      </c>
      <c r="H143" s="200">
        <f>'Competitor List'!Q141</f>
        <v>16</v>
      </c>
      <c r="I143" s="200">
        <f ca="1">OFFSET(H143,'Competitor List'!$T$8,0)</f>
        <v>16</v>
      </c>
      <c r="J143" s="200">
        <f ca="1">OFFSET(I143,'Competitor List'!$T$8,0)</f>
        <v>16</v>
      </c>
      <c r="K143" s="200">
        <f ca="1">OFFSET(J143,'Competitor List'!$T$8,0)</f>
        <v>16</v>
      </c>
    </row>
    <row r="144" spans="1:11" x14ac:dyDescent="0.35">
      <c r="A144" s="37" t="str">
        <f>T('Competitor List'!B142)</f>
        <v/>
      </c>
      <c r="B144" s="37" t="str">
        <f>IF('Competitor List'!H142="y","Y","N")</f>
        <v>N</v>
      </c>
      <c r="C144" s="197" t="str">
        <f>T('Competitor List'!C142)</f>
        <v/>
      </c>
      <c r="D144" s="197" t="str">
        <f>IF('Competitor List'!I142="y","Y","N")</f>
        <v>N</v>
      </c>
      <c r="E144" s="461" t="str">
        <f>IF('Competitor List'!J142="Y","Y"," ")</f>
        <v xml:space="preserve"> </v>
      </c>
      <c r="F144" s="461" t="str">
        <f>IF('Competitor List'!K142="Y","Y"," ")</f>
        <v xml:space="preserve"> </v>
      </c>
      <c r="G144" s="478">
        <f>'Competitor List'!O142</f>
        <v>717</v>
      </c>
      <c r="H144" s="200">
        <f>'Competitor List'!Q142</f>
        <v>17</v>
      </c>
      <c r="I144" s="200">
        <f ca="1">OFFSET(H144,'Competitor List'!$T$8,0)</f>
        <v>17</v>
      </c>
      <c r="J144" s="200">
        <f ca="1">OFFSET(I144,'Competitor List'!$T$8,0)</f>
        <v>17</v>
      </c>
      <c r="K144" s="200">
        <f ca="1">OFFSET(J144,'Competitor List'!$T$8,0)</f>
        <v>17</v>
      </c>
    </row>
    <row r="145" spans="1:11" x14ac:dyDescent="0.35">
      <c r="A145" s="37" t="str">
        <f>T('Competitor List'!B143)</f>
        <v/>
      </c>
      <c r="B145" s="37" t="str">
        <f>IF('Competitor List'!H143="y","Y","N")</f>
        <v>N</v>
      </c>
      <c r="C145" s="197" t="str">
        <f>T('Competitor List'!C143)</f>
        <v/>
      </c>
      <c r="D145" s="197" t="str">
        <f>IF('Competitor List'!I143="y","Y","N")</f>
        <v>N</v>
      </c>
      <c r="E145" s="461" t="str">
        <f>IF('Competitor List'!J143="Y","Y"," ")</f>
        <v xml:space="preserve"> </v>
      </c>
      <c r="F145" s="461" t="str">
        <f>IF('Competitor List'!K143="Y","Y"," ")</f>
        <v xml:space="preserve"> </v>
      </c>
      <c r="G145" s="478">
        <f>'Competitor List'!O143</f>
        <v>718</v>
      </c>
      <c r="H145" s="200">
        <f>'Competitor List'!Q143</f>
        <v>18</v>
      </c>
      <c r="I145" s="200">
        <f ca="1">OFFSET(H145,'Competitor List'!$T$8,0)</f>
        <v>18</v>
      </c>
      <c r="J145" s="200">
        <f ca="1">OFFSET(I145,'Competitor List'!$T$8,0)</f>
        <v>18</v>
      </c>
      <c r="K145" s="200">
        <f ca="1">OFFSET(J145,'Competitor List'!$T$8,0)</f>
        <v>18</v>
      </c>
    </row>
    <row r="146" spans="1:11" x14ac:dyDescent="0.35">
      <c r="A146" s="37" t="str">
        <f>T('Competitor List'!B144)</f>
        <v/>
      </c>
      <c r="B146" s="37" t="str">
        <f>IF('Competitor List'!H144="y","Y","N")</f>
        <v>N</v>
      </c>
      <c r="C146" s="197" t="str">
        <f>T('Competitor List'!C144)</f>
        <v/>
      </c>
      <c r="D146" s="197" t="str">
        <f>IF('Competitor List'!I144="y","Y","N")</f>
        <v>N</v>
      </c>
      <c r="E146" s="461" t="str">
        <f>IF('Competitor List'!J144="Y","Y"," ")</f>
        <v xml:space="preserve"> </v>
      </c>
      <c r="F146" s="461" t="str">
        <f>IF('Competitor List'!K144="Y","Y"," ")</f>
        <v xml:space="preserve"> </v>
      </c>
      <c r="G146" s="478">
        <f>'Competitor List'!O144</f>
        <v>719</v>
      </c>
      <c r="H146" s="200">
        <f>'Competitor List'!Q144</f>
        <v>19</v>
      </c>
      <c r="I146" s="200">
        <f ca="1">OFFSET(H146,'Competitor List'!$T$8,0)</f>
        <v>19</v>
      </c>
      <c r="J146" s="200">
        <f ca="1">OFFSET(I146,'Competitor List'!$T$8,0)</f>
        <v>19</v>
      </c>
      <c r="K146" s="200">
        <f ca="1">OFFSET(J146,'Competitor List'!$T$8,0)</f>
        <v>19</v>
      </c>
    </row>
    <row r="147" spans="1:11" x14ac:dyDescent="0.35">
      <c r="A147" s="37" t="str">
        <f>T('Competitor List'!B145)</f>
        <v/>
      </c>
      <c r="B147" s="37" t="str">
        <f>IF('Competitor List'!H145="y","Y","N")</f>
        <v>N</v>
      </c>
      <c r="C147" s="197" t="str">
        <f>T('Competitor List'!C145)</f>
        <v/>
      </c>
      <c r="D147" s="197" t="str">
        <f>IF('Competitor List'!I145="y","Y","N")</f>
        <v>N</v>
      </c>
      <c r="E147" s="461" t="str">
        <f>IF('Competitor List'!J145="Y","Y"," ")</f>
        <v xml:space="preserve"> </v>
      </c>
      <c r="F147" s="461" t="str">
        <f>IF('Competitor List'!K145="Y","Y"," ")</f>
        <v xml:space="preserve"> </v>
      </c>
      <c r="G147" s="478">
        <f>'Competitor List'!O145</f>
        <v>720</v>
      </c>
      <c r="H147" s="200">
        <f>'Competitor List'!Q145</f>
        <v>20</v>
      </c>
      <c r="I147" s="200">
        <f ca="1">OFFSET(H147,'Competitor List'!$T$8,0)</f>
        <v>20</v>
      </c>
      <c r="J147" s="200">
        <f ca="1">OFFSET(I147,'Competitor List'!$T$8,0)</f>
        <v>20</v>
      </c>
      <c r="K147" s="200">
        <f ca="1">OFFSET(J147,'Competitor List'!$T$8,0)</f>
        <v>20</v>
      </c>
    </row>
    <row r="148" spans="1:11" ht="15" customHeight="1" x14ac:dyDescent="0.35">
      <c r="A148" s="37" t="str">
        <f>T('Competitor List'!B146)</f>
        <v/>
      </c>
      <c r="B148" s="37" t="str">
        <f>IF('Competitor List'!H146="y","Y","N")</f>
        <v>N</v>
      </c>
      <c r="C148" s="197" t="str">
        <f>T('Competitor List'!C146)</f>
        <v/>
      </c>
      <c r="D148" s="197" t="str">
        <f>IF('Competitor List'!I146="y","Y","N")</f>
        <v>N</v>
      </c>
      <c r="E148" s="461" t="str">
        <f>IF('Competitor List'!J146="Y","Y"," ")</f>
        <v xml:space="preserve"> </v>
      </c>
      <c r="F148" s="461" t="str">
        <f>IF('Competitor List'!K146="Y","Y"," ")</f>
        <v xml:space="preserve"> </v>
      </c>
      <c r="G148" s="478">
        <f>'Competitor List'!O146</f>
        <v>801</v>
      </c>
      <c r="H148" s="200">
        <f>'Competitor List'!Q146</f>
        <v>1</v>
      </c>
      <c r="I148" s="200">
        <f ca="1">OFFSET(H148,'Competitor List'!$T$8,0)</f>
        <v>1</v>
      </c>
      <c r="J148" s="200">
        <f ca="1">OFFSET(I148,'Competitor List'!$T$8,0)</f>
        <v>1</v>
      </c>
      <c r="K148" s="200">
        <f ca="1">OFFSET(J148,'Competitor List'!$T$8,0)</f>
        <v>1</v>
      </c>
    </row>
    <row r="149" spans="1:11" x14ac:dyDescent="0.35">
      <c r="A149" s="37" t="str">
        <f>T('Competitor List'!B147)</f>
        <v/>
      </c>
      <c r="B149" s="37" t="str">
        <f>IF('Competitor List'!H147="y","Y","N")</f>
        <v>N</v>
      </c>
      <c r="C149" s="197" t="str">
        <f>T('Competitor List'!C147)</f>
        <v/>
      </c>
      <c r="D149" s="197" t="str">
        <f>IF('Competitor List'!I147="y","Y","N")</f>
        <v>N</v>
      </c>
      <c r="E149" s="461" t="str">
        <f>IF('Competitor List'!J147="Y","Y"," ")</f>
        <v xml:space="preserve"> </v>
      </c>
      <c r="F149" s="461" t="str">
        <f>IF('Competitor List'!K147="Y","Y"," ")</f>
        <v xml:space="preserve"> </v>
      </c>
      <c r="G149" s="478">
        <f>'Competitor List'!O147</f>
        <v>802</v>
      </c>
      <c r="H149" s="200">
        <f>'Competitor List'!Q147</f>
        <v>2</v>
      </c>
      <c r="I149" s="200">
        <f ca="1">OFFSET(H149,'Competitor List'!$T$8,0)</f>
        <v>2</v>
      </c>
      <c r="J149" s="200">
        <f ca="1">OFFSET(I149,'Competitor List'!$T$8,0)</f>
        <v>2</v>
      </c>
      <c r="K149" s="200">
        <f ca="1">OFFSET(J149,'Competitor List'!$T$8,0)</f>
        <v>2</v>
      </c>
    </row>
    <row r="150" spans="1:11" x14ac:dyDescent="0.35">
      <c r="A150" s="37" t="str">
        <f>T('Competitor List'!B148)</f>
        <v/>
      </c>
      <c r="B150" s="37" t="str">
        <f>IF('Competitor List'!H148="y","Y","N")</f>
        <v>N</v>
      </c>
      <c r="C150" s="197" t="str">
        <f>T('Competitor List'!C148)</f>
        <v/>
      </c>
      <c r="D150" s="197" t="str">
        <f>IF('Competitor List'!I148="y","Y","N")</f>
        <v>N</v>
      </c>
      <c r="E150" s="461" t="str">
        <f>IF('Competitor List'!J148="Y","Y"," ")</f>
        <v xml:space="preserve"> </v>
      </c>
      <c r="F150" s="461" t="str">
        <f>IF('Competitor List'!K148="Y","Y"," ")</f>
        <v xml:space="preserve"> </v>
      </c>
      <c r="G150" s="478">
        <f>'Competitor List'!O148</f>
        <v>803</v>
      </c>
      <c r="H150" s="200">
        <f>'Competitor List'!Q148</f>
        <v>3</v>
      </c>
      <c r="I150" s="200">
        <f ca="1">OFFSET(H150,'Competitor List'!$T$8,0)</f>
        <v>3</v>
      </c>
      <c r="J150" s="200">
        <f ca="1">OFFSET(I150,'Competitor List'!$T$8,0)</f>
        <v>3</v>
      </c>
      <c r="K150" s="200">
        <f ca="1">OFFSET(J150,'Competitor List'!$T$8,0)</f>
        <v>3</v>
      </c>
    </row>
    <row r="151" spans="1:11" x14ac:dyDescent="0.35">
      <c r="A151" s="37" t="str">
        <f>T('Competitor List'!B149)</f>
        <v/>
      </c>
      <c r="B151" s="37" t="str">
        <f>IF('Competitor List'!H149="y","Y","N")</f>
        <v>N</v>
      </c>
      <c r="C151" s="197" t="str">
        <f>T('Competitor List'!C149)</f>
        <v/>
      </c>
      <c r="D151" s="197" t="str">
        <f>IF('Competitor List'!I149="y","Y","N")</f>
        <v>N</v>
      </c>
      <c r="E151" s="461" t="str">
        <f>IF('Competitor List'!J149="Y","Y"," ")</f>
        <v xml:space="preserve"> </v>
      </c>
      <c r="F151" s="461" t="str">
        <f>IF('Competitor List'!K149="Y","Y"," ")</f>
        <v xml:space="preserve"> </v>
      </c>
      <c r="G151" s="478">
        <f>'Competitor List'!O149</f>
        <v>804</v>
      </c>
      <c r="H151" s="200">
        <f>'Competitor List'!Q149</f>
        <v>4</v>
      </c>
      <c r="I151" s="200">
        <f ca="1">OFFSET(H151,'Competitor List'!$T$8,0)</f>
        <v>4</v>
      </c>
      <c r="J151" s="200">
        <f ca="1">OFFSET(I151,'Competitor List'!$T$8,0)</f>
        <v>4</v>
      </c>
      <c r="K151" s="200">
        <f ca="1">OFFSET(J151,'Competitor List'!$T$8,0)</f>
        <v>4</v>
      </c>
    </row>
    <row r="152" spans="1:11" x14ac:dyDescent="0.35">
      <c r="A152" s="37" t="str">
        <f>T('Competitor List'!B150)</f>
        <v/>
      </c>
      <c r="B152" s="37" t="str">
        <f>IF('Competitor List'!H150="y","Y","N")</f>
        <v>N</v>
      </c>
      <c r="C152" s="197" t="str">
        <f>T('Competitor List'!C150)</f>
        <v/>
      </c>
      <c r="D152" s="197" t="str">
        <f>IF('Competitor List'!I150="y","Y","N")</f>
        <v>N</v>
      </c>
      <c r="E152" s="461" t="str">
        <f>IF('Competitor List'!J150="Y","Y"," ")</f>
        <v xml:space="preserve"> </v>
      </c>
      <c r="F152" s="461" t="str">
        <f>IF('Competitor List'!K150="Y","Y"," ")</f>
        <v xml:space="preserve"> </v>
      </c>
      <c r="G152" s="478">
        <f>'Competitor List'!O150</f>
        <v>805</v>
      </c>
      <c r="H152" s="200">
        <f>'Competitor List'!Q150</f>
        <v>5</v>
      </c>
      <c r="I152" s="200">
        <f ca="1">OFFSET(H152,'Competitor List'!$T$8,0)</f>
        <v>5</v>
      </c>
      <c r="J152" s="200">
        <f ca="1">OFFSET(I152,'Competitor List'!$T$8,0)</f>
        <v>5</v>
      </c>
      <c r="K152" s="200">
        <f ca="1">OFFSET(J152,'Competitor List'!$T$8,0)</f>
        <v>5</v>
      </c>
    </row>
    <row r="153" spans="1:11" x14ac:dyDescent="0.35">
      <c r="A153" s="37" t="str">
        <f>T('Competitor List'!B151)</f>
        <v/>
      </c>
      <c r="B153" s="37" t="str">
        <f>IF('Competitor List'!H151="y","Y","N")</f>
        <v>N</v>
      </c>
      <c r="C153" s="197" t="str">
        <f>T('Competitor List'!C151)</f>
        <v/>
      </c>
      <c r="D153" s="197" t="str">
        <f>IF('Competitor List'!I151="y","Y","N")</f>
        <v>N</v>
      </c>
      <c r="E153" s="461" t="str">
        <f>IF('Competitor List'!J151="Y","Y"," ")</f>
        <v xml:space="preserve"> </v>
      </c>
      <c r="F153" s="461" t="str">
        <f>IF('Competitor List'!K151="Y","Y"," ")</f>
        <v xml:space="preserve"> </v>
      </c>
      <c r="G153" s="478">
        <f>'Competitor List'!O151</f>
        <v>806</v>
      </c>
      <c r="H153" s="200">
        <f>'Competitor List'!Q151</f>
        <v>6</v>
      </c>
      <c r="I153" s="200">
        <f ca="1">OFFSET(H153,'Competitor List'!$T$8,0)</f>
        <v>6</v>
      </c>
      <c r="J153" s="200">
        <f ca="1">OFFSET(I153,'Competitor List'!$T$8,0)</f>
        <v>6</v>
      </c>
      <c r="K153" s="200">
        <f ca="1">OFFSET(J153,'Competitor List'!$T$8,0)</f>
        <v>6</v>
      </c>
    </row>
    <row r="154" spans="1:11" x14ac:dyDescent="0.35">
      <c r="A154" s="37" t="str">
        <f>T('Competitor List'!B152)</f>
        <v/>
      </c>
      <c r="B154" s="37" t="str">
        <f>IF('Competitor List'!H152="y","Y","N")</f>
        <v>N</v>
      </c>
      <c r="C154" s="197" t="str">
        <f>T('Competitor List'!C152)</f>
        <v/>
      </c>
      <c r="D154" s="197" t="str">
        <f>IF('Competitor List'!I152="y","Y","N")</f>
        <v>N</v>
      </c>
      <c r="E154" s="461" t="str">
        <f>IF('Competitor List'!J152="Y","Y"," ")</f>
        <v xml:space="preserve"> </v>
      </c>
      <c r="F154" s="461" t="str">
        <f>IF('Competitor List'!K152="Y","Y"," ")</f>
        <v xml:space="preserve"> </v>
      </c>
      <c r="G154" s="478">
        <f>'Competitor List'!O152</f>
        <v>807</v>
      </c>
      <c r="H154" s="200">
        <f>'Competitor List'!Q152</f>
        <v>7</v>
      </c>
      <c r="I154" s="200">
        <f ca="1">OFFSET(H154,'Competitor List'!$T$8,0)</f>
        <v>7</v>
      </c>
      <c r="J154" s="200">
        <f ca="1">OFFSET(I154,'Competitor List'!$T$8,0)</f>
        <v>7</v>
      </c>
      <c r="K154" s="200">
        <f ca="1">OFFSET(J154,'Competitor List'!$T$8,0)</f>
        <v>7</v>
      </c>
    </row>
    <row r="155" spans="1:11" x14ac:dyDescent="0.35">
      <c r="A155" s="37" t="str">
        <f>T('Competitor List'!B153)</f>
        <v/>
      </c>
      <c r="B155" s="37" t="str">
        <f>IF('Competitor List'!H153="y","Y","N")</f>
        <v>N</v>
      </c>
      <c r="C155" s="197" t="str">
        <f>T('Competitor List'!C153)</f>
        <v/>
      </c>
      <c r="D155" s="197" t="str">
        <f>IF('Competitor List'!I153="y","Y","N")</f>
        <v>N</v>
      </c>
      <c r="E155" s="461" t="str">
        <f>IF('Competitor List'!J153="Y","Y"," ")</f>
        <v xml:space="preserve"> </v>
      </c>
      <c r="F155" s="461" t="str">
        <f>IF('Competitor List'!K153="Y","Y"," ")</f>
        <v xml:space="preserve"> </v>
      </c>
      <c r="G155" s="478">
        <f>'Competitor List'!O153</f>
        <v>808</v>
      </c>
      <c r="H155" s="200">
        <f>'Competitor List'!Q153</f>
        <v>8</v>
      </c>
      <c r="I155" s="200">
        <f ca="1">OFFSET(H155,'Competitor List'!$T$8,0)</f>
        <v>8</v>
      </c>
      <c r="J155" s="200">
        <f ca="1">OFFSET(I155,'Competitor List'!$T$8,0)</f>
        <v>8</v>
      </c>
      <c r="K155" s="200">
        <f ca="1">OFFSET(J155,'Competitor List'!$T$8,0)</f>
        <v>8</v>
      </c>
    </row>
    <row r="156" spans="1:11" x14ac:dyDescent="0.35">
      <c r="A156" s="37" t="str">
        <f>T('Competitor List'!B154)</f>
        <v/>
      </c>
      <c r="B156" s="37" t="str">
        <f>IF('Competitor List'!H154="y","Y","N")</f>
        <v>N</v>
      </c>
      <c r="C156" s="197" t="str">
        <f>T('Competitor List'!C154)</f>
        <v/>
      </c>
      <c r="D156" s="197" t="str">
        <f>IF('Competitor List'!I154="y","Y","N")</f>
        <v>N</v>
      </c>
      <c r="E156" s="461" t="str">
        <f>IF('Competitor List'!J154="Y","Y"," ")</f>
        <v xml:space="preserve"> </v>
      </c>
      <c r="F156" s="461" t="str">
        <f>IF('Competitor List'!K154="Y","Y"," ")</f>
        <v xml:space="preserve"> </v>
      </c>
      <c r="G156" s="478">
        <f>'Competitor List'!O154</f>
        <v>809</v>
      </c>
      <c r="H156" s="200">
        <f>'Competitor List'!Q154</f>
        <v>9</v>
      </c>
      <c r="I156" s="200">
        <f ca="1">OFFSET(H156,'Competitor List'!$T$8,0)</f>
        <v>9</v>
      </c>
      <c r="J156" s="200">
        <f ca="1">OFFSET(I156,'Competitor List'!$T$8,0)</f>
        <v>9</v>
      </c>
      <c r="K156" s="200">
        <f ca="1">OFFSET(J156,'Competitor List'!$T$8,0)</f>
        <v>9</v>
      </c>
    </row>
    <row r="157" spans="1:11" x14ac:dyDescent="0.35">
      <c r="A157" s="37" t="str">
        <f>T('Competitor List'!B155)</f>
        <v/>
      </c>
      <c r="B157" s="37" t="str">
        <f>IF('Competitor List'!H155="y","Y","N")</f>
        <v>N</v>
      </c>
      <c r="C157" s="197" t="str">
        <f>T('Competitor List'!C155)</f>
        <v/>
      </c>
      <c r="D157" s="197" t="str">
        <f>IF('Competitor List'!I155="y","Y","N")</f>
        <v>N</v>
      </c>
      <c r="E157" s="461" t="str">
        <f>IF('Competitor List'!J155="Y","Y"," ")</f>
        <v xml:space="preserve"> </v>
      </c>
      <c r="F157" s="461" t="str">
        <f>IF('Competitor List'!K155="Y","Y"," ")</f>
        <v xml:space="preserve"> </v>
      </c>
      <c r="G157" s="478">
        <f>'Competitor List'!O155</f>
        <v>810</v>
      </c>
      <c r="H157" s="200">
        <f>'Competitor List'!Q155</f>
        <v>10</v>
      </c>
      <c r="I157" s="200">
        <f ca="1">OFFSET(H157,'Competitor List'!$T$8,0)</f>
        <v>10</v>
      </c>
      <c r="J157" s="200">
        <f ca="1">OFFSET(I157,'Competitor List'!$T$8,0)</f>
        <v>10</v>
      </c>
      <c r="K157" s="200">
        <f ca="1">OFFSET(J157,'Competitor List'!$T$8,0)</f>
        <v>10</v>
      </c>
    </row>
  </sheetData>
  <sheetProtection sheet="1" objects="1" scenarios="1"/>
  <mergeCells count="3">
    <mergeCell ref="D1:G1"/>
    <mergeCell ref="H5:K5"/>
    <mergeCell ref="A3:A5"/>
  </mergeCells>
  <conditionalFormatting sqref="E8:F157">
    <cfRule type="containsBlanks" dxfId="785" priority="5">
      <formula>LEN(TRIM(E8))=0</formula>
    </cfRule>
  </conditionalFormatting>
  <printOptions horizontalCentered="1" verticalCentered="1"/>
  <pageMargins left="0.7" right="0.2" top="0.25" bottom="0" header="0.05" footer="0.05"/>
  <pageSetup scale="81" orientation="portrait" r:id="rId1"/>
  <rowBreaks count="1" manualBreakCount="1">
    <brk id="5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theme="3" tint="0.39997558519241921"/>
    <pageSetUpPr fitToPage="1"/>
  </sheetPr>
  <dimension ref="A1:K157"/>
  <sheetViews>
    <sheetView workbookViewId="0">
      <selection activeCell="C12" sqref="C12"/>
    </sheetView>
  </sheetViews>
  <sheetFormatPr defaultColWidth="9.1796875" defaultRowHeight="14.5" x14ac:dyDescent="0.35"/>
  <cols>
    <col min="1" max="1" width="5.1796875" style="419" customWidth="1"/>
    <col min="2" max="2" width="3.54296875" style="419" customWidth="1"/>
    <col min="3" max="3" width="17.54296875" style="419" customWidth="1"/>
    <col min="4" max="4" width="5.54296875" style="419" customWidth="1"/>
    <col min="5" max="5" width="3.54296875" style="419" customWidth="1"/>
    <col min="6" max="6" width="17.54296875" style="419" customWidth="1"/>
    <col min="7" max="9" width="5.54296875" style="419" customWidth="1"/>
    <col min="10" max="10" width="2.26953125" style="419" customWidth="1"/>
    <col min="11" max="11" width="21.54296875" style="419" customWidth="1"/>
    <col min="12" max="16384" width="9.1796875" style="419"/>
  </cols>
  <sheetData>
    <row r="1" spans="1:11" x14ac:dyDescent="0.35">
      <c r="A1" s="723" t="str">
        <f>'Competitor List'!B1</f>
        <v>IBS 600 YARD MATCH #1</v>
      </c>
      <c r="B1" s="723"/>
      <c r="C1" s="723"/>
      <c r="D1" s="723"/>
      <c r="E1" s="723"/>
      <c r="F1" s="723"/>
      <c r="G1" s="723"/>
      <c r="H1" s="723"/>
      <c r="I1" s="723"/>
      <c r="J1" s="723"/>
      <c r="K1" s="723"/>
    </row>
    <row r="2" spans="1:11" x14ac:dyDescent="0.35">
      <c r="A2" s="723" t="str">
        <f>'Competitor List'!B2</f>
        <v>Your range name, City State</v>
      </c>
      <c r="B2" s="723"/>
      <c r="C2" s="723"/>
      <c r="D2" s="723"/>
      <c r="E2" s="723"/>
      <c r="F2" s="723"/>
      <c r="G2" s="723"/>
      <c r="H2" s="723"/>
      <c r="I2" s="723"/>
      <c r="J2" s="723"/>
      <c r="K2" s="723"/>
    </row>
    <row r="3" spans="1:11" x14ac:dyDescent="0.35">
      <c r="A3" s="724">
        <f>'Competitor List'!B3</f>
        <v>43499</v>
      </c>
      <c r="B3" s="724"/>
      <c r="C3" s="724"/>
      <c r="D3" s="724"/>
      <c r="E3" s="724"/>
      <c r="F3" s="724"/>
      <c r="G3" s="724"/>
      <c r="H3" s="724"/>
      <c r="I3" s="724"/>
      <c r="J3" s="724"/>
      <c r="K3" s="724"/>
    </row>
    <row r="5" spans="1:11" x14ac:dyDescent="0.35">
      <c r="A5" s="723" t="s">
        <v>394</v>
      </c>
      <c r="B5" s="723"/>
      <c r="C5" s="723"/>
      <c r="D5" s="723"/>
      <c r="E5" s="723"/>
      <c r="F5" s="723"/>
      <c r="G5" s="723"/>
      <c r="H5" s="723"/>
      <c r="I5" s="723"/>
      <c r="J5" s="723"/>
      <c r="K5" s="723"/>
    </row>
    <row r="7" spans="1:11" ht="20.25" customHeight="1" thickBot="1" x14ac:dyDescent="0.4">
      <c r="C7" s="419" t="s">
        <v>372</v>
      </c>
      <c r="D7" s="420" t="s">
        <v>378</v>
      </c>
      <c r="F7" s="419" t="s">
        <v>373</v>
      </c>
      <c r="G7" s="420" t="s">
        <v>379</v>
      </c>
      <c r="H7" s="420" t="s">
        <v>377</v>
      </c>
      <c r="I7" s="420" t="s">
        <v>177</v>
      </c>
      <c r="K7" s="723" t="s">
        <v>374</v>
      </c>
    </row>
    <row r="8" spans="1:11" x14ac:dyDescent="0.35">
      <c r="A8" s="423">
        <f>'Competitor List'!O6</f>
        <v>101</v>
      </c>
      <c r="B8" s="424" t="s">
        <v>375</v>
      </c>
      <c r="C8" s="425" t="str">
        <f>'Competitor List'!B6</f>
        <v>Shooter1</v>
      </c>
      <c r="D8" s="436">
        <f>IF('LIGHT GUN'!AE27&gt;0,'LIGHT GUN'!AE27,0)</f>
        <v>0</v>
      </c>
      <c r="E8" s="424" t="s">
        <v>3</v>
      </c>
      <c r="F8" s="425" t="str">
        <f>'Competitor List'!C6</f>
        <v>Shooter1</v>
      </c>
      <c r="G8" s="436">
        <f>IF('HEAVY GUN'!AE27&gt;0,'HEAVY GUN'!AE27,0)</f>
        <v>0</v>
      </c>
      <c r="H8" s="429">
        <f>IF('2-GUN'!P24:P24&gt;0,'2-GUN'!P24:P24,0)</f>
        <v>0</v>
      </c>
      <c r="I8" s="421">
        <f>IF('Competitor List'!D6="y",(D8+G8+H8),0)</f>
        <v>0</v>
      </c>
      <c r="K8" s="723"/>
    </row>
    <row r="9" spans="1:11" x14ac:dyDescent="0.35">
      <c r="A9" s="423">
        <f>'Competitor List'!O7</f>
        <v>102</v>
      </c>
      <c r="B9" s="426" t="s">
        <v>375</v>
      </c>
      <c r="C9" s="422">
        <f>'Competitor List'!B7</f>
        <v>0</v>
      </c>
      <c r="D9" s="488">
        <f>IF('LIGHT GUN'!AE28&gt;0,'LIGHT GUN'!AE28,0)</f>
        <v>0</v>
      </c>
      <c r="E9" s="426" t="s">
        <v>3</v>
      </c>
      <c r="F9" s="422">
        <f>'Competitor List'!C7</f>
        <v>0</v>
      </c>
      <c r="G9" s="488">
        <f>IF('HEAVY GUN'!AE28&gt;0,'HEAVY GUN'!AE28,0)</f>
        <v>0</v>
      </c>
      <c r="H9" s="429">
        <f>IF('2-GUN'!P25:P25&gt;0,'2-GUN'!P25:P25,0)</f>
        <v>0</v>
      </c>
      <c r="I9" s="421">
        <f>IF('Competitor List'!D7="y",(D9+G9+H9),0)</f>
        <v>0</v>
      </c>
    </row>
    <row r="10" spans="1:11" x14ac:dyDescent="0.35">
      <c r="A10" s="423">
        <f>'Competitor List'!O8</f>
        <v>103</v>
      </c>
      <c r="B10" s="426" t="s">
        <v>375</v>
      </c>
      <c r="C10" s="422" t="str">
        <f>'Competitor List'!B8</f>
        <v>Shooter3</v>
      </c>
      <c r="D10" s="488">
        <f>IF('LIGHT GUN'!AE29&gt;0,'LIGHT GUN'!AE29,0)</f>
        <v>0</v>
      </c>
      <c r="E10" s="426" t="s">
        <v>3</v>
      </c>
      <c r="F10" s="422" t="str">
        <f>'Competitor List'!C8</f>
        <v>Shooter3</v>
      </c>
      <c r="G10" s="488">
        <f>IF('HEAVY GUN'!AE29&gt;0,'HEAVY GUN'!AE29,0)</f>
        <v>0</v>
      </c>
      <c r="H10" s="429">
        <f>IF('2-GUN'!P26:P26&gt;0,'2-GUN'!P26:P26,0)</f>
        <v>0</v>
      </c>
      <c r="I10" s="421">
        <f>IF('Competitor List'!D8="y",(D10+G10+H10),0)</f>
        <v>0</v>
      </c>
      <c r="K10" s="723" t="s">
        <v>376</v>
      </c>
    </row>
    <row r="11" spans="1:11" x14ac:dyDescent="0.35">
      <c r="A11" s="423">
        <f>'Competitor List'!O9</f>
        <v>104</v>
      </c>
      <c r="B11" s="426" t="s">
        <v>375</v>
      </c>
      <c r="C11" s="422">
        <f>'Competitor List'!B9</f>
        <v>0</v>
      </c>
      <c r="D11" s="488">
        <f>IF('LIGHT GUN'!AE30&gt;0,'LIGHT GUN'!AE30,0)</f>
        <v>0</v>
      </c>
      <c r="E11" s="426" t="s">
        <v>3</v>
      </c>
      <c r="F11" s="422">
        <f>'Competitor List'!C9</f>
        <v>0</v>
      </c>
      <c r="G11" s="488">
        <f>IF('HEAVY GUN'!AE30&gt;0,'HEAVY GUN'!AE30,0)</f>
        <v>0</v>
      </c>
      <c r="H11" s="429">
        <f>IF('2-GUN'!P27:P27&gt;0,'2-GUN'!P27:P27,0)</f>
        <v>0</v>
      </c>
      <c r="I11" s="421">
        <f>IF('Competitor List'!D9="y",(D11+G11+H11),0)</f>
        <v>0</v>
      </c>
      <c r="K11" s="723"/>
    </row>
    <row r="12" spans="1:11" x14ac:dyDescent="0.35">
      <c r="A12" s="423">
        <f>'Competitor List'!O10</f>
        <v>105</v>
      </c>
      <c r="B12" s="426" t="s">
        <v>375</v>
      </c>
      <c r="C12" s="422">
        <f>'Competitor List'!B10</f>
        <v>0</v>
      </c>
      <c r="D12" s="488">
        <f>IF('LIGHT GUN'!AE31&gt;0,'LIGHT GUN'!AE31,0)</f>
        <v>0</v>
      </c>
      <c r="E12" s="426" t="s">
        <v>3</v>
      </c>
      <c r="F12" s="422">
        <f>'Competitor List'!C10</f>
        <v>0</v>
      </c>
      <c r="G12" s="488">
        <f>IF('HEAVY GUN'!AE31&gt;0,'HEAVY GUN'!AE31,0)</f>
        <v>0</v>
      </c>
      <c r="H12" s="429">
        <f>IF('2-GUN'!P28:P28&gt;0,'2-GUN'!P28:P28,0)</f>
        <v>0</v>
      </c>
      <c r="I12" s="421">
        <f>IF('Competitor List'!D10="y",(D12+G12+H12),0)</f>
        <v>0</v>
      </c>
    </row>
    <row r="13" spans="1:11" x14ac:dyDescent="0.35">
      <c r="A13" s="423">
        <f>'Competitor List'!O11</f>
        <v>106</v>
      </c>
      <c r="B13" s="426" t="s">
        <v>375</v>
      </c>
      <c r="C13" s="422">
        <f>'Competitor List'!B11</f>
        <v>0</v>
      </c>
      <c r="D13" s="488">
        <f>IF('LIGHT GUN'!AE32&gt;0,'LIGHT GUN'!AE32,0)</f>
        <v>0</v>
      </c>
      <c r="E13" s="426" t="s">
        <v>3</v>
      </c>
      <c r="F13" s="422">
        <f>'Competitor List'!C11</f>
        <v>0</v>
      </c>
      <c r="G13" s="488">
        <f>IF('HEAVY GUN'!AE32&gt;0,'HEAVY GUN'!AE32,0)</f>
        <v>0</v>
      </c>
      <c r="H13" s="429">
        <f>IF('2-GUN'!P29:P29&gt;0,'2-GUN'!P29:P29,0)</f>
        <v>0</v>
      </c>
      <c r="I13" s="421">
        <f>IF('Competitor List'!D11="y",(D13+G13+H13),0)</f>
        <v>0</v>
      </c>
    </row>
    <row r="14" spans="1:11" x14ac:dyDescent="0.35">
      <c r="A14" s="423">
        <f>'Competitor List'!O12</f>
        <v>107</v>
      </c>
      <c r="B14" s="426" t="s">
        <v>375</v>
      </c>
      <c r="C14" s="422">
        <f>'Competitor List'!B12</f>
        <v>0</v>
      </c>
      <c r="D14" s="488">
        <f>IF('LIGHT GUN'!AE33&gt;0,'LIGHT GUN'!AE33,0)</f>
        <v>0</v>
      </c>
      <c r="E14" s="426" t="s">
        <v>3</v>
      </c>
      <c r="F14" s="422">
        <f>'Competitor List'!C12</f>
        <v>0</v>
      </c>
      <c r="G14" s="488">
        <f>IF('HEAVY GUN'!AE33&gt;0,'HEAVY GUN'!AE33,0)</f>
        <v>0</v>
      </c>
      <c r="H14" s="429">
        <f>IF('2-GUN'!P30:P30&gt;0,'2-GUN'!P30:P30,0)</f>
        <v>0</v>
      </c>
      <c r="I14" s="421">
        <f>IF('Competitor List'!D12="y",(D14+G14+H14),0)</f>
        <v>0</v>
      </c>
    </row>
    <row r="15" spans="1:11" x14ac:dyDescent="0.35">
      <c r="A15" s="423">
        <f>'Competitor List'!O13</f>
        <v>108</v>
      </c>
      <c r="B15" s="426" t="s">
        <v>375</v>
      </c>
      <c r="C15" s="422">
        <f>'Competitor List'!B13</f>
        <v>0</v>
      </c>
      <c r="D15" s="488">
        <f>IF('LIGHT GUN'!AE34&gt;0,'LIGHT GUN'!AE34,0)</f>
        <v>0</v>
      </c>
      <c r="E15" s="426" t="s">
        <v>3</v>
      </c>
      <c r="F15" s="422">
        <f>'Competitor List'!C13</f>
        <v>0</v>
      </c>
      <c r="G15" s="488">
        <f>IF('HEAVY GUN'!AE34&gt;0,'HEAVY GUN'!AE34,0)</f>
        <v>0</v>
      </c>
      <c r="H15" s="429">
        <f>IF('2-GUN'!P31:P31&gt;0,'2-GUN'!P31:P31,0)</f>
        <v>0</v>
      </c>
      <c r="I15" s="421">
        <f>IF('Competitor List'!D13="y",(D15+G15+H15),0)</f>
        <v>0</v>
      </c>
    </row>
    <row r="16" spans="1:11" x14ac:dyDescent="0.35">
      <c r="A16" s="423">
        <f>'Competitor List'!O14</f>
        <v>109</v>
      </c>
      <c r="B16" s="426" t="s">
        <v>375</v>
      </c>
      <c r="C16" s="422">
        <f>'Competitor List'!B14</f>
        <v>0</v>
      </c>
      <c r="D16" s="488">
        <f>IF('LIGHT GUN'!AE35&gt;0,'LIGHT GUN'!AE35,0)</f>
        <v>0</v>
      </c>
      <c r="E16" s="426" t="s">
        <v>3</v>
      </c>
      <c r="F16" s="422">
        <f>'Competitor List'!C14</f>
        <v>0</v>
      </c>
      <c r="G16" s="488">
        <f>IF('HEAVY GUN'!AE35&gt;0,'HEAVY GUN'!AE35,0)</f>
        <v>0</v>
      </c>
      <c r="H16" s="429">
        <f>IF('2-GUN'!P32:P32&gt;0,'2-GUN'!P32:P32,0)</f>
        <v>0</v>
      </c>
      <c r="I16" s="421">
        <f>IF('Competitor List'!D14="y",(D16+G16+H16),0)</f>
        <v>0</v>
      </c>
    </row>
    <row r="17" spans="1:9" x14ac:dyDescent="0.35">
      <c r="A17" s="423">
        <f>'Competitor List'!O15</f>
        <v>110</v>
      </c>
      <c r="B17" s="426" t="s">
        <v>375</v>
      </c>
      <c r="C17" s="422">
        <f>'Competitor List'!B15</f>
        <v>0</v>
      </c>
      <c r="D17" s="488">
        <f>IF('LIGHT GUN'!AE36&gt;0,'LIGHT GUN'!AE36,0)</f>
        <v>0</v>
      </c>
      <c r="E17" s="426" t="s">
        <v>3</v>
      </c>
      <c r="F17" s="422">
        <f>'Competitor List'!C15</f>
        <v>0</v>
      </c>
      <c r="G17" s="488">
        <f>IF('HEAVY GUN'!AE36&gt;0,'HEAVY GUN'!AE36,0)</f>
        <v>0</v>
      </c>
      <c r="H17" s="429">
        <f>IF('2-GUN'!P33:P33&gt;0,'2-GUN'!P33:P33,0)</f>
        <v>0</v>
      </c>
      <c r="I17" s="421">
        <f>IF('Competitor List'!D15="y",(D17+G17+H17),0)</f>
        <v>0</v>
      </c>
    </row>
    <row r="18" spans="1:9" x14ac:dyDescent="0.35">
      <c r="A18" s="423">
        <f>'Competitor List'!O16</f>
        <v>111</v>
      </c>
      <c r="B18" s="426" t="s">
        <v>375</v>
      </c>
      <c r="C18" s="422">
        <f>'Competitor List'!B16</f>
        <v>0</v>
      </c>
      <c r="D18" s="488">
        <f>IF('LIGHT GUN'!AE37&gt;0,'LIGHT GUN'!AE37,0)</f>
        <v>0</v>
      </c>
      <c r="E18" s="426" t="s">
        <v>3</v>
      </c>
      <c r="F18" s="422">
        <f>'Competitor List'!C16</f>
        <v>0</v>
      </c>
      <c r="G18" s="488">
        <f>IF('HEAVY GUN'!AE37&gt;0,'HEAVY GUN'!AE37,0)</f>
        <v>0</v>
      </c>
      <c r="H18" s="429">
        <f>IF('2-GUN'!P34:P34&gt;0,'2-GUN'!P34:P34,0)</f>
        <v>0</v>
      </c>
      <c r="I18" s="421">
        <f>IF('Competitor List'!D16="y",(D18+G18+H18),0)</f>
        <v>0</v>
      </c>
    </row>
    <row r="19" spans="1:9" x14ac:dyDescent="0.35">
      <c r="A19" s="423">
        <f>'Competitor List'!O17</f>
        <v>112</v>
      </c>
      <c r="B19" s="426" t="s">
        <v>375</v>
      </c>
      <c r="C19" s="422">
        <f>'Competitor List'!B17</f>
        <v>0</v>
      </c>
      <c r="D19" s="488">
        <f>IF('LIGHT GUN'!AE38&gt;0,'LIGHT GUN'!AE38,0)</f>
        <v>0</v>
      </c>
      <c r="E19" s="426" t="s">
        <v>3</v>
      </c>
      <c r="F19" s="422">
        <f>'Competitor List'!C17</f>
        <v>0</v>
      </c>
      <c r="G19" s="488">
        <f>IF('HEAVY GUN'!AE38&gt;0,'HEAVY GUN'!AE38,0)</f>
        <v>0</v>
      </c>
      <c r="H19" s="429">
        <f>IF('2-GUN'!P35:P35&gt;0,'2-GUN'!P35:P35,0)</f>
        <v>0</v>
      </c>
      <c r="I19" s="421">
        <f>IF('Competitor List'!D17="y",(D19+G19+H19),0)</f>
        <v>0</v>
      </c>
    </row>
    <row r="20" spans="1:9" x14ac:dyDescent="0.35">
      <c r="A20" s="423">
        <f>'Competitor List'!O18</f>
        <v>113</v>
      </c>
      <c r="B20" s="426" t="s">
        <v>375</v>
      </c>
      <c r="C20" s="422">
        <f>'Competitor List'!B18</f>
        <v>0</v>
      </c>
      <c r="D20" s="488">
        <f>IF('LIGHT GUN'!AE39&gt;0,'LIGHT GUN'!AE39,0)</f>
        <v>0</v>
      </c>
      <c r="E20" s="426" t="s">
        <v>3</v>
      </c>
      <c r="F20" s="422">
        <f>'Competitor List'!C18</f>
        <v>0</v>
      </c>
      <c r="G20" s="488">
        <f>IF('HEAVY GUN'!AE39&gt;0,'HEAVY GUN'!AE39,0)</f>
        <v>0</v>
      </c>
      <c r="H20" s="429">
        <f>IF('2-GUN'!P36:P36&gt;0,'2-GUN'!P36:P36,0)</f>
        <v>0</v>
      </c>
      <c r="I20" s="421">
        <f>IF('Competitor List'!D18="y",(D20+G20+H20),0)</f>
        <v>0</v>
      </c>
    </row>
    <row r="21" spans="1:9" x14ac:dyDescent="0.35">
      <c r="A21" s="423">
        <f>'Competitor List'!O19</f>
        <v>114</v>
      </c>
      <c r="B21" s="426" t="s">
        <v>375</v>
      </c>
      <c r="C21" s="422">
        <f>'Competitor List'!B19</f>
        <v>0</v>
      </c>
      <c r="D21" s="488">
        <f>IF('LIGHT GUN'!AE40&gt;0,'LIGHT GUN'!AE40,0)</f>
        <v>0</v>
      </c>
      <c r="E21" s="426" t="s">
        <v>3</v>
      </c>
      <c r="F21" s="422">
        <f>'Competitor List'!C19</f>
        <v>0</v>
      </c>
      <c r="G21" s="488">
        <f>IF('HEAVY GUN'!AE40&gt;0,'HEAVY GUN'!AE40,0)</f>
        <v>0</v>
      </c>
      <c r="H21" s="429">
        <f>IF('2-GUN'!P37:P37&gt;0,'2-GUN'!P37:P37,0)</f>
        <v>0</v>
      </c>
      <c r="I21" s="421">
        <f>IF('Competitor List'!D19="y",(D21+G21+H21),0)</f>
        <v>0</v>
      </c>
    </row>
    <row r="22" spans="1:9" x14ac:dyDescent="0.35">
      <c r="A22" s="423">
        <f>'Competitor List'!O20</f>
        <v>115</v>
      </c>
      <c r="B22" s="426" t="s">
        <v>375</v>
      </c>
      <c r="C22" s="422">
        <f>'Competitor List'!B20</f>
        <v>0</v>
      </c>
      <c r="D22" s="488">
        <f>IF('LIGHT GUN'!AE41&gt;0,'LIGHT GUN'!AE41,0)</f>
        <v>0</v>
      </c>
      <c r="E22" s="426" t="s">
        <v>3</v>
      </c>
      <c r="F22" s="422">
        <f>'Competitor List'!C20</f>
        <v>0</v>
      </c>
      <c r="G22" s="488">
        <f>IF('HEAVY GUN'!AE41&gt;0,'HEAVY GUN'!AE41,0)</f>
        <v>0</v>
      </c>
      <c r="H22" s="429">
        <f>IF('2-GUN'!P38:P38&gt;0,'2-GUN'!P38:P38,0)</f>
        <v>0</v>
      </c>
      <c r="I22" s="421">
        <f>IF('Competitor List'!D20="y",(D22+G22+H22),0)</f>
        <v>0</v>
      </c>
    </row>
    <row r="23" spans="1:9" x14ac:dyDescent="0.35">
      <c r="A23" s="423">
        <f>'Competitor List'!O21</f>
        <v>116</v>
      </c>
      <c r="B23" s="426" t="s">
        <v>375</v>
      </c>
      <c r="C23" s="422">
        <f>'Competitor List'!B21</f>
        <v>0</v>
      </c>
      <c r="D23" s="488">
        <f>IF('LIGHT GUN'!AE42&gt;0,'LIGHT GUN'!AE42,0)</f>
        <v>0</v>
      </c>
      <c r="E23" s="426" t="s">
        <v>3</v>
      </c>
      <c r="F23" s="422">
        <f>'Competitor List'!C21</f>
        <v>0</v>
      </c>
      <c r="G23" s="488">
        <f>IF('HEAVY GUN'!AE42&gt;0,'HEAVY GUN'!AE42,0)</f>
        <v>0</v>
      </c>
      <c r="H23" s="429">
        <f>IF('2-GUN'!P39:P39&gt;0,'2-GUN'!P39:P39,0)</f>
        <v>0</v>
      </c>
      <c r="I23" s="421">
        <f>IF('Competitor List'!D21="y",(D23+G23+H23),0)</f>
        <v>0</v>
      </c>
    </row>
    <row r="24" spans="1:9" x14ac:dyDescent="0.35">
      <c r="A24" s="423">
        <f>'Competitor List'!O22</f>
        <v>117</v>
      </c>
      <c r="B24" s="426" t="s">
        <v>375</v>
      </c>
      <c r="C24" s="422">
        <f>'Competitor List'!B22</f>
        <v>0</v>
      </c>
      <c r="D24" s="488">
        <f>IF('LIGHT GUN'!AE43&gt;0,'LIGHT GUN'!AE43,0)</f>
        <v>0</v>
      </c>
      <c r="E24" s="426" t="s">
        <v>3</v>
      </c>
      <c r="F24" s="422">
        <f>'Competitor List'!C22</f>
        <v>0</v>
      </c>
      <c r="G24" s="488">
        <f>IF('HEAVY GUN'!AE43&gt;0,'HEAVY GUN'!AE43,0)</f>
        <v>0</v>
      </c>
      <c r="H24" s="429">
        <f>IF('2-GUN'!P40:P40&gt;0,'2-GUN'!P40:P40,0)</f>
        <v>0</v>
      </c>
      <c r="I24" s="421">
        <f>IF('Competitor List'!D22="y",(D24+G24+H24),0)</f>
        <v>0</v>
      </c>
    </row>
    <row r="25" spans="1:9" x14ac:dyDescent="0.35">
      <c r="A25" s="423">
        <f>'Competitor List'!O23</f>
        <v>118</v>
      </c>
      <c r="B25" s="426" t="s">
        <v>375</v>
      </c>
      <c r="C25" s="422">
        <f>'Competitor List'!B23</f>
        <v>0</v>
      </c>
      <c r="D25" s="488">
        <f>IF('LIGHT GUN'!AE44&gt;0,'LIGHT GUN'!AE44,0)</f>
        <v>0</v>
      </c>
      <c r="E25" s="426" t="s">
        <v>3</v>
      </c>
      <c r="F25" s="422">
        <f>'Competitor List'!C23</f>
        <v>0</v>
      </c>
      <c r="G25" s="488">
        <f>IF('HEAVY GUN'!AE44&gt;0,'HEAVY GUN'!AE44,0)</f>
        <v>0</v>
      </c>
      <c r="H25" s="429">
        <f>IF('2-GUN'!P41:P41&gt;0,'2-GUN'!P41:P41,0)</f>
        <v>0</v>
      </c>
      <c r="I25" s="421">
        <f>IF('Competitor List'!D23="y",(D25+G25+H25),0)</f>
        <v>0</v>
      </c>
    </row>
    <row r="26" spans="1:9" x14ac:dyDescent="0.35">
      <c r="A26" s="423">
        <f>'Competitor List'!O24</f>
        <v>119</v>
      </c>
      <c r="B26" s="426" t="s">
        <v>375</v>
      </c>
      <c r="C26" s="422">
        <f>'Competitor List'!B24</f>
        <v>0</v>
      </c>
      <c r="D26" s="488">
        <f>IF('LIGHT GUN'!AE45&gt;0,'LIGHT GUN'!AE45,0)</f>
        <v>0</v>
      </c>
      <c r="E26" s="426" t="s">
        <v>3</v>
      </c>
      <c r="F26" s="422">
        <f>'Competitor List'!C24</f>
        <v>0</v>
      </c>
      <c r="G26" s="488">
        <f>IF('HEAVY GUN'!AE45&gt;0,'HEAVY GUN'!AE45,0)</f>
        <v>0</v>
      </c>
      <c r="H26" s="429">
        <f>IF('2-GUN'!P42:P42&gt;0,'2-GUN'!P42:P42,0)</f>
        <v>0</v>
      </c>
      <c r="I26" s="421">
        <f>IF('Competitor List'!D24="y",(D26+G26+H26),0)</f>
        <v>0</v>
      </c>
    </row>
    <row r="27" spans="1:9" x14ac:dyDescent="0.35">
      <c r="A27" s="423">
        <f>'Competitor List'!O25</f>
        <v>120</v>
      </c>
      <c r="B27" s="426" t="s">
        <v>375</v>
      </c>
      <c r="C27" s="422">
        <f>'Competitor List'!B25</f>
        <v>0</v>
      </c>
      <c r="D27" s="488">
        <f>IF('LIGHT GUN'!AE46&gt;0,'LIGHT GUN'!AE46,0)</f>
        <v>0</v>
      </c>
      <c r="E27" s="426" t="s">
        <v>3</v>
      </c>
      <c r="F27" s="422">
        <f>'Competitor List'!C25</f>
        <v>0</v>
      </c>
      <c r="G27" s="488">
        <f>IF('HEAVY GUN'!AE46&gt;0,'HEAVY GUN'!AE46,0)</f>
        <v>0</v>
      </c>
      <c r="H27" s="429">
        <f>IF('2-GUN'!P43:P43&gt;0,'2-GUN'!P43:P43,0)</f>
        <v>0</v>
      </c>
      <c r="I27" s="421">
        <f>IF('Competitor List'!D25="y",(D27+G27+H27),0)</f>
        <v>0</v>
      </c>
    </row>
    <row r="28" spans="1:9" x14ac:dyDescent="0.35">
      <c r="A28" s="423">
        <f>'Competitor List'!O26</f>
        <v>201</v>
      </c>
      <c r="B28" s="426" t="s">
        <v>375</v>
      </c>
      <c r="C28" s="422">
        <f>'Competitor List'!B26</f>
        <v>0</v>
      </c>
      <c r="D28" s="488">
        <f>IF('LIGHT GUN'!AE47&gt;0,'LIGHT GUN'!AE47,0)</f>
        <v>0</v>
      </c>
      <c r="E28" s="426" t="s">
        <v>3</v>
      </c>
      <c r="F28" s="422">
        <f>'Competitor List'!C26</f>
        <v>0</v>
      </c>
      <c r="G28" s="488">
        <f>IF('HEAVY GUN'!AE47&gt;0,'HEAVY GUN'!AE47,0)</f>
        <v>0</v>
      </c>
      <c r="H28" s="429">
        <f>IF('2-GUN'!P44:P44&gt;0,'2-GUN'!P44:P44,0)</f>
        <v>0</v>
      </c>
      <c r="I28" s="421">
        <f>IF('Competitor List'!D26="y",(D28+G28+H28),0)</f>
        <v>0</v>
      </c>
    </row>
    <row r="29" spans="1:9" x14ac:dyDescent="0.35">
      <c r="A29" s="423">
        <f>'Competitor List'!O27</f>
        <v>202</v>
      </c>
      <c r="B29" s="426" t="s">
        <v>375</v>
      </c>
      <c r="C29" s="422">
        <f>'Competitor List'!B27</f>
        <v>0</v>
      </c>
      <c r="D29" s="488">
        <f>IF('LIGHT GUN'!AE48&gt;0,'LIGHT GUN'!AE48,0)</f>
        <v>0</v>
      </c>
      <c r="E29" s="426" t="s">
        <v>3</v>
      </c>
      <c r="F29" s="422">
        <f>'Competitor List'!C27</f>
        <v>0</v>
      </c>
      <c r="G29" s="488">
        <f>IF('HEAVY GUN'!AE48&gt;0,'HEAVY GUN'!AE48,0)</f>
        <v>0</v>
      </c>
      <c r="H29" s="429">
        <f>IF('2-GUN'!P45:P45&gt;0,'2-GUN'!P45:P45,0)</f>
        <v>0</v>
      </c>
      <c r="I29" s="421">
        <f>IF('Competitor List'!D27="y",(D29+G29+H29),0)</f>
        <v>0</v>
      </c>
    </row>
    <row r="30" spans="1:9" x14ac:dyDescent="0.35">
      <c r="A30" s="423">
        <f>'Competitor List'!O28</f>
        <v>203</v>
      </c>
      <c r="B30" s="426" t="s">
        <v>375</v>
      </c>
      <c r="C30" s="422">
        <f>'Competitor List'!B28</f>
        <v>0</v>
      </c>
      <c r="D30" s="488">
        <f>IF('LIGHT GUN'!AE49&gt;0,'LIGHT GUN'!AE49,0)</f>
        <v>0</v>
      </c>
      <c r="E30" s="426" t="s">
        <v>3</v>
      </c>
      <c r="F30" s="422">
        <f>'Competitor List'!C28</f>
        <v>0</v>
      </c>
      <c r="G30" s="488">
        <f>IF('HEAVY GUN'!AE49&gt;0,'HEAVY GUN'!AE49,0)</f>
        <v>0</v>
      </c>
      <c r="H30" s="429">
        <f>IF('2-GUN'!P46:P46&gt;0,'2-GUN'!P46:P46,0)</f>
        <v>0</v>
      </c>
      <c r="I30" s="421">
        <f>IF('Competitor List'!D28="y",(D30+G30+H30),0)</f>
        <v>0</v>
      </c>
    </row>
    <row r="31" spans="1:9" x14ac:dyDescent="0.35">
      <c r="A31" s="423">
        <f>'Competitor List'!O29</f>
        <v>204</v>
      </c>
      <c r="B31" s="426" t="s">
        <v>375</v>
      </c>
      <c r="C31" s="422">
        <f>'Competitor List'!B29</f>
        <v>0</v>
      </c>
      <c r="D31" s="488">
        <f>IF('LIGHT GUN'!AE50&gt;0,'LIGHT GUN'!AE50,0)</f>
        <v>0</v>
      </c>
      <c r="E31" s="426" t="s">
        <v>3</v>
      </c>
      <c r="F31" s="422">
        <f>'Competitor List'!C29</f>
        <v>0</v>
      </c>
      <c r="G31" s="488">
        <f>IF('HEAVY GUN'!AE50&gt;0,'HEAVY GUN'!AE50,0)</f>
        <v>0</v>
      </c>
      <c r="H31" s="429">
        <f>IF('2-GUN'!P47:P47&gt;0,'2-GUN'!P47:P47,0)</f>
        <v>0</v>
      </c>
      <c r="I31" s="421">
        <f>IF('Competitor List'!D29="y",(D31+G31+H31),0)</f>
        <v>0</v>
      </c>
    </row>
    <row r="32" spans="1:9" x14ac:dyDescent="0.35">
      <c r="A32" s="423">
        <f>'Competitor List'!O30</f>
        <v>205</v>
      </c>
      <c r="B32" s="426" t="s">
        <v>375</v>
      </c>
      <c r="C32" s="422">
        <f>'Competitor List'!B30</f>
        <v>0</v>
      </c>
      <c r="D32" s="488">
        <f>IF('LIGHT GUN'!AE51&gt;0,'LIGHT GUN'!AE51,0)</f>
        <v>0</v>
      </c>
      <c r="E32" s="426" t="s">
        <v>3</v>
      </c>
      <c r="F32" s="422">
        <f>'Competitor List'!C30</f>
        <v>0</v>
      </c>
      <c r="G32" s="488">
        <f>IF('HEAVY GUN'!AE51&gt;0,'HEAVY GUN'!AE51,0)</f>
        <v>0</v>
      </c>
      <c r="H32" s="429">
        <f>IF('2-GUN'!P48:P48&gt;0,'2-GUN'!P48:P48,0)</f>
        <v>0</v>
      </c>
      <c r="I32" s="421">
        <f>IF('Competitor List'!D30="y",(D32+G32+H32),0)</f>
        <v>0</v>
      </c>
    </row>
    <row r="33" spans="1:9" x14ac:dyDescent="0.35">
      <c r="A33" s="423">
        <f>'Competitor List'!O31</f>
        <v>206</v>
      </c>
      <c r="B33" s="426" t="s">
        <v>375</v>
      </c>
      <c r="C33" s="422">
        <f>'Competitor List'!B31</f>
        <v>0</v>
      </c>
      <c r="D33" s="488">
        <f>IF('LIGHT GUN'!AE52&gt;0,'LIGHT GUN'!AE52,0)</f>
        <v>0</v>
      </c>
      <c r="E33" s="426" t="s">
        <v>3</v>
      </c>
      <c r="F33" s="422">
        <f>'Competitor List'!C31</f>
        <v>0</v>
      </c>
      <c r="G33" s="488">
        <f>IF('HEAVY GUN'!AE52&gt;0,'HEAVY GUN'!AE52,0)</f>
        <v>0</v>
      </c>
      <c r="H33" s="429">
        <f>IF('2-GUN'!P49:P49&gt;0,'2-GUN'!P49:P49,0)</f>
        <v>0</v>
      </c>
      <c r="I33" s="421">
        <f>IF('Competitor List'!D31="y",(D33+G33+H33),0)</f>
        <v>0</v>
      </c>
    </row>
    <row r="34" spans="1:9" x14ac:dyDescent="0.35">
      <c r="A34" s="423">
        <f>'Competitor List'!O32</f>
        <v>207</v>
      </c>
      <c r="B34" s="426" t="s">
        <v>375</v>
      </c>
      <c r="C34" s="422">
        <f>'Competitor List'!B32</f>
        <v>0</v>
      </c>
      <c r="D34" s="488">
        <f>IF('LIGHT GUN'!AE53&gt;0,'LIGHT GUN'!AE53,0)</f>
        <v>0</v>
      </c>
      <c r="E34" s="426" t="s">
        <v>3</v>
      </c>
      <c r="F34" s="422">
        <f>'Competitor List'!C32</f>
        <v>0</v>
      </c>
      <c r="G34" s="488">
        <f>IF('HEAVY GUN'!AE53&gt;0,'HEAVY GUN'!AE53,0)</f>
        <v>0</v>
      </c>
      <c r="H34" s="429">
        <f>IF('2-GUN'!P50:P50&gt;0,'2-GUN'!P50:P50,0)</f>
        <v>0</v>
      </c>
      <c r="I34" s="421">
        <f>IF('Competitor List'!D32="y",(D34+G34+H34),0)</f>
        <v>0</v>
      </c>
    </row>
    <row r="35" spans="1:9" x14ac:dyDescent="0.35">
      <c r="A35" s="423">
        <f>'Competitor List'!O33</f>
        <v>208</v>
      </c>
      <c r="B35" s="426" t="s">
        <v>375</v>
      </c>
      <c r="C35" s="422">
        <f>'Competitor List'!B33</f>
        <v>0</v>
      </c>
      <c r="D35" s="488">
        <f>IF('LIGHT GUN'!AE54&gt;0,'LIGHT GUN'!AE54,0)</f>
        <v>0</v>
      </c>
      <c r="E35" s="426" t="s">
        <v>3</v>
      </c>
      <c r="F35" s="422">
        <f>'Competitor List'!C33</f>
        <v>0</v>
      </c>
      <c r="G35" s="488">
        <f>IF('HEAVY GUN'!AE54&gt;0,'HEAVY GUN'!AE54,0)</f>
        <v>0</v>
      </c>
      <c r="H35" s="429">
        <f>IF('2-GUN'!P51:P51&gt;0,'2-GUN'!P51:P51,0)</f>
        <v>0</v>
      </c>
      <c r="I35" s="421">
        <f>IF('Competitor List'!D33="y",(D35+G35+H35),0)</f>
        <v>0</v>
      </c>
    </row>
    <row r="36" spans="1:9" x14ac:dyDescent="0.35">
      <c r="A36" s="423">
        <f>'Competitor List'!O34</f>
        <v>209</v>
      </c>
      <c r="B36" s="426" t="s">
        <v>375</v>
      </c>
      <c r="C36" s="422">
        <f>'Competitor List'!B34</f>
        <v>0</v>
      </c>
      <c r="D36" s="488">
        <f>IF('LIGHT GUN'!AE55&gt;0,'LIGHT GUN'!AE55,0)</f>
        <v>0</v>
      </c>
      <c r="E36" s="426" t="s">
        <v>3</v>
      </c>
      <c r="F36" s="422">
        <f>'Competitor List'!C34</f>
        <v>0</v>
      </c>
      <c r="G36" s="488">
        <f>IF('HEAVY GUN'!AE55&gt;0,'HEAVY GUN'!AE55,0)</f>
        <v>0</v>
      </c>
      <c r="H36" s="429">
        <f>IF('2-GUN'!P52:P52&gt;0,'2-GUN'!P52:P52,0)</f>
        <v>0</v>
      </c>
      <c r="I36" s="421">
        <f>IF('Competitor List'!D34="y",(D36+G36+H36),0)</f>
        <v>0</v>
      </c>
    </row>
    <row r="37" spans="1:9" x14ac:dyDescent="0.35">
      <c r="A37" s="423">
        <f>'Competitor List'!O35</f>
        <v>210</v>
      </c>
      <c r="B37" s="426" t="s">
        <v>375</v>
      </c>
      <c r="C37" s="422">
        <f>'Competitor List'!B35</f>
        <v>0</v>
      </c>
      <c r="D37" s="488">
        <f>IF('LIGHT GUN'!AE56&gt;0,'LIGHT GUN'!AE56,0)</f>
        <v>0</v>
      </c>
      <c r="E37" s="426" t="s">
        <v>3</v>
      </c>
      <c r="F37" s="422">
        <f>'Competitor List'!C35</f>
        <v>0</v>
      </c>
      <c r="G37" s="488">
        <f>IF('HEAVY GUN'!AE56&gt;0,'HEAVY GUN'!AE56,0)</f>
        <v>0</v>
      </c>
      <c r="H37" s="429">
        <f>IF('2-GUN'!P53:P53&gt;0,'2-GUN'!P53:P53,0)</f>
        <v>0</v>
      </c>
      <c r="I37" s="421">
        <f>IF('Competitor List'!D35="y",(D37+G37+H37),0)</f>
        <v>0</v>
      </c>
    </row>
    <row r="38" spans="1:9" x14ac:dyDescent="0.35">
      <c r="A38" s="423">
        <f>'Competitor List'!O36</f>
        <v>211</v>
      </c>
      <c r="B38" s="426" t="s">
        <v>375</v>
      </c>
      <c r="C38" s="422">
        <f>'Competitor List'!B36</f>
        <v>0</v>
      </c>
      <c r="D38" s="488">
        <f>IF('LIGHT GUN'!AE57&gt;0,'LIGHT GUN'!AE57,0)</f>
        <v>0</v>
      </c>
      <c r="E38" s="426" t="s">
        <v>3</v>
      </c>
      <c r="F38" s="422">
        <f>'Competitor List'!C36</f>
        <v>0</v>
      </c>
      <c r="G38" s="488">
        <f>IF('HEAVY GUN'!AE57&gt;0,'HEAVY GUN'!AE57,0)</f>
        <v>0</v>
      </c>
      <c r="H38" s="429">
        <f>IF('2-GUN'!P54:P54&gt;0,'2-GUN'!P54:P54,0)</f>
        <v>0</v>
      </c>
      <c r="I38" s="421">
        <f>IF('Competitor List'!D36="y",(D38+G38+H38),0)</f>
        <v>0</v>
      </c>
    </row>
    <row r="39" spans="1:9" x14ac:dyDescent="0.35">
      <c r="A39" s="423">
        <f>'Competitor List'!O37</f>
        <v>212</v>
      </c>
      <c r="B39" s="426" t="s">
        <v>375</v>
      </c>
      <c r="C39" s="422">
        <f>'Competitor List'!B37</f>
        <v>0</v>
      </c>
      <c r="D39" s="488">
        <f>IF('LIGHT GUN'!AE58&gt;0,'LIGHT GUN'!AE58,0)</f>
        <v>0</v>
      </c>
      <c r="E39" s="426" t="s">
        <v>3</v>
      </c>
      <c r="F39" s="422">
        <f>'Competitor List'!C37</f>
        <v>0</v>
      </c>
      <c r="G39" s="488">
        <f>IF('HEAVY GUN'!AE58&gt;0,'HEAVY GUN'!AE58,0)</f>
        <v>0</v>
      </c>
      <c r="H39" s="429">
        <f>IF('2-GUN'!P55:P55&gt;0,'2-GUN'!P55:P55,0)</f>
        <v>0</v>
      </c>
      <c r="I39" s="421">
        <f>IF('Competitor List'!D37="y",(D39+G39+H39),0)</f>
        <v>0</v>
      </c>
    </row>
    <row r="40" spans="1:9" x14ac:dyDescent="0.35">
      <c r="A40" s="423">
        <f>'Competitor List'!O38</f>
        <v>213</v>
      </c>
      <c r="B40" s="426" t="s">
        <v>375</v>
      </c>
      <c r="C40" s="422">
        <f>'Competitor List'!B38</f>
        <v>0</v>
      </c>
      <c r="D40" s="488">
        <f>IF('LIGHT GUN'!AE59&gt;0,'LIGHT GUN'!AE59,0)</f>
        <v>0</v>
      </c>
      <c r="E40" s="426" t="s">
        <v>3</v>
      </c>
      <c r="F40" s="422">
        <f>'Competitor List'!C38</f>
        <v>0</v>
      </c>
      <c r="G40" s="488">
        <f>IF('HEAVY GUN'!AE59&gt;0,'HEAVY GUN'!AE59,0)</f>
        <v>0</v>
      </c>
      <c r="H40" s="429">
        <f>IF('2-GUN'!P56:P56&gt;0,'2-GUN'!P56:P56,0)</f>
        <v>0</v>
      </c>
      <c r="I40" s="421">
        <f>IF('Competitor List'!D38="y",(D40+G40+H40),0)</f>
        <v>0</v>
      </c>
    </row>
    <row r="41" spans="1:9" x14ac:dyDescent="0.35">
      <c r="A41" s="423">
        <f>'Competitor List'!O39</f>
        <v>214</v>
      </c>
      <c r="B41" s="426" t="s">
        <v>375</v>
      </c>
      <c r="C41" s="422">
        <f>'Competitor List'!B39</f>
        <v>0</v>
      </c>
      <c r="D41" s="488">
        <f>IF('LIGHT GUN'!AE60&gt;0,'LIGHT GUN'!AE60,0)</f>
        <v>0</v>
      </c>
      <c r="E41" s="426" t="s">
        <v>3</v>
      </c>
      <c r="F41" s="422">
        <f>'Competitor List'!C39</f>
        <v>0</v>
      </c>
      <c r="G41" s="488">
        <f>IF('HEAVY GUN'!AE60&gt;0,'HEAVY GUN'!AE60,0)</f>
        <v>0</v>
      </c>
      <c r="H41" s="429">
        <f>IF('2-GUN'!P57:P57&gt;0,'2-GUN'!P57:P57,0)</f>
        <v>0</v>
      </c>
      <c r="I41" s="421">
        <f>IF('Competitor List'!D39="y",(D41+G41+H41),0)</f>
        <v>0</v>
      </c>
    </row>
    <row r="42" spans="1:9" x14ac:dyDescent="0.35">
      <c r="A42" s="423">
        <f>'Competitor List'!O40</f>
        <v>215</v>
      </c>
      <c r="B42" s="426" t="s">
        <v>375</v>
      </c>
      <c r="C42" s="422">
        <f>'Competitor List'!B40</f>
        <v>0</v>
      </c>
      <c r="D42" s="488">
        <f>IF('LIGHT GUN'!AE61&gt;0,'LIGHT GUN'!AE61,0)</f>
        <v>0</v>
      </c>
      <c r="E42" s="426" t="s">
        <v>3</v>
      </c>
      <c r="F42" s="422">
        <f>'Competitor List'!C40</f>
        <v>0</v>
      </c>
      <c r="G42" s="488">
        <f>IF('HEAVY GUN'!AE61&gt;0,'HEAVY GUN'!AE61,0)</f>
        <v>0</v>
      </c>
      <c r="H42" s="429">
        <f>IF('2-GUN'!P58:P58&gt;0,'2-GUN'!P58:P58,0)</f>
        <v>0</v>
      </c>
      <c r="I42" s="421">
        <f>IF('Competitor List'!D40="y",(D42+G42+H42),0)</f>
        <v>0</v>
      </c>
    </row>
    <row r="43" spans="1:9" x14ac:dyDescent="0.35">
      <c r="A43" s="423">
        <f>'Competitor List'!O41</f>
        <v>216</v>
      </c>
      <c r="B43" s="426" t="s">
        <v>375</v>
      </c>
      <c r="C43" s="422">
        <f>'Competitor List'!B41</f>
        <v>0</v>
      </c>
      <c r="D43" s="488">
        <f>IF('LIGHT GUN'!AE62&gt;0,'LIGHT GUN'!AE62,0)</f>
        <v>0</v>
      </c>
      <c r="E43" s="426" t="s">
        <v>3</v>
      </c>
      <c r="F43" s="422">
        <f>'Competitor List'!C41</f>
        <v>0</v>
      </c>
      <c r="G43" s="488">
        <f>IF('HEAVY GUN'!AE62&gt;0,'HEAVY GUN'!AE62,0)</f>
        <v>0</v>
      </c>
      <c r="H43" s="429">
        <f>IF('2-GUN'!P59:P59&gt;0,'2-GUN'!P59:P59,0)</f>
        <v>0</v>
      </c>
      <c r="I43" s="421">
        <f>IF('Competitor List'!D41="y",(D43+G43+H43),0)</f>
        <v>0</v>
      </c>
    </row>
    <row r="44" spans="1:9" x14ac:dyDescent="0.35">
      <c r="A44" s="423">
        <f>'Competitor List'!O42</f>
        <v>217</v>
      </c>
      <c r="B44" s="426" t="s">
        <v>375</v>
      </c>
      <c r="C44" s="422">
        <f>'Competitor List'!B42</f>
        <v>0</v>
      </c>
      <c r="D44" s="488">
        <f>IF('LIGHT GUN'!AE63&gt;0,'LIGHT GUN'!AE63,0)</f>
        <v>0</v>
      </c>
      <c r="E44" s="426" t="s">
        <v>3</v>
      </c>
      <c r="F44" s="422">
        <f>'Competitor List'!C42</f>
        <v>0</v>
      </c>
      <c r="G44" s="488">
        <f>IF('HEAVY GUN'!AE63&gt;0,'HEAVY GUN'!AE63,0)</f>
        <v>0</v>
      </c>
      <c r="H44" s="429">
        <f>IF('2-GUN'!P60:P60&gt;0,'2-GUN'!P60:P60,0)</f>
        <v>0</v>
      </c>
      <c r="I44" s="421">
        <f>IF('Competitor List'!D42="y",(D44+G44+H44),0)</f>
        <v>0</v>
      </c>
    </row>
    <row r="45" spans="1:9" x14ac:dyDescent="0.35">
      <c r="A45" s="423">
        <f>'Competitor List'!O43</f>
        <v>218</v>
      </c>
      <c r="B45" s="426" t="s">
        <v>375</v>
      </c>
      <c r="C45" s="422">
        <f>'Competitor List'!B43</f>
        <v>0</v>
      </c>
      <c r="D45" s="488">
        <f>IF('LIGHT GUN'!AE64&gt;0,'LIGHT GUN'!AE64,0)</f>
        <v>0</v>
      </c>
      <c r="E45" s="426" t="s">
        <v>3</v>
      </c>
      <c r="F45" s="422">
        <f>'Competitor List'!C43</f>
        <v>0</v>
      </c>
      <c r="G45" s="488">
        <f>IF('HEAVY GUN'!AE64&gt;0,'HEAVY GUN'!AE64,0)</f>
        <v>0</v>
      </c>
      <c r="H45" s="429">
        <f>IF('2-GUN'!P61:P61&gt;0,'2-GUN'!P61:P61,0)</f>
        <v>0</v>
      </c>
      <c r="I45" s="421">
        <f>IF('Competitor List'!D43="y",(D45+G45+H45),0)</f>
        <v>0</v>
      </c>
    </row>
    <row r="46" spans="1:9" x14ac:dyDescent="0.35">
      <c r="A46" s="423">
        <f>'Competitor List'!O44</f>
        <v>219</v>
      </c>
      <c r="B46" s="426" t="s">
        <v>375</v>
      </c>
      <c r="C46" s="422">
        <f>'Competitor List'!B44</f>
        <v>0</v>
      </c>
      <c r="D46" s="488">
        <f>IF('LIGHT GUN'!AE65&gt;0,'LIGHT GUN'!AE65,0)</f>
        <v>0</v>
      </c>
      <c r="E46" s="426" t="s">
        <v>3</v>
      </c>
      <c r="F46" s="422">
        <f>'Competitor List'!C44</f>
        <v>0</v>
      </c>
      <c r="G46" s="488">
        <f>IF('HEAVY GUN'!AE65&gt;0,'HEAVY GUN'!AE65,0)</f>
        <v>0</v>
      </c>
      <c r="H46" s="429">
        <f>IF('2-GUN'!P62:P62&gt;0,'2-GUN'!P62:P62,0)</f>
        <v>0</v>
      </c>
      <c r="I46" s="421">
        <f>IF('Competitor List'!D44="y",(D46+G46+H46),0)</f>
        <v>0</v>
      </c>
    </row>
    <row r="47" spans="1:9" x14ac:dyDescent="0.35">
      <c r="A47" s="423">
        <f>'Competitor List'!O45</f>
        <v>220</v>
      </c>
      <c r="B47" s="426" t="s">
        <v>375</v>
      </c>
      <c r="C47" s="422">
        <f>'Competitor List'!B45</f>
        <v>0</v>
      </c>
      <c r="D47" s="488">
        <f>IF('LIGHT GUN'!AE66&gt;0,'LIGHT GUN'!AE66,0)</f>
        <v>0</v>
      </c>
      <c r="E47" s="426" t="s">
        <v>3</v>
      </c>
      <c r="F47" s="422">
        <f>'Competitor List'!C45</f>
        <v>0</v>
      </c>
      <c r="G47" s="488">
        <f>IF('HEAVY GUN'!AE66&gt;0,'HEAVY GUN'!AE66,0)</f>
        <v>0</v>
      </c>
      <c r="H47" s="429">
        <f>IF('2-GUN'!P63:P63&gt;0,'2-GUN'!P63:P63,0)</f>
        <v>0</v>
      </c>
      <c r="I47" s="421">
        <f>IF('Competitor List'!D45="y",(D47+G47+H47),0)</f>
        <v>0</v>
      </c>
    </row>
    <row r="48" spans="1:9" x14ac:dyDescent="0.35">
      <c r="A48" s="423">
        <f>'Competitor List'!O46</f>
        <v>301</v>
      </c>
      <c r="B48" s="426" t="s">
        <v>375</v>
      </c>
      <c r="C48" s="422">
        <f>'Competitor List'!B46</f>
        <v>0</v>
      </c>
      <c r="D48" s="488">
        <f>IF('LIGHT GUN'!AE67&gt;0,'LIGHT GUN'!AE67,0)</f>
        <v>0</v>
      </c>
      <c r="E48" s="426" t="s">
        <v>3</v>
      </c>
      <c r="F48" s="422">
        <f>'Competitor List'!C46</f>
        <v>0</v>
      </c>
      <c r="G48" s="488">
        <f>IF('HEAVY GUN'!AE67&gt;0,'HEAVY GUN'!AE67,0)</f>
        <v>0</v>
      </c>
      <c r="H48" s="429">
        <f>IF('2-GUN'!P64:P64&gt;0,'2-GUN'!P64:P64,0)</f>
        <v>0</v>
      </c>
      <c r="I48" s="421">
        <f>IF('Competitor List'!D46="y",(D48+G48+H48),0)</f>
        <v>0</v>
      </c>
    </row>
    <row r="49" spans="1:9" x14ac:dyDescent="0.35">
      <c r="A49" s="423">
        <f>'Competitor List'!O47</f>
        <v>302</v>
      </c>
      <c r="B49" s="426" t="s">
        <v>375</v>
      </c>
      <c r="C49" s="422">
        <f>'Competitor List'!B47</f>
        <v>0</v>
      </c>
      <c r="D49" s="488">
        <f>IF('LIGHT GUN'!AE68&gt;0,'LIGHT GUN'!AE68,0)</f>
        <v>0</v>
      </c>
      <c r="E49" s="426" t="s">
        <v>3</v>
      </c>
      <c r="F49" s="422">
        <f>'Competitor List'!C47</f>
        <v>0</v>
      </c>
      <c r="G49" s="488">
        <f>IF('HEAVY GUN'!AE68&gt;0,'HEAVY GUN'!AE68,0)</f>
        <v>0</v>
      </c>
      <c r="H49" s="429">
        <f>IF('2-GUN'!P65:P65&gt;0,'2-GUN'!P65:P65,0)</f>
        <v>0</v>
      </c>
      <c r="I49" s="421">
        <f>IF('Competitor List'!D47="y",(D49+G49+H49),0)</f>
        <v>0</v>
      </c>
    </row>
    <row r="50" spans="1:9" x14ac:dyDescent="0.35">
      <c r="A50" s="423">
        <f>'Competitor List'!O48</f>
        <v>303</v>
      </c>
      <c r="B50" s="426" t="s">
        <v>375</v>
      </c>
      <c r="C50" s="422">
        <f>'Competitor List'!B48</f>
        <v>0</v>
      </c>
      <c r="D50" s="488">
        <f>IF('LIGHT GUN'!AE69&gt;0,'LIGHT GUN'!AE69,0)</f>
        <v>0</v>
      </c>
      <c r="E50" s="426" t="s">
        <v>3</v>
      </c>
      <c r="F50" s="422">
        <f>'Competitor List'!C48</f>
        <v>0</v>
      </c>
      <c r="G50" s="488">
        <f>IF('HEAVY GUN'!AE69&gt;0,'HEAVY GUN'!AE69,0)</f>
        <v>0</v>
      </c>
      <c r="H50" s="429">
        <f>IF('2-GUN'!P66:P66&gt;0,'2-GUN'!P66:P66,0)</f>
        <v>0</v>
      </c>
      <c r="I50" s="421">
        <f>IF('Competitor List'!D48="y",(D50+G50+H50),0)</f>
        <v>0</v>
      </c>
    </row>
    <row r="51" spans="1:9" x14ac:dyDescent="0.35">
      <c r="A51" s="423">
        <f>'Competitor List'!O49</f>
        <v>304</v>
      </c>
      <c r="B51" s="426" t="s">
        <v>375</v>
      </c>
      <c r="C51" s="422">
        <f>'Competitor List'!B49</f>
        <v>0</v>
      </c>
      <c r="D51" s="488">
        <f>IF('LIGHT GUN'!AE70&gt;0,'LIGHT GUN'!AE70,0)</f>
        <v>0</v>
      </c>
      <c r="E51" s="426" t="s">
        <v>3</v>
      </c>
      <c r="F51" s="422">
        <f>'Competitor List'!C49</f>
        <v>0</v>
      </c>
      <c r="G51" s="488">
        <f>IF('HEAVY GUN'!AE70&gt;0,'HEAVY GUN'!AE70,0)</f>
        <v>0</v>
      </c>
      <c r="H51" s="429">
        <f>IF('2-GUN'!P67:P67&gt;0,'2-GUN'!P67:P67,0)</f>
        <v>0</v>
      </c>
      <c r="I51" s="421">
        <f>IF('Competitor List'!D49="y",(D51+G51+H51),0)</f>
        <v>0</v>
      </c>
    </row>
    <row r="52" spans="1:9" x14ac:dyDescent="0.35">
      <c r="A52" s="423">
        <f>'Competitor List'!O50</f>
        <v>305</v>
      </c>
      <c r="B52" s="426" t="s">
        <v>375</v>
      </c>
      <c r="C52" s="422">
        <f>'Competitor List'!B50</f>
        <v>0</v>
      </c>
      <c r="D52" s="488">
        <f>IF('LIGHT GUN'!AE71&gt;0,'LIGHT GUN'!AE71,0)</f>
        <v>0</v>
      </c>
      <c r="E52" s="426" t="s">
        <v>3</v>
      </c>
      <c r="F52" s="422">
        <f>'Competitor List'!C50</f>
        <v>0</v>
      </c>
      <c r="G52" s="488">
        <f>IF('HEAVY GUN'!AE71&gt;0,'HEAVY GUN'!AE71,0)</f>
        <v>0</v>
      </c>
      <c r="H52" s="429">
        <f>IF('2-GUN'!P68:P68&gt;0,'2-GUN'!P68:P68,0)</f>
        <v>0</v>
      </c>
      <c r="I52" s="421">
        <f>IF('Competitor List'!D50="y",(D52+G52+H52),0)</f>
        <v>0</v>
      </c>
    </row>
    <row r="53" spans="1:9" x14ac:dyDescent="0.35">
      <c r="A53" s="423">
        <f>'Competitor List'!O51</f>
        <v>306</v>
      </c>
      <c r="B53" s="426" t="s">
        <v>375</v>
      </c>
      <c r="C53" s="422">
        <f>'Competitor List'!B51</f>
        <v>0</v>
      </c>
      <c r="D53" s="488">
        <f>IF('LIGHT GUN'!AE72&gt;0,'LIGHT GUN'!AE72,0)</f>
        <v>0</v>
      </c>
      <c r="E53" s="426" t="s">
        <v>3</v>
      </c>
      <c r="F53" s="422">
        <f>'Competitor List'!C51</f>
        <v>0</v>
      </c>
      <c r="G53" s="488">
        <f>IF('HEAVY GUN'!AE72&gt;0,'HEAVY GUN'!AE72,0)</f>
        <v>0</v>
      </c>
      <c r="H53" s="429">
        <f>IF('2-GUN'!P69:P69&gt;0,'2-GUN'!P69:P69,0)</f>
        <v>0</v>
      </c>
      <c r="I53" s="421">
        <f>IF('Competitor List'!D51="y",(D53+G53+H53),0)</f>
        <v>0</v>
      </c>
    </row>
    <row r="54" spans="1:9" x14ac:dyDescent="0.35">
      <c r="A54" s="423">
        <f>'Competitor List'!O52</f>
        <v>307</v>
      </c>
      <c r="B54" s="426" t="s">
        <v>375</v>
      </c>
      <c r="C54" s="422">
        <f>'Competitor List'!B52</f>
        <v>0</v>
      </c>
      <c r="D54" s="488">
        <f>IF('LIGHT GUN'!AE73&gt;0,'LIGHT GUN'!AE73,0)</f>
        <v>0</v>
      </c>
      <c r="E54" s="426" t="s">
        <v>3</v>
      </c>
      <c r="F54" s="422">
        <f>'Competitor List'!C52</f>
        <v>0</v>
      </c>
      <c r="G54" s="488">
        <f>IF('HEAVY GUN'!AE73&gt;0,'HEAVY GUN'!AE73,0)</f>
        <v>0</v>
      </c>
      <c r="H54" s="429">
        <f>IF('2-GUN'!P70:P70&gt;0,'2-GUN'!P70:P70,0)</f>
        <v>0</v>
      </c>
      <c r="I54" s="421">
        <f>IF('Competitor List'!D52="y",(D54+G54+H54),0)</f>
        <v>0</v>
      </c>
    </row>
    <row r="55" spans="1:9" x14ac:dyDescent="0.35">
      <c r="A55" s="423">
        <f>'Competitor List'!O53</f>
        <v>308</v>
      </c>
      <c r="B55" s="426" t="s">
        <v>375</v>
      </c>
      <c r="C55" s="422">
        <f>'Competitor List'!B53</f>
        <v>0</v>
      </c>
      <c r="D55" s="488">
        <f>IF('LIGHT GUN'!AE74&gt;0,'LIGHT GUN'!AE74,0)</f>
        <v>0</v>
      </c>
      <c r="E55" s="426" t="s">
        <v>3</v>
      </c>
      <c r="F55" s="422">
        <f>'Competitor List'!C53</f>
        <v>0</v>
      </c>
      <c r="G55" s="488">
        <f>IF('HEAVY GUN'!AE74&gt;0,'HEAVY GUN'!AE74,0)</f>
        <v>0</v>
      </c>
      <c r="H55" s="429">
        <f>IF('2-GUN'!P71:P71&gt;0,'2-GUN'!P71:P71,0)</f>
        <v>0</v>
      </c>
      <c r="I55" s="421">
        <f>IF('Competitor List'!D53="y",(D55+G55+H55),0)</f>
        <v>0</v>
      </c>
    </row>
    <row r="56" spans="1:9" x14ac:dyDescent="0.35">
      <c r="A56" s="423">
        <f>'Competitor List'!O54</f>
        <v>309</v>
      </c>
      <c r="B56" s="426" t="s">
        <v>375</v>
      </c>
      <c r="C56" s="422">
        <f>'Competitor List'!B54</f>
        <v>0</v>
      </c>
      <c r="D56" s="488">
        <f>IF('LIGHT GUN'!AE75&gt;0,'LIGHT GUN'!AE75,0)</f>
        <v>0</v>
      </c>
      <c r="E56" s="426" t="s">
        <v>3</v>
      </c>
      <c r="F56" s="422">
        <f>'Competitor List'!C54</f>
        <v>0</v>
      </c>
      <c r="G56" s="488">
        <f>IF('HEAVY GUN'!AE75&gt;0,'HEAVY GUN'!AE75,0)</f>
        <v>0</v>
      </c>
      <c r="H56" s="429">
        <f>IF('2-GUN'!P72:P72&gt;0,'2-GUN'!P72:P72,0)</f>
        <v>0</v>
      </c>
      <c r="I56" s="421">
        <f>IF('Competitor List'!D54="y",(D56+G56+H56),0)</f>
        <v>0</v>
      </c>
    </row>
    <row r="57" spans="1:9" x14ac:dyDescent="0.35">
      <c r="A57" s="423">
        <f>'Competitor List'!O55</f>
        <v>310</v>
      </c>
      <c r="B57" s="426" t="s">
        <v>375</v>
      </c>
      <c r="C57" s="422">
        <f>'Competitor List'!B55</f>
        <v>0</v>
      </c>
      <c r="D57" s="488">
        <f>IF('LIGHT GUN'!AE76&gt;0,'LIGHT GUN'!AE76,0)</f>
        <v>0</v>
      </c>
      <c r="E57" s="426" t="s">
        <v>3</v>
      </c>
      <c r="F57" s="422">
        <f>'Competitor List'!C55</f>
        <v>0</v>
      </c>
      <c r="G57" s="488">
        <f>IF('HEAVY GUN'!AE76&gt;0,'HEAVY GUN'!AE76,0)</f>
        <v>0</v>
      </c>
      <c r="H57" s="429">
        <f>IF('2-GUN'!P73:P73&gt;0,'2-GUN'!P73:P73,0)</f>
        <v>0</v>
      </c>
      <c r="I57" s="421">
        <f>IF('Competitor List'!D55="y",(D57+G57+H57),0)</f>
        <v>0</v>
      </c>
    </row>
    <row r="58" spans="1:9" x14ac:dyDescent="0.35">
      <c r="A58" s="423">
        <f>'Competitor List'!O56</f>
        <v>311</v>
      </c>
      <c r="B58" s="426" t="s">
        <v>375</v>
      </c>
      <c r="C58" s="422">
        <f>'Competitor List'!B56</f>
        <v>0</v>
      </c>
      <c r="D58" s="488">
        <f>IF('LIGHT GUN'!AE77&gt;0,'LIGHT GUN'!AE77,0)</f>
        <v>0</v>
      </c>
      <c r="E58" s="426" t="s">
        <v>3</v>
      </c>
      <c r="F58" s="422">
        <f>'Competitor List'!C56</f>
        <v>0</v>
      </c>
      <c r="G58" s="488">
        <f>IF('HEAVY GUN'!AE77&gt;0,'HEAVY GUN'!AE77,0)</f>
        <v>0</v>
      </c>
      <c r="H58" s="429">
        <f>IF('2-GUN'!P74:P74&gt;0,'2-GUN'!P74:P74,0)</f>
        <v>0</v>
      </c>
      <c r="I58" s="421">
        <f>IF('Competitor List'!D56="y",(D58+G58+H58),0)</f>
        <v>0</v>
      </c>
    </row>
    <row r="59" spans="1:9" x14ac:dyDescent="0.35">
      <c r="A59" s="423">
        <f>'Competitor List'!O57</f>
        <v>312</v>
      </c>
      <c r="B59" s="426" t="s">
        <v>375</v>
      </c>
      <c r="C59" s="422">
        <f>'Competitor List'!B57</f>
        <v>0</v>
      </c>
      <c r="D59" s="488">
        <f>IF('LIGHT GUN'!AE78&gt;0,'LIGHT GUN'!AE78,0)</f>
        <v>0</v>
      </c>
      <c r="E59" s="426" t="s">
        <v>3</v>
      </c>
      <c r="F59" s="422">
        <f>'Competitor List'!C57</f>
        <v>0</v>
      </c>
      <c r="G59" s="488">
        <f>IF('HEAVY GUN'!AE78&gt;0,'HEAVY GUN'!AE78,0)</f>
        <v>0</v>
      </c>
      <c r="H59" s="429">
        <f>IF('2-GUN'!P75:P75&gt;0,'2-GUN'!P75:P75,0)</f>
        <v>0</v>
      </c>
      <c r="I59" s="421">
        <f>IF('Competitor List'!D57="y",(D59+G59+H59),0)</f>
        <v>0</v>
      </c>
    </row>
    <row r="60" spans="1:9" x14ac:dyDescent="0.35">
      <c r="A60" s="423">
        <f>'Competitor List'!O58</f>
        <v>313</v>
      </c>
      <c r="B60" s="426" t="s">
        <v>375</v>
      </c>
      <c r="C60" s="422">
        <f>'Competitor List'!B58</f>
        <v>0</v>
      </c>
      <c r="D60" s="488">
        <f>IF('LIGHT GUN'!AE79&gt;0,'LIGHT GUN'!AE79,0)</f>
        <v>0</v>
      </c>
      <c r="E60" s="426" t="s">
        <v>3</v>
      </c>
      <c r="F60" s="422">
        <f>'Competitor List'!C58</f>
        <v>0</v>
      </c>
      <c r="G60" s="488">
        <f>IF('HEAVY GUN'!AE79&gt;0,'HEAVY GUN'!AE79,0)</f>
        <v>0</v>
      </c>
      <c r="H60" s="429">
        <f>IF('2-GUN'!P76:P76&gt;0,'2-GUN'!P76:P76,0)</f>
        <v>0</v>
      </c>
      <c r="I60" s="421">
        <f>IF('Competitor List'!D58="y",(D60+G60+H60),0)</f>
        <v>0</v>
      </c>
    </row>
    <row r="61" spans="1:9" x14ac:dyDescent="0.35">
      <c r="A61" s="423">
        <f>'Competitor List'!O59</f>
        <v>314</v>
      </c>
      <c r="B61" s="426" t="s">
        <v>375</v>
      </c>
      <c r="C61" s="422">
        <f>'Competitor List'!B59</f>
        <v>0</v>
      </c>
      <c r="D61" s="488">
        <f>IF('LIGHT GUN'!AE80&gt;0,'LIGHT GUN'!AE80,0)</f>
        <v>0</v>
      </c>
      <c r="E61" s="426" t="s">
        <v>3</v>
      </c>
      <c r="F61" s="422">
        <f>'Competitor List'!C59</f>
        <v>0</v>
      </c>
      <c r="G61" s="488">
        <f>IF('HEAVY GUN'!AE80&gt;0,'HEAVY GUN'!AE80,0)</f>
        <v>0</v>
      </c>
      <c r="H61" s="429">
        <f>IF('2-GUN'!P77:P77&gt;0,'2-GUN'!P77:P77,0)</f>
        <v>0</v>
      </c>
      <c r="I61" s="421">
        <f>IF('Competitor List'!D59="y",(D61+G61+H61),0)</f>
        <v>0</v>
      </c>
    </row>
    <row r="62" spans="1:9" x14ac:dyDescent="0.35">
      <c r="A62" s="423">
        <f>'Competitor List'!O60</f>
        <v>315</v>
      </c>
      <c r="B62" s="426" t="s">
        <v>375</v>
      </c>
      <c r="C62" s="422">
        <f>'Competitor List'!B60</f>
        <v>0</v>
      </c>
      <c r="D62" s="488">
        <f>IF('LIGHT GUN'!AE81&gt;0,'LIGHT GUN'!AE81,0)</f>
        <v>0</v>
      </c>
      <c r="E62" s="426" t="s">
        <v>3</v>
      </c>
      <c r="F62" s="422">
        <f>'Competitor List'!C60</f>
        <v>0</v>
      </c>
      <c r="G62" s="488">
        <f>IF('HEAVY GUN'!AE81&gt;0,'HEAVY GUN'!AE81,0)</f>
        <v>0</v>
      </c>
      <c r="H62" s="429">
        <f>IF('2-GUN'!P78:P78&gt;0,'2-GUN'!P78:P78,0)</f>
        <v>0</v>
      </c>
      <c r="I62" s="421">
        <f>IF('Competitor List'!D60="y",(D62+G62+H62),0)</f>
        <v>0</v>
      </c>
    </row>
    <row r="63" spans="1:9" x14ac:dyDescent="0.35">
      <c r="A63" s="423">
        <f>'Competitor List'!O61</f>
        <v>316</v>
      </c>
      <c r="B63" s="426" t="s">
        <v>375</v>
      </c>
      <c r="C63" s="422">
        <f>'Competitor List'!B61</f>
        <v>0</v>
      </c>
      <c r="D63" s="488">
        <f>IF('LIGHT GUN'!AE82&gt;0,'LIGHT GUN'!AE82,0)</f>
        <v>0</v>
      </c>
      <c r="E63" s="426" t="s">
        <v>3</v>
      </c>
      <c r="F63" s="422">
        <f>'Competitor List'!C61</f>
        <v>0</v>
      </c>
      <c r="G63" s="488">
        <f>IF('HEAVY GUN'!AE82&gt;0,'HEAVY GUN'!AE82,0)</f>
        <v>0</v>
      </c>
      <c r="H63" s="429">
        <f>IF('2-GUN'!P79:P79&gt;0,'2-GUN'!P79:P79,0)</f>
        <v>0</v>
      </c>
      <c r="I63" s="421">
        <f>IF('Competitor List'!D61="y",(D63+G63+H63),0)</f>
        <v>0</v>
      </c>
    </row>
    <row r="64" spans="1:9" x14ac:dyDescent="0.35">
      <c r="A64" s="423">
        <f>'Competitor List'!O62</f>
        <v>317</v>
      </c>
      <c r="B64" s="426" t="s">
        <v>375</v>
      </c>
      <c r="C64" s="422">
        <f>'Competitor List'!B62</f>
        <v>0</v>
      </c>
      <c r="D64" s="488">
        <f>IF('LIGHT GUN'!AE83&gt;0,'LIGHT GUN'!AE83,0)</f>
        <v>0</v>
      </c>
      <c r="E64" s="426" t="s">
        <v>3</v>
      </c>
      <c r="F64" s="422">
        <f>'Competitor List'!C62</f>
        <v>0</v>
      </c>
      <c r="G64" s="488">
        <f>IF('HEAVY GUN'!AE83&gt;0,'HEAVY GUN'!AE83,0)</f>
        <v>0</v>
      </c>
      <c r="H64" s="429">
        <f>IF('2-GUN'!P80:P80&gt;0,'2-GUN'!P80:P80,0)</f>
        <v>0</v>
      </c>
      <c r="I64" s="421">
        <f>IF('Competitor List'!D62="y",(D64+G64+H64),0)</f>
        <v>0</v>
      </c>
    </row>
    <row r="65" spans="1:9" x14ac:dyDescent="0.35">
      <c r="A65" s="423">
        <f>'Competitor List'!O63</f>
        <v>318</v>
      </c>
      <c r="B65" s="426" t="s">
        <v>375</v>
      </c>
      <c r="C65" s="422">
        <f>'Competitor List'!B63</f>
        <v>0</v>
      </c>
      <c r="D65" s="488">
        <f>IF('LIGHT GUN'!AE84&gt;0,'LIGHT GUN'!AE84,0)</f>
        <v>0</v>
      </c>
      <c r="E65" s="426" t="s">
        <v>3</v>
      </c>
      <c r="F65" s="422">
        <f>'Competitor List'!C63</f>
        <v>0</v>
      </c>
      <c r="G65" s="488">
        <f>IF('HEAVY GUN'!AE84&gt;0,'HEAVY GUN'!AE84,0)</f>
        <v>0</v>
      </c>
      <c r="H65" s="429">
        <f>IF('2-GUN'!P81:P81&gt;0,'2-GUN'!P81:P81,0)</f>
        <v>0</v>
      </c>
      <c r="I65" s="421">
        <f>IF('Competitor List'!D63="y",(D65+G65+H65),0)</f>
        <v>0</v>
      </c>
    </row>
    <row r="66" spans="1:9" x14ac:dyDescent="0.35">
      <c r="A66" s="423">
        <f>'Competitor List'!O64</f>
        <v>319</v>
      </c>
      <c r="B66" s="426" t="s">
        <v>375</v>
      </c>
      <c r="C66" s="422">
        <f>'Competitor List'!B64</f>
        <v>0</v>
      </c>
      <c r="D66" s="488">
        <f>IF('LIGHT GUN'!AE85&gt;0,'LIGHT GUN'!AE85,0)</f>
        <v>0</v>
      </c>
      <c r="E66" s="426" t="s">
        <v>3</v>
      </c>
      <c r="F66" s="422">
        <f>'Competitor List'!C64</f>
        <v>0</v>
      </c>
      <c r="G66" s="488">
        <f>IF('HEAVY GUN'!AE85&gt;0,'HEAVY GUN'!AE85,0)</f>
        <v>0</v>
      </c>
      <c r="H66" s="429">
        <f>IF('2-GUN'!P82:P82&gt;0,'2-GUN'!P82:P82,0)</f>
        <v>0</v>
      </c>
      <c r="I66" s="421">
        <f>IF('Competitor List'!D64="y",(D66+G66+H66),0)</f>
        <v>0</v>
      </c>
    </row>
    <row r="67" spans="1:9" x14ac:dyDescent="0.35">
      <c r="A67" s="423">
        <f>'Competitor List'!O65</f>
        <v>320</v>
      </c>
      <c r="B67" s="426" t="s">
        <v>375</v>
      </c>
      <c r="C67" s="422">
        <f>'Competitor List'!B65</f>
        <v>0</v>
      </c>
      <c r="D67" s="488">
        <f>IF('LIGHT GUN'!AE86&gt;0,'LIGHT GUN'!AE86,0)</f>
        <v>0</v>
      </c>
      <c r="E67" s="426" t="s">
        <v>3</v>
      </c>
      <c r="F67" s="422">
        <f>'Competitor List'!C65</f>
        <v>0</v>
      </c>
      <c r="G67" s="488">
        <f>IF('HEAVY GUN'!AE86&gt;0,'HEAVY GUN'!AE86,0)</f>
        <v>0</v>
      </c>
      <c r="H67" s="429">
        <f>IF('2-GUN'!P83:P83&gt;0,'2-GUN'!P83:P83,0)</f>
        <v>0</v>
      </c>
      <c r="I67" s="421">
        <f>IF('Competitor List'!D65="y",(D67+G67+H67),0)</f>
        <v>0</v>
      </c>
    </row>
    <row r="68" spans="1:9" x14ac:dyDescent="0.35">
      <c r="A68" s="423">
        <f>'Competitor List'!O66</f>
        <v>401</v>
      </c>
      <c r="B68" s="426" t="s">
        <v>375</v>
      </c>
      <c r="C68" s="422">
        <f>'Competitor List'!B66</f>
        <v>0</v>
      </c>
      <c r="D68" s="488">
        <f>IF('LIGHT GUN'!AE87&gt;0,'LIGHT GUN'!AE87,0)</f>
        <v>0</v>
      </c>
      <c r="E68" s="426" t="s">
        <v>3</v>
      </c>
      <c r="F68" s="422">
        <f>'Competitor List'!C66</f>
        <v>0</v>
      </c>
      <c r="G68" s="488">
        <f>IF('HEAVY GUN'!AE87&gt;0,'HEAVY GUN'!AE87,0)</f>
        <v>0</v>
      </c>
      <c r="H68" s="429">
        <f>IF('2-GUN'!P84:P84&gt;0,'2-GUN'!P84:P84,0)</f>
        <v>0</v>
      </c>
      <c r="I68" s="421">
        <f>IF('Competitor List'!D66="y",(D68+G68+H68),0)</f>
        <v>0</v>
      </c>
    </row>
    <row r="69" spans="1:9" x14ac:dyDescent="0.35">
      <c r="A69" s="423">
        <f>'Competitor List'!O67</f>
        <v>402</v>
      </c>
      <c r="B69" s="426" t="s">
        <v>375</v>
      </c>
      <c r="C69" s="422">
        <f>'Competitor List'!B67</f>
        <v>0</v>
      </c>
      <c r="D69" s="488">
        <f>IF('LIGHT GUN'!AE88&gt;0,'LIGHT GUN'!AE88,0)</f>
        <v>0</v>
      </c>
      <c r="E69" s="426" t="s">
        <v>3</v>
      </c>
      <c r="F69" s="422">
        <f>'Competitor List'!C67</f>
        <v>0</v>
      </c>
      <c r="G69" s="488">
        <f>IF('HEAVY GUN'!AE88&gt;0,'HEAVY GUN'!AE88,0)</f>
        <v>0</v>
      </c>
      <c r="H69" s="429">
        <f>IF('2-GUN'!P85:P85&gt;0,'2-GUN'!P85:P85,0)</f>
        <v>0</v>
      </c>
      <c r="I69" s="421">
        <f>IF('Competitor List'!D67="y",(D69+G69+H69),0)</f>
        <v>0</v>
      </c>
    </row>
    <row r="70" spans="1:9" x14ac:dyDescent="0.35">
      <c r="A70" s="423">
        <f>'Competitor List'!O68</f>
        <v>403</v>
      </c>
      <c r="B70" s="426" t="s">
        <v>375</v>
      </c>
      <c r="C70" s="422">
        <f>'Competitor List'!B68</f>
        <v>0</v>
      </c>
      <c r="D70" s="488">
        <f>IF('LIGHT GUN'!AE89&gt;0,'LIGHT GUN'!AE89,0)</f>
        <v>0</v>
      </c>
      <c r="E70" s="426" t="s">
        <v>3</v>
      </c>
      <c r="F70" s="422">
        <f>'Competitor List'!C68</f>
        <v>0</v>
      </c>
      <c r="G70" s="488">
        <f>IF('HEAVY GUN'!AE89&gt;0,'HEAVY GUN'!AE89,0)</f>
        <v>0</v>
      </c>
      <c r="H70" s="429">
        <f>IF('2-GUN'!P86:P86&gt;0,'2-GUN'!P86:P86,0)</f>
        <v>0</v>
      </c>
      <c r="I70" s="421">
        <f>IF('Competitor List'!D68="y",(D70+G70+H70),0)</f>
        <v>0</v>
      </c>
    </row>
    <row r="71" spans="1:9" x14ac:dyDescent="0.35">
      <c r="A71" s="423">
        <f>'Competitor List'!O69</f>
        <v>404</v>
      </c>
      <c r="B71" s="426" t="s">
        <v>375</v>
      </c>
      <c r="C71" s="422">
        <f>'Competitor List'!B69</f>
        <v>0</v>
      </c>
      <c r="D71" s="488">
        <f>IF('LIGHT GUN'!AE90&gt;0,'LIGHT GUN'!AE90,0)</f>
        <v>0</v>
      </c>
      <c r="E71" s="426" t="s">
        <v>3</v>
      </c>
      <c r="F71" s="422">
        <f>'Competitor List'!C69</f>
        <v>0</v>
      </c>
      <c r="G71" s="488">
        <f>IF('HEAVY GUN'!AE90&gt;0,'HEAVY GUN'!AE90,0)</f>
        <v>0</v>
      </c>
      <c r="H71" s="429">
        <f>IF('2-GUN'!P87:P87&gt;0,'2-GUN'!P87:P87,0)</f>
        <v>0</v>
      </c>
      <c r="I71" s="421">
        <f>IF('Competitor List'!D69="y",(D71+G71+H71),0)</f>
        <v>0</v>
      </c>
    </row>
    <row r="72" spans="1:9" x14ac:dyDescent="0.35">
      <c r="A72" s="423">
        <f>'Competitor List'!O70</f>
        <v>405</v>
      </c>
      <c r="B72" s="426" t="s">
        <v>375</v>
      </c>
      <c r="C72" s="422">
        <f>'Competitor List'!B70</f>
        <v>0</v>
      </c>
      <c r="D72" s="488">
        <f>IF('LIGHT GUN'!AE91&gt;0,'LIGHT GUN'!AE91,0)</f>
        <v>0</v>
      </c>
      <c r="E72" s="426" t="s">
        <v>3</v>
      </c>
      <c r="F72" s="422">
        <f>'Competitor List'!C70</f>
        <v>0</v>
      </c>
      <c r="G72" s="488">
        <f>IF('HEAVY GUN'!AE91&gt;0,'HEAVY GUN'!AE91,0)</f>
        <v>0</v>
      </c>
      <c r="H72" s="429">
        <f>IF('2-GUN'!P88:P88&gt;0,'2-GUN'!P88:P88,0)</f>
        <v>0</v>
      </c>
      <c r="I72" s="421">
        <f>IF('Competitor List'!D70="y",(D72+G72+H72),0)</f>
        <v>0</v>
      </c>
    </row>
    <row r="73" spans="1:9" x14ac:dyDescent="0.35">
      <c r="A73" s="423">
        <f>'Competitor List'!O71</f>
        <v>406</v>
      </c>
      <c r="B73" s="426" t="s">
        <v>375</v>
      </c>
      <c r="C73" s="422">
        <f>'Competitor List'!B71</f>
        <v>0</v>
      </c>
      <c r="D73" s="488">
        <f>IF('LIGHT GUN'!AE92&gt;0,'LIGHT GUN'!AE92,0)</f>
        <v>0</v>
      </c>
      <c r="E73" s="426" t="s">
        <v>3</v>
      </c>
      <c r="F73" s="422">
        <f>'Competitor List'!C71</f>
        <v>0</v>
      </c>
      <c r="G73" s="488">
        <f>IF('HEAVY GUN'!AE92&gt;0,'HEAVY GUN'!AE92,0)</f>
        <v>0</v>
      </c>
      <c r="H73" s="429">
        <f>IF('2-GUN'!P89:P89&gt;0,'2-GUN'!P89:P89,0)</f>
        <v>0</v>
      </c>
      <c r="I73" s="421">
        <f>IF('Competitor List'!D71="y",(D73+G73+H73),0)</f>
        <v>0</v>
      </c>
    </row>
    <row r="74" spans="1:9" x14ac:dyDescent="0.35">
      <c r="A74" s="423">
        <f>'Competitor List'!O72</f>
        <v>407</v>
      </c>
      <c r="B74" s="426" t="s">
        <v>375</v>
      </c>
      <c r="C74" s="422">
        <f>'Competitor List'!B72</f>
        <v>0</v>
      </c>
      <c r="D74" s="488">
        <f>IF('LIGHT GUN'!AE93&gt;0,'LIGHT GUN'!AE93,0)</f>
        <v>0</v>
      </c>
      <c r="E74" s="426" t="s">
        <v>3</v>
      </c>
      <c r="F74" s="422">
        <f>'Competitor List'!C72</f>
        <v>0</v>
      </c>
      <c r="G74" s="488">
        <f>IF('HEAVY GUN'!AE93&gt;0,'HEAVY GUN'!AE93,0)</f>
        <v>0</v>
      </c>
      <c r="H74" s="429">
        <f>IF('2-GUN'!P90:P90&gt;0,'2-GUN'!P90:P90,0)</f>
        <v>0</v>
      </c>
      <c r="I74" s="421">
        <f>IF('Competitor List'!D72="y",(D74+G74+H74),0)</f>
        <v>0</v>
      </c>
    </row>
    <row r="75" spans="1:9" x14ac:dyDescent="0.35">
      <c r="A75" s="423">
        <f>'Competitor List'!O73</f>
        <v>408</v>
      </c>
      <c r="B75" s="426" t="s">
        <v>375</v>
      </c>
      <c r="C75" s="422">
        <f>'Competitor List'!B73</f>
        <v>0</v>
      </c>
      <c r="D75" s="488">
        <f>IF('LIGHT GUN'!AE94&gt;0,'LIGHT GUN'!AE94,0)</f>
        <v>0</v>
      </c>
      <c r="E75" s="426" t="s">
        <v>3</v>
      </c>
      <c r="F75" s="422">
        <f>'Competitor List'!C73</f>
        <v>0</v>
      </c>
      <c r="G75" s="488">
        <f>IF('HEAVY GUN'!AE94&gt;0,'HEAVY GUN'!AE94,0)</f>
        <v>0</v>
      </c>
      <c r="H75" s="429">
        <f>IF('2-GUN'!P91:P91&gt;0,'2-GUN'!P91:P91,0)</f>
        <v>0</v>
      </c>
      <c r="I75" s="421">
        <f>IF('Competitor List'!D73="y",(D75+G75+H75),0)</f>
        <v>0</v>
      </c>
    </row>
    <row r="76" spans="1:9" x14ac:dyDescent="0.35">
      <c r="A76" s="423">
        <f>'Competitor List'!O74</f>
        <v>409</v>
      </c>
      <c r="B76" s="426" t="s">
        <v>375</v>
      </c>
      <c r="C76" s="422">
        <f>'Competitor List'!B74</f>
        <v>0</v>
      </c>
      <c r="D76" s="488">
        <f>IF('LIGHT GUN'!AE95&gt;0,'LIGHT GUN'!AE95,0)</f>
        <v>0</v>
      </c>
      <c r="E76" s="426" t="s">
        <v>3</v>
      </c>
      <c r="F76" s="422">
        <f>'Competitor List'!C74</f>
        <v>0</v>
      </c>
      <c r="G76" s="488">
        <f>IF('HEAVY GUN'!AE95&gt;0,'HEAVY GUN'!AE95,0)</f>
        <v>0</v>
      </c>
      <c r="H76" s="429">
        <f>IF('2-GUN'!P92:P92&gt;0,'2-GUN'!P92:P92,0)</f>
        <v>0</v>
      </c>
      <c r="I76" s="421">
        <f>IF('Competitor List'!D74="y",(D76+G76+H76),0)</f>
        <v>0</v>
      </c>
    </row>
    <row r="77" spans="1:9" x14ac:dyDescent="0.35">
      <c r="A77" s="423">
        <f>'Competitor List'!O75</f>
        <v>410</v>
      </c>
      <c r="B77" s="426" t="s">
        <v>375</v>
      </c>
      <c r="C77" s="422">
        <f>'Competitor List'!B75</f>
        <v>0</v>
      </c>
      <c r="D77" s="488">
        <f>IF('LIGHT GUN'!AE96&gt;0,'LIGHT GUN'!AE96,0)</f>
        <v>0</v>
      </c>
      <c r="E77" s="426" t="s">
        <v>3</v>
      </c>
      <c r="F77" s="422">
        <f>'Competitor List'!C75</f>
        <v>0</v>
      </c>
      <c r="G77" s="488">
        <f>IF('HEAVY GUN'!AE96&gt;0,'HEAVY GUN'!AE96,0)</f>
        <v>0</v>
      </c>
      <c r="H77" s="429">
        <f>IF('2-GUN'!P93:P93&gt;0,'2-GUN'!P93:P93,0)</f>
        <v>0</v>
      </c>
      <c r="I77" s="421">
        <f>IF('Competitor List'!D75="y",(D77+G77+H77),0)</f>
        <v>0</v>
      </c>
    </row>
    <row r="78" spans="1:9" x14ac:dyDescent="0.35">
      <c r="A78" s="423">
        <f>'Competitor List'!O76</f>
        <v>411</v>
      </c>
      <c r="B78" s="426" t="s">
        <v>375</v>
      </c>
      <c r="C78" s="422">
        <f>'Competitor List'!B76</f>
        <v>0</v>
      </c>
      <c r="D78" s="488">
        <f>IF('LIGHT GUN'!AE97&gt;0,'LIGHT GUN'!AE97,0)</f>
        <v>0</v>
      </c>
      <c r="E78" s="426" t="s">
        <v>3</v>
      </c>
      <c r="F78" s="422">
        <f>'Competitor List'!C76</f>
        <v>0</v>
      </c>
      <c r="G78" s="488">
        <f>IF('HEAVY GUN'!AE97&gt;0,'HEAVY GUN'!AE97,0)</f>
        <v>0</v>
      </c>
      <c r="H78" s="429">
        <f>IF('2-GUN'!P94:P94&gt;0,'2-GUN'!P94:P94,0)</f>
        <v>0</v>
      </c>
      <c r="I78" s="421">
        <f>IF('Competitor List'!D76="y",(D78+G78+H78),0)</f>
        <v>0</v>
      </c>
    </row>
    <row r="79" spans="1:9" x14ac:dyDescent="0.35">
      <c r="A79" s="423">
        <f>'Competitor List'!O77</f>
        <v>412</v>
      </c>
      <c r="B79" s="426" t="s">
        <v>375</v>
      </c>
      <c r="C79" s="422">
        <f>'Competitor List'!B77</f>
        <v>0</v>
      </c>
      <c r="D79" s="488">
        <f>IF('LIGHT GUN'!AE98&gt;0,'LIGHT GUN'!AE98,0)</f>
        <v>0</v>
      </c>
      <c r="E79" s="426" t="s">
        <v>3</v>
      </c>
      <c r="F79" s="422">
        <f>'Competitor List'!C77</f>
        <v>0</v>
      </c>
      <c r="G79" s="488">
        <f>IF('HEAVY GUN'!AE98&gt;0,'HEAVY GUN'!AE98,0)</f>
        <v>0</v>
      </c>
      <c r="H79" s="429">
        <f>IF('2-GUN'!P95:P95&gt;0,'2-GUN'!P95:P95,0)</f>
        <v>0</v>
      </c>
      <c r="I79" s="421">
        <f>IF('Competitor List'!D77="y",(D79+G79+H79),0)</f>
        <v>0</v>
      </c>
    </row>
    <row r="80" spans="1:9" x14ac:dyDescent="0.35">
      <c r="A80" s="423">
        <f>'Competitor List'!O78</f>
        <v>413</v>
      </c>
      <c r="B80" s="426" t="s">
        <v>375</v>
      </c>
      <c r="C80" s="422">
        <f>'Competitor List'!B78</f>
        <v>0</v>
      </c>
      <c r="D80" s="488">
        <f>IF('LIGHT GUN'!AE99&gt;0,'LIGHT GUN'!AE99,0)</f>
        <v>0</v>
      </c>
      <c r="E80" s="426" t="s">
        <v>3</v>
      </c>
      <c r="F80" s="422">
        <f>'Competitor List'!C78</f>
        <v>0</v>
      </c>
      <c r="G80" s="488">
        <f>IF('HEAVY GUN'!AE99&gt;0,'HEAVY GUN'!AE99,0)</f>
        <v>0</v>
      </c>
      <c r="H80" s="429">
        <f>IF('2-GUN'!P96:P96&gt;0,'2-GUN'!P96:P96,0)</f>
        <v>0</v>
      </c>
      <c r="I80" s="421">
        <f>IF('Competitor List'!D78="y",(D80+G80+H80),0)</f>
        <v>0</v>
      </c>
    </row>
    <row r="81" spans="1:9" x14ac:dyDescent="0.35">
      <c r="A81" s="423">
        <f>'Competitor List'!O79</f>
        <v>414</v>
      </c>
      <c r="B81" s="426" t="s">
        <v>375</v>
      </c>
      <c r="C81" s="422">
        <f>'Competitor List'!B79</f>
        <v>0</v>
      </c>
      <c r="D81" s="488">
        <f>IF('LIGHT GUN'!AE100&gt;0,'LIGHT GUN'!AE100,0)</f>
        <v>0</v>
      </c>
      <c r="E81" s="426" t="s">
        <v>3</v>
      </c>
      <c r="F81" s="422">
        <f>'Competitor List'!C79</f>
        <v>0</v>
      </c>
      <c r="G81" s="488">
        <f>IF('HEAVY GUN'!AE100&gt;0,'HEAVY GUN'!AE100,0)</f>
        <v>0</v>
      </c>
      <c r="H81" s="429">
        <f>IF('2-GUN'!P97:P97&gt;0,'2-GUN'!P97:P97,0)</f>
        <v>0</v>
      </c>
      <c r="I81" s="421">
        <f>IF('Competitor List'!D79="y",(D81+G81+H81),0)</f>
        <v>0</v>
      </c>
    </row>
    <row r="82" spans="1:9" x14ac:dyDescent="0.35">
      <c r="A82" s="423">
        <f>'Competitor List'!O80</f>
        <v>415</v>
      </c>
      <c r="B82" s="426" t="s">
        <v>375</v>
      </c>
      <c r="C82" s="422">
        <f>'Competitor List'!B80</f>
        <v>0</v>
      </c>
      <c r="D82" s="488">
        <f>IF('LIGHT GUN'!AE101&gt;0,'LIGHT GUN'!AE101,0)</f>
        <v>0</v>
      </c>
      <c r="E82" s="426" t="s">
        <v>3</v>
      </c>
      <c r="F82" s="422">
        <f>'Competitor List'!C80</f>
        <v>0</v>
      </c>
      <c r="G82" s="488">
        <f>IF('HEAVY GUN'!AE101&gt;0,'HEAVY GUN'!AE101,0)</f>
        <v>0</v>
      </c>
      <c r="H82" s="429">
        <f>IF('2-GUN'!P98:P98&gt;0,'2-GUN'!P98:P98,0)</f>
        <v>0</v>
      </c>
      <c r="I82" s="421">
        <f>IF('Competitor List'!D80="y",(D82+G82+H82),0)</f>
        <v>0</v>
      </c>
    </row>
    <row r="83" spans="1:9" x14ac:dyDescent="0.35">
      <c r="A83" s="423">
        <f>'Competitor List'!O81</f>
        <v>416</v>
      </c>
      <c r="B83" s="426" t="s">
        <v>375</v>
      </c>
      <c r="C83" s="422">
        <f>'Competitor List'!B81</f>
        <v>0</v>
      </c>
      <c r="D83" s="488">
        <f>IF('LIGHT GUN'!AE102&gt;0,'LIGHT GUN'!AE102,0)</f>
        <v>0</v>
      </c>
      <c r="E83" s="426" t="s">
        <v>3</v>
      </c>
      <c r="F83" s="422">
        <f>'Competitor List'!C81</f>
        <v>0</v>
      </c>
      <c r="G83" s="488">
        <f>IF('HEAVY GUN'!AE102&gt;0,'HEAVY GUN'!AE102,0)</f>
        <v>0</v>
      </c>
      <c r="H83" s="429">
        <f>IF('2-GUN'!P99:P99&gt;0,'2-GUN'!P99:P99,0)</f>
        <v>0</v>
      </c>
      <c r="I83" s="421">
        <f>IF('Competitor List'!D81="y",(D83+G83+H83),0)</f>
        <v>0</v>
      </c>
    </row>
    <row r="84" spans="1:9" x14ac:dyDescent="0.35">
      <c r="A84" s="423">
        <f>'Competitor List'!O82</f>
        <v>417</v>
      </c>
      <c r="B84" s="426" t="s">
        <v>375</v>
      </c>
      <c r="C84" s="422">
        <f>'Competitor List'!B82</f>
        <v>0</v>
      </c>
      <c r="D84" s="488">
        <f>IF('LIGHT GUN'!AE103&gt;0,'LIGHT GUN'!AE103,0)</f>
        <v>0</v>
      </c>
      <c r="E84" s="426" t="s">
        <v>3</v>
      </c>
      <c r="F84" s="422">
        <f>'Competitor List'!C82</f>
        <v>0</v>
      </c>
      <c r="G84" s="488">
        <f>IF('HEAVY GUN'!AE103&gt;0,'HEAVY GUN'!AE103,0)</f>
        <v>0</v>
      </c>
      <c r="H84" s="429">
        <f>IF('2-GUN'!P100:P100&gt;0,'2-GUN'!P100:P100,0)</f>
        <v>0</v>
      </c>
      <c r="I84" s="421">
        <f>IF('Competitor List'!D82="y",(D84+G84+H84),0)</f>
        <v>0</v>
      </c>
    </row>
    <row r="85" spans="1:9" x14ac:dyDescent="0.35">
      <c r="A85" s="423">
        <f>'Competitor List'!O83</f>
        <v>418</v>
      </c>
      <c r="B85" s="426" t="s">
        <v>375</v>
      </c>
      <c r="C85" s="422">
        <f>'Competitor List'!B83</f>
        <v>0</v>
      </c>
      <c r="D85" s="488">
        <f>IF('LIGHT GUN'!AE104&gt;0,'LIGHT GUN'!AE104,0)</f>
        <v>0</v>
      </c>
      <c r="E85" s="426" t="s">
        <v>3</v>
      </c>
      <c r="F85" s="422">
        <f>'Competitor List'!C83</f>
        <v>0</v>
      </c>
      <c r="G85" s="488">
        <f>IF('HEAVY GUN'!AE104&gt;0,'HEAVY GUN'!AE104,0)</f>
        <v>0</v>
      </c>
      <c r="H85" s="429">
        <f>IF('2-GUN'!P101:P101&gt;0,'2-GUN'!P101:P101,0)</f>
        <v>0</v>
      </c>
      <c r="I85" s="421">
        <f>IF('Competitor List'!D83="y",(D85+G85+H85),0)</f>
        <v>0</v>
      </c>
    </row>
    <row r="86" spans="1:9" x14ac:dyDescent="0.35">
      <c r="A86" s="423">
        <f>'Competitor List'!O84</f>
        <v>419</v>
      </c>
      <c r="B86" s="426" t="s">
        <v>375</v>
      </c>
      <c r="C86" s="422">
        <f>'Competitor List'!B84</f>
        <v>0</v>
      </c>
      <c r="D86" s="488">
        <f>IF('LIGHT GUN'!AE105&gt;0,'LIGHT GUN'!AE105,0)</f>
        <v>0</v>
      </c>
      <c r="E86" s="426" t="s">
        <v>3</v>
      </c>
      <c r="F86" s="422">
        <f>'Competitor List'!C84</f>
        <v>0</v>
      </c>
      <c r="G86" s="488">
        <f>IF('HEAVY GUN'!AE105&gt;0,'HEAVY GUN'!AE105,0)</f>
        <v>0</v>
      </c>
      <c r="H86" s="429">
        <f>IF('2-GUN'!P102:P102&gt;0,'2-GUN'!P102:P102,0)</f>
        <v>0</v>
      </c>
      <c r="I86" s="421">
        <f>IF('Competitor List'!D84="y",(D86+G86+H86),0)</f>
        <v>0</v>
      </c>
    </row>
    <row r="87" spans="1:9" x14ac:dyDescent="0.35">
      <c r="A87" s="423">
        <f>'Competitor List'!O85</f>
        <v>420</v>
      </c>
      <c r="B87" s="426" t="s">
        <v>375</v>
      </c>
      <c r="C87" s="422">
        <f>'Competitor List'!B85</f>
        <v>0</v>
      </c>
      <c r="D87" s="488">
        <f>IF('LIGHT GUN'!AE106&gt;0,'LIGHT GUN'!AE106,0)</f>
        <v>0</v>
      </c>
      <c r="E87" s="426" t="s">
        <v>3</v>
      </c>
      <c r="F87" s="422">
        <f>'Competitor List'!C85</f>
        <v>0</v>
      </c>
      <c r="G87" s="488">
        <f>IF('HEAVY GUN'!AE106&gt;0,'HEAVY GUN'!AE106,0)</f>
        <v>0</v>
      </c>
      <c r="H87" s="429">
        <f>IF('2-GUN'!P103:P103&gt;0,'2-GUN'!P103:P103,0)</f>
        <v>0</v>
      </c>
      <c r="I87" s="421">
        <f>IF('Competitor List'!D85="y",(D87+G87+H87),0)</f>
        <v>0</v>
      </c>
    </row>
    <row r="88" spans="1:9" x14ac:dyDescent="0.35">
      <c r="A88" s="423">
        <f>'Competitor List'!O86</f>
        <v>501</v>
      </c>
      <c r="B88" s="426" t="s">
        <v>375</v>
      </c>
      <c r="C88" s="422">
        <f>'Competitor List'!B86</f>
        <v>0</v>
      </c>
      <c r="D88" s="488">
        <f>IF('LIGHT GUN'!AE107&gt;0,'LIGHT GUN'!AE107,0)</f>
        <v>0</v>
      </c>
      <c r="E88" s="426" t="s">
        <v>3</v>
      </c>
      <c r="F88" s="422">
        <f>'Competitor List'!C86</f>
        <v>0</v>
      </c>
      <c r="G88" s="488">
        <f>IF('HEAVY GUN'!AE107&gt;0,'HEAVY GUN'!AE107,0)</f>
        <v>0</v>
      </c>
      <c r="H88" s="429">
        <f>IF('2-GUN'!P104:P104&gt;0,'2-GUN'!P104:P104,0)</f>
        <v>0</v>
      </c>
      <c r="I88" s="421">
        <f>IF('Competitor List'!D86="y",(D88+G88+H88),0)</f>
        <v>0</v>
      </c>
    </row>
    <row r="89" spans="1:9" x14ac:dyDescent="0.35">
      <c r="A89" s="423">
        <f>'Competitor List'!O87</f>
        <v>502</v>
      </c>
      <c r="B89" s="426" t="s">
        <v>375</v>
      </c>
      <c r="C89" s="422">
        <f>'Competitor List'!B87</f>
        <v>0</v>
      </c>
      <c r="D89" s="488">
        <f>IF('LIGHT GUN'!AE108&gt;0,'LIGHT GUN'!AE108,0)</f>
        <v>0</v>
      </c>
      <c r="E89" s="426" t="s">
        <v>3</v>
      </c>
      <c r="F89" s="422">
        <f>'Competitor List'!C87</f>
        <v>0</v>
      </c>
      <c r="G89" s="488">
        <f>IF('HEAVY GUN'!AE108&gt;0,'HEAVY GUN'!AE108,0)</f>
        <v>0</v>
      </c>
      <c r="H89" s="429">
        <f>IF('2-GUN'!P105:P105&gt;0,'2-GUN'!P105:P105,0)</f>
        <v>0</v>
      </c>
      <c r="I89" s="421">
        <f>IF('Competitor List'!D87="y",(D89+G89+H89),0)</f>
        <v>0</v>
      </c>
    </row>
    <row r="90" spans="1:9" x14ac:dyDescent="0.35">
      <c r="A90" s="423">
        <f>'Competitor List'!O88</f>
        <v>503</v>
      </c>
      <c r="B90" s="426" t="s">
        <v>375</v>
      </c>
      <c r="C90" s="422">
        <f>'Competitor List'!B88</f>
        <v>0</v>
      </c>
      <c r="D90" s="488">
        <f>IF('LIGHT GUN'!AE109&gt;0,'LIGHT GUN'!AE109,0)</f>
        <v>0</v>
      </c>
      <c r="E90" s="426" t="s">
        <v>3</v>
      </c>
      <c r="F90" s="422">
        <f>'Competitor List'!C88</f>
        <v>0</v>
      </c>
      <c r="G90" s="488">
        <f>IF('HEAVY GUN'!AE109&gt;0,'HEAVY GUN'!AE109,0)</f>
        <v>0</v>
      </c>
      <c r="H90" s="429">
        <f>IF('2-GUN'!P106:P106&gt;0,'2-GUN'!P106:P106,0)</f>
        <v>0</v>
      </c>
      <c r="I90" s="421">
        <f>IF('Competitor List'!D88="y",(D90+G90+H90),0)</f>
        <v>0</v>
      </c>
    </row>
    <row r="91" spans="1:9" x14ac:dyDescent="0.35">
      <c r="A91" s="423">
        <f>'Competitor List'!O89</f>
        <v>504</v>
      </c>
      <c r="B91" s="426" t="s">
        <v>375</v>
      </c>
      <c r="C91" s="422">
        <f>'Competitor List'!B89</f>
        <v>0</v>
      </c>
      <c r="D91" s="488">
        <f>IF('LIGHT GUN'!AE110&gt;0,'LIGHT GUN'!AE110,0)</f>
        <v>0</v>
      </c>
      <c r="E91" s="426" t="s">
        <v>3</v>
      </c>
      <c r="F91" s="422">
        <f>'Competitor List'!C89</f>
        <v>0</v>
      </c>
      <c r="G91" s="488">
        <f>IF('HEAVY GUN'!AE110&gt;0,'HEAVY GUN'!AE110,0)</f>
        <v>0</v>
      </c>
      <c r="H91" s="429">
        <f>IF('2-GUN'!P107:P107&gt;0,'2-GUN'!P107:P107,0)</f>
        <v>0</v>
      </c>
      <c r="I91" s="421">
        <f>IF('Competitor List'!D89="y",(D91+G91+H91),0)</f>
        <v>0</v>
      </c>
    </row>
    <row r="92" spans="1:9" x14ac:dyDescent="0.35">
      <c r="A92" s="423">
        <f>'Competitor List'!O90</f>
        <v>505</v>
      </c>
      <c r="B92" s="426" t="s">
        <v>375</v>
      </c>
      <c r="C92" s="422">
        <f>'Competitor List'!B90</f>
        <v>0</v>
      </c>
      <c r="D92" s="488">
        <f>IF('LIGHT GUN'!AE111&gt;0,'LIGHT GUN'!AE111,0)</f>
        <v>0</v>
      </c>
      <c r="E92" s="426" t="s">
        <v>3</v>
      </c>
      <c r="F92" s="422">
        <f>'Competitor List'!C90</f>
        <v>0</v>
      </c>
      <c r="G92" s="488">
        <f>IF('HEAVY GUN'!AE111&gt;0,'HEAVY GUN'!AE111,0)</f>
        <v>0</v>
      </c>
      <c r="H92" s="429">
        <f>IF('2-GUN'!P108:P108&gt;0,'2-GUN'!P108:P108,0)</f>
        <v>0</v>
      </c>
      <c r="I92" s="421">
        <f>IF('Competitor List'!D90="y",(D92+G92+H92),0)</f>
        <v>0</v>
      </c>
    </row>
    <row r="93" spans="1:9" x14ac:dyDescent="0.35">
      <c r="A93" s="423">
        <f>'Competitor List'!O91</f>
        <v>506</v>
      </c>
      <c r="B93" s="426" t="s">
        <v>375</v>
      </c>
      <c r="C93" s="422">
        <f>'Competitor List'!B91</f>
        <v>0</v>
      </c>
      <c r="D93" s="488">
        <f>IF('LIGHT GUN'!AE112&gt;0,'LIGHT GUN'!AE112,0)</f>
        <v>0</v>
      </c>
      <c r="E93" s="426" t="s">
        <v>3</v>
      </c>
      <c r="F93" s="422">
        <f>'Competitor List'!C91</f>
        <v>0</v>
      </c>
      <c r="G93" s="488">
        <f>IF('HEAVY GUN'!AE112&gt;0,'HEAVY GUN'!AE112,0)</f>
        <v>0</v>
      </c>
      <c r="H93" s="429">
        <f>IF('2-GUN'!P109:P109&gt;0,'2-GUN'!P109:P109,0)</f>
        <v>0</v>
      </c>
      <c r="I93" s="421">
        <f>IF('Competitor List'!D91="y",(D93+G93+H93),0)</f>
        <v>0</v>
      </c>
    </row>
    <row r="94" spans="1:9" x14ac:dyDescent="0.35">
      <c r="A94" s="423">
        <f>'Competitor List'!O92</f>
        <v>507</v>
      </c>
      <c r="B94" s="426" t="s">
        <v>375</v>
      </c>
      <c r="C94" s="422">
        <f>'Competitor List'!B92</f>
        <v>0</v>
      </c>
      <c r="D94" s="488">
        <f>IF('LIGHT GUN'!AE113&gt;0,'LIGHT GUN'!AE113,0)</f>
        <v>0</v>
      </c>
      <c r="E94" s="426" t="s">
        <v>3</v>
      </c>
      <c r="F94" s="422">
        <f>'Competitor List'!C92</f>
        <v>0</v>
      </c>
      <c r="G94" s="488">
        <f>IF('HEAVY GUN'!AE113&gt;0,'HEAVY GUN'!AE113,0)</f>
        <v>0</v>
      </c>
      <c r="H94" s="429">
        <f>IF('2-GUN'!P110:P110&gt;0,'2-GUN'!P110:P110,0)</f>
        <v>0</v>
      </c>
      <c r="I94" s="421">
        <f>IF('Competitor List'!D92="y",(D94+G94+H94),0)</f>
        <v>0</v>
      </c>
    </row>
    <row r="95" spans="1:9" x14ac:dyDescent="0.35">
      <c r="A95" s="423">
        <f>'Competitor List'!O93</f>
        <v>508</v>
      </c>
      <c r="B95" s="426" t="s">
        <v>375</v>
      </c>
      <c r="C95" s="422">
        <f>'Competitor List'!B93</f>
        <v>0</v>
      </c>
      <c r="D95" s="488">
        <f>IF('LIGHT GUN'!AE114&gt;0,'LIGHT GUN'!AE114,0)</f>
        <v>0</v>
      </c>
      <c r="E95" s="426" t="s">
        <v>3</v>
      </c>
      <c r="F95" s="422">
        <f>'Competitor List'!C93</f>
        <v>0</v>
      </c>
      <c r="G95" s="488">
        <f>IF('HEAVY GUN'!AE114&gt;0,'HEAVY GUN'!AE114,0)</f>
        <v>0</v>
      </c>
      <c r="H95" s="429">
        <f>IF('2-GUN'!P111:P111&gt;0,'2-GUN'!P111:P111,0)</f>
        <v>0</v>
      </c>
      <c r="I95" s="421">
        <f>IF('Competitor List'!D93="y",(D95+G95+H95),0)</f>
        <v>0</v>
      </c>
    </row>
    <row r="96" spans="1:9" x14ac:dyDescent="0.35">
      <c r="A96" s="423">
        <f>'Competitor List'!O94</f>
        <v>509</v>
      </c>
      <c r="B96" s="426" t="s">
        <v>375</v>
      </c>
      <c r="C96" s="422">
        <f>'Competitor List'!B94</f>
        <v>0</v>
      </c>
      <c r="D96" s="488">
        <f>IF('LIGHT GUN'!AE115&gt;0,'LIGHT GUN'!AE115,0)</f>
        <v>0</v>
      </c>
      <c r="E96" s="426" t="s">
        <v>3</v>
      </c>
      <c r="F96" s="422">
        <f>'Competitor List'!C94</f>
        <v>0</v>
      </c>
      <c r="G96" s="488">
        <f>IF('HEAVY GUN'!AE115&gt;0,'HEAVY GUN'!AE115,0)</f>
        <v>0</v>
      </c>
      <c r="H96" s="429">
        <f>IF('2-GUN'!P112:P112&gt;0,'2-GUN'!P112:P112,0)</f>
        <v>0</v>
      </c>
      <c r="I96" s="421">
        <f>IF('Competitor List'!D94="y",(D96+G96+H96),0)</f>
        <v>0</v>
      </c>
    </row>
    <row r="97" spans="1:9" x14ac:dyDescent="0.35">
      <c r="A97" s="423">
        <f>'Competitor List'!O95</f>
        <v>510</v>
      </c>
      <c r="B97" s="426" t="s">
        <v>375</v>
      </c>
      <c r="C97" s="422">
        <f>'Competitor List'!B95</f>
        <v>0</v>
      </c>
      <c r="D97" s="488">
        <f>IF('LIGHT GUN'!AE116&gt;0,'LIGHT GUN'!AE116,0)</f>
        <v>0</v>
      </c>
      <c r="E97" s="426" t="s">
        <v>3</v>
      </c>
      <c r="F97" s="422">
        <f>'Competitor List'!C95</f>
        <v>0</v>
      </c>
      <c r="G97" s="488">
        <f>IF('HEAVY GUN'!AE116&gt;0,'HEAVY GUN'!AE116,0)</f>
        <v>0</v>
      </c>
      <c r="H97" s="429">
        <f>IF('2-GUN'!P113:P113&gt;0,'2-GUN'!P113:P113,0)</f>
        <v>0</v>
      </c>
      <c r="I97" s="421">
        <f>IF('Competitor List'!D95="y",(D97+G97+H97),0)</f>
        <v>0</v>
      </c>
    </row>
    <row r="98" spans="1:9" x14ac:dyDescent="0.35">
      <c r="A98" s="423">
        <f>'Competitor List'!O96</f>
        <v>511</v>
      </c>
      <c r="B98" s="426" t="s">
        <v>375</v>
      </c>
      <c r="C98" s="422">
        <f>'Competitor List'!B96</f>
        <v>0</v>
      </c>
      <c r="D98" s="488">
        <f>IF('LIGHT GUN'!AE117&gt;0,'LIGHT GUN'!AE117,0)</f>
        <v>0</v>
      </c>
      <c r="E98" s="426" t="s">
        <v>3</v>
      </c>
      <c r="F98" s="422">
        <f>'Competitor List'!C96</f>
        <v>0</v>
      </c>
      <c r="G98" s="488">
        <f>IF('HEAVY GUN'!AE117&gt;0,'HEAVY GUN'!AE117,0)</f>
        <v>0</v>
      </c>
      <c r="H98" s="429">
        <f>IF('2-GUN'!P114:P114&gt;0,'2-GUN'!P114:P114,0)</f>
        <v>0</v>
      </c>
      <c r="I98" s="421">
        <f>IF('Competitor List'!D96="y",(D98+G98+H98),0)</f>
        <v>0</v>
      </c>
    </row>
    <row r="99" spans="1:9" x14ac:dyDescent="0.35">
      <c r="A99" s="423">
        <f>'Competitor List'!O97</f>
        <v>512</v>
      </c>
      <c r="B99" s="426" t="s">
        <v>375</v>
      </c>
      <c r="C99" s="422">
        <f>'Competitor List'!B97</f>
        <v>0</v>
      </c>
      <c r="D99" s="488">
        <f>IF('LIGHT GUN'!AE118&gt;0,'LIGHT GUN'!AE118,0)</f>
        <v>0</v>
      </c>
      <c r="E99" s="426" t="s">
        <v>3</v>
      </c>
      <c r="F99" s="422">
        <f>'Competitor List'!C97</f>
        <v>0</v>
      </c>
      <c r="G99" s="488">
        <f>IF('HEAVY GUN'!AE118&gt;0,'HEAVY GUN'!AE118,0)</f>
        <v>0</v>
      </c>
      <c r="H99" s="429">
        <f>IF('2-GUN'!P115:P115&gt;0,'2-GUN'!P115:P115,0)</f>
        <v>0</v>
      </c>
      <c r="I99" s="421">
        <f>IF('Competitor List'!D97="y",(D99+G99+H99),0)</f>
        <v>0</v>
      </c>
    </row>
    <row r="100" spans="1:9" x14ac:dyDescent="0.35">
      <c r="A100" s="423">
        <f>'Competitor List'!O98</f>
        <v>513</v>
      </c>
      <c r="B100" s="426" t="s">
        <v>375</v>
      </c>
      <c r="C100" s="422">
        <f>'Competitor List'!B98</f>
        <v>0</v>
      </c>
      <c r="D100" s="488">
        <f>IF('LIGHT GUN'!AE119&gt;0,'LIGHT GUN'!AE119,0)</f>
        <v>0</v>
      </c>
      <c r="E100" s="426" t="s">
        <v>3</v>
      </c>
      <c r="F100" s="422">
        <f>'Competitor List'!C98</f>
        <v>0</v>
      </c>
      <c r="G100" s="488">
        <f>IF('HEAVY GUN'!AE119&gt;0,'HEAVY GUN'!AE119,0)</f>
        <v>0</v>
      </c>
      <c r="H100" s="429">
        <f>IF('2-GUN'!P116:P116&gt;0,'2-GUN'!P116:P116,0)</f>
        <v>0</v>
      </c>
      <c r="I100" s="421">
        <f>IF('Competitor List'!D98="y",(D100+G100+H100),0)</f>
        <v>0</v>
      </c>
    </row>
    <row r="101" spans="1:9" x14ac:dyDescent="0.35">
      <c r="A101" s="423">
        <f>'Competitor List'!O99</f>
        <v>514</v>
      </c>
      <c r="B101" s="426" t="s">
        <v>375</v>
      </c>
      <c r="C101" s="422">
        <f>'Competitor List'!B99</f>
        <v>0</v>
      </c>
      <c r="D101" s="488">
        <f>IF('LIGHT GUN'!AE120&gt;0,'LIGHT GUN'!AE120,0)</f>
        <v>0</v>
      </c>
      <c r="E101" s="426" t="s">
        <v>3</v>
      </c>
      <c r="F101" s="422">
        <f>'Competitor List'!C99</f>
        <v>0</v>
      </c>
      <c r="G101" s="488">
        <f>IF('HEAVY GUN'!AE120&gt;0,'HEAVY GUN'!AE120,0)</f>
        <v>0</v>
      </c>
      <c r="H101" s="429">
        <f>IF('2-GUN'!P117:P117&gt;0,'2-GUN'!P117:P117,0)</f>
        <v>0</v>
      </c>
      <c r="I101" s="421">
        <f>IF('Competitor List'!D99="y",(D101+G101+H101),0)</f>
        <v>0</v>
      </c>
    </row>
    <row r="102" spans="1:9" x14ac:dyDescent="0.35">
      <c r="A102" s="423">
        <f>'Competitor List'!O100</f>
        <v>515</v>
      </c>
      <c r="B102" s="426" t="s">
        <v>375</v>
      </c>
      <c r="C102" s="422">
        <f>'Competitor List'!B100</f>
        <v>0</v>
      </c>
      <c r="D102" s="488">
        <f>IF('LIGHT GUN'!AE121&gt;0,'LIGHT GUN'!AE121,0)</f>
        <v>0</v>
      </c>
      <c r="E102" s="426" t="s">
        <v>3</v>
      </c>
      <c r="F102" s="422">
        <f>'Competitor List'!C100</f>
        <v>0</v>
      </c>
      <c r="G102" s="488">
        <f>IF('HEAVY GUN'!AE121&gt;0,'HEAVY GUN'!AE121,0)</f>
        <v>0</v>
      </c>
      <c r="H102" s="429">
        <f>IF('2-GUN'!P118:P118&gt;0,'2-GUN'!P118:P118,0)</f>
        <v>0</v>
      </c>
      <c r="I102" s="421">
        <f>IF('Competitor List'!D100="y",(D102+G102+H102),0)</f>
        <v>0</v>
      </c>
    </row>
    <row r="103" spans="1:9" x14ac:dyDescent="0.35">
      <c r="A103" s="423">
        <f>'Competitor List'!O101</f>
        <v>516</v>
      </c>
      <c r="B103" s="426" t="s">
        <v>375</v>
      </c>
      <c r="C103" s="422">
        <f>'Competitor List'!B101</f>
        <v>0</v>
      </c>
      <c r="D103" s="488">
        <f>IF('LIGHT GUN'!AE122&gt;0,'LIGHT GUN'!AE122,0)</f>
        <v>0</v>
      </c>
      <c r="E103" s="426" t="s">
        <v>3</v>
      </c>
      <c r="F103" s="422">
        <f>'Competitor List'!C101</f>
        <v>0</v>
      </c>
      <c r="G103" s="488">
        <f>IF('HEAVY GUN'!AE122&gt;0,'HEAVY GUN'!AE122,0)</f>
        <v>0</v>
      </c>
      <c r="H103" s="429">
        <f>IF('2-GUN'!P119:P119&gt;0,'2-GUN'!P119:P119,0)</f>
        <v>0</v>
      </c>
      <c r="I103" s="421">
        <f>IF('Competitor List'!D101="y",(D103+G103+H103),0)</f>
        <v>0</v>
      </c>
    </row>
    <row r="104" spans="1:9" x14ac:dyDescent="0.35">
      <c r="A104" s="423">
        <f>'Competitor List'!O102</f>
        <v>517</v>
      </c>
      <c r="B104" s="426" t="s">
        <v>375</v>
      </c>
      <c r="C104" s="422">
        <f>'Competitor List'!B102</f>
        <v>0</v>
      </c>
      <c r="D104" s="488">
        <f>IF('LIGHT GUN'!AE123&gt;0,'LIGHT GUN'!AE123,0)</f>
        <v>0</v>
      </c>
      <c r="E104" s="426" t="s">
        <v>3</v>
      </c>
      <c r="F104" s="422">
        <f>'Competitor List'!C102</f>
        <v>0</v>
      </c>
      <c r="G104" s="488">
        <f>IF('HEAVY GUN'!AE123&gt;0,'HEAVY GUN'!AE123,0)</f>
        <v>0</v>
      </c>
      <c r="H104" s="429">
        <f>IF('2-GUN'!P120:P120&gt;0,'2-GUN'!P120:P120,0)</f>
        <v>0</v>
      </c>
      <c r="I104" s="421">
        <f>IF('Competitor List'!D102="y",(D104+G104+H104),0)</f>
        <v>0</v>
      </c>
    </row>
    <row r="105" spans="1:9" x14ac:dyDescent="0.35">
      <c r="A105" s="423">
        <f>'Competitor List'!O103</f>
        <v>518</v>
      </c>
      <c r="B105" s="426" t="s">
        <v>375</v>
      </c>
      <c r="C105" s="422">
        <f>'Competitor List'!B103</f>
        <v>0</v>
      </c>
      <c r="D105" s="488">
        <f>IF('LIGHT GUN'!AE124&gt;0,'LIGHT GUN'!AE124,0)</f>
        <v>0</v>
      </c>
      <c r="E105" s="426" t="s">
        <v>3</v>
      </c>
      <c r="F105" s="422">
        <f>'Competitor List'!C103</f>
        <v>0</v>
      </c>
      <c r="G105" s="488">
        <f>IF('HEAVY GUN'!AE124&gt;0,'HEAVY GUN'!AE124,0)</f>
        <v>0</v>
      </c>
      <c r="H105" s="429">
        <f>IF('2-GUN'!P121:P121&gt;0,'2-GUN'!P121:P121,0)</f>
        <v>0</v>
      </c>
      <c r="I105" s="421">
        <f>IF('Competitor List'!D103="y",(D105+G105+H105),0)</f>
        <v>0</v>
      </c>
    </row>
    <row r="106" spans="1:9" x14ac:dyDescent="0.35">
      <c r="A106" s="423">
        <f>'Competitor List'!O104</f>
        <v>519</v>
      </c>
      <c r="B106" s="426" t="s">
        <v>375</v>
      </c>
      <c r="C106" s="422">
        <f>'Competitor List'!B104</f>
        <v>0</v>
      </c>
      <c r="D106" s="488">
        <f>IF('LIGHT GUN'!AE125&gt;0,'LIGHT GUN'!AE125,0)</f>
        <v>0</v>
      </c>
      <c r="E106" s="426" t="s">
        <v>3</v>
      </c>
      <c r="F106" s="422">
        <f>'Competitor List'!C104</f>
        <v>0</v>
      </c>
      <c r="G106" s="488">
        <f>IF('HEAVY GUN'!AE125&gt;0,'HEAVY GUN'!AE125,0)</f>
        <v>0</v>
      </c>
      <c r="H106" s="429">
        <f>IF('2-GUN'!P122:P122&gt;0,'2-GUN'!P122:P122,0)</f>
        <v>0</v>
      </c>
      <c r="I106" s="421">
        <f>IF('Competitor List'!D104="y",(D106+G106+H106),0)</f>
        <v>0</v>
      </c>
    </row>
    <row r="107" spans="1:9" x14ac:dyDescent="0.35">
      <c r="A107" s="423">
        <f>'Competitor List'!O105</f>
        <v>520</v>
      </c>
      <c r="B107" s="426" t="s">
        <v>375</v>
      </c>
      <c r="C107" s="422">
        <f>'Competitor List'!B105</f>
        <v>0</v>
      </c>
      <c r="D107" s="488">
        <f>IF('LIGHT GUN'!AE126&gt;0,'LIGHT GUN'!AE126,0)</f>
        <v>0</v>
      </c>
      <c r="E107" s="426" t="s">
        <v>3</v>
      </c>
      <c r="F107" s="422">
        <f>'Competitor List'!C105</f>
        <v>0</v>
      </c>
      <c r="G107" s="488">
        <f>IF('HEAVY GUN'!AE126&gt;0,'HEAVY GUN'!AE126,0)</f>
        <v>0</v>
      </c>
      <c r="H107" s="429">
        <f>IF('2-GUN'!P123:P123&gt;0,'2-GUN'!P123:P123,0)</f>
        <v>0</v>
      </c>
      <c r="I107" s="421">
        <f>IF('Competitor List'!D105="y",(D107+G107+H107),0)</f>
        <v>0</v>
      </c>
    </row>
    <row r="108" spans="1:9" x14ac:dyDescent="0.35">
      <c r="A108" s="423">
        <f>'Competitor List'!O106</f>
        <v>601</v>
      </c>
      <c r="B108" s="426" t="s">
        <v>375</v>
      </c>
      <c r="C108" s="422">
        <f>'Competitor List'!B106</f>
        <v>0</v>
      </c>
      <c r="D108" s="488">
        <f>IF('LIGHT GUN'!AE127&gt;0,'LIGHT GUN'!AE127,0)</f>
        <v>0</v>
      </c>
      <c r="E108" s="426" t="s">
        <v>3</v>
      </c>
      <c r="F108" s="422">
        <f>'Competitor List'!C106</f>
        <v>0</v>
      </c>
      <c r="G108" s="488">
        <f>IF('HEAVY GUN'!AE127&gt;0,'HEAVY GUN'!AE127,0)</f>
        <v>0</v>
      </c>
      <c r="H108" s="429">
        <f>IF('2-GUN'!P124:P124&gt;0,'2-GUN'!P124:P124,0)</f>
        <v>0</v>
      </c>
      <c r="I108" s="421">
        <f>IF('Competitor List'!D106="y",(D108+G108+H108),0)</f>
        <v>0</v>
      </c>
    </row>
    <row r="109" spans="1:9" x14ac:dyDescent="0.35">
      <c r="A109" s="423">
        <f>'Competitor List'!O107</f>
        <v>602</v>
      </c>
      <c r="B109" s="426" t="s">
        <v>375</v>
      </c>
      <c r="C109" s="422">
        <f>'Competitor List'!B107</f>
        <v>0</v>
      </c>
      <c r="D109" s="488">
        <f>IF('LIGHT GUN'!AE128&gt;0,'LIGHT GUN'!AE128,0)</f>
        <v>0</v>
      </c>
      <c r="E109" s="426" t="s">
        <v>3</v>
      </c>
      <c r="F109" s="422">
        <f>'Competitor List'!C107</f>
        <v>0</v>
      </c>
      <c r="G109" s="488">
        <f>IF('HEAVY GUN'!AE128&gt;0,'HEAVY GUN'!AE128,0)</f>
        <v>0</v>
      </c>
      <c r="H109" s="429">
        <f>IF('2-GUN'!P125:P125&gt;0,'2-GUN'!P125:P125,0)</f>
        <v>0</v>
      </c>
      <c r="I109" s="421">
        <f>IF('Competitor List'!D107="y",(D109+G109+H109),0)</f>
        <v>0</v>
      </c>
    </row>
    <row r="110" spans="1:9" x14ac:dyDescent="0.35">
      <c r="A110" s="423">
        <f>'Competitor List'!O108</f>
        <v>603</v>
      </c>
      <c r="B110" s="426" t="s">
        <v>375</v>
      </c>
      <c r="C110" s="422">
        <f>'Competitor List'!B108</f>
        <v>0</v>
      </c>
      <c r="D110" s="488">
        <f>IF('LIGHT GUN'!AE129&gt;0,'LIGHT GUN'!AE129,0)</f>
        <v>0</v>
      </c>
      <c r="E110" s="426" t="s">
        <v>3</v>
      </c>
      <c r="F110" s="422">
        <f>'Competitor List'!C108</f>
        <v>0</v>
      </c>
      <c r="G110" s="488">
        <f>IF('HEAVY GUN'!AE129&gt;0,'HEAVY GUN'!AE129,0)</f>
        <v>0</v>
      </c>
      <c r="H110" s="429">
        <f>IF('2-GUN'!P126:P126&gt;0,'2-GUN'!P126:P126,0)</f>
        <v>0</v>
      </c>
      <c r="I110" s="421">
        <f>IF('Competitor List'!D108="y",(D110+G110+H110),0)</f>
        <v>0</v>
      </c>
    </row>
    <row r="111" spans="1:9" x14ac:dyDescent="0.35">
      <c r="A111" s="423">
        <f>'Competitor List'!O109</f>
        <v>604</v>
      </c>
      <c r="B111" s="426" t="s">
        <v>375</v>
      </c>
      <c r="C111" s="422">
        <f>'Competitor List'!B109</f>
        <v>0</v>
      </c>
      <c r="D111" s="488">
        <f>IF('LIGHT GUN'!AE130&gt;0,'LIGHT GUN'!AE130,0)</f>
        <v>0</v>
      </c>
      <c r="E111" s="426" t="s">
        <v>3</v>
      </c>
      <c r="F111" s="422">
        <f>'Competitor List'!C109</f>
        <v>0</v>
      </c>
      <c r="G111" s="488">
        <f>IF('HEAVY GUN'!AE130&gt;0,'HEAVY GUN'!AE130,0)</f>
        <v>0</v>
      </c>
      <c r="H111" s="429">
        <f>IF('2-GUN'!P127:P127&gt;0,'2-GUN'!P127:P127,0)</f>
        <v>0</v>
      </c>
      <c r="I111" s="421">
        <f>IF('Competitor List'!D109="y",(D111+G111+H111),0)</f>
        <v>0</v>
      </c>
    </row>
    <row r="112" spans="1:9" x14ac:dyDescent="0.35">
      <c r="A112" s="423">
        <f>'Competitor List'!O110</f>
        <v>605</v>
      </c>
      <c r="B112" s="426" t="s">
        <v>375</v>
      </c>
      <c r="C112" s="422">
        <f>'Competitor List'!B110</f>
        <v>0</v>
      </c>
      <c r="D112" s="488">
        <f>IF('LIGHT GUN'!AE131&gt;0,'LIGHT GUN'!AE131,0)</f>
        <v>0</v>
      </c>
      <c r="E112" s="426" t="s">
        <v>3</v>
      </c>
      <c r="F112" s="422">
        <f>'Competitor List'!C110</f>
        <v>0</v>
      </c>
      <c r="G112" s="488">
        <f>IF('HEAVY GUN'!AE131&gt;0,'HEAVY GUN'!AE131,0)</f>
        <v>0</v>
      </c>
      <c r="H112" s="429">
        <f>IF('2-GUN'!P128:P128&gt;0,'2-GUN'!P128:P128,0)</f>
        <v>0</v>
      </c>
      <c r="I112" s="421">
        <f>IF('Competitor List'!D110="y",(D112+G112+H112),0)</f>
        <v>0</v>
      </c>
    </row>
    <row r="113" spans="1:9" x14ac:dyDescent="0.35">
      <c r="A113" s="423">
        <f>'Competitor List'!O111</f>
        <v>606</v>
      </c>
      <c r="B113" s="426" t="s">
        <v>375</v>
      </c>
      <c r="C113" s="422">
        <f>'Competitor List'!B111</f>
        <v>0</v>
      </c>
      <c r="D113" s="488">
        <f>IF('LIGHT GUN'!AE132&gt;0,'LIGHT GUN'!AE132,0)</f>
        <v>0</v>
      </c>
      <c r="E113" s="426" t="s">
        <v>3</v>
      </c>
      <c r="F113" s="422">
        <f>'Competitor List'!C111</f>
        <v>0</v>
      </c>
      <c r="G113" s="488">
        <f>IF('HEAVY GUN'!AE132&gt;0,'HEAVY GUN'!AE132,0)</f>
        <v>0</v>
      </c>
      <c r="H113" s="429">
        <f>IF('2-GUN'!P129:P129&gt;0,'2-GUN'!P129:P129,0)</f>
        <v>0</v>
      </c>
      <c r="I113" s="421">
        <f>IF('Competitor List'!D111="y",(D113+G113+H113),0)</f>
        <v>0</v>
      </c>
    </row>
    <row r="114" spans="1:9" x14ac:dyDescent="0.35">
      <c r="A114" s="423">
        <f>'Competitor List'!O112</f>
        <v>607</v>
      </c>
      <c r="B114" s="426" t="s">
        <v>375</v>
      </c>
      <c r="C114" s="422">
        <f>'Competitor List'!B112</f>
        <v>0</v>
      </c>
      <c r="D114" s="488">
        <f>IF('LIGHT GUN'!AE133&gt;0,'LIGHT GUN'!AE133,0)</f>
        <v>0</v>
      </c>
      <c r="E114" s="426" t="s">
        <v>3</v>
      </c>
      <c r="F114" s="422">
        <f>'Competitor List'!C112</f>
        <v>0</v>
      </c>
      <c r="G114" s="488">
        <f>IF('HEAVY GUN'!AE133&gt;0,'HEAVY GUN'!AE133,0)</f>
        <v>0</v>
      </c>
      <c r="H114" s="429">
        <f>IF('2-GUN'!P130:P130&gt;0,'2-GUN'!P130:P130,0)</f>
        <v>0</v>
      </c>
      <c r="I114" s="421">
        <f>IF('Competitor List'!D112="y",(D114+G114+H114),0)</f>
        <v>0</v>
      </c>
    </row>
    <row r="115" spans="1:9" x14ac:dyDescent="0.35">
      <c r="A115" s="423">
        <f>'Competitor List'!O113</f>
        <v>608</v>
      </c>
      <c r="B115" s="426" t="s">
        <v>375</v>
      </c>
      <c r="C115" s="422">
        <f>'Competitor List'!B113</f>
        <v>0</v>
      </c>
      <c r="D115" s="488">
        <f>IF('LIGHT GUN'!AE134&gt;0,'LIGHT GUN'!AE134,0)</f>
        <v>0</v>
      </c>
      <c r="E115" s="426" t="s">
        <v>3</v>
      </c>
      <c r="F115" s="422">
        <f>'Competitor List'!C113</f>
        <v>0</v>
      </c>
      <c r="G115" s="488">
        <f>IF('HEAVY GUN'!AE134&gt;0,'HEAVY GUN'!AE134,0)</f>
        <v>0</v>
      </c>
      <c r="H115" s="429">
        <f>IF('2-GUN'!P131:P131&gt;0,'2-GUN'!P131:P131,0)</f>
        <v>0</v>
      </c>
      <c r="I115" s="421">
        <f>IF('Competitor List'!D113="y",(D115+G115+H115),0)</f>
        <v>0</v>
      </c>
    </row>
    <row r="116" spans="1:9" x14ac:dyDescent="0.35">
      <c r="A116" s="423">
        <f>'Competitor List'!O114</f>
        <v>609</v>
      </c>
      <c r="B116" s="426" t="s">
        <v>375</v>
      </c>
      <c r="C116" s="422">
        <f>'Competitor List'!B114</f>
        <v>0</v>
      </c>
      <c r="D116" s="488">
        <f>IF('LIGHT GUN'!AE135&gt;0,'LIGHT GUN'!AE135,0)</f>
        <v>0</v>
      </c>
      <c r="E116" s="426" t="s">
        <v>3</v>
      </c>
      <c r="F116" s="422">
        <f>'Competitor List'!C114</f>
        <v>0</v>
      </c>
      <c r="G116" s="488">
        <f>IF('HEAVY GUN'!AE135&gt;0,'HEAVY GUN'!AE135,0)</f>
        <v>0</v>
      </c>
      <c r="H116" s="429">
        <f>IF('2-GUN'!P132:P132&gt;0,'2-GUN'!P132:P132,0)</f>
        <v>0</v>
      </c>
      <c r="I116" s="421">
        <f>IF('Competitor List'!D114="y",(D116+G116+H116),0)</f>
        <v>0</v>
      </c>
    </row>
    <row r="117" spans="1:9" x14ac:dyDescent="0.35">
      <c r="A117" s="423">
        <f>'Competitor List'!O115</f>
        <v>610</v>
      </c>
      <c r="B117" s="426" t="s">
        <v>375</v>
      </c>
      <c r="C117" s="422">
        <f>'Competitor List'!B115</f>
        <v>0</v>
      </c>
      <c r="D117" s="488">
        <f>IF('LIGHT GUN'!AE136&gt;0,'LIGHT GUN'!AE136,0)</f>
        <v>0</v>
      </c>
      <c r="E117" s="426" t="s">
        <v>3</v>
      </c>
      <c r="F117" s="422">
        <f>'Competitor List'!C115</f>
        <v>0</v>
      </c>
      <c r="G117" s="488">
        <f>IF('HEAVY GUN'!AE136&gt;0,'HEAVY GUN'!AE136,0)</f>
        <v>0</v>
      </c>
      <c r="H117" s="429">
        <f>IF('2-GUN'!P133:P133&gt;0,'2-GUN'!P133:P133,0)</f>
        <v>0</v>
      </c>
      <c r="I117" s="421">
        <f>IF('Competitor List'!D115="y",(D117+G117+H117),0)</f>
        <v>0</v>
      </c>
    </row>
    <row r="118" spans="1:9" x14ac:dyDescent="0.35">
      <c r="A118" s="423">
        <f>'Competitor List'!O116</f>
        <v>611</v>
      </c>
      <c r="B118" s="426" t="s">
        <v>375</v>
      </c>
      <c r="C118" s="422">
        <f>'Competitor List'!B116</f>
        <v>0</v>
      </c>
      <c r="D118" s="488">
        <f>IF('LIGHT GUN'!AE137&gt;0,'LIGHT GUN'!AE137,0)</f>
        <v>0</v>
      </c>
      <c r="E118" s="426" t="s">
        <v>3</v>
      </c>
      <c r="F118" s="422">
        <f>'Competitor List'!C116</f>
        <v>0</v>
      </c>
      <c r="G118" s="488">
        <f>IF('HEAVY GUN'!AE137&gt;0,'HEAVY GUN'!AE137,0)</f>
        <v>0</v>
      </c>
      <c r="H118" s="429">
        <f>IF('2-GUN'!P134:P134&gt;0,'2-GUN'!P134:P134,0)</f>
        <v>0</v>
      </c>
      <c r="I118" s="421">
        <f>IF('Competitor List'!D116="y",(D118+G118+H118),0)</f>
        <v>0</v>
      </c>
    </row>
    <row r="119" spans="1:9" x14ac:dyDescent="0.35">
      <c r="A119" s="423">
        <f>'Competitor List'!O117</f>
        <v>612</v>
      </c>
      <c r="B119" s="426" t="s">
        <v>375</v>
      </c>
      <c r="C119" s="422">
        <f>'Competitor List'!B117</f>
        <v>0</v>
      </c>
      <c r="D119" s="488">
        <f>IF('LIGHT GUN'!AE138&gt;0,'LIGHT GUN'!AE138,0)</f>
        <v>0</v>
      </c>
      <c r="E119" s="426" t="s">
        <v>3</v>
      </c>
      <c r="F119" s="422">
        <f>'Competitor List'!C117</f>
        <v>0</v>
      </c>
      <c r="G119" s="488">
        <f>IF('HEAVY GUN'!AE138&gt;0,'HEAVY GUN'!AE138,0)</f>
        <v>0</v>
      </c>
      <c r="H119" s="429">
        <f>IF('2-GUN'!P135:P135&gt;0,'2-GUN'!P135:P135,0)</f>
        <v>0</v>
      </c>
      <c r="I119" s="421">
        <f>IF('Competitor List'!D117="y",(D119+G119+H119),0)</f>
        <v>0</v>
      </c>
    </row>
    <row r="120" spans="1:9" x14ac:dyDescent="0.35">
      <c r="A120" s="423">
        <f>'Competitor List'!O118</f>
        <v>613</v>
      </c>
      <c r="B120" s="426" t="s">
        <v>375</v>
      </c>
      <c r="C120" s="422">
        <f>'Competitor List'!B118</f>
        <v>0</v>
      </c>
      <c r="D120" s="488">
        <f>IF('LIGHT GUN'!AE139&gt;0,'LIGHT GUN'!AE139,0)</f>
        <v>0</v>
      </c>
      <c r="E120" s="426" t="s">
        <v>3</v>
      </c>
      <c r="F120" s="422">
        <f>'Competitor List'!C118</f>
        <v>0</v>
      </c>
      <c r="G120" s="488">
        <f>IF('HEAVY GUN'!AE139&gt;0,'HEAVY GUN'!AE139,0)</f>
        <v>0</v>
      </c>
      <c r="H120" s="429">
        <f>IF('2-GUN'!P136:P136&gt;0,'2-GUN'!P136:P136,0)</f>
        <v>0</v>
      </c>
      <c r="I120" s="421">
        <f>IF('Competitor List'!D118="y",(D120+G120+H120),0)</f>
        <v>0</v>
      </c>
    </row>
    <row r="121" spans="1:9" x14ac:dyDescent="0.35">
      <c r="A121" s="423">
        <f>'Competitor List'!O119</f>
        <v>614</v>
      </c>
      <c r="B121" s="426" t="s">
        <v>375</v>
      </c>
      <c r="C121" s="422">
        <f>'Competitor List'!B119</f>
        <v>0</v>
      </c>
      <c r="D121" s="488">
        <f>IF('LIGHT GUN'!AE140&gt;0,'LIGHT GUN'!AE140,0)</f>
        <v>0</v>
      </c>
      <c r="E121" s="426" t="s">
        <v>3</v>
      </c>
      <c r="F121" s="422">
        <f>'Competitor List'!C119</f>
        <v>0</v>
      </c>
      <c r="G121" s="488">
        <f>IF('HEAVY GUN'!AE140&gt;0,'HEAVY GUN'!AE140,0)</f>
        <v>0</v>
      </c>
      <c r="H121" s="429">
        <f>IF('2-GUN'!P137:P137&gt;0,'2-GUN'!P137:P137,0)</f>
        <v>0</v>
      </c>
      <c r="I121" s="421">
        <f>IF('Competitor List'!D119="y",(D121+G121+H121),0)</f>
        <v>0</v>
      </c>
    </row>
    <row r="122" spans="1:9" x14ac:dyDescent="0.35">
      <c r="A122" s="423">
        <f>'Competitor List'!O120</f>
        <v>615</v>
      </c>
      <c r="B122" s="426" t="s">
        <v>375</v>
      </c>
      <c r="C122" s="422">
        <f>'Competitor List'!B120</f>
        <v>0</v>
      </c>
      <c r="D122" s="488">
        <f>IF('LIGHT GUN'!AE141&gt;0,'LIGHT GUN'!AE141,0)</f>
        <v>0</v>
      </c>
      <c r="E122" s="426" t="s">
        <v>3</v>
      </c>
      <c r="F122" s="422">
        <f>'Competitor List'!C120</f>
        <v>0</v>
      </c>
      <c r="G122" s="488">
        <f>IF('HEAVY GUN'!AE141&gt;0,'HEAVY GUN'!AE141,0)</f>
        <v>0</v>
      </c>
      <c r="H122" s="429">
        <f>IF('2-GUN'!P138:P138&gt;0,'2-GUN'!P138:P138,0)</f>
        <v>0</v>
      </c>
      <c r="I122" s="421">
        <f>IF('Competitor List'!D120="y",(D122+G122+H122),0)</f>
        <v>0</v>
      </c>
    </row>
    <row r="123" spans="1:9" x14ac:dyDescent="0.35">
      <c r="A123" s="423">
        <f>'Competitor List'!O121</f>
        <v>616</v>
      </c>
      <c r="B123" s="426" t="s">
        <v>375</v>
      </c>
      <c r="C123" s="422">
        <f>'Competitor List'!B121</f>
        <v>0</v>
      </c>
      <c r="D123" s="488">
        <f>IF('LIGHT GUN'!AE142&gt;0,'LIGHT GUN'!AE142,0)</f>
        <v>0</v>
      </c>
      <c r="E123" s="426" t="s">
        <v>3</v>
      </c>
      <c r="F123" s="422">
        <f>'Competitor List'!C121</f>
        <v>0</v>
      </c>
      <c r="G123" s="488">
        <f>IF('HEAVY GUN'!AE142&gt;0,'HEAVY GUN'!AE142,0)</f>
        <v>0</v>
      </c>
      <c r="H123" s="429">
        <f>IF('2-GUN'!P139:P139&gt;0,'2-GUN'!P139:P139,0)</f>
        <v>0</v>
      </c>
      <c r="I123" s="421">
        <f>IF('Competitor List'!D121="y",(D123+G123+H123),0)</f>
        <v>0</v>
      </c>
    </row>
    <row r="124" spans="1:9" x14ac:dyDescent="0.35">
      <c r="A124" s="423">
        <f>'Competitor List'!O122</f>
        <v>617</v>
      </c>
      <c r="B124" s="426" t="s">
        <v>375</v>
      </c>
      <c r="C124" s="422">
        <f>'Competitor List'!B122</f>
        <v>0</v>
      </c>
      <c r="D124" s="488">
        <f>IF('LIGHT GUN'!AE143&gt;0,'LIGHT GUN'!AE143,0)</f>
        <v>0</v>
      </c>
      <c r="E124" s="426" t="s">
        <v>3</v>
      </c>
      <c r="F124" s="422">
        <f>'Competitor List'!C122</f>
        <v>0</v>
      </c>
      <c r="G124" s="488">
        <f>IF('HEAVY GUN'!AE143&gt;0,'HEAVY GUN'!AE143,0)</f>
        <v>0</v>
      </c>
      <c r="H124" s="429">
        <f>IF('2-GUN'!P140:P140&gt;0,'2-GUN'!P140:P140,0)</f>
        <v>0</v>
      </c>
      <c r="I124" s="421">
        <f>IF('Competitor List'!D122="y",(D124+G124+H124),0)</f>
        <v>0</v>
      </c>
    </row>
    <row r="125" spans="1:9" x14ac:dyDescent="0.35">
      <c r="A125" s="423">
        <f>'Competitor List'!O123</f>
        <v>618</v>
      </c>
      <c r="B125" s="426" t="s">
        <v>375</v>
      </c>
      <c r="C125" s="422">
        <f>'Competitor List'!B123</f>
        <v>0</v>
      </c>
      <c r="D125" s="488">
        <f>IF('LIGHT GUN'!AE144&gt;0,'LIGHT GUN'!AE144,0)</f>
        <v>0</v>
      </c>
      <c r="E125" s="426" t="s">
        <v>3</v>
      </c>
      <c r="F125" s="422">
        <f>'Competitor List'!C123</f>
        <v>0</v>
      </c>
      <c r="G125" s="488">
        <f>IF('HEAVY GUN'!AE144&gt;0,'HEAVY GUN'!AE144,0)</f>
        <v>0</v>
      </c>
      <c r="H125" s="429">
        <f>IF('2-GUN'!P141:P141&gt;0,'2-GUN'!P141:P141,0)</f>
        <v>0</v>
      </c>
      <c r="I125" s="421">
        <f>IF('Competitor List'!D123="y",(D125+G125+H125),0)</f>
        <v>0</v>
      </c>
    </row>
    <row r="126" spans="1:9" x14ac:dyDescent="0.35">
      <c r="A126" s="423">
        <f>'Competitor List'!O124</f>
        <v>619</v>
      </c>
      <c r="B126" s="426" t="s">
        <v>375</v>
      </c>
      <c r="C126" s="422">
        <f>'Competitor List'!B124</f>
        <v>0</v>
      </c>
      <c r="D126" s="488">
        <f>IF('LIGHT GUN'!AE145&gt;0,'LIGHT GUN'!AE145,0)</f>
        <v>0</v>
      </c>
      <c r="E126" s="426" t="s">
        <v>3</v>
      </c>
      <c r="F126" s="422">
        <f>'Competitor List'!C124</f>
        <v>0</v>
      </c>
      <c r="G126" s="488">
        <f>IF('HEAVY GUN'!AE145&gt;0,'HEAVY GUN'!AE145,0)</f>
        <v>0</v>
      </c>
      <c r="H126" s="429">
        <f>IF('2-GUN'!P142:P142&gt;0,'2-GUN'!P142:P142,0)</f>
        <v>0</v>
      </c>
      <c r="I126" s="421">
        <f>IF('Competitor List'!D124="y",(D126+G126+H126),0)</f>
        <v>0</v>
      </c>
    </row>
    <row r="127" spans="1:9" x14ac:dyDescent="0.35">
      <c r="A127" s="423">
        <f>'Competitor List'!O125</f>
        <v>620</v>
      </c>
      <c r="B127" s="426" t="s">
        <v>375</v>
      </c>
      <c r="C127" s="422">
        <f>'Competitor List'!B125</f>
        <v>0</v>
      </c>
      <c r="D127" s="488">
        <f>IF('LIGHT GUN'!AE146&gt;0,'LIGHT GUN'!AE146,0)</f>
        <v>0</v>
      </c>
      <c r="E127" s="426" t="s">
        <v>3</v>
      </c>
      <c r="F127" s="422">
        <f>'Competitor List'!C125</f>
        <v>0</v>
      </c>
      <c r="G127" s="488">
        <f>IF('HEAVY GUN'!AE146&gt;0,'HEAVY GUN'!AE146,0)</f>
        <v>0</v>
      </c>
      <c r="H127" s="429">
        <f>IF('2-GUN'!P143:P143&gt;0,'2-GUN'!P143:P143,0)</f>
        <v>0</v>
      </c>
      <c r="I127" s="421">
        <f>IF('Competitor List'!D125="y",(D127+G127+H127),0)</f>
        <v>0</v>
      </c>
    </row>
    <row r="128" spans="1:9" x14ac:dyDescent="0.35">
      <c r="A128" s="423">
        <f>'Competitor List'!O126</f>
        <v>701</v>
      </c>
      <c r="B128" s="426" t="s">
        <v>375</v>
      </c>
      <c r="C128" s="422">
        <f>'Competitor List'!B126</f>
        <v>0</v>
      </c>
      <c r="D128" s="488">
        <f>IF('LIGHT GUN'!AE147&gt;0,'LIGHT GUN'!AE147,0)</f>
        <v>0</v>
      </c>
      <c r="E128" s="426" t="s">
        <v>3</v>
      </c>
      <c r="F128" s="422">
        <f>'Competitor List'!C126</f>
        <v>0</v>
      </c>
      <c r="G128" s="488">
        <f>IF('HEAVY GUN'!AE147&gt;0,'HEAVY GUN'!AE147,0)</f>
        <v>0</v>
      </c>
      <c r="H128" s="429">
        <f>IF('2-GUN'!P144:P144&gt;0,'2-GUN'!P144:P144,0)</f>
        <v>0</v>
      </c>
      <c r="I128" s="421">
        <f>IF('Competitor List'!D126="y",(D128+G128+H128),0)</f>
        <v>0</v>
      </c>
    </row>
    <row r="129" spans="1:9" x14ac:dyDescent="0.35">
      <c r="A129" s="423">
        <f>'Competitor List'!O127</f>
        <v>702</v>
      </c>
      <c r="B129" s="426" t="s">
        <v>375</v>
      </c>
      <c r="C129" s="422">
        <f>'Competitor List'!B127</f>
        <v>0</v>
      </c>
      <c r="D129" s="488">
        <f>IF('LIGHT GUN'!AE148&gt;0,'LIGHT GUN'!AE148,0)</f>
        <v>0</v>
      </c>
      <c r="E129" s="426" t="s">
        <v>3</v>
      </c>
      <c r="F129" s="422">
        <f>'Competitor List'!C127</f>
        <v>0</v>
      </c>
      <c r="G129" s="488">
        <f>IF('HEAVY GUN'!AE148&gt;0,'HEAVY GUN'!AE148,0)</f>
        <v>0</v>
      </c>
      <c r="H129" s="429">
        <f>IF('2-GUN'!P145:P145&gt;0,'2-GUN'!P145:P145,0)</f>
        <v>0</v>
      </c>
      <c r="I129" s="421">
        <f>IF('Competitor List'!D127="y",(D129+G129+H129),0)</f>
        <v>0</v>
      </c>
    </row>
    <row r="130" spans="1:9" x14ac:dyDescent="0.35">
      <c r="A130" s="423">
        <f>'Competitor List'!O128</f>
        <v>703</v>
      </c>
      <c r="B130" s="426" t="s">
        <v>375</v>
      </c>
      <c r="C130" s="422">
        <f>'Competitor List'!B128</f>
        <v>0</v>
      </c>
      <c r="D130" s="488">
        <f>IF('LIGHT GUN'!AE149&gt;0,'LIGHT GUN'!AE149,0)</f>
        <v>0</v>
      </c>
      <c r="E130" s="426" t="s">
        <v>3</v>
      </c>
      <c r="F130" s="422">
        <f>'Competitor List'!C128</f>
        <v>0</v>
      </c>
      <c r="G130" s="488">
        <f>IF('HEAVY GUN'!AE149&gt;0,'HEAVY GUN'!AE149,0)</f>
        <v>0</v>
      </c>
      <c r="H130" s="429">
        <f>IF('2-GUN'!P146:P146&gt;0,'2-GUN'!P146:P146,0)</f>
        <v>0</v>
      </c>
      <c r="I130" s="421">
        <f>IF('Competitor List'!D128="y",(D130+G130+H130),0)</f>
        <v>0</v>
      </c>
    </row>
    <row r="131" spans="1:9" x14ac:dyDescent="0.35">
      <c r="A131" s="423">
        <f>'Competitor List'!O129</f>
        <v>704</v>
      </c>
      <c r="B131" s="426" t="s">
        <v>375</v>
      </c>
      <c r="C131" s="422">
        <f>'Competitor List'!B129</f>
        <v>0</v>
      </c>
      <c r="D131" s="488">
        <f>IF('LIGHT GUN'!AE150&gt;0,'LIGHT GUN'!AE150,0)</f>
        <v>0</v>
      </c>
      <c r="E131" s="426" t="s">
        <v>3</v>
      </c>
      <c r="F131" s="422">
        <f>'Competitor List'!C129</f>
        <v>0</v>
      </c>
      <c r="G131" s="488">
        <f>IF('HEAVY GUN'!AE150&gt;0,'HEAVY GUN'!AE150,0)</f>
        <v>0</v>
      </c>
      <c r="H131" s="429">
        <f>IF('2-GUN'!P147:P147&gt;0,'2-GUN'!P147:P147,0)</f>
        <v>0</v>
      </c>
      <c r="I131" s="421">
        <f>IF('Competitor List'!D129="y",(D131+G131+H131),0)</f>
        <v>0</v>
      </c>
    </row>
    <row r="132" spans="1:9" x14ac:dyDescent="0.35">
      <c r="A132" s="423">
        <f>'Competitor List'!O130</f>
        <v>705</v>
      </c>
      <c r="B132" s="426" t="s">
        <v>375</v>
      </c>
      <c r="C132" s="422">
        <f>'Competitor List'!B130</f>
        <v>0</v>
      </c>
      <c r="D132" s="488">
        <f>IF('LIGHT GUN'!AE151&gt;0,'LIGHT GUN'!AE151,0)</f>
        <v>0</v>
      </c>
      <c r="E132" s="426" t="s">
        <v>3</v>
      </c>
      <c r="F132" s="422">
        <f>'Competitor List'!C130</f>
        <v>0</v>
      </c>
      <c r="G132" s="488">
        <f>IF('HEAVY GUN'!AE151&gt;0,'HEAVY GUN'!AE151,0)</f>
        <v>0</v>
      </c>
      <c r="H132" s="429">
        <f>IF('2-GUN'!P148:P148&gt;0,'2-GUN'!P148:P148,0)</f>
        <v>0</v>
      </c>
      <c r="I132" s="421">
        <f>IF('Competitor List'!D130="y",(D132+G132+H132),0)</f>
        <v>0</v>
      </c>
    </row>
    <row r="133" spans="1:9" x14ac:dyDescent="0.35">
      <c r="A133" s="423">
        <f>'Competitor List'!O131</f>
        <v>706</v>
      </c>
      <c r="B133" s="426" t="s">
        <v>375</v>
      </c>
      <c r="C133" s="422">
        <f>'Competitor List'!B131</f>
        <v>0</v>
      </c>
      <c r="D133" s="488">
        <f>IF('LIGHT GUN'!AE152&gt;0,'LIGHT GUN'!AE152,0)</f>
        <v>0</v>
      </c>
      <c r="E133" s="426" t="s">
        <v>3</v>
      </c>
      <c r="F133" s="422">
        <f>'Competitor List'!C131</f>
        <v>0</v>
      </c>
      <c r="G133" s="488">
        <f>IF('HEAVY GUN'!AE152&gt;0,'HEAVY GUN'!AE152,0)</f>
        <v>0</v>
      </c>
      <c r="H133" s="429">
        <f>IF('2-GUN'!P149:P149&gt;0,'2-GUN'!P149:P149,0)</f>
        <v>0</v>
      </c>
      <c r="I133" s="421">
        <f>IF('Competitor List'!D131="y",(D133+G133+H133),0)</f>
        <v>0</v>
      </c>
    </row>
    <row r="134" spans="1:9" x14ac:dyDescent="0.35">
      <c r="A134" s="423">
        <f>'Competitor List'!O132</f>
        <v>707</v>
      </c>
      <c r="B134" s="426" t="s">
        <v>375</v>
      </c>
      <c r="C134" s="422">
        <f>'Competitor List'!B132</f>
        <v>0</v>
      </c>
      <c r="D134" s="488">
        <f>IF('LIGHT GUN'!AE153&gt;0,'LIGHT GUN'!AE153,0)</f>
        <v>0</v>
      </c>
      <c r="E134" s="426" t="s">
        <v>3</v>
      </c>
      <c r="F134" s="422">
        <f>'Competitor List'!C132</f>
        <v>0</v>
      </c>
      <c r="G134" s="488">
        <f>IF('HEAVY GUN'!AE153&gt;0,'HEAVY GUN'!AE153,0)</f>
        <v>0</v>
      </c>
      <c r="H134" s="429">
        <f>IF('2-GUN'!P150:P150&gt;0,'2-GUN'!P150:P150,0)</f>
        <v>0</v>
      </c>
      <c r="I134" s="421">
        <f>IF('Competitor List'!D132="y",(D134+G134+H134),0)</f>
        <v>0</v>
      </c>
    </row>
    <row r="135" spans="1:9" x14ac:dyDescent="0.35">
      <c r="A135" s="423">
        <f>'Competitor List'!O133</f>
        <v>708</v>
      </c>
      <c r="B135" s="426" t="s">
        <v>375</v>
      </c>
      <c r="C135" s="422">
        <f>'Competitor List'!B133</f>
        <v>0</v>
      </c>
      <c r="D135" s="488">
        <f>IF('LIGHT GUN'!AE154&gt;0,'LIGHT GUN'!AE154,0)</f>
        <v>0</v>
      </c>
      <c r="E135" s="426" t="s">
        <v>3</v>
      </c>
      <c r="F135" s="422">
        <f>'Competitor List'!C133</f>
        <v>0</v>
      </c>
      <c r="G135" s="488">
        <f>IF('HEAVY GUN'!AE154&gt;0,'HEAVY GUN'!AE154,0)</f>
        <v>0</v>
      </c>
      <c r="H135" s="429">
        <f>IF('2-GUN'!P151:P151&gt;0,'2-GUN'!P151:P151,0)</f>
        <v>0</v>
      </c>
      <c r="I135" s="421">
        <f>IF('Competitor List'!D133="y",(D135+G135+H135),0)</f>
        <v>0</v>
      </c>
    </row>
    <row r="136" spans="1:9" x14ac:dyDescent="0.35">
      <c r="A136" s="423">
        <f>'Competitor List'!O134</f>
        <v>709</v>
      </c>
      <c r="B136" s="426" t="s">
        <v>375</v>
      </c>
      <c r="C136" s="422">
        <f>'Competitor List'!B134</f>
        <v>0</v>
      </c>
      <c r="D136" s="488">
        <f>IF('LIGHT GUN'!AE155&gt;0,'LIGHT GUN'!AE155,0)</f>
        <v>0</v>
      </c>
      <c r="E136" s="426" t="s">
        <v>3</v>
      </c>
      <c r="F136" s="422">
        <f>'Competitor List'!C134</f>
        <v>0</v>
      </c>
      <c r="G136" s="488">
        <f>IF('HEAVY GUN'!AE155&gt;0,'HEAVY GUN'!AE155,0)</f>
        <v>0</v>
      </c>
      <c r="H136" s="429">
        <f>IF('2-GUN'!P152:P152&gt;0,'2-GUN'!P152:P152,0)</f>
        <v>0</v>
      </c>
      <c r="I136" s="421">
        <f>IF('Competitor List'!D134="y",(D136+G136+H136),0)</f>
        <v>0</v>
      </c>
    </row>
    <row r="137" spans="1:9" x14ac:dyDescent="0.35">
      <c r="A137" s="423">
        <f>'Competitor List'!O135</f>
        <v>710</v>
      </c>
      <c r="B137" s="426" t="s">
        <v>375</v>
      </c>
      <c r="C137" s="422">
        <f>'Competitor List'!B135</f>
        <v>0</v>
      </c>
      <c r="D137" s="488">
        <f>IF('LIGHT GUN'!AE156&gt;0,'LIGHT GUN'!AE156,0)</f>
        <v>0</v>
      </c>
      <c r="E137" s="426" t="s">
        <v>3</v>
      </c>
      <c r="F137" s="422">
        <f>'Competitor List'!C135</f>
        <v>0</v>
      </c>
      <c r="G137" s="488">
        <f>IF('HEAVY GUN'!AE156&gt;0,'HEAVY GUN'!AE156,0)</f>
        <v>0</v>
      </c>
      <c r="H137" s="429">
        <f>IF('2-GUN'!P153:P153&gt;0,'2-GUN'!P153:P153,0)</f>
        <v>0</v>
      </c>
      <c r="I137" s="421">
        <f>IF('Competitor List'!D135="y",(D137+G137+H137),0)</f>
        <v>0</v>
      </c>
    </row>
    <row r="138" spans="1:9" x14ac:dyDescent="0.35">
      <c r="A138" s="423">
        <f>'Competitor List'!O136</f>
        <v>711</v>
      </c>
      <c r="B138" s="426" t="s">
        <v>375</v>
      </c>
      <c r="C138" s="422">
        <f>'Competitor List'!B136</f>
        <v>0</v>
      </c>
      <c r="D138" s="488">
        <f>IF('LIGHT GUN'!AE157&gt;0,'LIGHT GUN'!AE157,0)</f>
        <v>0</v>
      </c>
      <c r="E138" s="426" t="s">
        <v>3</v>
      </c>
      <c r="F138" s="422">
        <f>'Competitor List'!C136</f>
        <v>0</v>
      </c>
      <c r="G138" s="488">
        <f>IF('HEAVY GUN'!AE157&gt;0,'HEAVY GUN'!AE157,0)</f>
        <v>0</v>
      </c>
      <c r="H138" s="429">
        <f>IF('2-GUN'!P154:P154&gt;0,'2-GUN'!P154:P154,0)</f>
        <v>0</v>
      </c>
      <c r="I138" s="421">
        <f>IF('Competitor List'!D136="y",(D138+G138+H138),0)</f>
        <v>0</v>
      </c>
    </row>
    <row r="139" spans="1:9" x14ac:dyDescent="0.35">
      <c r="A139" s="423">
        <f>'Competitor List'!O137</f>
        <v>712</v>
      </c>
      <c r="B139" s="426" t="s">
        <v>375</v>
      </c>
      <c r="C139" s="422">
        <f>'Competitor List'!B137</f>
        <v>0</v>
      </c>
      <c r="D139" s="488">
        <f>IF('LIGHT GUN'!AE158&gt;0,'LIGHT GUN'!AE158,0)</f>
        <v>0</v>
      </c>
      <c r="E139" s="426" t="s">
        <v>3</v>
      </c>
      <c r="F139" s="422">
        <f>'Competitor List'!C137</f>
        <v>0</v>
      </c>
      <c r="G139" s="488">
        <f>IF('HEAVY GUN'!AE158&gt;0,'HEAVY GUN'!AE158,0)</f>
        <v>0</v>
      </c>
      <c r="H139" s="429">
        <f>IF('2-GUN'!P155:P155&gt;0,'2-GUN'!P155:P155,0)</f>
        <v>0</v>
      </c>
      <c r="I139" s="421">
        <f>IF('Competitor List'!D137="y",(D139+G139+H139),0)</f>
        <v>0</v>
      </c>
    </row>
    <row r="140" spans="1:9" x14ac:dyDescent="0.35">
      <c r="A140" s="423">
        <f>'Competitor List'!O138</f>
        <v>713</v>
      </c>
      <c r="B140" s="426" t="s">
        <v>375</v>
      </c>
      <c r="C140" s="422">
        <f>'Competitor List'!B138</f>
        <v>0</v>
      </c>
      <c r="D140" s="488">
        <f>IF('LIGHT GUN'!AE159&gt;0,'LIGHT GUN'!AE159,0)</f>
        <v>0</v>
      </c>
      <c r="E140" s="426" t="s">
        <v>3</v>
      </c>
      <c r="F140" s="422">
        <f>'Competitor List'!C138</f>
        <v>0</v>
      </c>
      <c r="G140" s="488">
        <f>IF('HEAVY GUN'!AE159&gt;0,'HEAVY GUN'!AE159,0)</f>
        <v>0</v>
      </c>
      <c r="H140" s="429">
        <f>IF('2-GUN'!P156:P156&gt;0,'2-GUN'!P156:P156,0)</f>
        <v>0</v>
      </c>
      <c r="I140" s="421">
        <f>IF('Competitor List'!D138="y",(D140+G140+H140),0)</f>
        <v>0</v>
      </c>
    </row>
    <row r="141" spans="1:9" x14ac:dyDescent="0.35">
      <c r="A141" s="423">
        <f>'Competitor List'!O139</f>
        <v>714</v>
      </c>
      <c r="B141" s="426" t="s">
        <v>375</v>
      </c>
      <c r="C141" s="422">
        <f>'Competitor List'!B139</f>
        <v>0</v>
      </c>
      <c r="D141" s="488">
        <f>IF('LIGHT GUN'!AE160&gt;0,'LIGHT GUN'!AE160,0)</f>
        <v>0</v>
      </c>
      <c r="E141" s="426" t="s">
        <v>3</v>
      </c>
      <c r="F141" s="422">
        <f>'Competitor List'!C139</f>
        <v>0</v>
      </c>
      <c r="G141" s="488">
        <f>IF('HEAVY GUN'!AE160&gt;0,'HEAVY GUN'!AE160,0)</f>
        <v>0</v>
      </c>
      <c r="H141" s="429">
        <f>IF('2-GUN'!P157:P157&gt;0,'2-GUN'!P157:P157,0)</f>
        <v>0</v>
      </c>
      <c r="I141" s="421">
        <f>IF('Competitor List'!D139="y",(D141+G141+H141),0)</f>
        <v>0</v>
      </c>
    </row>
    <row r="142" spans="1:9" x14ac:dyDescent="0.35">
      <c r="A142" s="423">
        <f>'Competitor List'!O140</f>
        <v>715</v>
      </c>
      <c r="B142" s="426" t="s">
        <v>375</v>
      </c>
      <c r="C142" s="422">
        <f>'Competitor List'!B140</f>
        <v>0</v>
      </c>
      <c r="D142" s="488">
        <f>IF('LIGHT GUN'!AE161&gt;0,'LIGHT GUN'!AE161,0)</f>
        <v>0</v>
      </c>
      <c r="E142" s="426" t="s">
        <v>3</v>
      </c>
      <c r="F142" s="422">
        <f>'Competitor List'!C140</f>
        <v>0</v>
      </c>
      <c r="G142" s="488">
        <f>IF('HEAVY GUN'!AE161&gt;0,'HEAVY GUN'!AE161,0)</f>
        <v>0</v>
      </c>
      <c r="H142" s="429">
        <f>IF('2-GUN'!P158:P158&gt;0,'2-GUN'!P158:P158,0)</f>
        <v>0</v>
      </c>
      <c r="I142" s="421">
        <f>IF('Competitor List'!D140="y",(D142+G142+H142),0)</f>
        <v>0</v>
      </c>
    </row>
    <row r="143" spans="1:9" x14ac:dyDescent="0.35">
      <c r="A143" s="423">
        <f>'Competitor List'!O141</f>
        <v>716</v>
      </c>
      <c r="B143" s="426" t="s">
        <v>375</v>
      </c>
      <c r="C143" s="422">
        <f>'Competitor List'!B141</f>
        <v>0</v>
      </c>
      <c r="D143" s="488">
        <f>IF('LIGHT GUN'!AE162&gt;0,'LIGHT GUN'!AE162,0)</f>
        <v>0</v>
      </c>
      <c r="E143" s="426" t="s">
        <v>3</v>
      </c>
      <c r="F143" s="422">
        <f>'Competitor List'!C141</f>
        <v>0</v>
      </c>
      <c r="G143" s="488">
        <f>IF('HEAVY GUN'!AE162&gt;0,'HEAVY GUN'!AE162,0)</f>
        <v>0</v>
      </c>
      <c r="H143" s="429">
        <f>IF('2-GUN'!P159:P159&gt;0,'2-GUN'!P159:P159,0)</f>
        <v>0</v>
      </c>
      <c r="I143" s="421">
        <f>IF('Competitor List'!D141="y",(D143+G143+H143),0)</f>
        <v>0</v>
      </c>
    </row>
    <row r="144" spans="1:9" x14ac:dyDescent="0.35">
      <c r="A144" s="423">
        <f>'Competitor List'!O142</f>
        <v>717</v>
      </c>
      <c r="B144" s="426" t="s">
        <v>375</v>
      </c>
      <c r="C144" s="422">
        <f>'Competitor List'!B142</f>
        <v>0</v>
      </c>
      <c r="D144" s="488">
        <f>IF('LIGHT GUN'!AE163&gt;0,'LIGHT GUN'!AE163,0)</f>
        <v>0</v>
      </c>
      <c r="E144" s="426" t="s">
        <v>3</v>
      </c>
      <c r="F144" s="422">
        <f>'Competitor List'!C142</f>
        <v>0</v>
      </c>
      <c r="G144" s="488">
        <f>IF('HEAVY GUN'!AE163&gt;0,'HEAVY GUN'!AE163,0)</f>
        <v>0</v>
      </c>
      <c r="H144" s="429">
        <f>IF('2-GUN'!P160:P160&gt;0,'2-GUN'!P160:P160,0)</f>
        <v>0</v>
      </c>
      <c r="I144" s="421">
        <f>IF('Competitor List'!D142="y",(D144+G144+H144),0)</f>
        <v>0</v>
      </c>
    </row>
    <row r="145" spans="1:9" x14ac:dyDescent="0.35">
      <c r="A145" s="423">
        <f>'Competitor List'!O143</f>
        <v>718</v>
      </c>
      <c r="B145" s="426" t="s">
        <v>375</v>
      </c>
      <c r="C145" s="422">
        <f>'Competitor List'!B143</f>
        <v>0</v>
      </c>
      <c r="D145" s="488">
        <f>IF('LIGHT GUN'!AE164&gt;0,'LIGHT GUN'!AE164,0)</f>
        <v>0</v>
      </c>
      <c r="E145" s="426" t="s">
        <v>3</v>
      </c>
      <c r="F145" s="422">
        <f>'Competitor List'!C143</f>
        <v>0</v>
      </c>
      <c r="G145" s="488">
        <f>IF('HEAVY GUN'!AE164&gt;0,'HEAVY GUN'!AE164,0)</f>
        <v>0</v>
      </c>
      <c r="H145" s="429">
        <f>IF('2-GUN'!P161:P161&gt;0,'2-GUN'!P161:P161,0)</f>
        <v>0</v>
      </c>
      <c r="I145" s="421">
        <f>IF('Competitor List'!D143="y",(D145+G145+H145),0)</f>
        <v>0</v>
      </c>
    </row>
    <row r="146" spans="1:9" x14ac:dyDescent="0.35">
      <c r="A146" s="423">
        <f>'Competitor List'!O144</f>
        <v>719</v>
      </c>
      <c r="B146" s="426" t="s">
        <v>375</v>
      </c>
      <c r="C146" s="422">
        <f>'Competitor List'!B144</f>
        <v>0</v>
      </c>
      <c r="D146" s="488">
        <f>IF('LIGHT GUN'!AE165&gt;0,'LIGHT GUN'!AE165,0)</f>
        <v>0</v>
      </c>
      <c r="E146" s="426" t="s">
        <v>3</v>
      </c>
      <c r="F146" s="422">
        <f>'Competitor List'!C144</f>
        <v>0</v>
      </c>
      <c r="G146" s="488">
        <f>IF('HEAVY GUN'!AE165&gt;0,'HEAVY GUN'!AE165,0)</f>
        <v>0</v>
      </c>
      <c r="H146" s="429">
        <f>IF('2-GUN'!P162:P162&gt;0,'2-GUN'!P162:P162,0)</f>
        <v>0</v>
      </c>
      <c r="I146" s="421">
        <f>IF('Competitor List'!D144="y",(D146+G146+H146),0)</f>
        <v>0</v>
      </c>
    </row>
    <row r="147" spans="1:9" x14ac:dyDescent="0.35">
      <c r="A147" s="423">
        <f>'Competitor List'!O145</f>
        <v>720</v>
      </c>
      <c r="B147" s="426" t="s">
        <v>375</v>
      </c>
      <c r="C147" s="422">
        <f>'Competitor List'!B145</f>
        <v>0</v>
      </c>
      <c r="D147" s="488">
        <f>IF('LIGHT GUN'!AE166&gt;0,'LIGHT GUN'!AE166,0)</f>
        <v>0</v>
      </c>
      <c r="E147" s="426" t="s">
        <v>3</v>
      </c>
      <c r="F147" s="422">
        <f>'Competitor List'!C145</f>
        <v>0</v>
      </c>
      <c r="G147" s="488">
        <f>IF('HEAVY GUN'!AE166&gt;0,'HEAVY GUN'!AE166,0)</f>
        <v>0</v>
      </c>
      <c r="H147" s="429">
        <f>IF('2-GUN'!P163:P163&gt;0,'2-GUN'!P163:P163,0)</f>
        <v>0</v>
      </c>
      <c r="I147" s="421">
        <f>IF('Competitor List'!D145="y",(D147+G147+H147),0)</f>
        <v>0</v>
      </c>
    </row>
    <row r="148" spans="1:9" x14ac:dyDescent="0.35">
      <c r="A148" s="423">
        <f>'Competitor List'!O146</f>
        <v>801</v>
      </c>
      <c r="B148" s="426" t="s">
        <v>375</v>
      </c>
      <c r="C148" s="422">
        <f>'Competitor List'!B146</f>
        <v>0</v>
      </c>
      <c r="D148" s="488">
        <f>IF('LIGHT GUN'!AE167&gt;0,'LIGHT GUN'!AE167,0)</f>
        <v>0</v>
      </c>
      <c r="E148" s="426" t="s">
        <v>3</v>
      </c>
      <c r="F148" s="422">
        <f>'Competitor List'!C146</f>
        <v>0</v>
      </c>
      <c r="G148" s="488">
        <f>IF('HEAVY GUN'!AE167&gt;0,'HEAVY GUN'!AE167,0)</f>
        <v>0</v>
      </c>
      <c r="H148" s="429">
        <f>IF('2-GUN'!P164:P164&gt;0,'2-GUN'!P164:P164,0)</f>
        <v>0</v>
      </c>
      <c r="I148" s="421">
        <f>IF('Competitor List'!D146="y",(D148+G148+H148),0)</f>
        <v>0</v>
      </c>
    </row>
    <row r="149" spans="1:9" x14ac:dyDescent="0.35">
      <c r="A149" s="423">
        <f>'Competitor List'!O147</f>
        <v>802</v>
      </c>
      <c r="B149" s="426" t="s">
        <v>375</v>
      </c>
      <c r="C149" s="422">
        <f>'Competitor List'!B147</f>
        <v>0</v>
      </c>
      <c r="D149" s="488">
        <f>IF('LIGHT GUN'!AE168&gt;0,'LIGHT GUN'!AE168,0)</f>
        <v>0</v>
      </c>
      <c r="E149" s="426" t="s">
        <v>3</v>
      </c>
      <c r="F149" s="422">
        <f>'Competitor List'!C147</f>
        <v>0</v>
      </c>
      <c r="G149" s="488">
        <f>IF('HEAVY GUN'!AE168&gt;0,'HEAVY GUN'!AE168,0)</f>
        <v>0</v>
      </c>
      <c r="H149" s="429">
        <f>IF('2-GUN'!P165:P165&gt;0,'2-GUN'!P165:P165,0)</f>
        <v>0</v>
      </c>
      <c r="I149" s="421">
        <f>IF('Competitor List'!D147="y",(D149+G149+H149),0)</f>
        <v>0</v>
      </c>
    </row>
    <row r="150" spans="1:9" x14ac:dyDescent="0.35">
      <c r="A150" s="423">
        <f>'Competitor List'!O148</f>
        <v>803</v>
      </c>
      <c r="B150" s="426" t="s">
        <v>375</v>
      </c>
      <c r="C150" s="422">
        <f>'Competitor List'!B148</f>
        <v>0</v>
      </c>
      <c r="D150" s="488">
        <f>IF('LIGHT GUN'!AE169&gt;0,'LIGHT GUN'!AE169,0)</f>
        <v>0</v>
      </c>
      <c r="E150" s="426" t="s">
        <v>3</v>
      </c>
      <c r="F150" s="422">
        <f>'Competitor List'!C148</f>
        <v>0</v>
      </c>
      <c r="G150" s="488">
        <f>IF('HEAVY GUN'!AE169&gt;0,'HEAVY GUN'!AE169,0)</f>
        <v>0</v>
      </c>
      <c r="H150" s="429">
        <f>IF('2-GUN'!P166:P166&gt;0,'2-GUN'!P166:P166,0)</f>
        <v>0</v>
      </c>
      <c r="I150" s="421">
        <f>IF('Competitor List'!D148="y",(D150+G150+H150),0)</f>
        <v>0</v>
      </c>
    </row>
    <row r="151" spans="1:9" x14ac:dyDescent="0.35">
      <c r="A151" s="423">
        <f>'Competitor List'!O149</f>
        <v>804</v>
      </c>
      <c r="B151" s="426" t="s">
        <v>375</v>
      </c>
      <c r="C151" s="422">
        <f>'Competitor List'!B149</f>
        <v>0</v>
      </c>
      <c r="D151" s="488">
        <f>IF('LIGHT GUN'!AE170&gt;0,'LIGHT GUN'!AE170,0)</f>
        <v>0</v>
      </c>
      <c r="E151" s="426" t="s">
        <v>3</v>
      </c>
      <c r="F151" s="422">
        <f>'Competitor List'!C149</f>
        <v>0</v>
      </c>
      <c r="G151" s="488">
        <f>IF('HEAVY GUN'!AE170&gt;0,'HEAVY GUN'!AE170,0)</f>
        <v>0</v>
      </c>
      <c r="H151" s="429">
        <f>IF('2-GUN'!P167:P167&gt;0,'2-GUN'!P167:P167,0)</f>
        <v>0</v>
      </c>
      <c r="I151" s="421">
        <f>IF('Competitor List'!D149="y",(D151+G151+H151),0)</f>
        <v>0</v>
      </c>
    </row>
    <row r="152" spans="1:9" x14ac:dyDescent="0.35">
      <c r="A152" s="423">
        <f>'Competitor List'!O150</f>
        <v>805</v>
      </c>
      <c r="B152" s="426" t="s">
        <v>375</v>
      </c>
      <c r="C152" s="422">
        <f>'Competitor List'!B150</f>
        <v>0</v>
      </c>
      <c r="D152" s="488">
        <f>IF('LIGHT GUN'!AE171&gt;0,'LIGHT GUN'!AE171,0)</f>
        <v>0</v>
      </c>
      <c r="E152" s="426" t="s">
        <v>3</v>
      </c>
      <c r="F152" s="422">
        <f>'Competitor List'!C150</f>
        <v>0</v>
      </c>
      <c r="G152" s="488">
        <f>IF('HEAVY GUN'!AE171&gt;0,'HEAVY GUN'!AE171,0)</f>
        <v>0</v>
      </c>
      <c r="H152" s="429">
        <f>IF('2-GUN'!P168:P168&gt;0,'2-GUN'!P168:P168,0)</f>
        <v>0</v>
      </c>
      <c r="I152" s="421">
        <f>IF('Competitor List'!D150="y",(D152+G152+H152),0)</f>
        <v>0</v>
      </c>
    </row>
    <row r="153" spans="1:9" x14ac:dyDescent="0.35">
      <c r="A153" s="423">
        <f>'Competitor List'!O151</f>
        <v>806</v>
      </c>
      <c r="B153" s="426" t="s">
        <v>375</v>
      </c>
      <c r="C153" s="422">
        <f>'Competitor List'!B151</f>
        <v>0</v>
      </c>
      <c r="D153" s="488">
        <f>IF('LIGHT GUN'!AE172&gt;0,'LIGHT GUN'!AE172,0)</f>
        <v>0</v>
      </c>
      <c r="E153" s="426" t="s">
        <v>3</v>
      </c>
      <c r="F153" s="422">
        <f>'Competitor List'!C151</f>
        <v>0</v>
      </c>
      <c r="G153" s="488">
        <f>IF('HEAVY GUN'!AE172&gt;0,'HEAVY GUN'!AE172,0)</f>
        <v>0</v>
      </c>
      <c r="H153" s="429">
        <f>IF('2-GUN'!P169:P169&gt;0,'2-GUN'!P169:P169,0)</f>
        <v>0</v>
      </c>
      <c r="I153" s="421">
        <f>IF('Competitor List'!D151="y",(D153+G153+H153),0)</f>
        <v>0</v>
      </c>
    </row>
    <row r="154" spans="1:9" x14ac:dyDescent="0.35">
      <c r="A154" s="423">
        <f>'Competitor List'!O152</f>
        <v>807</v>
      </c>
      <c r="B154" s="426" t="s">
        <v>375</v>
      </c>
      <c r="C154" s="422">
        <f>'Competitor List'!B152</f>
        <v>0</v>
      </c>
      <c r="D154" s="488">
        <f>IF('LIGHT GUN'!AE173&gt;0,'LIGHT GUN'!AE173,0)</f>
        <v>0</v>
      </c>
      <c r="E154" s="426" t="s">
        <v>3</v>
      </c>
      <c r="F154" s="422">
        <f>'Competitor List'!C152</f>
        <v>0</v>
      </c>
      <c r="G154" s="488">
        <f>IF('HEAVY GUN'!AE173&gt;0,'HEAVY GUN'!AE173,0)</f>
        <v>0</v>
      </c>
      <c r="H154" s="429">
        <f>IF('2-GUN'!P170:P170&gt;0,'2-GUN'!P170:P170,0)</f>
        <v>0</v>
      </c>
      <c r="I154" s="421">
        <f>IF('Competitor List'!D152="y",(D154+G154+H154),0)</f>
        <v>0</v>
      </c>
    </row>
    <row r="155" spans="1:9" x14ac:dyDescent="0.35">
      <c r="A155" s="423">
        <f>'Competitor List'!O153</f>
        <v>808</v>
      </c>
      <c r="B155" s="426" t="s">
        <v>375</v>
      </c>
      <c r="C155" s="422">
        <f>'Competitor List'!B153</f>
        <v>0</v>
      </c>
      <c r="D155" s="488">
        <f>IF('LIGHT GUN'!AE174&gt;0,'LIGHT GUN'!AE174,0)</f>
        <v>0</v>
      </c>
      <c r="E155" s="426" t="s">
        <v>3</v>
      </c>
      <c r="F155" s="422">
        <f>'Competitor List'!C153</f>
        <v>0</v>
      </c>
      <c r="G155" s="488">
        <f>IF('HEAVY GUN'!AE174&gt;0,'HEAVY GUN'!AE174,0)</f>
        <v>0</v>
      </c>
      <c r="H155" s="429">
        <f>IF('2-GUN'!P171:P171&gt;0,'2-GUN'!P171:P171,0)</f>
        <v>0</v>
      </c>
      <c r="I155" s="421">
        <f>IF('Competitor List'!D153="y",(D155+G155+H155),0)</f>
        <v>0</v>
      </c>
    </row>
    <row r="156" spans="1:9" x14ac:dyDescent="0.35">
      <c r="A156" s="423">
        <f>'Competitor List'!O154</f>
        <v>809</v>
      </c>
      <c r="B156" s="426" t="s">
        <v>375</v>
      </c>
      <c r="C156" s="422">
        <f>'Competitor List'!B154</f>
        <v>0</v>
      </c>
      <c r="D156" s="488">
        <f>IF('LIGHT GUN'!AE175&gt;0,'LIGHT GUN'!AE175,0)</f>
        <v>0</v>
      </c>
      <c r="E156" s="426" t="s">
        <v>3</v>
      </c>
      <c r="F156" s="422">
        <f>'Competitor List'!C154</f>
        <v>0</v>
      </c>
      <c r="G156" s="488">
        <f>IF('HEAVY GUN'!AE175&gt;0,'HEAVY GUN'!AE175,0)</f>
        <v>0</v>
      </c>
      <c r="H156" s="429">
        <f>IF('2-GUN'!P172:P172&gt;0,'2-GUN'!P172:P172,0)</f>
        <v>0</v>
      </c>
      <c r="I156" s="421">
        <f>IF('Competitor List'!D154="y",(D156+G156+H156),0)</f>
        <v>0</v>
      </c>
    </row>
    <row r="157" spans="1:9" ht="15" thickBot="1" x14ac:dyDescent="0.4">
      <c r="A157" s="423">
        <f>'Competitor List'!O155</f>
        <v>810</v>
      </c>
      <c r="B157" s="427" t="s">
        <v>375</v>
      </c>
      <c r="C157" s="428">
        <f>'Competitor List'!B155</f>
        <v>0</v>
      </c>
      <c r="D157" s="489">
        <f>IF('LIGHT GUN'!AE176&gt;0,'LIGHT GUN'!AE176,0)</f>
        <v>0</v>
      </c>
      <c r="E157" s="427" t="s">
        <v>3</v>
      </c>
      <c r="F157" s="428">
        <f>'Competitor List'!C155</f>
        <v>0</v>
      </c>
      <c r="G157" s="489">
        <f>IF('HEAVY GUN'!AE176&gt;0,'HEAVY GUN'!AE176,0)</f>
        <v>0</v>
      </c>
      <c r="H157" s="429">
        <f>IF('2-GUN'!P173:P173&gt;0,'2-GUN'!P173:P173,0)</f>
        <v>0</v>
      </c>
      <c r="I157" s="421">
        <f>IF('Competitor List'!D155="y",(D157+G157+H157),0)</f>
        <v>0</v>
      </c>
    </row>
  </sheetData>
  <sheetProtection sheet="1" objects="1" scenarios="1"/>
  <mergeCells count="6">
    <mergeCell ref="K10:K11"/>
    <mergeCell ref="A1:K1"/>
    <mergeCell ref="A2:K2"/>
    <mergeCell ref="A3:K3"/>
    <mergeCell ref="A5:K5"/>
    <mergeCell ref="K7:K8"/>
  </mergeCells>
  <conditionalFormatting sqref="D8:D157 G8:I157">
    <cfRule type="cellIs" dxfId="784" priority="1" operator="greaterThan">
      <formula>0</formula>
    </cfRule>
    <cfRule type="cellIs" dxfId="783" priority="5" operator="equal">
      <formula>0</formula>
    </cfRule>
  </conditionalFormatting>
  <printOptions horizontalCentered="1"/>
  <pageMargins left="0.45" right="0.45" top="0.75" bottom="0.5" header="0.3" footer="0.3"/>
  <pageSetup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25</vt:i4>
      </vt:variant>
    </vt:vector>
  </HeadingPairs>
  <TitlesOfParts>
    <vt:vector size="40" baseType="lpstr">
      <vt:lpstr>2-GUN</vt:lpstr>
      <vt:lpstr>LIGHT GUN</vt:lpstr>
      <vt:lpstr>HEAVY GUN</vt:lpstr>
      <vt:lpstr>Factory Gun</vt:lpstr>
      <vt:lpstr>LG Equip</vt:lpstr>
      <vt:lpstr>HG equip</vt:lpstr>
      <vt:lpstr>Competitor List</vt:lpstr>
      <vt:lpstr>Bench Assignment</vt:lpstr>
      <vt:lpstr>IBS points</vt:lpstr>
      <vt:lpstr>LG LABELS</vt:lpstr>
      <vt:lpstr>HG Labels</vt:lpstr>
      <vt:lpstr>Label data</vt:lpstr>
      <vt:lpstr>Instructions</vt:lpstr>
      <vt:lpstr>Rev</vt:lpstr>
      <vt:lpstr>single target</vt:lpstr>
      <vt:lpstr>Action</vt:lpstr>
      <vt:lpstr>Barrel</vt:lpstr>
      <vt:lpstr>Bullet</vt:lpstr>
      <vt:lpstr>Caliber</vt:lpstr>
      <vt:lpstr>Gunsmith</vt:lpstr>
      <vt:lpstr>powder</vt:lpstr>
      <vt:lpstr>'2-GUN'!Print_Area</vt:lpstr>
      <vt:lpstr>'Bench Assignment'!Print_Area</vt:lpstr>
      <vt:lpstr>'Competitor List'!Print_Area</vt:lpstr>
      <vt:lpstr>'Factory Gun'!Print_Area</vt:lpstr>
      <vt:lpstr>'HEAVY GUN'!Print_Area</vt:lpstr>
      <vt:lpstr>'HG equip'!Print_Area</vt:lpstr>
      <vt:lpstr>'IBS points'!Print_Area</vt:lpstr>
      <vt:lpstr>'LG Equip'!Print_Area</vt:lpstr>
      <vt:lpstr>'LG LABELS'!Print_Area</vt:lpstr>
      <vt:lpstr>'LIGHT GUN'!Print_Area</vt:lpstr>
      <vt:lpstr>'2-GUN'!Print_Titles</vt:lpstr>
      <vt:lpstr>'Bench Assignment'!Print_Titles</vt:lpstr>
      <vt:lpstr>'HEAVY GUN'!Print_Titles</vt:lpstr>
      <vt:lpstr>'HG equip'!Print_Titles</vt:lpstr>
      <vt:lpstr>'LG Equip'!Print_Titles</vt:lpstr>
      <vt:lpstr>'LIGHT GUN'!Print_Titles</vt:lpstr>
      <vt:lpstr>Scope</vt:lpstr>
      <vt:lpstr>shooters</vt:lpstr>
      <vt:lpstr>Stock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McBride</dc:creator>
  <cp:lastModifiedBy>Mary DeWees</cp:lastModifiedBy>
  <cp:lastPrinted>2020-02-29T03:21:32Z</cp:lastPrinted>
  <dcterms:created xsi:type="dcterms:W3CDTF">2015-05-29T03:53:00Z</dcterms:created>
  <dcterms:modified xsi:type="dcterms:W3CDTF">2020-05-19T23:37:03Z</dcterms:modified>
</cp:coreProperties>
</file>